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'2022-2024'!$A$17:$CI$273</definedName>
    <definedName name="_xlnm.Print_Titles" localSheetId="0">'2022-2024'!$16:$17</definedName>
    <definedName name="_xlnm.Print_Area" localSheetId="0">'2022-2024'!$A$1:$CF$272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50" i="1" l="1"/>
  <c r="AI150" i="1"/>
  <c r="AI116" i="1"/>
  <c r="AI158" i="1" l="1"/>
  <c r="CE272" i="1" l="1"/>
  <c r="CE271" i="1"/>
  <c r="CE270" i="1"/>
  <c r="CE269" i="1"/>
  <c r="CE268" i="1"/>
  <c r="CE262" i="1"/>
  <c r="CE252" i="1"/>
  <c r="CE237" i="1"/>
  <c r="CE227" i="1"/>
  <c r="CE220" i="1" s="1"/>
  <c r="CE223" i="1"/>
  <c r="CE222" i="1"/>
  <c r="CE216" i="1"/>
  <c r="CE214" i="1"/>
  <c r="CE206" i="1"/>
  <c r="CE201" i="1"/>
  <c r="CE197" i="1"/>
  <c r="CE193" i="1"/>
  <c r="CE189" i="1"/>
  <c r="CE185" i="1"/>
  <c r="CE180" i="1"/>
  <c r="CE176" i="1"/>
  <c r="CE172" i="1"/>
  <c r="CE163" i="1"/>
  <c r="CE258" i="1" s="1"/>
  <c r="CE162" i="1"/>
  <c r="CE156" i="1"/>
  <c r="CE141" i="1"/>
  <c r="CE140" i="1"/>
  <c r="CE139" i="1"/>
  <c r="CE125" i="1"/>
  <c r="CE122" i="1"/>
  <c r="CE119" i="1"/>
  <c r="CE114" i="1"/>
  <c r="CE95" i="1"/>
  <c r="CE261" i="1" s="1"/>
  <c r="CE94" i="1"/>
  <c r="CE93" i="1"/>
  <c r="CE92" i="1"/>
  <c r="CE66" i="1"/>
  <c r="CE61" i="1"/>
  <c r="CE57" i="1"/>
  <c r="CE48" i="1"/>
  <c r="CE38" i="1"/>
  <c r="CE267" i="1" s="1"/>
  <c r="CE33" i="1"/>
  <c r="CE28" i="1"/>
  <c r="CE22" i="1"/>
  <c r="CE21" i="1"/>
  <c r="CE20" i="1"/>
  <c r="BH272" i="1"/>
  <c r="BH271" i="1"/>
  <c r="BH270" i="1"/>
  <c r="BH269" i="1"/>
  <c r="BH268" i="1"/>
  <c r="BH262" i="1"/>
  <c r="BH252" i="1"/>
  <c r="BH237" i="1"/>
  <c r="BH227" i="1"/>
  <c r="BH220" i="1" s="1"/>
  <c r="BH223" i="1"/>
  <c r="BH222" i="1"/>
  <c r="BH216" i="1"/>
  <c r="BH214" i="1"/>
  <c r="BH206" i="1"/>
  <c r="BH201" i="1"/>
  <c r="BH197" i="1"/>
  <c r="BH193" i="1"/>
  <c r="BH189" i="1"/>
  <c r="BH185" i="1"/>
  <c r="BH180" i="1"/>
  <c r="BH176" i="1"/>
  <c r="BH172" i="1"/>
  <c r="BH163" i="1"/>
  <c r="BH258" i="1" s="1"/>
  <c r="BH162" i="1"/>
  <c r="BH156" i="1"/>
  <c r="BH141" i="1"/>
  <c r="BH140" i="1"/>
  <c r="BH139" i="1"/>
  <c r="BH132" i="1"/>
  <c r="BH129" i="1"/>
  <c r="BH125" i="1"/>
  <c r="BH122" i="1"/>
  <c r="BH119" i="1"/>
  <c r="BH114" i="1"/>
  <c r="BH95" i="1"/>
  <c r="BH94" i="1"/>
  <c r="BH93" i="1"/>
  <c r="BH92" i="1"/>
  <c r="BH66" i="1"/>
  <c r="BH61" i="1"/>
  <c r="BH57" i="1"/>
  <c r="BH48" i="1"/>
  <c r="BH38" i="1"/>
  <c r="BH267" i="1" s="1"/>
  <c r="BH33" i="1"/>
  <c r="BH28" i="1"/>
  <c r="BH22" i="1"/>
  <c r="BH21" i="1"/>
  <c r="BH20" i="1"/>
  <c r="AI272" i="1"/>
  <c r="AI271" i="1"/>
  <c r="AI270" i="1"/>
  <c r="AI269" i="1"/>
  <c r="AI268" i="1"/>
  <c r="AI252" i="1"/>
  <c r="AI237" i="1"/>
  <c r="AI227" i="1"/>
  <c r="AI220" i="1" s="1"/>
  <c r="AI223" i="1"/>
  <c r="AI222" i="1"/>
  <c r="AI216" i="1"/>
  <c r="AI214" i="1"/>
  <c r="AI209" i="1"/>
  <c r="AI206" i="1"/>
  <c r="AI201" i="1"/>
  <c r="AI197" i="1"/>
  <c r="AI193" i="1"/>
  <c r="AI189" i="1"/>
  <c r="AI185" i="1"/>
  <c r="AI180" i="1"/>
  <c r="AI176" i="1"/>
  <c r="AI172" i="1"/>
  <c r="AI164" i="1"/>
  <c r="AI163" i="1"/>
  <c r="AI258" i="1" s="1"/>
  <c r="AI162" i="1"/>
  <c r="AI156" i="1"/>
  <c r="AI141" i="1"/>
  <c r="AI140" i="1"/>
  <c r="AI139" i="1"/>
  <c r="AI132" i="1"/>
  <c r="AI129" i="1"/>
  <c r="AI125" i="1"/>
  <c r="AI122" i="1"/>
  <c r="AI119" i="1"/>
  <c r="AI114" i="1"/>
  <c r="AI95" i="1"/>
  <c r="AI261" i="1" s="1"/>
  <c r="AI94" i="1"/>
  <c r="AI93" i="1"/>
  <c r="AI92" i="1"/>
  <c r="AI66" i="1"/>
  <c r="AI61" i="1"/>
  <c r="AI57" i="1"/>
  <c r="AI48" i="1"/>
  <c r="AI43" i="1"/>
  <c r="AI38" i="1"/>
  <c r="AI33" i="1"/>
  <c r="AI28" i="1"/>
  <c r="AI23" i="1"/>
  <c r="AI262" i="1" s="1"/>
  <c r="AI22" i="1"/>
  <c r="AI21" i="1"/>
  <c r="AI20" i="1"/>
  <c r="AI260" i="1" l="1"/>
  <c r="AI160" i="1"/>
  <c r="BH264" i="1"/>
  <c r="CE260" i="1"/>
  <c r="BH259" i="1"/>
  <c r="AI267" i="1"/>
  <c r="BH18" i="1"/>
  <c r="BH137" i="1"/>
  <c r="CE18" i="1"/>
  <c r="AI265" i="1"/>
  <c r="BH260" i="1"/>
  <c r="CE259" i="1"/>
  <c r="CE265" i="1"/>
  <c r="CE160" i="1"/>
  <c r="BH265" i="1"/>
  <c r="AI259" i="1"/>
  <c r="AI137" i="1"/>
  <c r="AI18" i="1"/>
  <c r="CE137" i="1"/>
  <c r="CE264" i="1"/>
  <c r="CE266" i="1"/>
  <c r="CE90" i="1"/>
  <c r="BH266" i="1"/>
  <c r="BH160" i="1"/>
  <c r="BH90" i="1"/>
  <c r="BH261" i="1"/>
  <c r="AI90" i="1"/>
  <c r="AI264" i="1"/>
  <c r="AI266" i="1"/>
  <c r="AG272" i="1"/>
  <c r="AG271" i="1"/>
  <c r="AG270" i="1"/>
  <c r="AG269" i="1"/>
  <c r="AG268" i="1"/>
  <c r="AG252" i="1"/>
  <c r="AG237" i="1"/>
  <c r="AG227" i="1"/>
  <c r="AG223" i="1"/>
  <c r="AG222" i="1"/>
  <c r="AG216" i="1"/>
  <c r="AG214" i="1"/>
  <c r="AG209" i="1"/>
  <c r="AG206" i="1"/>
  <c r="AG201" i="1"/>
  <c r="AG197" i="1"/>
  <c r="AG193" i="1"/>
  <c r="AG189" i="1"/>
  <c r="AG185" i="1"/>
  <c r="AG180" i="1"/>
  <c r="AG176" i="1"/>
  <c r="AG172" i="1"/>
  <c r="AG164" i="1"/>
  <c r="AG163" i="1"/>
  <c r="AG258" i="1" s="1"/>
  <c r="AG162" i="1"/>
  <c r="AG156" i="1"/>
  <c r="AG141" i="1"/>
  <c r="AG140" i="1"/>
  <c r="AG139" i="1"/>
  <c r="AG132" i="1"/>
  <c r="AG129" i="1"/>
  <c r="AG125" i="1"/>
  <c r="AG122" i="1"/>
  <c r="AG119" i="1"/>
  <c r="AG114" i="1"/>
  <c r="AG95" i="1"/>
  <c r="AG261" i="1" s="1"/>
  <c r="AG94" i="1"/>
  <c r="AG93" i="1"/>
  <c r="AG92" i="1"/>
  <c r="AG66" i="1"/>
  <c r="AG61" i="1"/>
  <c r="AG57" i="1"/>
  <c r="AG48" i="1"/>
  <c r="AG43" i="1"/>
  <c r="AG38" i="1"/>
  <c r="AG33" i="1"/>
  <c r="AG28" i="1"/>
  <c r="AG23" i="1"/>
  <c r="AG262" i="1" s="1"/>
  <c r="AG22" i="1"/>
  <c r="AG21" i="1"/>
  <c r="AG20" i="1"/>
  <c r="AG260" i="1" l="1"/>
  <c r="AI256" i="1"/>
  <c r="AI273" i="1" s="1"/>
  <c r="CE256" i="1"/>
  <c r="CE273" i="1" s="1"/>
  <c r="BH256" i="1"/>
  <c r="BH273" i="1" s="1"/>
  <c r="AG265" i="1"/>
  <c r="AG267" i="1"/>
  <c r="AG259" i="1"/>
  <c r="AG137" i="1"/>
  <c r="AG90" i="1"/>
  <c r="AG220" i="1"/>
  <c r="AG160" i="1"/>
  <c r="AG18" i="1"/>
  <c r="AG264" i="1"/>
  <c r="AG266" i="1"/>
  <c r="CC272" i="1"/>
  <c r="CC271" i="1"/>
  <c r="CC270" i="1"/>
  <c r="CC269" i="1"/>
  <c r="CC268" i="1"/>
  <c r="CC262" i="1"/>
  <c r="CC252" i="1"/>
  <c r="CC237" i="1"/>
  <c r="CC227" i="1"/>
  <c r="CC220" i="1" s="1"/>
  <c r="CC223" i="1"/>
  <c r="CC222" i="1"/>
  <c r="CC216" i="1"/>
  <c r="CC214" i="1"/>
  <c r="CC206" i="1"/>
  <c r="CC201" i="1"/>
  <c r="CC197" i="1"/>
  <c r="CC193" i="1"/>
  <c r="CC189" i="1"/>
  <c r="CC185" i="1"/>
  <c r="CC180" i="1"/>
  <c r="CC176" i="1"/>
  <c r="CC172" i="1"/>
  <c r="CC163" i="1"/>
  <c r="CC258" i="1" s="1"/>
  <c r="CC162" i="1"/>
  <c r="CC156" i="1"/>
  <c r="CC141" i="1"/>
  <c r="CC140" i="1"/>
  <c r="CC139" i="1"/>
  <c r="CC125" i="1"/>
  <c r="CC122" i="1"/>
  <c r="CC119" i="1"/>
  <c r="CC114" i="1"/>
  <c r="CC95" i="1"/>
  <c r="CC261" i="1" s="1"/>
  <c r="CC94" i="1"/>
  <c r="CC93" i="1"/>
  <c r="CC92" i="1"/>
  <c r="CC66" i="1"/>
  <c r="CC61" i="1"/>
  <c r="CC57" i="1"/>
  <c r="CC48" i="1"/>
  <c r="CC38" i="1"/>
  <c r="CC267" i="1" s="1"/>
  <c r="CC33" i="1"/>
  <c r="CC28" i="1"/>
  <c r="CC22" i="1"/>
  <c r="CC21" i="1"/>
  <c r="CC20" i="1"/>
  <c r="BF272" i="1"/>
  <c r="BF271" i="1"/>
  <c r="BF270" i="1"/>
  <c r="BF269" i="1"/>
  <c r="BF268" i="1"/>
  <c r="BF262" i="1"/>
  <c r="BF252" i="1"/>
  <c r="BF237" i="1"/>
  <c r="BF227" i="1"/>
  <c r="BF220" i="1" s="1"/>
  <c r="BF223" i="1"/>
  <c r="BF222" i="1"/>
  <c r="BF216" i="1"/>
  <c r="BF214" i="1"/>
  <c r="BF206" i="1"/>
  <c r="BF201" i="1"/>
  <c r="BF197" i="1"/>
  <c r="BF193" i="1"/>
  <c r="BF189" i="1"/>
  <c r="BF185" i="1"/>
  <c r="BF180" i="1"/>
  <c r="BF176" i="1"/>
  <c r="BF172" i="1"/>
  <c r="BF163" i="1"/>
  <c r="BF258" i="1" s="1"/>
  <c r="BF162" i="1"/>
  <c r="BF156" i="1"/>
  <c r="BF141" i="1"/>
  <c r="BF140" i="1"/>
  <c r="BF139" i="1"/>
  <c r="BF132" i="1"/>
  <c r="BF129" i="1"/>
  <c r="BF125" i="1"/>
  <c r="BF122" i="1"/>
  <c r="BF119" i="1"/>
  <c r="BF114" i="1"/>
  <c r="BF95" i="1"/>
  <c r="BF94" i="1"/>
  <c r="BF93" i="1"/>
  <c r="BF92" i="1"/>
  <c r="BF66" i="1"/>
  <c r="BF61" i="1"/>
  <c r="BF57" i="1"/>
  <c r="BF48" i="1"/>
  <c r="BF38" i="1"/>
  <c r="BF33" i="1"/>
  <c r="BF28" i="1"/>
  <c r="BF22" i="1"/>
  <c r="BF21" i="1"/>
  <c r="BF20" i="1"/>
  <c r="AE272" i="1"/>
  <c r="AE271" i="1"/>
  <c r="AE270" i="1"/>
  <c r="AE269" i="1"/>
  <c r="AE268" i="1"/>
  <c r="AE252" i="1"/>
  <c r="AE237" i="1"/>
  <c r="AE227" i="1"/>
  <c r="AE220" i="1" s="1"/>
  <c r="AE223" i="1"/>
  <c r="AE222" i="1"/>
  <c r="AE216" i="1"/>
  <c r="AE214" i="1"/>
  <c r="AE209" i="1"/>
  <c r="AE206" i="1"/>
  <c r="AE201" i="1"/>
  <c r="AE197" i="1"/>
  <c r="AE193" i="1"/>
  <c r="AE189" i="1"/>
  <c r="AE185" i="1"/>
  <c r="AE180" i="1"/>
  <c r="AE176" i="1"/>
  <c r="AE172" i="1"/>
  <c r="AE164" i="1"/>
  <c r="AE163" i="1"/>
  <c r="AE258" i="1" s="1"/>
  <c r="AE162" i="1"/>
  <c r="AE156" i="1"/>
  <c r="AE141" i="1"/>
  <c r="AE140" i="1"/>
  <c r="AE139" i="1"/>
  <c r="AE132" i="1"/>
  <c r="AE129" i="1"/>
  <c r="AE125" i="1"/>
  <c r="AE122" i="1"/>
  <c r="AE119" i="1"/>
  <c r="AE114" i="1"/>
  <c r="AE95" i="1"/>
  <c r="AE261" i="1" s="1"/>
  <c r="AE94" i="1"/>
  <c r="AE93" i="1"/>
  <c r="AE92" i="1"/>
  <c r="AE66" i="1"/>
  <c r="AE61" i="1"/>
  <c r="AE57" i="1"/>
  <c r="AE48" i="1"/>
  <c r="AE43" i="1"/>
  <c r="AE38" i="1"/>
  <c r="AE33" i="1"/>
  <c r="AE28" i="1"/>
  <c r="AE23" i="1"/>
  <c r="AE262" i="1" s="1"/>
  <c r="AE22" i="1"/>
  <c r="AE21" i="1"/>
  <c r="AE20" i="1"/>
  <c r="CC137" i="1" l="1"/>
  <c r="AE260" i="1"/>
  <c r="AG256" i="1"/>
  <c r="BF18" i="1"/>
  <c r="BF259" i="1"/>
  <c r="AE259" i="1"/>
  <c r="BF260" i="1"/>
  <c r="BF265" i="1"/>
  <c r="AE18" i="1"/>
  <c r="BF137" i="1"/>
  <c r="AE267" i="1"/>
  <c r="BF261" i="1"/>
  <c r="AE137" i="1"/>
  <c r="CC265" i="1"/>
  <c r="CC260" i="1"/>
  <c r="BF266" i="1"/>
  <c r="AE160" i="1"/>
  <c r="CC90" i="1"/>
  <c r="CC259" i="1"/>
  <c r="CC266" i="1"/>
  <c r="CC18" i="1"/>
  <c r="CC160" i="1"/>
  <c r="CC264" i="1"/>
  <c r="BF264" i="1"/>
  <c r="BF90" i="1"/>
  <c r="BF160" i="1"/>
  <c r="BF267" i="1"/>
  <c r="AE265" i="1"/>
  <c r="AE90" i="1"/>
  <c r="AE264" i="1"/>
  <c r="AE266" i="1"/>
  <c r="AC116" i="1"/>
  <c r="AG273" i="1" l="1"/>
  <c r="CC256" i="1"/>
  <c r="CC273" i="1" s="1"/>
  <c r="BF256" i="1"/>
  <c r="BF273" i="1" s="1"/>
  <c r="AE256" i="1"/>
  <c r="AE273" i="1" s="1"/>
  <c r="CA92" i="1"/>
  <c r="BD92" i="1"/>
  <c r="AC92" i="1"/>
  <c r="CB136" i="1"/>
  <c r="CD136" i="1" s="1"/>
  <c r="CF136" i="1" s="1"/>
  <c r="BE136" i="1"/>
  <c r="BG136" i="1" s="1"/>
  <c r="BI136" i="1" s="1"/>
  <c r="AD136" i="1"/>
  <c r="AF136" i="1" s="1"/>
  <c r="AH136" i="1" s="1"/>
  <c r="AJ136" i="1" s="1"/>
  <c r="CA272" i="1"/>
  <c r="CA271" i="1"/>
  <c r="CA270" i="1"/>
  <c r="CA269" i="1"/>
  <c r="CA268" i="1"/>
  <c r="CA262" i="1"/>
  <c r="CA252" i="1"/>
  <c r="CA237" i="1"/>
  <c r="CA227" i="1"/>
  <c r="CA220" i="1" s="1"/>
  <c r="CA223" i="1"/>
  <c r="CA222" i="1"/>
  <c r="CA216" i="1"/>
  <c r="CA214" i="1"/>
  <c r="CA206" i="1"/>
  <c r="CA201" i="1"/>
  <c r="CA197" i="1"/>
  <c r="CA193" i="1"/>
  <c r="CA189" i="1"/>
  <c r="CA185" i="1"/>
  <c r="CA180" i="1"/>
  <c r="CA176" i="1"/>
  <c r="CA172" i="1"/>
  <c r="CA163" i="1"/>
  <c r="CA258" i="1" s="1"/>
  <c r="CA162" i="1"/>
  <c r="CA156" i="1"/>
  <c r="CA141" i="1"/>
  <c r="CA140" i="1"/>
  <c r="CA139" i="1"/>
  <c r="CA125" i="1"/>
  <c r="CA122" i="1"/>
  <c r="CA119" i="1"/>
  <c r="CA114" i="1"/>
  <c r="CA95" i="1"/>
  <c r="CA94" i="1"/>
  <c r="CA93" i="1"/>
  <c r="CA66" i="1"/>
  <c r="CA61" i="1"/>
  <c r="CA57" i="1"/>
  <c r="CA48" i="1"/>
  <c r="CA38" i="1"/>
  <c r="CA267" i="1" s="1"/>
  <c r="CA33" i="1"/>
  <c r="CA28" i="1"/>
  <c r="CA22" i="1"/>
  <c r="CA21" i="1"/>
  <c r="CA20" i="1"/>
  <c r="BD272" i="1"/>
  <c r="BD271" i="1"/>
  <c r="BD270" i="1"/>
  <c r="BD269" i="1"/>
  <c r="BD268" i="1"/>
  <c r="BD262" i="1"/>
  <c r="BD252" i="1"/>
  <c r="BD237" i="1"/>
  <c r="BD227" i="1"/>
  <c r="BD220" i="1" s="1"/>
  <c r="BD223" i="1"/>
  <c r="BD222" i="1"/>
  <c r="BD216" i="1"/>
  <c r="BD214" i="1"/>
  <c r="BD206" i="1"/>
  <c r="BD201" i="1"/>
  <c r="BD197" i="1"/>
  <c r="BD193" i="1"/>
  <c r="BD189" i="1"/>
  <c r="BD185" i="1"/>
  <c r="BD180" i="1"/>
  <c r="BD176" i="1"/>
  <c r="BD172" i="1"/>
  <c r="BD163" i="1"/>
  <c r="BD258" i="1" s="1"/>
  <c r="BD162" i="1"/>
  <c r="BD156" i="1"/>
  <c r="BD141" i="1"/>
  <c r="BD140" i="1"/>
  <c r="BD139" i="1"/>
  <c r="BD132" i="1"/>
  <c r="BD129" i="1"/>
  <c r="BD125" i="1"/>
  <c r="BD122" i="1"/>
  <c r="BD119" i="1"/>
  <c r="BD114" i="1"/>
  <c r="BD95" i="1"/>
  <c r="BD261" i="1" s="1"/>
  <c r="BD94" i="1"/>
  <c r="BD93" i="1"/>
  <c r="BD66" i="1"/>
  <c r="BD61" i="1"/>
  <c r="BD57" i="1"/>
  <c r="BD48" i="1"/>
  <c r="BD38" i="1"/>
  <c r="BD267" i="1" s="1"/>
  <c r="BD33" i="1"/>
  <c r="BD28" i="1"/>
  <c r="BD22" i="1"/>
  <c r="BD21" i="1"/>
  <c r="BD20" i="1"/>
  <c r="CA264" i="1" l="1"/>
  <c r="BD264" i="1"/>
  <c r="BD90" i="1"/>
  <c r="BD160" i="1"/>
  <c r="BD18" i="1"/>
  <c r="BD265" i="1"/>
  <c r="CA137" i="1"/>
  <c r="BD266" i="1"/>
  <c r="CA266" i="1"/>
  <c r="CA259" i="1"/>
  <c r="CA90" i="1"/>
  <c r="CA18" i="1"/>
  <c r="CA260" i="1"/>
  <c r="CA265" i="1"/>
  <c r="CA261" i="1"/>
  <c r="CA160" i="1"/>
  <c r="BD260" i="1"/>
  <c r="BD137" i="1"/>
  <c r="BD259" i="1"/>
  <c r="CA256" i="1" l="1"/>
  <c r="CA273" i="1" s="1"/>
  <c r="BD256" i="1"/>
  <c r="BD273" i="1" s="1"/>
  <c r="AC272" i="1" l="1"/>
  <c r="AC271" i="1"/>
  <c r="AC270" i="1"/>
  <c r="AC269" i="1"/>
  <c r="AC268" i="1"/>
  <c r="AC252" i="1"/>
  <c r="AC237" i="1"/>
  <c r="AC227" i="1"/>
  <c r="AC220" i="1" s="1"/>
  <c r="AC223" i="1"/>
  <c r="AC222" i="1"/>
  <c r="AC216" i="1"/>
  <c r="AC214" i="1"/>
  <c r="AC209" i="1"/>
  <c r="AC206" i="1"/>
  <c r="AC201" i="1"/>
  <c r="AC197" i="1"/>
  <c r="AC193" i="1"/>
  <c r="AC189" i="1"/>
  <c r="AC185" i="1"/>
  <c r="AC180" i="1"/>
  <c r="AC176" i="1"/>
  <c r="AC172" i="1"/>
  <c r="AC164" i="1"/>
  <c r="AC163" i="1"/>
  <c r="AC258" i="1" s="1"/>
  <c r="AC162" i="1"/>
  <c r="AC156" i="1"/>
  <c r="AC141" i="1"/>
  <c r="AC140" i="1"/>
  <c r="AC132" i="1"/>
  <c r="AC129" i="1"/>
  <c r="AC125" i="1"/>
  <c r="AC122" i="1"/>
  <c r="AC119" i="1"/>
  <c r="AC114" i="1"/>
  <c r="AC95" i="1"/>
  <c r="AC261" i="1" s="1"/>
  <c r="AC94" i="1"/>
  <c r="AC93" i="1"/>
  <c r="AC66" i="1"/>
  <c r="AC61" i="1"/>
  <c r="AC57" i="1"/>
  <c r="AC48" i="1"/>
  <c r="AC43" i="1"/>
  <c r="AC38" i="1"/>
  <c r="AC33" i="1"/>
  <c r="AC28" i="1"/>
  <c r="AC23" i="1"/>
  <c r="AC22" i="1"/>
  <c r="AC21" i="1"/>
  <c r="AC20" i="1"/>
  <c r="AC90" i="1" l="1"/>
  <c r="AC264" i="1"/>
  <c r="AC18" i="1"/>
  <c r="AC266" i="1"/>
  <c r="AC137" i="1"/>
  <c r="AC260" i="1"/>
  <c r="AC262" i="1"/>
  <c r="AC265" i="1"/>
  <c r="AC267" i="1"/>
  <c r="AC139" i="1"/>
  <c r="AC160" i="1"/>
  <c r="AC259" i="1"/>
  <c r="BY270" i="1"/>
  <c r="BB270" i="1"/>
  <c r="AA270" i="1"/>
  <c r="AC256" i="1" l="1"/>
  <c r="BB103" i="1"/>
  <c r="W252" i="1" l="1"/>
  <c r="BY92" i="1"/>
  <c r="BZ135" i="1"/>
  <c r="CB135" i="1" s="1"/>
  <c r="CD135" i="1" s="1"/>
  <c r="CF135" i="1" s="1"/>
  <c r="BC135" i="1"/>
  <c r="BE135" i="1" s="1"/>
  <c r="BG135" i="1" s="1"/>
  <c r="BI135" i="1" s="1"/>
  <c r="AB135" i="1"/>
  <c r="AD135" i="1" s="1"/>
  <c r="AF135" i="1" s="1"/>
  <c r="AH135" i="1" s="1"/>
  <c r="AJ135" i="1" s="1"/>
  <c r="AA30" i="1" l="1"/>
  <c r="BZ97" i="1" l="1"/>
  <c r="CB97" i="1" s="1"/>
  <c r="CD97" i="1" s="1"/>
  <c r="CF97" i="1" s="1"/>
  <c r="AB97" i="1"/>
  <c r="AD97" i="1" s="1"/>
  <c r="AF97" i="1" s="1"/>
  <c r="AH97" i="1" s="1"/>
  <c r="AJ97" i="1" s="1"/>
  <c r="BC97" i="1"/>
  <c r="BE97" i="1" s="1"/>
  <c r="BG97" i="1" s="1"/>
  <c r="BI97" i="1" s="1"/>
  <c r="BZ109" i="1"/>
  <c r="CB109" i="1" s="1"/>
  <c r="CD109" i="1" s="1"/>
  <c r="CF109" i="1" s="1"/>
  <c r="BC109" i="1"/>
  <c r="BE109" i="1" s="1"/>
  <c r="BG109" i="1" s="1"/>
  <c r="BI109" i="1" s="1"/>
  <c r="AB109" i="1"/>
  <c r="AD109" i="1" s="1"/>
  <c r="AF109" i="1" s="1"/>
  <c r="AH109" i="1" s="1"/>
  <c r="AJ109" i="1" s="1"/>
  <c r="BZ106" i="1" l="1"/>
  <c r="CB106" i="1" s="1"/>
  <c r="CD106" i="1" s="1"/>
  <c r="CF106" i="1" s="1"/>
  <c r="BB105" i="1"/>
  <c r="BC106" i="1"/>
  <c r="BE106" i="1" s="1"/>
  <c r="BG106" i="1" s="1"/>
  <c r="BI106" i="1" s="1"/>
  <c r="AB106" i="1"/>
  <c r="AD106" i="1" s="1"/>
  <c r="AF106" i="1" s="1"/>
  <c r="AH106" i="1" s="1"/>
  <c r="AJ106" i="1" s="1"/>
  <c r="AA105" i="1"/>
  <c r="BZ100" i="1"/>
  <c r="CB100" i="1" s="1"/>
  <c r="CD100" i="1" s="1"/>
  <c r="CF100" i="1" s="1"/>
  <c r="BC100" i="1"/>
  <c r="BE100" i="1" s="1"/>
  <c r="BG100" i="1" s="1"/>
  <c r="BI100" i="1" s="1"/>
  <c r="BB99" i="1"/>
  <c r="BB92" i="1" s="1"/>
  <c r="AB100" i="1"/>
  <c r="AD100" i="1" s="1"/>
  <c r="AF100" i="1" s="1"/>
  <c r="AH100" i="1" s="1"/>
  <c r="AJ100" i="1" s="1"/>
  <c r="AA99" i="1"/>
  <c r="AA92" i="1" s="1"/>
  <c r="BB158" i="1" l="1"/>
  <c r="AA158" i="1"/>
  <c r="BB223" i="1"/>
  <c r="BB222" i="1"/>
  <c r="BY222" i="1"/>
  <c r="AA222" i="1"/>
  <c r="AB236" i="1"/>
  <c r="AD236" i="1" s="1"/>
  <c r="AF236" i="1" s="1"/>
  <c r="AH236" i="1" s="1"/>
  <c r="AJ236" i="1" s="1"/>
  <c r="BZ236" i="1"/>
  <c r="CB236" i="1" s="1"/>
  <c r="CD236" i="1" s="1"/>
  <c r="CF236" i="1" s="1"/>
  <c r="BC236" i="1"/>
  <c r="BE236" i="1" s="1"/>
  <c r="BG236" i="1" s="1"/>
  <c r="BI236" i="1" s="1"/>
  <c r="D237" i="1"/>
  <c r="BY262" i="1" l="1"/>
  <c r="BZ262" i="1" s="1"/>
  <c r="CB262" i="1" s="1"/>
  <c r="CD262" i="1" s="1"/>
  <c r="CF262" i="1" s="1"/>
  <c r="BB262" i="1"/>
  <c r="BC262" i="1" s="1"/>
  <c r="BE262" i="1" s="1"/>
  <c r="BG262" i="1" s="1"/>
  <c r="BI262" i="1" s="1"/>
  <c r="BZ23" i="1"/>
  <c r="CB23" i="1" s="1"/>
  <c r="CD23" i="1" s="1"/>
  <c r="CF23" i="1" s="1"/>
  <c r="BC23" i="1"/>
  <c r="BE23" i="1" s="1"/>
  <c r="BG23" i="1" s="1"/>
  <c r="BI23" i="1" s="1"/>
  <c r="AA23" i="1"/>
  <c r="AB23" i="1" s="1"/>
  <c r="AD23" i="1" s="1"/>
  <c r="AF23" i="1" s="1"/>
  <c r="AH23" i="1" s="1"/>
  <c r="AJ23" i="1" s="1"/>
  <c r="BY28" i="1"/>
  <c r="BB28" i="1"/>
  <c r="AA28" i="1"/>
  <c r="BZ32" i="1"/>
  <c r="CB32" i="1" s="1"/>
  <c r="CD32" i="1" s="1"/>
  <c r="CF32" i="1" s="1"/>
  <c r="BC32" i="1"/>
  <c r="BE32" i="1" s="1"/>
  <c r="BG32" i="1" s="1"/>
  <c r="BI32" i="1" s="1"/>
  <c r="AB32" i="1"/>
  <c r="AD32" i="1" s="1"/>
  <c r="AF32" i="1" s="1"/>
  <c r="AH32" i="1" s="1"/>
  <c r="AJ32" i="1" s="1"/>
  <c r="AA262" i="1" l="1"/>
  <c r="AB262" i="1" s="1"/>
  <c r="AD262" i="1" s="1"/>
  <c r="AF262" i="1" s="1"/>
  <c r="AH262" i="1" s="1"/>
  <c r="AJ262" i="1" s="1"/>
  <c r="BY272" i="1"/>
  <c r="BY271" i="1"/>
  <c r="BY269" i="1"/>
  <c r="BY268" i="1"/>
  <c r="BY252" i="1"/>
  <c r="BY237" i="1"/>
  <c r="BY227" i="1"/>
  <c r="BY220" i="1" s="1"/>
  <c r="BY223" i="1"/>
  <c r="BY216" i="1"/>
  <c r="BY214" i="1"/>
  <c r="BY206" i="1"/>
  <c r="BY201" i="1"/>
  <c r="BY197" i="1"/>
  <c r="BY193" i="1"/>
  <c r="BY189" i="1"/>
  <c r="BY185" i="1"/>
  <c r="BY180" i="1"/>
  <c r="BY176" i="1"/>
  <c r="BY172" i="1"/>
  <c r="BY163" i="1"/>
  <c r="BY162" i="1"/>
  <c r="BY156" i="1"/>
  <c r="BY141" i="1"/>
  <c r="BY140" i="1"/>
  <c r="BY139" i="1"/>
  <c r="BY125" i="1"/>
  <c r="BY122" i="1"/>
  <c r="BY119" i="1"/>
  <c r="BY114" i="1"/>
  <c r="BY95" i="1"/>
  <c r="BY261" i="1" s="1"/>
  <c r="BY94" i="1"/>
  <c r="BY93" i="1"/>
  <c r="BY66" i="1"/>
  <c r="BY61" i="1"/>
  <c r="BY57" i="1"/>
  <c r="BY48" i="1"/>
  <c r="BY38" i="1"/>
  <c r="BY267" i="1" s="1"/>
  <c r="BY33" i="1"/>
  <c r="BY22" i="1"/>
  <c r="BY21" i="1"/>
  <c r="BY20" i="1"/>
  <c r="BB272" i="1"/>
  <c r="BB271" i="1"/>
  <c r="BB269" i="1"/>
  <c r="BB268" i="1"/>
  <c r="BB252" i="1"/>
  <c r="BB237" i="1"/>
  <c r="BB227" i="1"/>
  <c r="BB220" i="1" s="1"/>
  <c r="BB216" i="1"/>
  <c r="BB214" i="1"/>
  <c r="BB206" i="1"/>
  <c r="BB201" i="1"/>
  <c r="BB197" i="1"/>
  <c r="BB193" i="1"/>
  <c r="BB189" i="1"/>
  <c r="BB185" i="1"/>
  <c r="BB180" i="1"/>
  <c r="BB176" i="1"/>
  <c r="BB172" i="1"/>
  <c r="BB163" i="1"/>
  <c r="BB162" i="1"/>
  <c r="BB156" i="1"/>
  <c r="BB141" i="1"/>
  <c r="BB140" i="1"/>
  <c r="BB139" i="1"/>
  <c r="BB132" i="1"/>
  <c r="BB129" i="1"/>
  <c r="BB125" i="1"/>
  <c r="BB122" i="1"/>
  <c r="BB119" i="1"/>
  <c r="BB114" i="1"/>
  <c r="BB95" i="1"/>
  <c r="BB261" i="1" s="1"/>
  <c r="BB94" i="1"/>
  <c r="BB93" i="1"/>
  <c r="BB66" i="1"/>
  <c r="BB61" i="1"/>
  <c r="BB57" i="1"/>
  <c r="BB48" i="1"/>
  <c r="BB38" i="1"/>
  <c r="BB267" i="1" s="1"/>
  <c r="BB33" i="1"/>
  <c r="BB22" i="1"/>
  <c r="BB21" i="1"/>
  <c r="BB20" i="1"/>
  <c r="AA272" i="1"/>
  <c r="AA271" i="1"/>
  <c r="AA269" i="1"/>
  <c r="AA268" i="1"/>
  <c r="AA252" i="1"/>
  <c r="AA237" i="1"/>
  <c r="AA227" i="1"/>
  <c r="AA220" i="1" s="1"/>
  <c r="AA223" i="1"/>
  <c r="AA216" i="1"/>
  <c r="AA214" i="1"/>
  <c r="AA209" i="1"/>
  <c r="AA206" i="1"/>
  <c r="AA201" i="1"/>
  <c r="AA197" i="1"/>
  <c r="AA193" i="1"/>
  <c r="AA189" i="1"/>
  <c r="AA185" i="1"/>
  <c r="AA180" i="1"/>
  <c r="AA176" i="1"/>
  <c r="AA172" i="1"/>
  <c r="AA164" i="1"/>
  <c r="AA163" i="1"/>
  <c r="AA258" i="1" s="1"/>
  <c r="AA162" i="1"/>
  <c r="AA156" i="1"/>
  <c r="AA141" i="1"/>
  <c r="AA140" i="1"/>
  <c r="AA139" i="1"/>
  <c r="AA132" i="1"/>
  <c r="AA129" i="1"/>
  <c r="AA125" i="1"/>
  <c r="AA122" i="1"/>
  <c r="AA119" i="1"/>
  <c r="AA114" i="1"/>
  <c r="AA95" i="1"/>
  <c r="AA261" i="1" s="1"/>
  <c r="AA94" i="1"/>
  <c r="AA93" i="1"/>
  <c r="AA66" i="1"/>
  <c r="AA61" i="1"/>
  <c r="AA57" i="1"/>
  <c r="AA48" i="1"/>
  <c r="AA43" i="1"/>
  <c r="AA38" i="1"/>
  <c r="AA33" i="1"/>
  <c r="AA22" i="1"/>
  <c r="AA21" i="1"/>
  <c r="AA20" i="1"/>
  <c r="BY259" i="1" l="1"/>
  <c r="BB90" i="1"/>
  <c r="AA264" i="1"/>
  <c r="BY264" i="1"/>
  <c r="BB264" i="1"/>
  <c r="BB137" i="1"/>
  <c r="BY90" i="1"/>
  <c r="AA90" i="1"/>
  <c r="AA137" i="1"/>
  <c r="BB259" i="1"/>
  <c r="AA260" i="1"/>
  <c r="AA265" i="1"/>
  <c r="AA267" i="1"/>
  <c r="AA160" i="1"/>
  <c r="AA259" i="1"/>
  <c r="BB265" i="1"/>
  <c r="BY260" i="1"/>
  <c r="BY265" i="1"/>
  <c r="AA266" i="1"/>
  <c r="BB266" i="1"/>
  <c r="AA18" i="1"/>
  <c r="BY266" i="1"/>
  <c r="BY160" i="1"/>
  <c r="BY137" i="1"/>
  <c r="BY258" i="1"/>
  <c r="BY18" i="1"/>
  <c r="BB160" i="1"/>
  <c r="BB258" i="1"/>
  <c r="BB260" i="1"/>
  <c r="BB18" i="1"/>
  <c r="AZ272" i="1"/>
  <c r="AZ271" i="1"/>
  <c r="AZ270" i="1"/>
  <c r="AZ269" i="1"/>
  <c r="AZ268" i="1"/>
  <c r="AZ252" i="1"/>
  <c r="AZ237" i="1"/>
  <c r="AZ227" i="1"/>
  <c r="AZ220" i="1" s="1"/>
  <c r="AZ223" i="1"/>
  <c r="AZ222" i="1"/>
  <c r="AZ216" i="1"/>
  <c r="AZ214" i="1"/>
  <c r="AZ206" i="1"/>
  <c r="AZ201" i="1"/>
  <c r="AZ197" i="1"/>
  <c r="AZ193" i="1"/>
  <c r="AZ189" i="1"/>
  <c r="AZ185" i="1"/>
  <c r="AZ180" i="1"/>
  <c r="AZ176" i="1"/>
  <c r="AZ172" i="1"/>
  <c r="AZ163" i="1"/>
  <c r="AZ162" i="1"/>
  <c r="AZ156" i="1"/>
  <c r="AZ141" i="1"/>
  <c r="AZ140" i="1"/>
  <c r="AZ139" i="1"/>
  <c r="AZ132" i="1"/>
  <c r="AZ129" i="1"/>
  <c r="AZ125" i="1"/>
  <c r="AZ122" i="1"/>
  <c r="AZ119" i="1"/>
  <c r="AZ114" i="1"/>
  <c r="AZ95" i="1"/>
  <c r="AZ261" i="1" s="1"/>
  <c r="AZ94" i="1"/>
  <c r="AZ93" i="1"/>
  <c r="AZ92" i="1"/>
  <c r="AZ66" i="1"/>
  <c r="AZ61" i="1"/>
  <c r="AZ57" i="1"/>
  <c r="AZ48" i="1"/>
  <c r="AZ38" i="1"/>
  <c r="AZ267" i="1" s="1"/>
  <c r="AZ33" i="1"/>
  <c r="AZ28" i="1"/>
  <c r="AZ22" i="1"/>
  <c r="AZ21" i="1"/>
  <c r="AZ20" i="1"/>
  <c r="AZ265" i="1" l="1"/>
  <c r="AA256" i="1"/>
  <c r="BY256" i="1"/>
  <c r="BY273" i="1" s="1"/>
  <c r="BB256" i="1"/>
  <c r="BB273" i="1" s="1"/>
  <c r="AZ259" i="1"/>
  <c r="AZ266" i="1"/>
  <c r="AZ137" i="1"/>
  <c r="AZ90" i="1"/>
  <c r="AZ264" i="1"/>
  <c r="AZ160" i="1"/>
  <c r="AZ258" i="1"/>
  <c r="AZ260" i="1"/>
  <c r="AZ18" i="1"/>
  <c r="Y272" i="1"/>
  <c r="Y271" i="1"/>
  <c r="Y270" i="1"/>
  <c r="Y269" i="1"/>
  <c r="Y268" i="1"/>
  <c r="Y252" i="1"/>
  <c r="Y237" i="1"/>
  <c r="Y227" i="1"/>
  <c r="Y220" i="1" s="1"/>
  <c r="Y223" i="1"/>
  <c r="Y222" i="1"/>
  <c r="Y216" i="1"/>
  <c r="Y214" i="1"/>
  <c r="Y209" i="1"/>
  <c r="Y206" i="1"/>
  <c r="Y201" i="1"/>
  <c r="Y197" i="1"/>
  <c r="Y193" i="1"/>
  <c r="Y189" i="1"/>
  <c r="Y185" i="1"/>
  <c r="Y180" i="1"/>
  <c r="Y176" i="1"/>
  <c r="Y172" i="1"/>
  <c r="Y164" i="1"/>
  <c r="Y163" i="1"/>
  <c r="Y162" i="1"/>
  <c r="Y156" i="1"/>
  <c r="Y141" i="1"/>
  <c r="Y140" i="1"/>
  <c r="Y139" i="1"/>
  <c r="Y132" i="1"/>
  <c r="Y129" i="1"/>
  <c r="Y125" i="1"/>
  <c r="Y122" i="1"/>
  <c r="Y119" i="1"/>
  <c r="Y114" i="1"/>
  <c r="Y95" i="1"/>
  <c r="Y261" i="1" s="1"/>
  <c r="Y94" i="1"/>
  <c r="Y93" i="1"/>
  <c r="Y92" i="1"/>
  <c r="Y66" i="1"/>
  <c r="Y61" i="1"/>
  <c r="Y57" i="1"/>
  <c r="Y48" i="1"/>
  <c r="Y43" i="1"/>
  <c r="Y38" i="1"/>
  <c r="Y33" i="1"/>
  <c r="Y28" i="1"/>
  <c r="Y22" i="1"/>
  <c r="Y21" i="1"/>
  <c r="Y20" i="1"/>
  <c r="Y267" i="1" l="1"/>
  <c r="Y137" i="1"/>
  <c r="AZ256" i="1"/>
  <c r="AZ273" i="1" s="1"/>
  <c r="Y90" i="1"/>
  <c r="Y259" i="1"/>
  <c r="Y265" i="1"/>
  <c r="Y266" i="1"/>
  <c r="Y264" i="1"/>
  <c r="Y258" i="1"/>
  <c r="Y260" i="1"/>
  <c r="Y160" i="1"/>
  <c r="Y18" i="1"/>
  <c r="W182" i="1"/>
  <c r="Y256" i="1" l="1"/>
  <c r="BW237" i="1"/>
  <c r="AX237" i="1"/>
  <c r="W237" i="1"/>
  <c r="BW272" i="1" l="1"/>
  <c r="BX272" i="1" s="1"/>
  <c r="BZ272" i="1" s="1"/>
  <c r="CB272" i="1" s="1"/>
  <c r="CD272" i="1" s="1"/>
  <c r="CF272" i="1" s="1"/>
  <c r="AX272" i="1"/>
  <c r="AY272" i="1" s="1"/>
  <c r="BA272" i="1" s="1"/>
  <c r="BC272" i="1" s="1"/>
  <c r="BE272" i="1" s="1"/>
  <c r="BG272" i="1" s="1"/>
  <c r="BI272" i="1" s="1"/>
  <c r="W272" i="1"/>
  <c r="X272" i="1" s="1"/>
  <c r="Z272" i="1" s="1"/>
  <c r="AB272" i="1" s="1"/>
  <c r="AD272" i="1" s="1"/>
  <c r="AF272" i="1" s="1"/>
  <c r="AH272" i="1" s="1"/>
  <c r="AJ272" i="1" s="1"/>
  <c r="AY215" i="1"/>
  <c r="BA215" i="1" s="1"/>
  <c r="BC215" i="1" s="1"/>
  <c r="BE215" i="1" s="1"/>
  <c r="BG215" i="1" s="1"/>
  <c r="BI215" i="1" s="1"/>
  <c r="BW214" i="1"/>
  <c r="BX214" i="1" s="1"/>
  <c r="BZ214" i="1" s="1"/>
  <c r="CB214" i="1" s="1"/>
  <c r="CD214" i="1" s="1"/>
  <c r="CF214" i="1" s="1"/>
  <c r="BX215" i="1"/>
  <c r="BZ215" i="1" s="1"/>
  <c r="CB215" i="1" s="1"/>
  <c r="CD215" i="1" s="1"/>
  <c r="CF215" i="1" s="1"/>
  <c r="W214" i="1"/>
  <c r="X215" i="1"/>
  <c r="Z215" i="1" s="1"/>
  <c r="AB215" i="1" s="1"/>
  <c r="AD215" i="1" s="1"/>
  <c r="AF215" i="1" s="1"/>
  <c r="AH215" i="1" s="1"/>
  <c r="AJ215" i="1" s="1"/>
  <c r="X214" i="1" l="1"/>
  <c r="Z214" i="1" s="1"/>
  <c r="AB214" i="1" s="1"/>
  <c r="AD214" i="1" s="1"/>
  <c r="AF214" i="1" s="1"/>
  <c r="AH214" i="1" s="1"/>
  <c r="AJ214" i="1" s="1"/>
  <c r="AX214" i="1"/>
  <c r="BW252" i="1"/>
  <c r="AX252" i="1"/>
  <c r="BX255" i="1"/>
  <c r="BZ255" i="1" s="1"/>
  <c r="CB255" i="1" s="1"/>
  <c r="CD255" i="1" s="1"/>
  <c r="CF255" i="1" s="1"/>
  <c r="AY255" i="1"/>
  <c r="BA255" i="1" s="1"/>
  <c r="BC255" i="1" s="1"/>
  <c r="BE255" i="1" s="1"/>
  <c r="BG255" i="1" s="1"/>
  <c r="BI255" i="1" s="1"/>
  <c r="X255" i="1"/>
  <c r="Z255" i="1" s="1"/>
  <c r="AB255" i="1" s="1"/>
  <c r="AD255" i="1" s="1"/>
  <c r="AF255" i="1" s="1"/>
  <c r="AH255" i="1" s="1"/>
  <c r="AJ255" i="1" s="1"/>
  <c r="AY214" i="1" l="1"/>
  <c r="BA214" i="1" s="1"/>
  <c r="BC214" i="1" s="1"/>
  <c r="BE214" i="1" s="1"/>
  <c r="BG214" i="1" s="1"/>
  <c r="BI214" i="1" s="1"/>
  <c r="BX254" i="1"/>
  <c r="BZ254" i="1" s="1"/>
  <c r="CB254" i="1" s="1"/>
  <c r="CD254" i="1" s="1"/>
  <c r="CF254" i="1" s="1"/>
  <c r="AY254" i="1"/>
  <c r="BA254" i="1" s="1"/>
  <c r="BC254" i="1" s="1"/>
  <c r="BE254" i="1" s="1"/>
  <c r="BG254" i="1" s="1"/>
  <c r="BI254" i="1" s="1"/>
  <c r="X254" i="1"/>
  <c r="Z254" i="1" s="1"/>
  <c r="AB254" i="1" s="1"/>
  <c r="AD254" i="1" s="1"/>
  <c r="AF254" i="1" s="1"/>
  <c r="AH254" i="1" s="1"/>
  <c r="AJ254" i="1" s="1"/>
  <c r="BW271" i="1" l="1"/>
  <c r="BW270" i="1"/>
  <c r="BW269" i="1"/>
  <c r="BW268" i="1"/>
  <c r="BW227" i="1"/>
  <c r="BW220" i="1" s="1"/>
  <c r="BW223" i="1"/>
  <c r="BW222" i="1"/>
  <c r="BW216" i="1"/>
  <c r="BW206" i="1"/>
  <c r="BW201" i="1"/>
  <c r="BW197" i="1"/>
  <c r="BW193" i="1"/>
  <c r="BW189" i="1"/>
  <c r="BW185" i="1"/>
  <c r="BW180" i="1"/>
  <c r="BW176" i="1"/>
  <c r="BW172" i="1"/>
  <c r="BW163" i="1"/>
  <c r="BW258" i="1" s="1"/>
  <c r="BW162" i="1"/>
  <c r="BW156" i="1"/>
  <c r="BW141" i="1"/>
  <c r="BW140" i="1"/>
  <c r="BW139" i="1"/>
  <c r="BW125" i="1"/>
  <c r="BW122" i="1"/>
  <c r="BW119" i="1"/>
  <c r="BW114" i="1"/>
  <c r="BW95" i="1"/>
  <c r="BW261" i="1" s="1"/>
  <c r="BW94" i="1"/>
  <c r="BW93" i="1"/>
  <c r="BW92" i="1"/>
  <c r="BW66" i="1"/>
  <c r="BW61" i="1"/>
  <c r="BW57" i="1"/>
  <c r="BW48" i="1"/>
  <c r="BW38" i="1"/>
  <c r="BW33" i="1"/>
  <c r="BW22" i="1"/>
  <c r="BW21" i="1"/>
  <c r="BW20" i="1"/>
  <c r="AX271" i="1"/>
  <c r="AX270" i="1"/>
  <c r="AX269" i="1"/>
  <c r="AX268" i="1"/>
  <c r="AX227" i="1"/>
  <c r="AX223" i="1"/>
  <c r="AX222" i="1"/>
  <c r="AX216" i="1"/>
  <c r="AX206" i="1"/>
  <c r="AX201" i="1"/>
  <c r="AX197" i="1"/>
  <c r="AX193" i="1"/>
  <c r="AX189" i="1"/>
  <c r="AX185" i="1"/>
  <c r="AX180" i="1"/>
  <c r="AX176" i="1"/>
  <c r="AX172" i="1"/>
  <c r="AX163" i="1"/>
  <c r="AX258" i="1" s="1"/>
  <c r="AX162" i="1"/>
  <c r="AX156" i="1"/>
  <c r="AX141" i="1"/>
  <c r="AX140" i="1"/>
  <c r="AX139" i="1"/>
  <c r="AX132" i="1"/>
  <c r="AX129" i="1"/>
  <c r="AX125" i="1"/>
  <c r="AX122" i="1"/>
  <c r="AX119" i="1"/>
  <c r="AX114" i="1"/>
  <c r="AX95" i="1"/>
  <c r="AX94" i="1"/>
  <c r="AX93" i="1"/>
  <c r="AX92" i="1"/>
  <c r="AX66" i="1"/>
  <c r="AX61" i="1"/>
  <c r="AX57" i="1"/>
  <c r="AX48" i="1"/>
  <c r="AX38" i="1"/>
  <c r="AX267" i="1" s="1"/>
  <c r="AX33" i="1"/>
  <c r="AX28" i="1"/>
  <c r="AX22" i="1"/>
  <c r="AX21" i="1"/>
  <c r="AX20" i="1"/>
  <c r="W271" i="1"/>
  <c r="W270" i="1"/>
  <c r="W269" i="1"/>
  <c r="W268" i="1"/>
  <c r="W227" i="1"/>
  <c r="W220" i="1" s="1"/>
  <c r="W223" i="1"/>
  <c r="W222" i="1"/>
  <c r="W216" i="1"/>
  <c r="W209" i="1"/>
  <c r="W206" i="1"/>
  <c r="W201" i="1"/>
  <c r="W197" i="1"/>
  <c r="W193" i="1"/>
  <c r="W189" i="1"/>
  <c r="W185" i="1"/>
  <c r="W180" i="1"/>
  <c r="W176" i="1"/>
  <c r="W172" i="1"/>
  <c r="W164" i="1"/>
  <c r="W163" i="1"/>
  <c r="W258" i="1" s="1"/>
  <c r="W162" i="1"/>
  <c r="W156" i="1"/>
  <c r="W141" i="1"/>
  <c r="W140" i="1"/>
  <c r="W139" i="1"/>
  <c r="W132" i="1"/>
  <c r="W129" i="1"/>
  <c r="W125" i="1"/>
  <c r="W122" i="1"/>
  <c r="W119" i="1"/>
  <c r="W114" i="1"/>
  <c r="W95" i="1"/>
  <c r="W261" i="1" s="1"/>
  <c r="W94" i="1"/>
  <c r="W93" i="1"/>
  <c r="W92" i="1"/>
  <c r="W66" i="1"/>
  <c r="W61" i="1"/>
  <c r="W57" i="1"/>
  <c r="W48" i="1"/>
  <c r="W43" i="1"/>
  <c r="W38" i="1"/>
  <c r="W33" i="1"/>
  <c r="W28" i="1"/>
  <c r="W22" i="1"/>
  <c r="W21" i="1"/>
  <c r="W20" i="1"/>
  <c r="W264" i="1" l="1"/>
  <c r="BW90" i="1"/>
  <c r="W260" i="1"/>
  <c r="AX264" i="1"/>
  <c r="BW264" i="1"/>
  <c r="AX260" i="1"/>
  <c r="AX18" i="1"/>
  <c r="BW260" i="1"/>
  <c r="W265" i="1"/>
  <c r="AX90" i="1"/>
  <c r="AX137" i="1"/>
  <c r="BW265" i="1"/>
  <c r="W18" i="1"/>
  <c r="BW266" i="1"/>
  <c r="W160" i="1"/>
  <c r="W259" i="1"/>
  <c r="AX160" i="1"/>
  <c r="BW160" i="1"/>
  <c r="AX266" i="1"/>
  <c r="AX220" i="1"/>
  <c r="BW137" i="1"/>
  <c r="W266" i="1"/>
  <c r="BW18" i="1"/>
  <c r="BW259" i="1"/>
  <c r="BW267" i="1"/>
  <c r="AX259" i="1"/>
  <c r="AX261" i="1"/>
  <c r="AX265" i="1"/>
  <c r="W90" i="1"/>
  <c r="W137" i="1"/>
  <c r="W267" i="1"/>
  <c r="U271" i="1"/>
  <c r="U270" i="1"/>
  <c r="U269" i="1"/>
  <c r="U268" i="1"/>
  <c r="U252" i="1"/>
  <c r="U237" i="1"/>
  <c r="U227" i="1"/>
  <c r="U220" i="1" s="1"/>
  <c r="U223" i="1"/>
  <c r="U222" i="1"/>
  <c r="U216" i="1"/>
  <c r="U209" i="1"/>
  <c r="U206" i="1"/>
  <c r="U201" i="1"/>
  <c r="U197" i="1"/>
  <c r="U193" i="1"/>
  <c r="U189" i="1"/>
  <c r="U185" i="1"/>
  <c r="U180" i="1"/>
  <c r="U176" i="1"/>
  <c r="U172" i="1"/>
  <c r="U164" i="1"/>
  <c r="U163" i="1"/>
  <c r="U258" i="1" s="1"/>
  <c r="U162" i="1"/>
  <c r="U156" i="1"/>
  <c r="U141" i="1"/>
  <c r="U140" i="1"/>
  <c r="U139" i="1"/>
  <c r="U132" i="1"/>
  <c r="U129" i="1"/>
  <c r="U125" i="1"/>
  <c r="U122" i="1"/>
  <c r="U119" i="1"/>
  <c r="U114" i="1"/>
  <c r="U95" i="1"/>
  <c r="U261" i="1" s="1"/>
  <c r="U94" i="1"/>
  <c r="U93" i="1"/>
  <c r="U92" i="1"/>
  <c r="U66" i="1"/>
  <c r="U61" i="1"/>
  <c r="U57" i="1"/>
  <c r="U48" i="1"/>
  <c r="U43" i="1"/>
  <c r="U38" i="1"/>
  <c r="U33" i="1"/>
  <c r="U28" i="1"/>
  <c r="U22" i="1"/>
  <c r="U21" i="1"/>
  <c r="U20" i="1"/>
  <c r="W256" i="1" l="1"/>
  <c r="BW256" i="1"/>
  <c r="BW273" i="1" s="1"/>
  <c r="AX256" i="1"/>
  <c r="AX273" i="1" s="1"/>
  <c r="U18" i="1"/>
  <c r="U260" i="1"/>
  <c r="U160" i="1"/>
  <c r="U265" i="1"/>
  <c r="U259" i="1"/>
  <c r="U264" i="1"/>
  <c r="U266" i="1"/>
  <c r="U90" i="1"/>
  <c r="U137" i="1"/>
  <c r="U267" i="1"/>
  <c r="BU20" i="1"/>
  <c r="AV20" i="1"/>
  <c r="S20" i="1"/>
  <c r="S22" i="1"/>
  <c r="BV89" i="1"/>
  <c r="BX89" i="1" s="1"/>
  <c r="BZ89" i="1" s="1"/>
  <c r="CB89" i="1" s="1"/>
  <c r="CD89" i="1" s="1"/>
  <c r="CF89" i="1" s="1"/>
  <c r="AW89" i="1"/>
  <c r="AY89" i="1" s="1"/>
  <c r="BA89" i="1" s="1"/>
  <c r="BC89" i="1" s="1"/>
  <c r="BE89" i="1" s="1"/>
  <c r="BG89" i="1" s="1"/>
  <c r="BI89" i="1" s="1"/>
  <c r="T89" i="1"/>
  <c r="V89" i="1" s="1"/>
  <c r="X89" i="1" s="1"/>
  <c r="Z89" i="1" s="1"/>
  <c r="AB89" i="1" s="1"/>
  <c r="AD89" i="1" s="1"/>
  <c r="AF89" i="1" s="1"/>
  <c r="AH89" i="1" s="1"/>
  <c r="AJ89" i="1" s="1"/>
  <c r="U256" i="1" l="1"/>
  <c r="BV88" i="1"/>
  <c r="BX88" i="1" s="1"/>
  <c r="BZ88" i="1" s="1"/>
  <c r="CB88" i="1" s="1"/>
  <c r="CD88" i="1" s="1"/>
  <c r="CF88" i="1" s="1"/>
  <c r="AW88" i="1"/>
  <c r="AY88" i="1" s="1"/>
  <c r="BA88" i="1" s="1"/>
  <c r="BC88" i="1" s="1"/>
  <c r="BE88" i="1" s="1"/>
  <c r="BG88" i="1" s="1"/>
  <c r="BI88" i="1" s="1"/>
  <c r="T88" i="1"/>
  <c r="V88" i="1" s="1"/>
  <c r="X88" i="1" s="1"/>
  <c r="Z88" i="1" s="1"/>
  <c r="AB88" i="1" s="1"/>
  <c r="AD88" i="1" s="1"/>
  <c r="AF88" i="1" s="1"/>
  <c r="AH88" i="1" s="1"/>
  <c r="AJ88" i="1" s="1"/>
  <c r="BU162" i="1" l="1"/>
  <c r="AV162" i="1"/>
  <c r="S162" i="1"/>
  <c r="BV213" i="1"/>
  <c r="BX213" i="1" s="1"/>
  <c r="BZ213" i="1" s="1"/>
  <c r="CB213" i="1" s="1"/>
  <c r="CD213" i="1" s="1"/>
  <c r="CF213" i="1" s="1"/>
  <c r="AW213" i="1"/>
  <c r="AY213" i="1" s="1"/>
  <c r="BA213" i="1" s="1"/>
  <c r="BC213" i="1" s="1"/>
  <c r="BE213" i="1" s="1"/>
  <c r="BG213" i="1" s="1"/>
  <c r="BI213" i="1" s="1"/>
  <c r="T213" i="1"/>
  <c r="V213" i="1" s="1"/>
  <c r="X213" i="1" s="1"/>
  <c r="Z213" i="1" s="1"/>
  <c r="AB213" i="1" s="1"/>
  <c r="AD213" i="1" s="1"/>
  <c r="AF213" i="1" s="1"/>
  <c r="AH213" i="1" s="1"/>
  <c r="AJ213" i="1" s="1"/>
  <c r="BU271" i="1" l="1"/>
  <c r="BU270" i="1"/>
  <c r="BU269" i="1"/>
  <c r="BU268" i="1"/>
  <c r="BU252" i="1"/>
  <c r="BU237" i="1"/>
  <c r="BU227" i="1"/>
  <c r="BU220" i="1" s="1"/>
  <c r="BU223" i="1"/>
  <c r="BU222" i="1"/>
  <c r="BU216" i="1"/>
  <c r="BU206" i="1"/>
  <c r="BU201" i="1"/>
  <c r="BU197" i="1"/>
  <c r="BU193" i="1"/>
  <c r="BU189" i="1"/>
  <c r="BU185" i="1"/>
  <c r="BU180" i="1"/>
  <c r="BU176" i="1"/>
  <c r="BU172" i="1"/>
  <c r="BU163" i="1"/>
  <c r="BU258" i="1" s="1"/>
  <c r="BU156" i="1"/>
  <c r="BU141" i="1"/>
  <c r="BU140" i="1"/>
  <c r="BU139" i="1"/>
  <c r="BU125" i="1"/>
  <c r="BU122" i="1"/>
  <c r="BU119" i="1"/>
  <c r="BU114" i="1"/>
  <c r="BU95" i="1"/>
  <c r="BU94" i="1"/>
  <c r="BU93" i="1"/>
  <c r="BU92" i="1"/>
  <c r="BU66" i="1"/>
  <c r="BU61" i="1"/>
  <c r="BU57" i="1"/>
  <c r="BU48" i="1"/>
  <c r="BU38" i="1"/>
  <c r="BU267" i="1" s="1"/>
  <c r="BU33" i="1"/>
  <c r="BU22" i="1"/>
  <c r="BU21" i="1"/>
  <c r="AV271" i="1"/>
  <c r="AV270" i="1"/>
  <c r="AV269" i="1"/>
  <c r="AV268" i="1"/>
  <c r="AV252" i="1"/>
  <c r="AV237" i="1"/>
  <c r="AV227" i="1"/>
  <c r="AV220" i="1" s="1"/>
  <c r="AV223" i="1"/>
  <c r="AV222" i="1"/>
  <c r="AV216" i="1"/>
  <c r="AV206" i="1"/>
  <c r="AV201" i="1"/>
  <c r="AV197" i="1"/>
  <c r="AV193" i="1"/>
  <c r="AV189" i="1"/>
  <c r="AV185" i="1"/>
  <c r="AV180" i="1"/>
  <c r="AV176" i="1"/>
  <c r="AV172" i="1"/>
  <c r="AV163" i="1"/>
  <c r="AV258" i="1" s="1"/>
  <c r="AV156" i="1"/>
  <c r="AV141" i="1"/>
  <c r="AV140" i="1"/>
  <c r="AV139" i="1"/>
  <c r="AV132" i="1"/>
  <c r="AV129" i="1"/>
  <c r="AV125" i="1"/>
  <c r="AV122" i="1"/>
  <c r="AV119" i="1"/>
  <c r="AV114" i="1"/>
  <c r="AV95" i="1"/>
  <c r="AV261" i="1" s="1"/>
  <c r="AV94" i="1"/>
  <c r="AV93" i="1"/>
  <c r="AV92" i="1"/>
  <c r="AV66" i="1"/>
  <c r="AV61" i="1"/>
  <c r="AV57" i="1"/>
  <c r="AV48" i="1"/>
  <c r="AV38" i="1"/>
  <c r="AV33" i="1"/>
  <c r="AV28" i="1"/>
  <c r="AV22" i="1"/>
  <c r="AV21" i="1"/>
  <c r="S271" i="1"/>
  <c r="S270" i="1"/>
  <c r="S269" i="1"/>
  <c r="S268" i="1"/>
  <c r="S252" i="1"/>
  <c r="S237" i="1"/>
  <c r="S227" i="1"/>
  <c r="S220" i="1" s="1"/>
  <c r="S223" i="1"/>
  <c r="S222" i="1"/>
  <c r="S216" i="1"/>
  <c r="S209" i="1"/>
  <c r="S206" i="1"/>
  <c r="S201" i="1"/>
  <c r="S197" i="1"/>
  <c r="S193" i="1"/>
  <c r="S189" i="1"/>
  <c r="S185" i="1"/>
  <c r="S180" i="1"/>
  <c r="S176" i="1"/>
  <c r="S172" i="1"/>
  <c r="S164" i="1"/>
  <c r="S163" i="1"/>
  <c r="S258" i="1" s="1"/>
  <c r="S156" i="1"/>
  <c r="S141" i="1"/>
  <c r="S140" i="1"/>
  <c r="S139" i="1"/>
  <c r="S132" i="1"/>
  <c r="S129" i="1"/>
  <c r="S125" i="1"/>
  <c r="S122" i="1"/>
  <c r="S119" i="1"/>
  <c r="S114" i="1"/>
  <c r="S95" i="1"/>
  <c r="S261" i="1" s="1"/>
  <c r="S94" i="1"/>
  <c r="S93" i="1"/>
  <c r="S92" i="1"/>
  <c r="S66" i="1"/>
  <c r="S61" i="1"/>
  <c r="S57" i="1"/>
  <c r="S48" i="1"/>
  <c r="S43" i="1"/>
  <c r="S38" i="1"/>
  <c r="S33" i="1"/>
  <c r="S28" i="1"/>
  <c r="S21" i="1"/>
  <c r="BU260" i="1" l="1"/>
  <c r="S264" i="1"/>
  <c r="S18" i="1"/>
  <c r="BU264" i="1"/>
  <c r="BU18" i="1"/>
  <c r="AV18" i="1"/>
  <c r="AV264" i="1"/>
  <c r="S260" i="1"/>
  <c r="S160" i="1"/>
  <c r="BU266" i="1"/>
  <c r="S265" i="1"/>
  <c r="S266" i="1"/>
  <c r="S267" i="1"/>
  <c r="AV160" i="1"/>
  <c r="AV260" i="1"/>
  <c r="AV265" i="1"/>
  <c r="AV266" i="1"/>
  <c r="BU137" i="1"/>
  <c r="S90" i="1"/>
  <c r="BU160" i="1"/>
  <c r="BU259" i="1"/>
  <c r="BU90" i="1"/>
  <c r="BU261" i="1"/>
  <c r="BU265" i="1"/>
  <c r="AV137" i="1"/>
  <c r="AV90" i="1"/>
  <c r="AV259" i="1"/>
  <c r="AV267" i="1"/>
  <c r="S259" i="1"/>
  <c r="S137" i="1"/>
  <c r="Q116" i="1"/>
  <c r="BU256" i="1" l="1"/>
  <c r="BU273" i="1" s="1"/>
  <c r="AV256" i="1"/>
  <c r="AV273" i="1" s="1"/>
  <c r="S256" i="1"/>
  <c r="Q271" i="1"/>
  <c r="Q270" i="1"/>
  <c r="Q269" i="1"/>
  <c r="Q268" i="1"/>
  <c r="Q252" i="1"/>
  <c r="Q237" i="1"/>
  <c r="Q227" i="1"/>
  <c r="Q220" i="1" s="1"/>
  <c r="Q223" i="1"/>
  <c r="Q222" i="1"/>
  <c r="Q216" i="1"/>
  <c r="Q209" i="1"/>
  <c r="Q206" i="1"/>
  <c r="Q201" i="1"/>
  <c r="Q197" i="1"/>
  <c r="Q193" i="1"/>
  <c r="Q189" i="1"/>
  <c r="Q185" i="1"/>
  <c r="Q180" i="1"/>
  <c r="Q176" i="1"/>
  <c r="Q172" i="1"/>
  <c r="Q164" i="1"/>
  <c r="Q163" i="1"/>
  <c r="Q258" i="1" s="1"/>
  <c r="Q162" i="1"/>
  <c r="Q156" i="1"/>
  <c r="Q141" i="1"/>
  <c r="Q140" i="1"/>
  <c r="Q139" i="1"/>
  <c r="Q132" i="1"/>
  <c r="Q129" i="1"/>
  <c r="Q125" i="1"/>
  <c r="Q122" i="1"/>
  <c r="Q119" i="1"/>
  <c r="Q114" i="1"/>
  <c r="Q95" i="1"/>
  <c r="Q261" i="1" s="1"/>
  <c r="Q94" i="1"/>
  <c r="Q93" i="1"/>
  <c r="Q92" i="1"/>
  <c r="Q66" i="1"/>
  <c r="Q61" i="1"/>
  <c r="Q57" i="1"/>
  <c r="Q48" i="1"/>
  <c r="Q43" i="1"/>
  <c r="Q38" i="1"/>
  <c r="Q33" i="1"/>
  <c r="Q28" i="1"/>
  <c r="Q22" i="1"/>
  <c r="Q21" i="1"/>
  <c r="Q20" i="1"/>
  <c r="Q267" i="1" l="1"/>
  <c r="Q260" i="1"/>
  <c r="Q264" i="1"/>
  <c r="Q18" i="1"/>
  <c r="Q137" i="1"/>
  <c r="Q265" i="1"/>
  <c r="Q90" i="1"/>
  <c r="Q160" i="1"/>
  <c r="Q266" i="1"/>
  <c r="Q259" i="1"/>
  <c r="BS271" i="1"/>
  <c r="AT271" i="1"/>
  <c r="O271" i="1"/>
  <c r="BS216" i="1"/>
  <c r="AT216" i="1"/>
  <c r="O216" i="1"/>
  <c r="Q256" i="1" l="1"/>
  <c r="BT219" i="1"/>
  <c r="BV219" i="1" s="1"/>
  <c r="BX219" i="1" s="1"/>
  <c r="BZ219" i="1" s="1"/>
  <c r="CB219" i="1" s="1"/>
  <c r="CD219" i="1" s="1"/>
  <c r="CF219" i="1" s="1"/>
  <c r="AU219" i="1"/>
  <c r="AW219" i="1" s="1"/>
  <c r="AY219" i="1" s="1"/>
  <c r="BA219" i="1" s="1"/>
  <c r="BC219" i="1" s="1"/>
  <c r="BE219" i="1" s="1"/>
  <c r="BG219" i="1" s="1"/>
  <c r="BI219" i="1" s="1"/>
  <c r="P219" i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O182" i="1"/>
  <c r="O116" i="1"/>
  <c r="O203" i="1"/>
  <c r="O204" i="1"/>
  <c r="BS20" i="1" l="1"/>
  <c r="AT20" i="1"/>
  <c r="O20" i="1"/>
  <c r="BT86" i="1"/>
  <c r="BV86" i="1" s="1"/>
  <c r="BX86" i="1" s="1"/>
  <c r="BZ86" i="1" s="1"/>
  <c r="CB86" i="1" s="1"/>
  <c r="CD86" i="1" s="1"/>
  <c r="CF86" i="1" s="1"/>
  <c r="BT87" i="1"/>
  <c r="BV87" i="1" s="1"/>
  <c r="BX87" i="1" s="1"/>
  <c r="BZ87" i="1" s="1"/>
  <c r="CB87" i="1" s="1"/>
  <c r="CD87" i="1" s="1"/>
  <c r="CF87" i="1" s="1"/>
  <c r="AU86" i="1"/>
  <c r="AW86" i="1" s="1"/>
  <c r="AY86" i="1" s="1"/>
  <c r="BA86" i="1" s="1"/>
  <c r="BC86" i="1" s="1"/>
  <c r="BE86" i="1" s="1"/>
  <c r="BG86" i="1" s="1"/>
  <c r="BI86" i="1" s="1"/>
  <c r="AU87" i="1"/>
  <c r="AW87" i="1" s="1"/>
  <c r="AY87" i="1" s="1"/>
  <c r="BA87" i="1" s="1"/>
  <c r="BC87" i="1" s="1"/>
  <c r="BE87" i="1" s="1"/>
  <c r="BG87" i="1" s="1"/>
  <c r="BI87" i="1" s="1"/>
  <c r="P86" i="1"/>
  <c r="R86" i="1" s="1"/>
  <c r="T86" i="1" s="1"/>
  <c r="V86" i="1" s="1"/>
  <c r="X86" i="1" s="1"/>
  <c r="Z86" i="1" s="1"/>
  <c r="AB86" i="1" s="1"/>
  <c r="AD86" i="1" s="1"/>
  <c r="AF86" i="1" s="1"/>
  <c r="AH86" i="1" s="1"/>
  <c r="AJ86" i="1" s="1"/>
  <c r="P87" i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P27" i="1" l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BT27" i="1"/>
  <c r="BV27" i="1" s="1"/>
  <c r="BX27" i="1" s="1"/>
  <c r="BZ27" i="1" s="1"/>
  <c r="CB27" i="1" s="1"/>
  <c r="CD27" i="1" s="1"/>
  <c r="CF27" i="1" s="1"/>
  <c r="AU27" i="1"/>
  <c r="AW27" i="1" s="1"/>
  <c r="AY27" i="1" s="1"/>
  <c r="BA27" i="1" s="1"/>
  <c r="BC27" i="1" s="1"/>
  <c r="BE27" i="1" s="1"/>
  <c r="BG27" i="1" s="1"/>
  <c r="BI27" i="1" s="1"/>
  <c r="BS270" i="1" l="1"/>
  <c r="BS269" i="1"/>
  <c r="BS268" i="1"/>
  <c r="BS252" i="1"/>
  <c r="BS237" i="1"/>
  <c r="BS227" i="1"/>
  <c r="BS220" i="1" s="1"/>
  <c r="BS223" i="1"/>
  <c r="BS222" i="1"/>
  <c r="BS206" i="1"/>
  <c r="BS201" i="1"/>
  <c r="BS197" i="1"/>
  <c r="BS193" i="1"/>
  <c r="BS189" i="1"/>
  <c r="BS185" i="1"/>
  <c r="BS180" i="1"/>
  <c r="BS176" i="1"/>
  <c r="BS172" i="1"/>
  <c r="BS163" i="1"/>
  <c r="BS258" i="1" s="1"/>
  <c r="BS162" i="1"/>
  <c r="BS156" i="1"/>
  <c r="BS141" i="1"/>
  <c r="BS140" i="1"/>
  <c r="BS139" i="1"/>
  <c r="BS125" i="1"/>
  <c r="BS122" i="1"/>
  <c r="BS119" i="1"/>
  <c r="BS114" i="1"/>
  <c r="BS95" i="1"/>
  <c r="BS261" i="1" s="1"/>
  <c r="BS94" i="1"/>
  <c r="BS93" i="1"/>
  <c r="BS92" i="1"/>
  <c r="BS66" i="1"/>
  <c r="BS61" i="1"/>
  <c r="BS57" i="1"/>
  <c r="BS48" i="1"/>
  <c r="BS38" i="1"/>
  <c r="BS267" i="1" s="1"/>
  <c r="BS33" i="1"/>
  <c r="BS22" i="1"/>
  <c r="BS21" i="1"/>
  <c r="AT270" i="1"/>
  <c r="AT269" i="1"/>
  <c r="AT268" i="1"/>
  <c r="AT252" i="1"/>
  <c r="AT237" i="1"/>
  <c r="AT227" i="1"/>
  <c r="AT220" i="1" s="1"/>
  <c r="AT223" i="1"/>
  <c r="AT222" i="1"/>
  <c r="AT206" i="1"/>
  <c r="AT201" i="1"/>
  <c r="AT197" i="1"/>
  <c r="AT193" i="1"/>
  <c r="AT189" i="1"/>
  <c r="AT185" i="1"/>
  <c r="AT180" i="1"/>
  <c r="AT176" i="1"/>
  <c r="AT172" i="1"/>
  <c r="AT163" i="1"/>
  <c r="AT258" i="1" s="1"/>
  <c r="AT162" i="1"/>
  <c r="AT156" i="1"/>
  <c r="AT141" i="1"/>
  <c r="AT140" i="1"/>
  <c r="AT139" i="1"/>
  <c r="AT132" i="1"/>
  <c r="AT129" i="1"/>
  <c r="AT125" i="1"/>
  <c r="AT122" i="1"/>
  <c r="AT119" i="1"/>
  <c r="AT114" i="1"/>
  <c r="AT95" i="1"/>
  <c r="AT261" i="1" s="1"/>
  <c r="AT94" i="1"/>
  <c r="AT93" i="1"/>
  <c r="AT92" i="1"/>
  <c r="AT66" i="1"/>
  <c r="AT61" i="1"/>
  <c r="AT57" i="1"/>
  <c r="AT48" i="1"/>
  <c r="AT38" i="1"/>
  <c r="AT267" i="1" s="1"/>
  <c r="AT33" i="1"/>
  <c r="AT28" i="1"/>
  <c r="AT22" i="1"/>
  <c r="AT21" i="1"/>
  <c r="O270" i="1"/>
  <c r="O269" i="1"/>
  <c r="O268" i="1"/>
  <c r="O252" i="1"/>
  <c r="O237" i="1"/>
  <c r="O227" i="1"/>
  <c r="O220" i="1" s="1"/>
  <c r="O223" i="1"/>
  <c r="O222" i="1"/>
  <c r="O209" i="1"/>
  <c r="O206" i="1"/>
  <c r="O201" i="1"/>
  <c r="O197" i="1"/>
  <c r="O193" i="1"/>
  <c r="O189" i="1"/>
  <c r="O185" i="1"/>
  <c r="O180" i="1"/>
  <c r="O176" i="1"/>
  <c r="O172" i="1"/>
  <c r="O164" i="1"/>
  <c r="O163" i="1"/>
  <c r="O258" i="1" s="1"/>
  <c r="O162" i="1"/>
  <c r="O156" i="1"/>
  <c r="O141" i="1"/>
  <c r="O140" i="1"/>
  <c r="O139" i="1"/>
  <c r="O132" i="1"/>
  <c r="O129" i="1"/>
  <c r="O125" i="1"/>
  <c r="O122" i="1"/>
  <c r="O119" i="1"/>
  <c r="O114" i="1"/>
  <c r="O95" i="1"/>
  <c r="O94" i="1"/>
  <c r="O93" i="1"/>
  <c r="O92" i="1"/>
  <c r="O66" i="1"/>
  <c r="O61" i="1"/>
  <c r="O57" i="1"/>
  <c r="O48" i="1"/>
  <c r="O43" i="1"/>
  <c r="O38" i="1"/>
  <c r="O33" i="1"/>
  <c r="O28" i="1"/>
  <c r="O22" i="1"/>
  <c r="O21" i="1"/>
  <c r="O267" i="1" l="1"/>
  <c r="AT264" i="1"/>
  <c r="AT18" i="1"/>
  <c r="BS264" i="1"/>
  <c r="BS18" i="1"/>
  <c r="O18" i="1"/>
  <c r="O264" i="1"/>
  <c r="BS90" i="1"/>
  <c r="AT260" i="1"/>
  <c r="AT160" i="1"/>
  <c r="BS260" i="1"/>
  <c r="O260" i="1"/>
  <c r="AT266" i="1"/>
  <c r="AT137" i="1"/>
  <c r="BS265" i="1"/>
  <c r="AT265" i="1"/>
  <c r="AT90" i="1"/>
  <c r="BS259" i="1"/>
  <c r="BS137" i="1"/>
  <c r="BS266" i="1"/>
  <c r="BS160" i="1"/>
  <c r="AT259" i="1"/>
  <c r="O266" i="1"/>
  <c r="O90" i="1"/>
  <c r="O259" i="1"/>
  <c r="O261" i="1"/>
  <c r="O265" i="1"/>
  <c r="O137" i="1"/>
  <c r="O160" i="1"/>
  <c r="M271" i="1"/>
  <c r="M270" i="1"/>
  <c r="M269" i="1"/>
  <c r="M268" i="1"/>
  <c r="M252" i="1"/>
  <c r="M237" i="1"/>
  <c r="M227" i="1"/>
  <c r="M223" i="1"/>
  <c r="M222" i="1"/>
  <c r="M216" i="1"/>
  <c r="M209" i="1"/>
  <c r="M206" i="1"/>
  <c r="M203" i="1"/>
  <c r="M201" i="1" s="1"/>
  <c r="M197" i="1"/>
  <c r="M193" i="1"/>
  <c r="M189" i="1"/>
  <c r="M185" i="1"/>
  <c r="M180" i="1"/>
  <c r="M176" i="1"/>
  <c r="M172" i="1"/>
  <c r="M164" i="1"/>
  <c r="M163" i="1"/>
  <c r="M258" i="1" s="1"/>
  <c r="M162" i="1"/>
  <c r="M156" i="1"/>
  <c r="M141" i="1"/>
  <c r="M140" i="1"/>
  <c r="M139" i="1"/>
  <c r="M132" i="1"/>
  <c r="M129" i="1"/>
  <c r="M125" i="1"/>
  <c r="M122" i="1"/>
  <c r="M119" i="1"/>
  <c r="M114" i="1"/>
  <c r="M95" i="1"/>
  <c r="M94" i="1"/>
  <c r="M93" i="1"/>
  <c r="M92" i="1"/>
  <c r="M66" i="1"/>
  <c r="M61" i="1"/>
  <c r="M57" i="1"/>
  <c r="M48" i="1"/>
  <c r="M43" i="1"/>
  <c r="M38" i="1"/>
  <c r="M33" i="1"/>
  <c r="M28" i="1"/>
  <c r="M22" i="1"/>
  <c r="M21" i="1"/>
  <c r="M20" i="1"/>
  <c r="M267" i="1" l="1"/>
  <c r="BS256" i="1"/>
  <c r="BS273" i="1" s="1"/>
  <c r="M160" i="1"/>
  <c r="AT256" i="1"/>
  <c r="AT273" i="1" s="1"/>
  <c r="O256" i="1"/>
  <c r="M260" i="1"/>
  <c r="M220" i="1"/>
  <c r="M264" i="1"/>
  <c r="M266" i="1"/>
  <c r="M18" i="1"/>
  <c r="M90" i="1"/>
  <c r="M259" i="1"/>
  <c r="M261" i="1"/>
  <c r="M265" i="1"/>
  <c r="M137" i="1"/>
  <c r="K203" i="1"/>
  <c r="M256" i="1" l="1"/>
  <c r="BR164" i="1"/>
  <c r="BT164" i="1" s="1"/>
  <c r="BV164" i="1" s="1"/>
  <c r="BX164" i="1" s="1"/>
  <c r="BZ164" i="1" s="1"/>
  <c r="CB164" i="1" s="1"/>
  <c r="CD164" i="1" s="1"/>
  <c r="CF164" i="1" s="1"/>
  <c r="AS164" i="1"/>
  <c r="AU164" i="1" s="1"/>
  <c r="AW164" i="1" s="1"/>
  <c r="AY164" i="1" s="1"/>
  <c r="BA164" i="1" s="1"/>
  <c r="BC164" i="1" s="1"/>
  <c r="BE164" i="1" s="1"/>
  <c r="BG164" i="1" s="1"/>
  <c r="BI164" i="1" s="1"/>
  <c r="K162" i="1"/>
  <c r="K163" i="1"/>
  <c r="K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BR211" i="1" l="1"/>
  <c r="BT211" i="1" s="1"/>
  <c r="BV211" i="1" s="1"/>
  <c r="BX211" i="1" s="1"/>
  <c r="BZ211" i="1" s="1"/>
  <c r="CB211" i="1" s="1"/>
  <c r="CD211" i="1" s="1"/>
  <c r="CF211" i="1" s="1"/>
  <c r="BR212" i="1"/>
  <c r="BT212" i="1" s="1"/>
  <c r="BV212" i="1" s="1"/>
  <c r="BX212" i="1" s="1"/>
  <c r="BZ212" i="1" s="1"/>
  <c r="CB212" i="1" s="1"/>
  <c r="CD212" i="1" s="1"/>
  <c r="CF212" i="1" s="1"/>
  <c r="AS211" i="1"/>
  <c r="AU211" i="1" s="1"/>
  <c r="AW211" i="1" s="1"/>
  <c r="AY211" i="1" s="1"/>
  <c r="BA211" i="1" s="1"/>
  <c r="BC211" i="1" s="1"/>
  <c r="BE211" i="1" s="1"/>
  <c r="BG211" i="1" s="1"/>
  <c r="BI211" i="1" s="1"/>
  <c r="AS212" i="1"/>
  <c r="AU212" i="1" s="1"/>
  <c r="AW212" i="1" s="1"/>
  <c r="AY212" i="1" s="1"/>
  <c r="BA212" i="1" s="1"/>
  <c r="BC212" i="1" s="1"/>
  <c r="BE212" i="1" s="1"/>
  <c r="BG212" i="1" s="1"/>
  <c r="BI212" i="1" s="1"/>
  <c r="K209" i="1"/>
  <c r="H211" i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K201" i="1" l="1"/>
  <c r="AR201" i="1"/>
  <c r="BQ201" i="1"/>
  <c r="BR205" i="1"/>
  <c r="BT205" i="1" s="1"/>
  <c r="BV205" i="1" s="1"/>
  <c r="BX205" i="1" s="1"/>
  <c r="BZ205" i="1" s="1"/>
  <c r="CB205" i="1" s="1"/>
  <c r="CD205" i="1" s="1"/>
  <c r="CF205" i="1" s="1"/>
  <c r="AS205" i="1"/>
  <c r="AU205" i="1" s="1"/>
  <c r="AW205" i="1" s="1"/>
  <c r="AY205" i="1" s="1"/>
  <c r="BA205" i="1" s="1"/>
  <c r="BC205" i="1" s="1"/>
  <c r="BE205" i="1" s="1"/>
  <c r="BG205" i="1" s="1"/>
  <c r="BI205" i="1" s="1"/>
  <c r="L205" i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BQ156" i="1" l="1"/>
  <c r="AR156" i="1"/>
  <c r="K156" i="1"/>
  <c r="K271" i="1" l="1"/>
  <c r="K270" i="1"/>
  <c r="K269" i="1"/>
  <c r="K268" i="1"/>
  <c r="K252" i="1"/>
  <c r="K237" i="1"/>
  <c r="K227" i="1"/>
  <c r="K223" i="1"/>
  <c r="K222" i="1"/>
  <c r="K216" i="1"/>
  <c r="K206" i="1"/>
  <c r="K197" i="1"/>
  <c r="K193" i="1"/>
  <c r="K189" i="1"/>
  <c r="K185" i="1"/>
  <c r="K180" i="1"/>
  <c r="K176" i="1"/>
  <c r="K172" i="1"/>
  <c r="K258" i="1"/>
  <c r="K141" i="1"/>
  <c r="K140" i="1"/>
  <c r="K139" i="1"/>
  <c r="K132" i="1"/>
  <c r="K129" i="1"/>
  <c r="K125" i="1"/>
  <c r="K122" i="1"/>
  <c r="K119" i="1"/>
  <c r="K114" i="1"/>
  <c r="K95" i="1"/>
  <c r="K261" i="1" s="1"/>
  <c r="K94" i="1"/>
  <c r="K93" i="1"/>
  <c r="K92" i="1"/>
  <c r="K66" i="1"/>
  <c r="K61" i="1"/>
  <c r="K57" i="1"/>
  <c r="K48" i="1"/>
  <c r="K43" i="1"/>
  <c r="K38" i="1"/>
  <c r="K33" i="1"/>
  <c r="K28" i="1"/>
  <c r="K22" i="1"/>
  <c r="K21" i="1"/>
  <c r="K20" i="1"/>
  <c r="BQ271" i="1"/>
  <c r="BQ270" i="1"/>
  <c r="BQ269" i="1"/>
  <c r="BQ252" i="1"/>
  <c r="BQ237" i="1"/>
  <c r="BQ227" i="1"/>
  <c r="BQ223" i="1"/>
  <c r="BQ222" i="1"/>
  <c r="BQ206" i="1"/>
  <c r="BQ197" i="1"/>
  <c r="BQ193" i="1"/>
  <c r="BQ189" i="1"/>
  <c r="BQ185" i="1"/>
  <c r="BQ180" i="1"/>
  <c r="BQ176" i="1"/>
  <c r="BQ172" i="1"/>
  <c r="BQ163" i="1"/>
  <c r="BQ258" i="1" s="1"/>
  <c r="BQ162" i="1"/>
  <c r="BQ141" i="1"/>
  <c r="BQ140" i="1"/>
  <c r="BQ139" i="1"/>
  <c r="BQ125" i="1"/>
  <c r="BQ122" i="1"/>
  <c r="BQ119" i="1"/>
  <c r="BQ114" i="1"/>
  <c r="BQ95" i="1"/>
  <c r="BQ261" i="1" s="1"/>
  <c r="BQ94" i="1"/>
  <c r="BQ93" i="1"/>
  <c r="BQ92" i="1"/>
  <c r="BQ66" i="1"/>
  <c r="BQ61" i="1"/>
  <c r="BQ57" i="1"/>
  <c r="BQ48" i="1"/>
  <c r="BQ38" i="1"/>
  <c r="BQ267" i="1" s="1"/>
  <c r="BQ33" i="1"/>
  <c r="BQ22" i="1"/>
  <c r="BQ21" i="1"/>
  <c r="BQ20" i="1"/>
  <c r="AR271" i="1"/>
  <c r="AR270" i="1"/>
  <c r="AR269" i="1"/>
  <c r="AR268" i="1"/>
  <c r="AR252" i="1"/>
  <c r="AR237" i="1"/>
  <c r="AR227" i="1"/>
  <c r="AR220" i="1" s="1"/>
  <c r="AR223" i="1"/>
  <c r="AR222" i="1"/>
  <c r="AR216" i="1"/>
  <c r="AR206" i="1"/>
  <c r="AR197" i="1"/>
  <c r="AR193" i="1"/>
  <c r="AR189" i="1"/>
  <c r="AR185" i="1"/>
  <c r="AR180" i="1"/>
  <c r="AR176" i="1"/>
  <c r="AR172" i="1"/>
  <c r="AR163" i="1"/>
  <c r="AR258" i="1" s="1"/>
  <c r="AR162" i="1"/>
  <c r="AR141" i="1"/>
  <c r="AR140" i="1"/>
  <c r="AR139" i="1"/>
  <c r="AR132" i="1"/>
  <c r="AR129" i="1"/>
  <c r="AR125" i="1"/>
  <c r="AR122" i="1"/>
  <c r="AR119" i="1"/>
  <c r="AR114" i="1"/>
  <c r="AR95" i="1"/>
  <c r="AR261" i="1" s="1"/>
  <c r="AR94" i="1"/>
  <c r="AR93" i="1"/>
  <c r="AR92" i="1"/>
  <c r="AR66" i="1"/>
  <c r="AR61" i="1"/>
  <c r="AR57" i="1"/>
  <c r="AR48" i="1"/>
  <c r="AR38" i="1"/>
  <c r="AR267" i="1" s="1"/>
  <c r="AR33" i="1"/>
  <c r="AR28" i="1"/>
  <c r="AR22" i="1"/>
  <c r="AR21" i="1"/>
  <c r="AR20" i="1"/>
  <c r="AR260" i="1" l="1"/>
  <c r="BQ260" i="1"/>
  <c r="K260" i="1"/>
  <c r="K160" i="1"/>
  <c r="AR90" i="1"/>
  <c r="BQ265" i="1"/>
  <c r="AR264" i="1"/>
  <c r="AR266" i="1"/>
  <c r="BQ264" i="1"/>
  <c r="K137" i="1"/>
  <c r="AR160" i="1"/>
  <c r="K265" i="1"/>
  <c r="K90" i="1"/>
  <c r="AR259" i="1"/>
  <c r="AR265" i="1"/>
  <c r="BQ160" i="1"/>
  <c r="K267" i="1"/>
  <c r="BQ90" i="1"/>
  <c r="BQ266" i="1"/>
  <c r="K264" i="1"/>
  <c r="K266" i="1"/>
  <c r="BQ220" i="1"/>
  <c r="K259" i="1"/>
  <c r="K220" i="1"/>
  <c r="K18" i="1"/>
  <c r="BQ18" i="1"/>
  <c r="BQ259" i="1"/>
  <c r="BQ137" i="1"/>
  <c r="AR18" i="1"/>
  <c r="AR137" i="1"/>
  <c r="I50" i="1"/>
  <c r="K256" i="1" l="1"/>
  <c r="AR256" i="1"/>
  <c r="AR273" i="1" s="1"/>
  <c r="BO271" i="1"/>
  <c r="BO270" i="1"/>
  <c r="BO269" i="1"/>
  <c r="BO252" i="1"/>
  <c r="BO237" i="1"/>
  <c r="BO227" i="1"/>
  <c r="BO220" i="1" s="1"/>
  <c r="BO223" i="1"/>
  <c r="BO222" i="1"/>
  <c r="BO206" i="1"/>
  <c r="BO201" i="1"/>
  <c r="BO197" i="1"/>
  <c r="BO193" i="1"/>
  <c r="BO189" i="1"/>
  <c r="BO185" i="1"/>
  <c r="BO180" i="1"/>
  <c r="BO176" i="1"/>
  <c r="BO172" i="1"/>
  <c r="BO163" i="1"/>
  <c r="BO258" i="1" s="1"/>
  <c r="BO162" i="1"/>
  <c r="BO141" i="1"/>
  <c r="BO137" i="1" s="1"/>
  <c r="BO140" i="1"/>
  <c r="BO139" i="1"/>
  <c r="BO125" i="1"/>
  <c r="BO122" i="1"/>
  <c r="BO119" i="1"/>
  <c r="BO114" i="1"/>
  <c r="BO95" i="1"/>
  <c r="BO261" i="1" s="1"/>
  <c r="BO94" i="1"/>
  <c r="BO93" i="1"/>
  <c r="BO92" i="1"/>
  <c r="BO66" i="1"/>
  <c r="BO61" i="1"/>
  <c r="BO57" i="1"/>
  <c r="BO48" i="1"/>
  <c r="BO38" i="1"/>
  <c r="BO267" i="1" s="1"/>
  <c r="BO33" i="1"/>
  <c r="BO22" i="1"/>
  <c r="BO21" i="1"/>
  <c r="BO20" i="1"/>
  <c r="AP271" i="1"/>
  <c r="AP270" i="1"/>
  <c r="AP269" i="1"/>
  <c r="AP268" i="1"/>
  <c r="AP252" i="1"/>
  <c r="AP237" i="1"/>
  <c r="AP227" i="1"/>
  <c r="AP220" i="1" s="1"/>
  <c r="AP223" i="1"/>
  <c r="AP222" i="1"/>
  <c r="AP216" i="1"/>
  <c r="AP206" i="1"/>
  <c r="AP201" i="1"/>
  <c r="AP197" i="1"/>
  <c r="AP193" i="1"/>
  <c r="AP189" i="1"/>
  <c r="AP185" i="1"/>
  <c r="AP180" i="1"/>
  <c r="AP176" i="1"/>
  <c r="AP172" i="1"/>
  <c r="AP163" i="1"/>
  <c r="AP258" i="1" s="1"/>
  <c r="AP162" i="1"/>
  <c r="AP156" i="1"/>
  <c r="AP141" i="1"/>
  <c r="AP140" i="1"/>
  <c r="AP139" i="1"/>
  <c r="AP132" i="1"/>
  <c r="AP129" i="1"/>
  <c r="AP125" i="1"/>
  <c r="AP122" i="1"/>
  <c r="AP119" i="1"/>
  <c r="AP114" i="1"/>
  <c r="AP95" i="1"/>
  <c r="AP261" i="1" s="1"/>
  <c r="AP94" i="1"/>
  <c r="AP93" i="1"/>
  <c r="AP92" i="1"/>
  <c r="AP66" i="1"/>
  <c r="AP61" i="1"/>
  <c r="AP57" i="1"/>
  <c r="AP48" i="1"/>
  <c r="AP38" i="1"/>
  <c r="AP267" i="1" s="1"/>
  <c r="AP33" i="1"/>
  <c r="AP28" i="1"/>
  <c r="AP22" i="1"/>
  <c r="AP21" i="1"/>
  <c r="AP20" i="1"/>
  <c r="I271" i="1"/>
  <c r="I270" i="1"/>
  <c r="I269" i="1"/>
  <c r="I268" i="1"/>
  <c r="I252" i="1"/>
  <c r="I237" i="1"/>
  <c r="I227" i="1"/>
  <c r="I223" i="1"/>
  <c r="I216" i="1"/>
  <c r="I206" i="1"/>
  <c r="I201" i="1"/>
  <c r="I197" i="1"/>
  <c r="I193" i="1"/>
  <c r="I189" i="1"/>
  <c r="I185" i="1"/>
  <c r="I180" i="1"/>
  <c r="I176" i="1"/>
  <c r="I172" i="1"/>
  <c r="I163" i="1"/>
  <c r="I258" i="1" s="1"/>
  <c r="I156" i="1"/>
  <c r="I141" i="1"/>
  <c r="I140" i="1"/>
  <c r="I139" i="1"/>
  <c r="I132" i="1"/>
  <c r="I129" i="1"/>
  <c r="I125" i="1"/>
  <c r="I122" i="1"/>
  <c r="I119" i="1"/>
  <c r="I114" i="1"/>
  <c r="I95" i="1"/>
  <c r="I261" i="1" s="1"/>
  <c r="I94" i="1"/>
  <c r="I93" i="1"/>
  <c r="I66" i="1"/>
  <c r="I61" i="1"/>
  <c r="I57" i="1"/>
  <c r="I48" i="1"/>
  <c r="I43" i="1"/>
  <c r="I38" i="1"/>
  <c r="I33" i="1"/>
  <c r="I28" i="1"/>
  <c r="I22" i="1"/>
  <c r="I21" i="1"/>
  <c r="AP260" i="1" l="1"/>
  <c r="AP90" i="1"/>
  <c r="I137" i="1"/>
  <c r="AP265" i="1"/>
  <c r="BO259" i="1"/>
  <c r="I267" i="1"/>
  <c r="BO160" i="1"/>
  <c r="I259" i="1"/>
  <c r="AP160" i="1"/>
  <c r="I260" i="1"/>
  <c r="I265" i="1"/>
  <c r="AP259" i="1"/>
  <c r="BO260" i="1"/>
  <c r="BO264" i="1"/>
  <c r="AP266" i="1"/>
  <c r="BO265" i="1"/>
  <c r="BO266" i="1"/>
  <c r="BO18" i="1"/>
  <c r="BO90" i="1"/>
  <c r="AP264" i="1"/>
  <c r="AP18" i="1"/>
  <c r="AP137" i="1"/>
  <c r="I266" i="1"/>
  <c r="I264" i="1"/>
  <c r="I18" i="1"/>
  <c r="I20" i="1"/>
  <c r="I90" i="1"/>
  <c r="I92" i="1"/>
  <c r="I160" i="1"/>
  <c r="I162" i="1"/>
  <c r="I220" i="1"/>
  <c r="I222" i="1"/>
  <c r="G116" i="1"/>
  <c r="AP256" i="1" l="1"/>
  <c r="AP273" i="1" s="1"/>
  <c r="I256" i="1"/>
  <c r="BM222" i="1"/>
  <c r="AN222" i="1"/>
  <c r="G229" i="1" l="1"/>
  <c r="G222" i="1" s="1"/>
  <c r="G217" i="1"/>
  <c r="G50" i="1"/>
  <c r="G30" i="1"/>
  <c r="G20" i="1" s="1"/>
  <c r="BM271" i="1"/>
  <c r="BN271" i="1" s="1"/>
  <c r="BP271" i="1" s="1"/>
  <c r="BR271" i="1" s="1"/>
  <c r="BT271" i="1" s="1"/>
  <c r="BV271" i="1" s="1"/>
  <c r="BX271" i="1" s="1"/>
  <c r="BZ271" i="1" s="1"/>
  <c r="CB271" i="1" s="1"/>
  <c r="CD271" i="1" s="1"/>
  <c r="CF271" i="1" s="1"/>
  <c r="AN271" i="1"/>
  <c r="AO271" i="1" s="1"/>
  <c r="AQ271" i="1" s="1"/>
  <c r="AS271" i="1" s="1"/>
  <c r="AU271" i="1" s="1"/>
  <c r="AW271" i="1" s="1"/>
  <c r="AY271" i="1" s="1"/>
  <c r="BA271" i="1" s="1"/>
  <c r="BC271" i="1" s="1"/>
  <c r="BE271" i="1" s="1"/>
  <c r="BG271" i="1" s="1"/>
  <c r="BI271" i="1" s="1"/>
  <c r="G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AF271" i="1" s="1"/>
  <c r="AH271" i="1" s="1"/>
  <c r="AJ271" i="1" s="1"/>
  <c r="BM252" i="1"/>
  <c r="AK252" i="1"/>
  <c r="AL252" i="1"/>
  <c r="AN252" i="1"/>
  <c r="G252" i="1"/>
  <c r="BN253" i="1"/>
  <c r="AO253" i="1"/>
  <c r="H253" i="1"/>
  <c r="G110" i="1"/>
  <c r="G182" i="1"/>
  <c r="G162" i="1" s="1"/>
  <c r="BN235" i="1"/>
  <c r="BP235" i="1" s="1"/>
  <c r="BR235" i="1" s="1"/>
  <c r="BT235" i="1" s="1"/>
  <c r="BV235" i="1" s="1"/>
  <c r="BX235" i="1" s="1"/>
  <c r="BZ235" i="1" s="1"/>
  <c r="CB235" i="1" s="1"/>
  <c r="CD235" i="1" s="1"/>
  <c r="CF235" i="1" s="1"/>
  <c r="AO235" i="1"/>
  <c r="AQ235" i="1" s="1"/>
  <c r="AS235" i="1" s="1"/>
  <c r="AU235" i="1" s="1"/>
  <c r="AW235" i="1" s="1"/>
  <c r="AY235" i="1" s="1"/>
  <c r="BA235" i="1" s="1"/>
  <c r="BC235" i="1" s="1"/>
  <c r="BE235" i="1" s="1"/>
  <c r="BG235" i="1" s="1"/>
  <c r="BI235" i="1" s="1"/>
  <c r="H235" i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BM20" i="1"/>
  <c r="AN20" i="1"/>
  <c r="BN85" i="1"/>
  <c r="BP85" i="1" s="1"/>
  <c r="BR85" i="1" s="1"/>
  <c r="BT85" i="1" s="1"/>
  <c r="BV85" i="1" s="1"/>
  <c r="BX85" i="1" s="1"/>
  <c r="BZ85" i="1" s="1"/>
  <c r="CB85" i="1" s="1"/>
  <c r="CD85" i="1" s="1"/>
  <c r="CF85" i="1" s="1"/>
  <c r="AO85" i="1"/>
  <c r="AQ85" i="1" s="1"/>
  <c r="AS85" i="1" s="1"/>
  <c r="AU85" i="1" s="1"/>
  <c r="AW85" i="1" s="1"/>
  <c r="AY85" i="1" s="1"/>
  <c r="BA85" i="1" s="1"/>
  <c r="BC85" i="1" s="1"/>
  <c r="BE85" i="1" s="1"/>
  <c r="BG85" i="1" s="1"/>
  <c r="BI85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AJ85" i="1" s="1"/>
  <c r="BM237" i="1"/>
  <c r="AN237" i="1"/>
  <c r="G237" i="1"/>
  <c r="BN251" i="1"/>
  <c r="BP251" i="1" s="1"/>
  <c r="BR251" i="1" s="1"/>
  <c r="BT251" i="1" s="1"/>
  <c r="BV251" i="1" s="1"/>
  <c r="BX251" i="1" s="1"/>
  <c r="BZ251" i="1" s="1"/>
  <c r="CB251" i="1" s="1"/>
  <c r="CD251" i="1" s="1"/>
  <c r="CF251" i="1" s="1"/>
  <c r="AO251" i="1"/>
  <c r="AQ251" i="1" s="1"/>
  <c r="AS251" i="1" s="1"/>
  <c r="AU251" i="1" s="1"/>
  <c r="AW251" i="1" s="1"/>
  <c r="AY251" i="1" s="1"/>
  <c r="BA251" i="1" s="1"/>
  <c r="BC251" i="1" s="1"/>
  <c r="BE251" i="1" s="1"/>
  <c r="BG251" i="1" s="1"/>
  <c r="BI251" i="1" s="1"/>
  <c r="H251" i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F251" i="1" s="1"/>
  <c r="AH251" i="1" s="1"/>
  <c r="AJ251" i="1" s="1"/>
  <c r="BN250" i="1"/>
  <c r="BP250" i="1" s="1"/>
  <c r="BR250" i="1" s="1"/>
  <c r="BT250" i="1" s="1"/>
  <c r="BV250" i="1" s="1"/>
  <c r="BX250" i="1" s="1"/>
  <c r="BZ250" i="1" s="1"/>
  <c r="CB250" i="1" s="1"/>
  <c r="CD250" i="1" s="1"/>
  <c r="CF250" i="1" s="1"/>
  <c r="AO250" i="1"/>
  <c r="AQ250" i="1" s="1"/>
  <c r="AS250" i="1" s="1"/>
  <c r="AU250" i="1" s="1"/>
  <c r="AW250" i="1" s="1"/>
  <c r="AY250" i="1" s="1"/>
  <c r="BA250" i="1" s="1"/>
  <c r="BC250" i="1" s="1"/>
  <c r="BE250" i="1" s="1"/>
  <c r="BG250" i="1" s="1"/>
  <c r="BI250" i="1" s="1"/>
  <c r="H250" i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AF250" i="1" s="1"/>
  <c r="AH250" i="1" s="1"/>
  <c r="AJ250" i="1" s="1"/>
  <c r="BM162" i="1"/>
  <c r="AN162" i="1"/>
  <c r="BN209" i="1"/>
  <c r="BP209" i="1" s="1"/>
  <c r="BR209" i="1" s="1"/>
  <c r="BT209" i="1" s="1"/>
  <c r="BV209" i="1" s="1"/>
  <c r="BX209" i="1" s="1"/>
  <c r="BZ209" i="1" s="1"/>
  <c r="CB209" i="1" s="1"/>
  <c r="CD209" i="1" s="1"/>
  <c r="CF209" i="1" s="1"/>
  <c r="AO209" i="1"/>
  <c r="AQ209" i="1" s="1"/>
  <c r="AS209" i="1" s="1"/>
  <c r="AU209" i="1" s="1"/>
  <c r="AW209" i="1" s="1"/>
  <c r="AY209" i="1" s="1"/>
  <c r="BA209" i="1" s="1"/>
  <c r="BC209" i="1" s="1"/>
  <c r="BE209" i="1" s="1"/>
  <c r="BG209" i="1" s="1"/>
  <c r="BI209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BN252" i="1" l="1"/>
  <c r="BP253" i="1"/>
  <c r="AO252" i="1"/>
  <c r="AQ253" i="1"/>
  <c r="H252" i="1"/>
  <c r="J253" i="1"/>
  <c r="BM270" i="1"/>
  <c r="BM269" i="1"/>
  <c r="BM227" i="1"/>
  <c r="BM220" i="1" s="1"/>
  <c r="BM223" i="1"/>
  <c r="BM206" i="1"/>
  <c r="BM201" i="1"/>
  <c r="BM197" i="1"/>
  <c r="BM193" i="1"/>
  <c r="BM189" i="1"/>
  <c r="BM185" i="1"/>
  <c r="BM180" i="1"/>
  <c r="BM176" i="1"/>
  <c r="BM172" i="1"/>
  <c r="BM163" i="1"/>
  <c r="BM258" i="1" s="1"/>
  <c r="BM141" i="1"/>
  <c r="BM140" i="1"/>
  <c r="BM139" i="1"/>
  <c r="BM125" i="1"/>
  <c r="BM122" i="1"/>
  <c r="BM119" i="1"/>
  <c r="BM114" i="1"/>
  <c r="BM95" i="1"/>
  <c r="BM94" i="1"/>
  <c r="BM93" i="1"/>
  <c r="BM92" i="1"/>
  <c r="BM66" i="1"/>
  <c r="BM61" i="1"/>
  <c r="BM57" i="1"/>
  <c r="BM48" i="1"/>
  <c r="BM38" i="1"/>
  <c r="BM267" i="1" s="1"/>
  <c r="BM33" i="1"/>
  <c r="BM22" i="1"/>
  <c r="BM21" i="1"/>
  <c r="AN270" i="1"/>
  <c r="AN269" i="1"/>
  <c r="AN268" i="1"/>
  <c r="AN227" i="1"/>
  <c r="AN220" i="1" s="1"/>
  <c r="AN223" i="1"/>
  <c r="AN216" i="1"/>
  <c r="AN206" i="1"/>
  <c r="AN201" i="1"/>
  <c r="AN197" i="1"/>
  <c r="AN193" i="1"/>
  <c r="AN189" i="1"/>
  <c r="AN185" i="1"/>
  <c r="AN180" i="1"/>
  <c r="AN176" i="1"/>
  <c r="AN172" i="1"/>
  <c r="AN163" i="1"/>
  <c r="AN258" i="1" s="1"/>
  <c r="AN156" i="1"/>
  <c r="AN141" i="1"/>
  <c r="AN140" i="1"/>
  <c r="AN139" i="1"/>
  <c r="AN132" i="1"/>
  <c r="AN129" i="1"/>
  <c r="AN125" i="1"/>
  <c r="AN122" i="1"/>
  <c r="AN119" i="1"/>
  <c r="AN114" i="1"/>
  <c r="AN95" i="1"/>
  <c r="AN261" i="1" s="1"/>
  <c r="AN94" i="1"/>
  <c r="AN93" i="1"/>
  <c r="AN92" i="1"/>
  <c r="AN66" i="1"/>
  <c r="AN61" i="1"/>
  <c r="AN57" i="1"/>
  <c r="AN48" i="1"/>
  <c r="AN38" i="1"/>
  <c r="AN267" i="1" s="1"/>
  <c r="AN33" i="1"/>
  <c r="AN28" i="1"/>
  <c r="AN22" i="1"/>
  <c r="AN21" i="1"/>
  <c r="G270" i="1"/>
  <c r="G269" i="1"/>
  <c r="G268" i="1"/>
  <c r="G227" i="1"/>
  <c r="G220" i="1" s="1"/>
  <c r="G223" i="1"/>
  <c r="G216" i="1"/>
  <c r="G206" i="1"/>
  <c r="G201" i="1"/>
  <c r="G197" i="1"/>
  <c r="G193" i="1"/>
  <c r="G189" i="1"/>
  <c r="G185" i="1"/>
  <c r="G180" i="1"/>
  <c r="G176" i="1"/>
  <c r="G172" i="1"/>
  <c r="G163" i="1"/>
  <c r="G258" i="1" s="1"/>
  <c r="G156" i="1"/>
  <c r="G141" i="1"/>
  <c r="G140" i="1"/>
  <c r="G139" i="1"/>
  <c r="G132" i="1"/>
  <c r="G129" i="1"/>
  <c r="G125" i="1"/>
  <c r="G122" i="1"/>
  <c r="G119" i="1"/>
  <c r="G114" i="1"/>
  <c r="G95" i="1"/>
  <c r="G261" i="1" s="1"/>
  <c r="G94" i="1"/>
  <c r="G93" i="1"/>
  <c r="G92" i="1"/>
  <c r="G66" i="1"/>
  <c r="G61" i="1"/>
  <c r="G57" i="1"/>
  <c r="G43" i="1"/>
  <c r="G38" i="1"/>
  <c r="G21" i="1"/>
  <c r="G28" i="1"/>
  <c r="G22" i="1"/>
  <c r="AK20" i="1"/>
  <c r="AK21" i="1"/>
  <c r="AK22" i="1"/>
  <c r="AL22" i="1"/>
  <c r="AL30" i="1"/>
  <c r="AL28" i="1" s="1"/>
  <c r="AL33" i="1"/>
  <c r="AK38" i="1"/>
  <c r="AK267" i="1" s="1"/>
  <c r="AL38" i="1"/>
  <c r="AL267" i="1" s="1"/>
  <c r="AK48" i="1"/>
  <c r="AL48" i="1"/>
  <c r="AK57" i="1"/>
  <c r="AL57" i="1"/>
  <c r="AL61" i="1"/>
  <c r="AK66" i="1"/>
  <c r="AL69" i="1"/>
  <c r="AK92" i="1"/>
  <c r="AL92" i="1"/>
  <c r="AK93" i="1"/>
  <c r="AL93" i="1"/>
  <c r="AK94" i="1"/>
  <c r="AL94" i="1"/>
  <c r="AK95" i="1"/>
  <c r="AK261" i="1" s="1"/>
  <c r="AK114" i="1"/>
  <c r="AL118" i="1"/>
  <c r="AL114" i="1" s="1"/>
  <c r="AK119" i="1"/>
  <c r="AL119" i="1"/>
  <c r="AK122" i="1"/>
  <c r="AL122" i="1"/>
  <c r="AK125" i="1"/>
  <c r="AL125" i="1"/>
  <c r="AL129" i="1"/>
  <c r="AL132" i="1"/>
  <c r="AK139" i="1"/>
  <c r="AL139" i="1"/>
  <c r="AK140" i="1"/>
  <c r="AL140" i="1"/>
  <c r="AK141" i="1"/>
  <c r="AK137" i="1" s="1"/>
  <c r="AL141" i="1"/>
  <c r="AL156" i="1"/>
  <c r="AK162" i="1"/>
  <c r="AL162" i="1"/>
  <c r="AK163" i="1"/>
  <c r="AK258" i="1" s="1"/>
  <c r="AL163" i="1"/>
  <c r="AL258" i="1" s="1"/>
  <c r="AK172" i="1"/>
  <c r="AL172" i="1"/>
  <c r="AK176" i="1"/>
  <c r="AL176" i="1"/>
  <c r="AK180" i="1"/>
  <c r="AL180" i="1"/>
  <c r="AK185" i="1"/>
  <c r="AL185" i="1"/>
  <c r="AK189" i="1"/>
  <c r="AL189" i="1"/>
  <c r="AK193" i="1"/>
  <c r="AL193" i="1"/>
  <c r="AK197" i="1"/>
  <c r="AL197" i="1"/>
  <c r="AK201" i="1"/>
  <c r="AL201" i="1"/>
  <c r="AK206" i="1"/>
  <c r="AL206" i="1"/>
  <c r="AK216" i="1"/>
  <c r="AL216" i="1"/>
  <c r="AK222" i="1"/>
  <c r="AL222" i="1"/>
  <c r="AK223" i="1"/>
  <c r="AL223" i="1"/>
  <c r="AK227" i="1"/>
  <c r="AK220" i="1" s="1"/>
  <c r="AL227" i="1"/>
  <c r="AL220" i="1" s="1"/>
  <c r="AK237" i="1"/>
  <c r="AL237" i="1"/>
  <c r="AK268" i="1"/>
  <c r="AL268" i="1"/>
  <c r="AK269" i="1"/>
  <c r="AL269" i="1"/>
  <c r="AK270" i="1"/>
  <c r="AL270" i="1"/>
  <c r="J252" i="1" l="1"/>
  <c r="L253" i="1"/>
  <c r="BP252" i="1"/>
  <c r="BR253" i="1"/>
  <c r="AQ252" i="1"/>
  <c r="AS253" i="1"/>
  <c r="AN266" i="1"/>
  <c r="BM264" i="1"/>
  <c r="BM160" i="1"/>
  <c r="G266" i="1"/>
  <c r="AN264" i="1"/>
  <c r="BM18" i="1"/>
  <c r="AN18" i="1"/>
  <c r="BM137" i="1"/>
  <c r="BM266" i="1"/>
  <c r="G160" i="1"/>
  <c r="AN160" i="1"/>
  <c r="G260" i="1"/>
  <c r="BM265" i="1"/>
  <c r="AN259" i="1"/>
  <c r="AN265" i="1"/>
  <c r="AL260" i="1"/>
  <c r="G267" i="1"/>
  <c r="AN137" i="1"/>
  <c r="G265" i="1"/>
  <c r="AN90" i="1"/>
  <c r="BM259" i="1"/>
  <c r="BM90" i="1"/>
  <c r="BM261" i="1"/>
  <c r="BM260" i="1"/>
  <c r="AN260" i="1"/>
  <c r="G137" i="1"/>
  <c r="G90" i="1"/>
  <c r="G259" i="1"/>
  <c r="G33" i="1"/>
  <c r="G48" i="1"/>
  <c r="AL137" i="1"/>
  <c r="AL95" i="1"/>
  <c r="AL261" i="1" s="1"/>
  <c r="AL21" i="1"/>
  <c r="AL259" i="1" s="1"/>
  <c r="AL66" i="1"/>
  <c r="AL18" i="1" s="1"/>
  <c r="AK265" i="1"/>
  <c r="AK260" i="1"/>
  <c r="AL160" i="1"/>
  <c r="AK266" i="1"/>
  <c r="AK259" i="1"/>
  <c r="AK90" i="1"/>
  <c r="AK160" i="1"/>
  <c r="AK18" i="1"/>
  <c r="AK264" i="1"/>
  <c r="AL90" i="1"/>
  <c r="AL265" i="1"/>
  <c r="AL264" i="1"/>
  <c r="AL20" i="1"/>
  <c r="AL266" i="1"/>
  <c r="BK269" i="1"/>
  <c r="BJ269" i="1"/>
  <c r="E269" i="1"/>
  <c r="D269" i="1"/>
  <c r="BR252" i="1" l="1"/>
  <c r="BT253" i="1"/>
  <c r="AS252" i="1"/>
  <c r="AU253" i="1"/>
  <c r="L252" i="1"/>
  <c r="N253" i="1"/>
  <c r="G264" i="1"/>
  <c r="AN256" i="1"/>
  <c r="AN273" i="1" s="1"/>
  <c r="G18" i="1"/>
  <c r="G256" i="1" s="1"/>
  <c r="AK256" i="1"/>
  <c r="AK273" i="1" s="1"/>
  <c r="AL256" i="1"/>
  <c r="AL273" i="1" s="1"/>
  <c r="E237" i="1"/>
  <c r="E51" i="1"/>
  <c r="E46" i="1"/>
  <c r="AU252" i="1" l="1"/>
  <c r="AW253" i="1"/>
  <c r="BT252" i="1"/>
  <c r="BV253" i="1"/>
  <c r="N252" i="1"/>
  <c r="P253" i="1"/>
  <c r="AK263" i="1"/>
  <c r="AL263" i="1"/>
  <c r="E93" i="1"/>
  <c r="E92" i="1"/>
  <c r="BL47" i="1"/>
  <c r="BN47" i="1" s="1"/>
  <c r="BP47" i="1" s="1"/>
  <c r="BR47" i="1" s="1"/>
  <c r="BT47" i="1" s="1"/>
  <c r="BV47" i="1" s="1"/>
  <c r="BX47" i="1" s="1"/>
  <c r="BZ47" i="1" s="1"/>
  <c r="CB47" i="1" s="1"/>
  <c r="CD47" i="1" s="1"/>
  <c r="CF47" i="1" s="1"/>
  <c r="AM47" i="1"/>
  <c r="AO47" i="1" s="1"/>
  <c r="AQ47" i="1" s="1"/>
  <c r="AS47" i="1" s="1"/>
  <c r="AU47" i="1" s="1"/>
  <c r="AW47" i="1" s="1"/>
  <c r="AY47" i="1" s="1"/>
  <c r="BA47" i="1" s="1"/>
  <c r="BC47" i="1" s="1"/>
  <c r="BE47" i="1" s="1"/>
  <c r="BG47" i="1" s="1"/>
  <c r="BI47" i="1" s="1"/>
  <c r="BK22" i="1"/>
  <c r="BK21" i="1"/>
  <c r="BK20" i="1"/>
  <c r="E22" i="1"/>
  <c r="E20" i="1"/>
  <c r="BV252" i="1" l="1"/>
  <c r="BX253" i="1"/>
  <c r="AW252" i="1"/>
  <c r="AY253" i="1"/>
  <c r="P252" i="1"/>
  <c r="R253" i="1"/>
  <c r="BK66" i="1"/>
  <c r="E66" i="1"/>
  <c r="BK61" i="1"/>
  <c r="BL63" i="1"/>
  <c r="BN63" i="1" s="1"/>
  <c r="BP63" i="1" s="1"/>
  <c r="BR63" i="1" s="1"/>
  <c r="BT63" i="1" s="1"/>
  <c r="BV63" i="1" s="1"/>
  <c r="BX63" i="1" s="1"/>
  <c r="BZ63" i="1" s="1"/>
  <c r="CB63" i="1" s="1"/>
  <c r="CD63" i="1" s="1"/>
  <c r="CF63" i="1" s="1"/>
  <c r="BL64" i="1"/>
  <c r="BN64" i="1" s="1"/>
  <c r="BP64" i="1" s="1"/>
  <c r="BR64" i="1" s="1"/>
  <c r="BT64" i="1" s="1"/>
  <c r="BV64" i="1" s="1"/>
  <c r="BX64" i="1" s="1"/>
  <c r="BZ64" i="1" s="1"/>
  <c r="CB64" i="1" s="1"/>
  <c r="CD64" i="1" s="1"/>
  <c r="CF64" i="1" s="1"/>
  <c r="BL65" i="1"/>
  <c r="BN65" i="1" s="1"/>
  <c r="BP65" i="1" s="1"/>
  <c r="BR65" i="1" s="1"/>
  <c r="BT65" i="1" s="1"/>
  <c r="BV65" i="1" s="1"/>
  <c r="BX65" i="1" s="1"/>
  <c r="BZ65" i="1" s="1"/>
  <c r="CB65" i="1" s="1"/>
  <c r="CD65" i="1" s="1"/>
  <c r="CF65" i="1" s="1"/>
  <c r="AM63" i="1"/>
  <c r="AO63" i="1" s="1"/>
  <c r="AQ63" i="1" s="1"/>
  <c r="AS63" i="1" s="1"/>
  <c r="AU63" i="1" s="1"/>
  <c r="AW63" i="1" s="1"/>
  <c r="AY63" i="1" s="1"/>
  <c r="BA63" i="1" s="1"/>
  <c r="BC63" i="1" s="1"/>
  <c r="BE63" i="1" s="1"/>
  <c r="BG63" i="1" s="1"/>
  <c r="BI63" i="1" s="1"/>
  <c r="AM64" i="1"/>
  <c r="AO64" i="1" s="1"/>
  <c r="AQ64" i="1" s="1"/>
  <c r="AS64" i="1" s="1"/>
  <c r="AU64" i="1" s="1"/>
  <c r="AW64" i="1" s="1"/>
  <c r="AY64" i="1" s="1"/>
  <c r="BA64" i="1" s="1"/>
  <c r="BC64" i="1" s="1"/>
  <c r="BE64" i="1" s="1"/>
  <c r="BG64" i="1" s="1"/>
  <c r="BI64" i="1" s="1"/>
  <c r="AM65" i="1"/>
  <c r="AO65" i="1" s="1"/>
  <c r="AQ65" i="1" s="1"/>
  <c r="AS65" i="1" s="1"/>
  <c r="AU65" i="1" s="1"/>
  <c r="AW65" i="1" s="1"/>
  <c r="AY65" i="1" s="1"/>
  <c r="BA65" i="1" s="1"/>
  <c r="BC65" i="1" s="1"/>
  <c r="BE65" i="1" s="1"/>
  <c r="BG65" i="1" s="1"/>
  <c r="BI65" i="1" s="1"/>
  <c r="E61" i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AJ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BL70" i="1"/>
  <c r="BN70" i="1" s="1"/>
  <c r="BP70" i="1" s="1"/>
  <c r="BR70" i="1" s="1"/>
  <c r="BT70" i="1" s="1"/>
  <c r="BV70" i="1" s="1"/>
  <c r="BX70" i="1" s="1"/>
  <c r="BZ70" i="1" s="1"/>
  <c r="CB70" i="1" s="1"/>
  <c r="CD70" i="1" s="1"/>
  <c r="CF70" i="1" s="1"/>
  <c r="AM70" i="1"/>
  <c r="AO70" i="1" s="1"/>
  <c r="AQ70" i="1" s="1"/>
  <c r="AS70" i="1" s="1"/>
  <c r="AU70" i="1" s="1"/>
  <c r="AW70" i="1" s="1"/>
  <c r="AY70" i="1" s="1"/>
  <c r="BA70" i="1" s="1"/>
  <c r="BC70" i="1" s="1"/>
  <c r="BE70" i="1" s="1"/>
  <c r="BG70" i="1" s="1"/>
  <c r="BI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Y252" i="1" l="1"/>
  <c r="BA253" i="1"/>
  <c r="BX252" i="1"/>
  <c r="BZ253" i="1"/>
  <c r="R252" i="1"/>
  <c r="T253" i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E43" i="1"/>
  <c r="BZ252" i="1" l="1"/>
  <c r="CB253" i="1"/>
  <c r="BA252" i="1"/>
  <c r="BC253" i="1"/>
  <c r="T252" i="1"/>
  <c r="V253" i="1"/>
  <c r="BK140" i="1"/>
  <c r="BK139" i="1"/>
  <c r="E140" i="1"/>
  <c r="E139" i="1"/>
  <c r="AM156" i="1"/>
  <c r="AO156" i="1" s="1"/>
  <c r="AQ156" i="1" s="1"/>
  <c r="AS156" i="1" s="1"/>
  <c r="AU156" i="1" s="1"/>
  <c r="AW156" i="1" s="1"/>
  <c r="AY156" i="1" s="1"/>
  <c r="BA156" i="1" s="1"/>
  <c r="BC156" i="1" s="1"/>
  <c r="BE156" i="1" s="1"/>
  <c r="BG156" i="1" s="1"/>
  <c r="BI156" i="1" s="1"/>
  <c r="BL156" i="1"/>
  <c r="BN156" i="1" s="1"/>
  <c r="BP156" i="1" s="1"/>
  <c r="BR156" i="1" s="1"/>
  <c r="BT156" i="1" s="1"/>
  <c r="BV156" i="1" s="1"/>
  <c r="BX156" i="1" s="1"/>
  <c r="BZ156" i="1" s="1"/>
  <c r="CB156" i="1" s="1"/>
  <c r="CD156" i="1" s="1"/>
  <c r="CF156" i="1" s="1"/>
  <c r="BL158" i="1"/>
  <c r="BN158" i="1" s="1"/>
  <c r="BP158" i="1" s="1"/>
  <c r="BR158" i="1" s="1"/>
  <c r="BT158" i="1" s="1"/>
  <c r="BV158" i="1" s="1"/>
  <c r="BX158" i="1" s="1"/>
  <c r="BZ158" i="1" s="1"/>
  <c r="CB158" i="1" s="1"/>
  <c r="CD158" i="1" s="1"/>
  <c r="CF158" i="1" s="1"/>
  <c r="BL159" i="1"/>
  <c r="BN159" i="1" s="1"/>
  <c r="BP159" i="1" s="1"/>
  <c r="BR159" i="1" s="1"/>
  <c r="BT159" i="1" s="1"/>
  <c r="BV159" i="1" s="1"/>
  <c r="BX159" i="1" s="1"/>
  <c r="BZ159" i="1" s="1"/>
  <c r="CB159" i="1" s="1"/>
  <c r="CD159" i="1" s="1"/>
  <c r="CF159" i="1" s="1"/>
  <c r="AM158" i="1"/>
  <c r="AO158" i="1" s="1"/>
  <c r="AQ158" i="1" s="1"/>
  <c r="AS158" i="1" s="1"/>
  <c r="AU158" i="1" s="1"/>
  <c r="AW158" i="1" s="1"/>
  <c r="AY158" i="1" s="1"/>
  <c r="BA158" i="1" s="1"/>
  <c r="BC158" i="1" s="1"/>
  <c r="BE158" i="1" s="1"/>
  <c r="BG158" i="1" s="1"/>
  <c r="BI158" i="1" s="1"/>
  <c r="AM159" i="1"/>
  <c r="AO159" i="1" s="1"/>
  <c r="AQ159" i="1" s="1"/>
  <c r="AS159" i="1" s="1"/>
  <c r="AU159" i="1" s="1"/>
  <c r="AW159" i="1" s="1"/>
  <c r="AY159" i="1" s="1"/>
  <c r="BA159" i="1" s="1"/>
  <c r="BC159" i="1" s="1"/>
  <c r="BE159" i="1" s="1"/>
  <c r="BG159" i="1" s="1"/>
  <c r="BI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E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BL45" i="1"/>
  <c r="BN45" i="1" s="1"/>
  <c r="BP45" i="1" s="1"/>
  <c r="BR45" i="1" s="1"/>
  <c r="BT45" i="1" s="1"/>
  <c r="BV45" i="1" s="1"/>
  <c r="BX45" i="1" s="1"/>
  <c r="BZ45" i="1" s="1"/>
  <c r="CB45" i="1" s="1"/>
  <c r="CD45" i="1" s="1"/>
  <c r="CF45" i="1" s="1"/>
  <c r="BL46" i="1"/>
  <c r="BN46" i="1" s="1"/>
  <c r="BP46" i="1" s="1"/>
  <c r="BR46" i="1" s="1"/>
  <c r="BT46" i="1" s="1"/>
  <c r="BV46" i="1" s="1"/>
  <c r="BX46" i="1" s="1"/>
  <c r="BZ46" i="1" s="1"/>
  <c r="CB46" i="1" s="1"/>
  <c r="CD46" i="1" s="1"/>
  <c r="CF46" i="1" s="1"/>
  <c r="AM45" i="1"/>
  <c r="AO45" i="1" s="1"/>
  <c r="AQ45" i="1" s="1"/>
  <c r="AS45" i="1" s="1"/>
  <c r="AU45" i="1" s="1"/>
  <c r="AW45" i="1" s="1"/>
  <c r="AY45" i="1" s="1"/>
  <c r="BA45" i="1" s="1"/>
  <c r="BC45" i="1" s="1"/>
  <c r="BE45" i="1" s="1"/>
  <c r="BG45" i="1" s="1"/>
  <c r="BI45" i="1" s="1"/>
  <c r="AM46" i="1"/>
  <c r="AO46" i="1" s="1"/>
  <c r="AQ46" i="1" s="1"/>
  <c r="AS46" i="1" s="1"/>
  <c r="AU46" i="1" s="1"/>
  <c r="AW46" i="1" s="1"/>
  <c r="AY46" i="1" s="1"/>
  <c r="BA46" i="1" s="1"/>
  <c r="BC46" i="1" s="1"/>
  <c r="BE46" i="1" s="1"/>
  <c r="BG46" i="1" s="1"/>
  <c r="BI46" i="1" s="1"/>
  <c r="F45" i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AH46" i="1" s="1"/>
  <c r="AJ46" i="1" s="1"/>
  <c r="BL43" i="1"/>
  <c r="BN43" i="1" s="1"/>
  <c r="BP43" i="1" s="1"/>
  <c r="BR43" i="1" s="1"/>
  <c r="BT43" i="1" s="1"/>
  <c r="BV43" i="1" s="1"/>
  <c r="BX43" i="1" s="1"/>
  <c r="BZ43" i="1" s="1"/>
  <c r="CB43" i="1" s="1"/>
  <c r="CD43" i="1" s="1"/>
  <c r="CF43" i="1" s="1"/>
  <c r="AM43" i="1"/>
  <c r="AO43" i="1" s="1"/>
  <c r="AQ43" i="1" s="1"/>
  <c r="AS43" i="1" s="1"/>
  <c r="AU43" i="1" s="1"/>
  <c r="AW43" i="1" s="1"/>
  <c r="AY43" i="1" s="1"/>
  <c r="BA43" i="1" s="1"/>
  <c r="BC43" i="1" s="1"/>
  <c r="BE43" i="1" s="1"/>
  <c r="BG43" i="1" s="1"/>
  <c r="BI43" i="1" s="1"/>
  <c r="BK270" i="1"/>
  <c r="E270" i="1"/>
  <c r="BK92" i="1"/>
  <c r="BL112" i="1"/>
  <c r="BN112" i="1" s="1"/>
  <c r="BP112" i="1" s="1"/>
  <c r="BR112" i="1" s="1"/>
  <c r="BT112" i="1" s="1"/>
  <c r="BV112" i="1" s="1"/>
  <c r="BX112" i="1" s="1"/>
  <c r="BZ112" i="1" s="1"/>
  <c r="CB112" i="1" s="1"/>
  <c r="CD112" i="1" s="1"/>
  <c r="CF112" i="1" s="1"/>
  <c r="AM112" i="1"/>
  <c r="AO112" i="1" s="1"/>
  <c r="AQ112" i="1" s="1"/>
  <c r="AS112" i="1" s="1"/>
  <c r="AU112" i="1" s="1"/>
  <c r="AW112" i="1" s="1"/>
  <c r="AY112" i="1" s="1"/>
  <c r="BA112" i="1" s="1"/>
  <c r="BC112" i="1" s="1"/>
  <c r="BE112" i="1" s="1"/>
  <c r="BG112" i="1" s="1"/>
  <c r="BI112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H112" i="1" s="1"/>
  <c r="AJ112" i="1" s="1"/>
  <c r="BK238" i="1"/>
  <c r="BK237" i="1" s="1"/>
  <c r="BL249" i="1"/>
  <c r="BN249" i="1" s="1"/>
  <c r="BP249" i="1" s="1"/>
  <c r="BR249" i="1" s="1"/>
  <c r="BT249" i="1" s="1"/>
  <c r="BV249" i="1" s="1"/>
  <c r="BX249" i="1" s="1"/>
  <c r="BZ249" i="1" s="1"/>
  <c r="CB249" i="1" s="1"/>
  <c r="CD249" i="1" s="1"/>
  <c r="CF249" i="1" s="1"/>
  <c r="AM249" i="1"/>
  <c r="AO249" i="1" s="1"/>
  <c r="AQ249" i="1" s="1"/>
  <c r="AS249" i="1" s="1"/>
  <c r="AU249" i="1" s="1"/>
  <c r="AW249" i="1" s="1"/>
  <c r="AY249" i="1" s="1"/>
  <c r="BA249" i="1" s="1"/>
  <c r="BC249" i="1" s="1"/>
  <c r="BE249" i="1" s="1"/>
  <c r="BG249" i="1" s="1"/>
  <c r="BI249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D249" i="1" s="1"/>
  <c r="AF249" i="1" s="1"/>
  <c r="AH249" i="1" s="1"/>
  <c r="AJ249" i="1" s="1"/>
  <c r="BK33" i="1"/>
  <c r="CB252" i="1" l="1"/>
  <c r="CD253" i="1"/>
  <c r="BC252" i="1"/>
  <c r="BE253" i="1"/>
  <c r="V252" i="1"/>
  <c r="X252" i="1" s="1"/>
  <c r="Z252" i="1" s="1"/>
  <c r="AB252" i="1" s="1"/>
  <c r="AD252" i="1" s="1"/>
  <c r="AF252" i="1" s="1"/>
  <c r="AH252" i="1" s="1"/>
  <c r="AJ252" i="1" s="1"/>
  <c r="X253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CD252" i="1" l="1"/>
  <c r="CF253" i="1"/>
  <c r="CF252" i="1" s="1"/>
  <c r="BE252" i="1"/>
  <c r="BG253" i="1"/>
  <c r="Z253" i="1"/>
  <c r="BL35" i="1"/>
  <c r="BN35" i="1" s="1"/>
  <c r="BP35" i="1" s="1"/>
  <c r="BR35" i="1" s="1"/>
  <c r="BT35" i="1" s="1"/>
  <c r="BV35" i="1" s="1"/>
  <c r="BX35" i="1" s="1"/>
  <c r="BZ35" i="1" s="1"/>
  <c r="CB35" i="1" s="1"/>
  <c r="CD35" i="1" s="1"/>
  <c r="CF35" i="1" s="1"/>
  <c r="AM35" i="1"/>
  <c r="AO35" i="1" s="1"/>
  <c r="AQ35" i="1" s="1"/>
  <c r="AS35" i="1" s="1"/>
  <c r="AU35" i="1" s="1"/>
  <c r="AW35" i="1" s="1"/>
  <c r="AY35" i="1" s="1"/>
  <c r="BA35" i="1" s="1"/>
  <c r="BC35" i="1" s="1"/>
  <c r="BE35" i="1" s="1"/>
  <c r="BG35" i="1" s="1"/>
  <c r="BI35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BG252" i="1" l="1"/>
  <c r="BI253" i="1"/>
  <c r="BI252" i="1" s="1"/>
  <c r="AB253" i="1"/>
  <c r="AD253" i="1" s="1"/>
  <c r="AF253" i="1" s="1"/>
  <c r="AH253" i="1" s="1"/>
  <c r="AJ253" i="1" s="1"/>
  <c r="E28" i="1"/>
  <c r="BK95" i="1" l="1"/>
  <c r="D95" i="1"/>
  <c r="D92" i="1"/>
  <c r="AM129" i="1"/>
  <c r="AO129" i="1" s="1"/>
  <c r="AQ129" i="1" s="1"/>
  <c r="AS129" i="1" s="1"/>
  <c r="AU129" i="1" s="1"/>
  <c r="AW129" i="1" s="1"/>
  <c r="AY129" i="1" s="1"/>
  <c r="BA129" i="1" s="1"/>
  <c r="BC129" i="1" s="1"/>
  <c r="BE129" i="1" s="1"/>
  <c r="BG129" i="1" s="1"/>
  <c r="BI129" i="1" s="1"/>
  <c r="AM132" i="1"/>
  <c r="AO132" i="1" s="1"/>
  <c r="AQ132" i="1" s="1"/>
  <c r="AS132" i="1" s="1"/>
  <c r="AU132" i="1" s="1"/>
  <c r="AW132" i="1" s="1"/>
  <c r="AY132" i="1" s="1"/>
  <c r="BA132" i="1" s="1"/>
  <c r="BC132" i="1" s="1"/>
  <c r="BE132" i="1" s="1"/>
  <c r="BG132" i="1" s="1"/>
  <c r="BI132" i="1" s="1"/>
  <c r="E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AJ132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BL129" i="1"/>
  <c r="BN129" i="1" s="1"/>
  <c r="BP129" i="1" s="1"/>
  <c r="BR129" i="1" s="1"/>
  <c r="BT129" i="1" s="1"/>
  <c r="BV129" i="1" s="1"/>
  <c r="BX129" i="1" s="1"/>
  <c r="BZ129" i="1" s="1"/>
  <c r="CB129" i="1" s="1"/>
  <c r="CD129" i="1" s="1"/>
  <c r="CF129" i="1" s="1"/>
  <c r="BL131" i="1"/>
  <c r="BN131" i="1" s="1"/>
  <c r="BP131" i="1" s="1"/>
  <c r="BR131" i="1" s="1"/>
  <c r="BT131" i="1" s="1"/>
  <c r="BV131" i="1" s="1"/>
  <c r="BX131" i="1" s="1"/>
  <c r="BZ131" i="1" s="1"/>
  <c r="CB131" i="1" s="1"/>
  <c r="CD131" i="1" s="1"/>
  <c r="CF131" i="1" s="1"/>
  <c r="BL132" i="1"/>
  <c r="BN132" i="1" s="1"/>
  <c r="BP132" i="1" s="1"/>
  <c r="BR132" i="1" s="1"/>
  <c r="BT132" i="1" s="1"/>
  <c r="BV132" i="1" s="1"/>
  <c r="BX132" i="1" s="1"/>
  <c r="BZ132" i="1" s="1"/>
  <c r="CB132" i="1" s="1"/>
  <c r="CD132" i="1" s="1"/>
  <c r="CF132" i="1" s="1"/>
  <c r="BL134" i="1"/>
  <c r="BN134" i="1" s="1"/>
  <c r="BP134" i="1" s="1"/>
  <c r="BR134" i="1" s="1"/>
  <c r="BT134" i="1" s="1"/>
  <c r="BV134" i="1" s="1"/>
  <c r="BX134" i="1" s="1"/>
  <c r="BZ134" i="1" s="1"/>
  <c r="CB134" i="1" s="1"/>
  <c r="CD134" i="1" s="1"/>
  <c r="CF134" i="1" s="1"/>
  <c r="AM131" i="1"/>
  <c r="AO131" i="1" s="1"/>
  <c r="AQ131" i="1" s="1"/>
  <c r="AS131" i="1" s="1"/>
  <c r="AU131" i="1" s="1"/>
  <c r="AW131" i="1" s="1"/>
  <c r="AY131" i="1" s="1"/>
  <c r="BA131" i="1" s="1"/>
  <c r="BC131" i="1" s="1"/>
  <c r="BE131" i="1" s="1"/>
  <c r="BG131" i="1" s="1"/>
  <c r="BI131" i="1" s="1"/>
  <c r="AM134" i="1"/>
  <c r="AO134" i="1" s="1"/>
  <c r="AQ134" i="1" s="1"/>
  <c r="AS134" i="1" s="1"/>
  <c r="AU134" i="1" s="1"/>
  <c r="AW134" i="1" s="1"/>
  <c r="AY134" i="1" s="1"/>
  <c r="BA134" i="1" s="1"/>
  <c r="BC134" i="1" s="1"/>
  <c r="BE134" i="1" s="1"/>
  <c r="BG134" i="1" s="1"/>
  <c r="BI134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E118" i="1" l="1"/>
  <c r="E95" i="1" s="1"/>
  <c r="E36" i="1" l="1"/>
  <c r="D21" i="1"/>
  <c r="D20" i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AF31" i="1" s="1"/>
  <c r="AH31" i="1" s="1"/>
  <c r="AJ31" i="1" s="1"/>
  <c r="BL30" i="1"/>
  <c r="BN30" i="1" s="1"/>
  <c r="BP30" i="1" s="1"/>
  <c r="BR30" i="1" s="1"/>
  <c r="BT30" i="1" s="1"/>
  <c r="BV30" i="1" s="1"/>
  <c r="BX30" i="1" s="1"/>
  <c r="BZ30" i="1" s="1"/>
  <c r="CB30" i="1" s="1"/>
  <c r="CD30" i="1" s="1"/>
  <c r="CF30" i="1" s="1"/>
  <c r="BL31" i="1"/>
  <c r="BN31" i="1" s="1"/>
  <c r="BP31" i="1" s="1"/>
  <c r="BR31" i="1" s="1"/>
  <c r="BT31" i="1" s="1"/>
  <c r="BV31" i="1" s="1"/>
  <c r="BX31" i="1" s="1"/>
  <c r="BZ31" i="1" s="1"/>
  <c r="CB31" i="1" s="1"/>
  <c r="CD31" i="1" s="1"/>
  <c r="CF31" i="1" s="1"/>
  <c r="AM30" i="1"/>
  <c r="AO30" i="1" s="1"/>
  <c r="AQ30" i="1" s="1"/>
  <c r="AS30" i="1" s="1"/>
  <c r="AU30" i="1" s="1"/>
  <c r="AW30" i="1" s="1"/>
  <c r="AY30" i="1" s="1"/>
  <c r="BA30" i="1" s="1"/>
  <c r="BC30" i="1" s="1"/>
  <c r="BE30" i="1" s="1"/>
  <c r="BG30" i="1" s="1"/>
  <c r="BI30" i="1" s="1"/>
  <c r="AM31" i="1"/>
  <c r="AO31" i="1" s="1"/>
  <c r="AQ31" i="1" s="1"/>
  <c r="AS31" i="1" s="1"/>
  <c r="AU31" i="1" s="1"/>
  <c r="AW31" i="1" s="1"/>
  <c r="AY31" i="1" s="1"/>
  <c r="BA31" i="1" s="1"/>
  <c r="BC31" i="1" s="1"/>
  <c r="BE31" i="1" s="1"/>
  <c r="BG31" i="1" s="1"/>
  <c r="BI31" i="1" s="1"/>
  <c r="E21" i="1" l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E33" i="1"/>
  <c r="BK38" i="1"/>
  <c r="BK227" i="1"/>
  <c r="BK223" i="1"/>
  <c r="BK222" i="1"/>
  <c r="BK206" i="1"/>
  <c r="BK201" i="1"/>
  <c r="BK197" i="1"/>
  <c r="BK193" i="1"/>
  <c r="BK189" i="1"/>
  <c r="BK185" i="1"/>
  <c r="BK180" i="1"/>
  <c r="BK176" i="1"/>
  <c r="BK172" i="1"/>
  <c r="BK163" i="1"/>
  <c r="BK258" i="1" s="1"/>
  <c r="BK162" i="1"/>
  <c r="BK141" i="1"/>
  <c r="BK125" i="1"/>
  <c r="BK122" i="1"/>
  <c r="BK119" i="1"/>
  <c r="BK114" i="1"/>
  <c r="BK261" i="1"/>
  <c r="BK94" i="1"/>
  <c r="BK93" i="1"/>
  <c r="BK57" i="1"/>
  <c r="BK48" i="1"/>
  <c r="BL248" i="1"/>
  <c r="BN248" i="1" s="1"/>
  <c r="BP248" i="1" s="1"/>
  <c r="BR248" i="1" s="1"/>
  <c r="BT248" i="1" s="1"/>
  <c r="BV248" i="1" s="1"/>
  <c r="BX248" i="1" s="1"/>
  <c r="BZ248" i="1" s="1"/>
  <c r="CB248" i="1" s="1"/>
  <c r="CD248" i="1" s="1"/>
  <c r="CF248" i="1" s="1"/>
  <c r="BL247" i="1"/>
  <c r="BN247" i="1" s="1"/>
  <c r="BP247" i="1" s="1"/>
  <c r="BR247" i="1" s="1"/>
  <c r="BT247" i="1" s="1"/>
  <c r="BV247" i="1" s="1"/>
  <c r="BX247" i="1" s="1"/>
  <c r="BZ247" i="1" s="1"/>
  <c r="CB247" i="1" s="1"/>
  <c r="CD247" i="1" s="1"/>
  <c r="CF247" i="1" s="1"/>
  <c r="BL246" i="1"/>
  <c r="BN246" i="1" s="1"/>
  <c r="BP246" i="1" s="1"/>
  <c r="BR246" i="1" s="1"/>
  <c r="BT246" i="1" s="1"/>
  <c r="BV246" i="1" s="1"/>
  <c r="BX246" i="1" s="1"/>
  <c r="BZ246" i="1" s="1"/>
  <c r="CB246" i="1" s="1"/>
  <c r="CD246" i="1" s="1"/>
  <c r="CF246" i="1" s="1"/>
  <c r="BL245" i="1"/>
  <c r="BN245" i="1" s="1"/>
  <c r="BP245" i="1" s="1"/>
  <c r="BR245" i="1" s="1"/>
  <c r="BT245" i="1" s="1"/>
  <c r="BV245" i="1" s="1"/>
  <c r="BX245" i="1" s="1"/>
  <c r="BZ245" i="1" s="1"/>
  <c r="CB245" i="1" s="1"/>
  <c r="CD245" i="1" s="1"/>
  <c r="CF245" i="1" s="1"/>
  <c r="BL244" i="1"/>
  <c r="BN244" i="1" s="1"/>
  <c r="BP244" i="1" s="1"/>
  <c r="BR244" i="1" s="1"/>
  <c r="BT244" i="1" s="1"/>
  <c r="BV244" i="1" s="1"/>
  <c r="BX244" i="1" s="1"/>
  <c r="BZ244" i="1" s="1"/>
  <c r="CB244" i="1" s="1"/>
  <c r="CD244" i="1" s="1"/>
  <c r="CF244" i="1" s="1"/>
  <c r="BL243" i="1"/>
  <c r="BN243" i="1" s="1"/>
  <c r="BP243" i="1" s="1"/>
  <c r="BR243" i="1" s="1"/>
  <c r="BT243" i="1" s="1"/>
  <c r="BV243" i="1" s="1"/>
  <c r="BX243" i="1" s="1"/>
  <c r="BZ243" i="1" s="1"/>
  <c r="CB243" i="1" s="1"/>
  <c r="CD243" i="1" s="1"/>
  <c r="CF243" i="1" s="1"/>
  <c r="BL242" i="1"/>
  <c r="BN242" i="1" s="1"/>
  <c r="BP242" i="1" s="1"/>
  <c r="BR242" i="1" s="1"/>
  <c r="BT242" i="1" s="1"/>
  <c r="BV242" i="1" s="1"/>
  <c r="BX242" i="1" s="1"/>
  <c r="BZ242" i="1" s="1"/>
  <c r="CB242" i="1" s="1"/>
  <c r="CD242" i="1" s="1"/>
  <c r="CF242" i="1" s="1"/>
  <c r="BL241" i="1"/>
  <c r="BN241" i="1" s="1"/>
  <c r="BP241" i="1" s="1"/>
  <c r="BR241" i="1" s="1"/>
  <c r="BT241" i="1" s="1"/>
  <c r="BV241" i="1" s="1"/>
  <c r="BX241" i="1" s="1"/>
  <c r="BZ241" i="1" s="1"/>
  <c r="CB241" i="1" s="1"/>
  <c r="CD241" i="1" s="1"/>
  <c r="CF241" i="1" s="1"/>
  <c r="BL240" i="1"/>
  <c r="BN240" i="1" s="1"/>
  <c r="BP240" i="1" s="1"/>
  <c r="BR240" i="1" s="1"/>
  <c r="BT240" i="1" s="1"/>
  <c r="BV240" i="1" s="1"/>
  <c r="BX240" i="1" s="1"/>
  <c r="BZ240" i="1" s="1"/>
  <c r="CB240" i="1" s="1"/>
  <c r="CD240" i="1" s="1"/>
  <c r="CF240" i="1" s="1"/>
  <c r="BL239" i="1"/>
  <c r="BN239" i="1" s="1"/>
  <c r="BP239" i="1" s="1"/>
  <c r="BR239" i="1" s="1"/>
  <c r="BT239" i="1" s="1"/>
  <c r="BV239" i="1" s="1"/>
  <c r="BX239" i="1" s="1"/>
  <c r="BZ239" i="1" s="1"/>
  <c r="CB239" i="1" s="1"/>
  <c r="CD239" i="1" s="1"/>
  <c r="CF239" i="1" s="1"/>
  <c r="BL238" i="1"/>
  <c r="BN238" i="1" s="1"/>
  <c r="BP238" i="1" s="1"/>
  <c r="BR238" i="1" s="1"/>
  <c r="BT238" i="1" s="1"/>
  <c r="BV238" i="1" s="1"/>
  <c r="BX238" i="1" s="1"/>
  <c r="BZ238" i="1" s="1"/>
  <c r="CB238" i="1" s="1"/>
  <c r="CD238" i="1" s="1"/>
  <c r="CF238" i="1" s="1"/>
  <c r="BL234" i="1"/>
  <c r="BN234" i="1" s="1"/>
  <c r="BP234" i="1" s="1"/>
  <c r="BR234" i="1" s="1"/>
  <c r="BT234" i="1" s="1"/>
  <c r="BV234" i="1" s="1"/>
  <c r="BX234" i="1" s="1"/>
  <c r="BZ234" i="1" s="1"/>
  <c r="CB234" i="1" s="1"/>
  <c r="CD234" i="1" s="1"/>
  <c r="CF234" i="1" s="1"/>
  <c r="BL233" i="1"/>
  <c r="BN233" i="1" s="1"/>
  <c r="BP233" i="1" s="1"/>
  <c r="BR233" i="1" s="1"/>
  <c r="BT233" i="1" s="1"/>
  <c r="BV233" i="1" s="1"/>
  <c r="BX233" i="1" s="1"/>
  <c r="BZ233" i="1" s="1"/>
  <c r="CB233" i="1" s="1"/>
  <c r="CD233" i="1" s="1"/>
  <c r="CF233" i="1" s="1"/>
  <c r="BL232" i="1"/>
  <c r="BN232" i="1" s="1"/>
  <c r="BP232" i="1" s="1"/>
  <c r="BR232" i="1" s="1"/>
  <c r="BT232" i="1" s="1"/>
  <c r="BV232" i="1" s="1"/>
  <c r="BX232" i="1" s="1"/>
  <c r="BZ232" i="1" s="1"/>
  <c r="CB232" i="1" s="1"/>
  <c r="CD232" i="1" s="1"/>
  <c r="CF232" i="1" s="1"/>
  <c r="BL231" i="1"/>
  <c r="BN231" i="1" s="1"/>
  <c r="BP231" i="1" s="1"/>
  <c r="BR231" i="1" s="1"/>
  <c r="BT231" i="1" s="1"/>
  <c r="BV231" i="1" s="1"/>
  <c r="BX231" i="1" s="1"/>
  <c r="BZ231" i="1" s="1"/>
  <c r="CB231" i="1" s="1"/>
  <c r="CD231" i="1" s="1"/>
  <c r="CF231" i="1" s="1"/>
  <c r="BL230" i="1"/>
  <c r="BN230" i="1" s="1"/>
  <c r="BP230" i="1" s="1"/>
  <c r="BR230" i="1" s="1"/>
  <c r="BT230" i="1" s="1"/>
  <c r="BV230" i="1" s="1"/>
  <c r="BX230" i="1" s="1"/>
  <c r="BZ230" i="1" s="1"/>
  <c r="CB230" i="1" s="1"/>
  <c r="CD230" i="1" s="1"/>
  <c r="CF230" i="1" s="1"/>
  <c r="BL229" i="1"/>
  <c r="BN229" i="1" s="1"/>
  <c r="BP229" i="1" s="1"/>
  <c r="BR229" i="1" s="1"/>
  <c r="BT229" i="1" s="1"/>
  <c r="BV229" i="1" s="1"/>
  <c r="BX229" i="1" s="1"/>
  <c r="BZ229" i="1" s="1"/>
  <c r="CB229" i="1" s="1"/>
  <c r="CD229" i="1" s="1"/>
  <c r="CF229" i="1" s="1"/>
  <c r="BL226" i="1"/>
  <c r="BN226" i="1" s="1"/>
  <c r="BP226" i="1" s="1"/>
  <c r="BR226" i="1" s="1"/>
  <c r="BT226" i="1" s="1"/>
  <c r="BV226" i="1" s="1"/>
  <c r="BX226" i="1" s="1"/>
  <c r="BZ226" i="1" s="1"/>
  <c r="CB226" i="1" s="1"/>
  <c r="CD226" i="1" s="1"/>
  <c r="CF226" i="1" s="1"/>
  <c r="BL225" i="1"/>
  <c r="BN225" i="1" s="1"/>
  <c r="BP225" i="1" s="1"/>
  <c r="BR225" i="1" s="1"/>
  <c r="BT225" i="1" s="1"/>
  <c r="BV225" i="1" s="1"/>
  <c r="BX225" i="1" s="1"/>
  <c r="BZ225" i="1" s="1"/>
  <c r="CB225" i="1" s="1"/>
  <c r="CD225" i="1" s="1"/>
  <c r="CF225" i="1" s="1"/>
  <c r="BL224" i="1"/>
  <c r="BN224" i="1" s="1"/>
  <c r="BP224" i="1" s="1"/>
  <c r="BR224" i="1" s="1"/>
  <c r="BT224" i="1" s="1"/>
  <c r="BV224" i="1" s="1"/>
  <c r="BX224" i="1" s="1"/>
  <c r="BZ224" i="1" s="1"/>
  <c r="CB224" i="1" s="1"/>
  <c r="CD224" i="1" s="1"/>
  <c r="CF224" i="1" s="1"/>
  <c r="BL217" i="1"/>
  <c r="BN217" i="1" s="1"/>
  <c r="BP217" i="1" s="1"/>
  <c r="BR217" i="1" s="1"/>
  <c r="BT217" i="1" s="1"/>
  <c r="BV217" i="1" s="1"/>
  <c r="BX217" i="1" s="1"/>
  <c r="BZ217" i="1" s="1"/>
  <c r="CB217" i="1" s="1"/>
  <c r="CD217" i="1" s="1"/>
  <c r="CF217" i="1" s="1"/>
  <c r="BL208" i="1"/>
  <c r="BN208" i="1" s="1"/>
  <c r="BP208" i="1" s="1"/>
  <c r="BR208" i="1" s="1"/>
  <c r="BT208" i="1" s="1"/>
  <c r="BV208" i="1" s="1"/>
  <c r="BX208" i="1" s="1"/>
  <c r="BZ208" i="1" s="1"/>
  <c r="CB208" i="1" s="1"/>
  <c r="CD208" i="1" s="1"/>
  <c r="CF208" i="1" s="1"/>
  <c r="BL204" i="1"/>
  <c r="BN204" i="1" s="1"/>
  <c r="BP204" i="1" s="1"/>
  <c r="BR204" i="1" s="1"/>
  <c r="BT204" i="1" s="1"/>
  <c r="BV204" i="1" s="1"/>
  <c r="BX204" i="1" s="1"/>
  <c r="BZ204" i="1" s="1"/>
  <c r="CB204" i="1" s="1"/>
  <c r="CD204" i="1" s="1"/>
  <c r="CF204" i="1" s="1"/>
  <c r="BL203" i="1"/>
  <c r="BN203" i="1" s="1"/>
  <c r="BP203" i="1" s="1"/>
  <c r="BR203" i="1" s="1"/>
  <c r="BT203" i="1" s="1"/>
  <c r="BV203" i="1" s="1"/>
  <c r="BX203" i="1" s="1"/>
  <c r="BZ203" i="1" s="1"/>
  <c r="CB203" i="1" s="1"/>
  <c r="CD203" i="1" s="1"/>
  <c r="CF203" i="1" s="1"/>
  <c r="BL200" i="1"/>
  <c r="BN200" i="1" s="1"/>
  <c r="BP200" i="1" s="1"/>
  <c r="BR200" i="1" s="1"/>
  <c r="BT200" i="1" s="1"/>
  <c r="BV200" i="1" s="1"/>
  <c r="BX200" i="1" s="1"/>
  <c r="BZ200" i="1" s="1"/>
  <c r="CB200" i="1" s="1"/>
  <c r="CD200" i="1" s="1"/>
  <c r="CF200" i="1" s="1"/>
  <c r="BL199" i="1"/>
  <c r="BN199" i="1" s="1"/>
  <c r="BP199" i="1" s="1"/>
  <c r="BR199" i="1" s="1"/>
  <c r="BT199" i="1" s="1"/>
  <c r="BV199" i="1" s="1"/>
  <c r="BX199" i="1" s="1"/>
  <c r="BZ199" i="1" s="1"/>
  <c r="CB199" i="1" s="1"/>
  <c r="CD199" i="1" s="1"/>
  <c r="CF199" i="1" s="1"/>
  <c r="BL196" i="1"/>
  <c r="BN196" i="1" s="1"/>
  <c r="BP196" i="1" s="1"/>
  <c r="BR196" i="1" s="1"/>
  <c r="BT196" i="1" s="1"/>
  <c r="BV196" i="1" s="1"/>
  <c r="BX196" i="1" s="1"/>
  <c r="BZ196" i="1" s="1"/>
  <c r="CB196" i="1" s="1"/>
  <c r="CD196" i="1" s="1"/>
  <c r="CF196" i="1" s="1"/>
  <c r="BL195" i="1"/>
  <c r="BN195" i="1" s="1"/>
  <c r="BP195" i="1" s="1"/>
  <c r="BR195" i="1" s="1"/>
  <c r="BT195" i="1" s="1"/>
  <c r="BV195" i="1" s="1"/>
  <c r="BX195" i="1" s="1"/>
  <c r="BZ195" i="1" s="1"/>
  <c r="CB195" i="1" s="1"/>
  <c r="CD195" i="1" s="1"/>
  <c r="CF195" i="1" s="1"/>
  <c r="BL192" i="1"/>
  <c r="BN192" i="1" s="1"/>
  <c r="BP192" i="1" s="1"/>
  <c r="BR192" i="1" s="1"/>
  <c r="BT192" i="1" s="1"/>
  <c r="BV192" i="1" s="1"/>
  <c r="BX192" i="1" s="1"/>
  <c r="BZ192" i="1" s="1"/>
  <c r="CB192" i="1" s="1"/>
  <c r="CD192" i="1" s="1"/>
  <c r="CF192" i="1" s="1"/>
  <c r="BL191" i="1"/>
  <c r="BN191" i="1" s="1"/>
  <c r="BP191" i="1" s="1"/>
  <c r="BR191" i="1" s="1"/>
  <c r="BT191" i="1" s="1"/>
  <c r="BV191" i="1" s="1"/>
  <c r="BX191" i="1" s="1"/>
  <c r="BZ191" i="1" s="1"/>
  <c r="CB191" i="1" s="1"/>
  <c r="CD191" i="1" s="1"/>
  <c r="CF191" i="1" s="1"/>
  <c r="BL188" i="1"/>
  <c r="BN188" i="1" s="1"/>
  <c r="BP188" i="1" s="1"/>
  <c r="BR188" i="1" s="1"/>
  <c r="BT188" i="1" s="1"/>
  <c r="BV188" i="1" s="1"/>
  <c r="BX188" i="1" s="1"/>
  <c r="BZ188" i="1" s="1"/>
  <c r="CB188" i="1" s="1"/>
  <c r="CD188" i="1" s="1"/>
  <c r="CF188" i="1" s="1"/>
  <c r="BL187" i="1"/>
  <c r="BN187" i="1" s="1"/>
  <c r="BP187" i="1" s="1"/>
  <c r="BR187" i="1" s="1"/>
  <c r="BT187" i="1" s="1"/>
  <c r="BV187" i="1" s="1"/>
  <c r="BX187" i="1" s="1"/>
  <c r="BZ187" i="1" s="1"/>
  <c r="CB187" i="1" s="1"/>
  <c r="CD187" i="1" s="1"/>
  <c r="CF187" i="1" s="1"/>
  <c r="BL184" i="1"/>
  <c r="BN184" i="1" s="1"/>
  <c r="BP184" i="1" s="1"/>
  <c r="BR184" i="1" s="1"/>
  <c r="BT184" i="1" s="1"/>
  <c r="BV184" i="1" s="1"/>
  <c r="BX184" i="1" s="1"/>
  <c r="BZ184" i="1" s="1"/>
  <c r="CB184" i="1" s="1"/>
  <c r="CD184" i="1" s="1"/>
  <c r="CF184" i="1" s="1"/>
  <c r="BL183" i="1"/>
  <c r="BN183" i="1" s="1"/>
  <c r="BP183" i="1" s="1"/>
  <c r="BR183" i="1" s="1"/>
  <c r="BT183" i="1" s="1"/>
  <c r="BV183" i="1" s="1"/>
  <c r="BX183" i="1" s="1"/>
  <c r="BZ183" i="1" s="1"/>
  <c r="CB183" i="1" s="1"/>
  <c r="CD183" i="1" s="1"/>
  <c r="CF183" i="1" s="1"/>
  <c r="BL182" i="1"/>
  <c r="BN182" i="1" s="1"/>
  <c r="BP182" i="1" s="1"/>
  <c r="BR182" i="1" s="1"/>
  <c r="BT182" i="1" s="1"/>
  <c r="BV182" i="1" s="1"/>
  <c r="BX182" i="1" s="1"/>
  <c r="BZ182" i="1" s="1"/>
  <c r="CB182" i="1" s="1"/>
  <c r="CD182" i="1" s="1"/>
  <c r="CF182" i="1" s="1"/>
  <c r="BL179" i="1"/>
  <c r="BN179" i="1" s="1"/>
  <c r="BP179" i="1" s="1"/>
  <c r="BR179" i="1" s="1"/>
  <c r="BT179" i="1" s="1"/>
  <c r="BV179" i="1" s="1"/>
  <c r="BX179" i="1" s="1"/>
  <c r="BZ179" i="1" s="1"/>
  <c r="CB179" i="1" s="1"/>
  <c r="CD179" i="1" s="1"/>
  <c r="CF179" i="1" s="1"/>
  <c r="BL178" i="1"/>
  <c r="BN178" i="1" s="1"/>
  <c r="BP178" i="1" s="1"/>
  <c r="BR178" i="1" s="1"/>
  <c r="BT178" i="1" s="1"/>
  <c r="BV178" i="1" s="1"/>
  <c r="BX178" i="1" s="1"/>
  <c r="BZ178" i="1" s="1"/>
  <c r="CB178" i="1" s="1"/>
  <c r="CD178" i="1" s="1"/>
  <c r="CF178" i="1" s="1"/>
  <c r="BL175" i="1"/>
  <c r="BN175" i="1" s="1"/>
  <c r="BP175" i="1" s="1"/>
  <c r="BR175" i="1" s="1"/>
  <c r="BT175" i="1" s="1"/>
  <c r="BV175" i="1" s="1"/>
  <c r="BX175" i="1" s="1"/>
  <c r="BZ175" i="1" s="1"/>
  <c r="CB175" i="1" s="1"/>
  <c r="CD175" i="1" s="1"/>
  <c r="CF175" i="1" s="1"/>
  <c r="BL174" i="1"/>
  <c r="BN174" i="1" s="1"/>
  <c r="BP174" i="1" s="1"/>
  <c r="BR174" i="1" s="1"/>
  <c r="BT174" i="1" s="1"/>
  <c r="BV174" i="1" s="1"/>
  <c r="BX174" i="1" s="1"/>
  <c r="BZ174" i="1" s="1"/>
  <c r="CB174" i="1" s="1"/>
  <c r="CD174" i="1" s="1"/>
  <c r="CF174" i="1" s="1"/>
  <c r="BL171" i="1"/>
  <c r="BN171" i="1" s="1"/>
  <c r="BP171" i="1" s="1"/>
  <c r="BR171" i="1" s="1"/>
  <c r="BT171" i="1" s="1"/>
  <c r="BV171" i="1" s="1"/>
  <c r="BX171" i="1" s="1"/>
  <c r="BZ171" i="1" s="1"/>
  <c r="CB171" i="1" s="1"/>
  <c r="CD171" i="1" s="1"/>
  <c r="CF171" i="1" s="1"/>
  <c r="BL170" i="1"/>
  <c r="BN170" i="1" s="1"/>
  <c r="BP170" i="1" s="1"/>
  <c r="BR170" i="1" s="1"/>
  <c r="BT170" i="1" s="1"/>
  <c r="BV170" i="1" s="1"/>
  <c r="BX170" i="1" s="1"/>
  <c r="BZ170" i="1" s="1"/>
  <c r="CB170" i="1" s="1"/>
  <c r="CD170" i="1" s="1"/>
  <c r="CF170" i="1" s="1"/>
  <c r="BL169" i="1"/>
  <c r="BN169" i="1" s="1"/>
  <c r="BP169" i="1" s="1"/>
  <c r="BR169" i="1" s="1"/>
  <c r="BT169" i="1" s="1"/>
  <c r="BV169" i="1" s="1"/>
  <c r="BX169" i="1" s="1"/>
  <c r="BZ169" i="1" s="1"/>
  <c r="CB169" i="1" s="1"/>
  <c r="CD169" i="1" s="1"/>
  <c r="CF169" i="1" s="1"/>
  <c r="BL168" i="1"/>
  <c r="BN168" i="1" s="1"/>
  <c r="BP168" i="1" s="1"/>
  <c r="BR168" i="1" s="1"/>
  <c r="BT168" i="1" s="1"/>
  <c r="BV168" i="1" s="1"/>
  <c r="BX168" i="1" s="1"/>
  <c r="BZ168" i="1" s="1"/>
  <c r="CB168" i="1" s="1"/>
  <c r="CD168" i="1" s="1"/>
  <c r="CF168" i="1" s="1"/>
  <c r="BL167" i="1"/>
  <c r="BN167" i="1" s="1"/>
  <c r="BP167" i="1" s="1"/>
  <c r="BR167" i="1" s="1"/>
  <c r="BT167" i="1" s="1"/>
  <c r="BV167" i="1" s="1"/>
  <c r="BX167" i="1" s="1"/>
  <c r="BZ167" i="1" s="1"/>
  <c r="CB167" i="1" s="1"/>
  <c r="CD167" i="1" s="1"/>
  <c r="CF167" i="1" s="1"/>
  <c r="BL166" i="1"/>
  <c r="BN166" i="1" s="1"/>
  <c r="BP166" i="1" s="1"/>
  <c r="BR166" i="1" s="1"/>
  <c r="BT166" i="1" s="1"/>
  <c r="BV166" i="1" s="1"/>
  <c r="BX166" i="1" s="1"/>
  <c r="BZ166" i="1" s="1"/>
  <c r="CB166" i="1" s="1"/>
  <c r="CD166" i="1" s="1"/>
  <c r="CF166" i="1" s="1"/>
  <c r="BL165" i="1"/>
  <c r="BN165" i="1" s="1"/>
  <c r="BP165" i="1" s="1"/>
  <c r="BR165" i="1" s="1"/>
  <c r="BT165" i="1" s="1"/>
  <c r="BV165" i="1" s="1"/>
  <c r="BX165" i="1" s="1"/>
  <c r="BZ165" i="1" s="1"/>
  <c r="CB165" i="1" s="1"/>
  <c r="CD165" i="1" s="1"/>
  <c r="CF165" i="1" s="1"/>
  <c r="BL155" i="1"/>
  <c r="BN155" i="1" s="1"/>
  <c r="BP155" i="1" s="1"/>
  <c r="BR155" i="1" s="1"/>
  <c r="BT155" i="1" s="1"/>
  <c r="BV155" i="1" s="1"/>
  <c r="BX155" i="1" s="1"/>
  <c r="BZ155" i="1" s="1"/>
  <c r="CB155" i="1" s="1"/>
  <c r="CD155" i="1" s="1"/>
  <c r="CF155" i="1" s="1"/>
  <c r="BL154" i="1"/>
  <c r="BN154" i="1" s="1"/>
  <c r="BP154" i="1" s="1"/>
  <c r="BR154" i="1" s="1"/>
  <c r="BT154" i="1" s="1"/>
  <c r="BV154" i="1" s="1"/>
  <c r="BX154" i="1" s="1"/>
  <c r="BZ154" i="1" s="1"/>
  <c r="CB154" i="1" s="1"/>
  <c r="CD154" i="1" s="1"/>
  <c r="CF154" i="1" s="1"/>
  <c r="BL153" i="1"/>
  <c r="BN153" i="1" s="1"/>
  <c r="BP153" i="1" s="1"/>
  <c r="BR153" i="1" s="1"/>
  <c r="BT153" i="1" s="1"/>
  <c r="BV153" i="1" s="1"/>
  <c r="BX153" i="1" s="1"/>
  <c r="BZ153" i="1" s="1"/>
  <c r="CB153" i="1" s="1"/>
  <c r="CD153" i="1" s="1"/>
  <c r="CF153" i="1" s="1"/>
  <c r="BL152" i="1"/>
  <c r="BN152" i="1" s="1"/>
  <c r="BP152" i="1" s="1"/>
  <c r="BR152" i="1" s="1"/>
  <c r="BT152" i="1" s="1"/>
  <c r="BV152" i="1" s="1"/>
  <c r="BX152" i="1" s="1"/>
  <c r="BZ152" i="1" s="1"/>
  <c r="CB152" i="1" s="1"/>
  <c r="CD152" i="1" s="1"/>
  <c r="CF152" i="1" s="1"/>
  <c r="BL151" i="1"/>
  <c r="BN151" i="1" s="1"/>
  <c r="BP151" i="1" s="1"/>
  <c r="BR151" i="1" s="1"/>
  <c r="BT151" i="1" s="1"/>
  <c r="BV151" i="1" s="1"/>
  <c r="BX151" i="1" s="1"/>
  <c r="BZ151" i="1" s="1"/>
  <c r="CB151" i="1" s="1"/>
  <c r="CD151" i="1" s="1"/>
  <c r="CF151" i="1" s="1"/>
  <c r="BL150" i="1"/>
  <c r="BN150" i="1" s="1"/>
  <c r="BP150" i="1" s="1"/>
  <c r="BR150" i="1" s="1"/>
  <c r="BT150" i="1" s="1"/>
  <c r="BV150" i="1" s="1"/>
  <c r="BX150" i="1" s="1"/>
  <c r="BZ150" i="1" s="1"/>
  <c r="CB150" i="1" s="1"/>
  <c r="CD150" i="1" s="1"/>
  <c r="CF150" i="1" s="1"/>
  <c r="BL149" i="1"/>
  <c r="BN149" i="1" s="1"/>
  <c r="BP149" i="1" s="1"/>
  <c r="BR149" i="1" s="1"/>
  <c r="BT149" i="1" s="1"/>
  <c r="BV149" i="1" s="1"/>
  <c r="BX149" i="1" s="1"/>
  <c r="BZ149" i="1" s="1"/>
  <c r="CB149" i="1" s="1"/>
  <c r="CD149" i="1" s="1"/>
  <c r="CF149" i="1" s="1"/>
  <c r="BL148" i="1"/>
  <c r="BN148" i="1" s="1"/>
  <c r="BP148" i="1" s="1"/>
  <c r="BR148" i="1" s="1"/>
  <c r="BT148" i="1" s="1"/>
  <c r="BV148" i="1" s="1"/>
  <c r="BX148" i="1" s="1"/>
  <c r="BZ148" i="1" s="1"/>
  <c r="CB148" i="1" s="1"/>
  <c r="CD148" i="1" s="1"/>
  <c r="CF148" i="1" s="1"/>
  <c r="BL147" i="1"/>
  <c r="BN147" i="1" s="1"/>
  <c r="BP147" i="1" s="1"/>
  <c r="BR147" i="1" s="1"/>
  <c r="BT147" i="1" s="1"/>
  <c r="BV147" i="1" s="1"/>
  <c r="BX147" i="1" s="1"/>
  <c r="BZ147" i="1" s="1"/>
  <c r="CB147" i="1" s="1"/>
  <c r="CD147" i="1" s="1"/>
  <c r="CF147" i="1" s="1"/>
  <c r="BL146" i="1"/>
  <c r="BN146" i="1" s="1"/>
  <c r="BP146" i="1" s="1"/>
  <c r="BR146" i="1" s="1"/>
  <c r="BT146" i="1" s="1"/>
  <c r="BV146" i="1" s="1"/>
  <c r="BX146" i="1" s="1"/>
  <c r="BZ146" i="1" s="1"/>
  <c r="CB146" i="1" s="1"/>
  <c r="CD146" i="1" s="1"/>
  <c r="CF146" i="1" s="1"/>
  <c r="BL145" i="1"/>
  <c r="BN145" i="1" s="1"/>
  <c r="BP145" i="1" s="1"/>
  <c r="BR145" i="1" s="1"/>
  <c r="BT145" i="1" s="1"/>
  <c r="BV145" i="1" s="1"/>
  <c r="BX145" i="1" s="1"/>
  <c r="BZ145" i="1" s="1"/>
  <c r="CB145" i="1" s="1"/>
  <c r="CD145" i="1" s="1"/>
  <c r="CF145" i="1" s="1"/>
  <c r="BL144" i="1"/>
  <c r="BN144" i="1" s="1"/>
  <c r="BP144" i="1" s="1"/>
  <c r="BR144" i="1" s="1"/>
  <c r="BT144" i="1" s="1"/>
  <c r="BV144" i="1" s="1"/>
  <c r="BX144" i="1" s="1"/>
  <c r="BZ144" i="1" s="1"/>
  <c r="CB144" i="1" s="1"/>
  <c r="CD144" i="1" s="1"/>
  <c r="CF144" i="1" s="1"/>
  <c r="BL143" i="1"/>
  <c r="BN143" i="1" s="1"/>
  <c r="BP143" i="1" s="1"/>
  <c r="BR143" i="1" s="1"/>
  <c r="BT143" i="1" s="1"/>
  <c r="BV143" i="1" s="1"/>
  <c r="BX143" i="1" s="1"/>
  <c r="BZ143" i="1" s="1"/>
  <c r="CB143" i="1" s="1"/>
  <c r="CD143" i="1" s="1"/>
  <c r="CF143" i="1" s="1"/>
  <c r="BL128" i="1"/>
  <c r="BN128" i="1" s="1"/>
  <c r="BP128" i="1" s="1"/>
  <c r="BR128" i="1" s="1"/>
  <c r="BT128" i="1" s="1"/>
  <c r="BV128" i="1" s="1"/>
  <c r="BX128" i="1" s="1"/>
  <c r="BZ128" i="1" s="1"/>
  <c r="CB128" i="1" s="1"/>
  <c r="CD128" i="1" s="1"/>
  <c r="CF128" i="1" s="1"/>
  <c r="BL127" i="1"/>
  <c r="BN127" i="1" s="1"/>
  <c r="BP127" i="1" s="1"/>
  <c r="BR127" i="1" s="1"/>
  <c r="BT127" i="1" s="1"/>
  <c r="BV127" i="1" s="1"/>
  <c r="BX127" i="1" s="1"/>
  <c r="BZ127" i="1" s="1"/>
  <c r="CB127" i="1" s="1"/>
  <c r="CD127" i="1" s="1"/>
  <c r="CF127" i="1" s="1"/>
  <c r="BL124" i="1"/>
  <c r="BN124" i="1" s="1"/>
  <c r="BP124" i="1" s="1"/>
  <c r="BR124" i="1" s="1"/>
  <c r="BT124" i="1" s="1"/>
  <c r="BV124" i="1" s="1"/>
  <c r="BX124" i="1" s="1"/>
  <c r="BZ124" i="1" s="1"/>
  <c r="CB124" i="1" s="1"/>
  <c r="CD124" i="1" s="1"/>
  <c r="CF124" i="1" s="1"/>
  <c r="BL121" i="1"/>
  <c r="BN121" i="1" s="1"/>
  <c r="BP121" i="1" s="1"/>
  <c r="BR121" i="1" s="1"/>
  <c r="BT121" i="1" s="1"/>
  <c r="BV121" i="1" s="1"/>
  <c r="BX121" i="1" s="1"/>
  <c r="BZ121" i="1" s="1"/>
  <c r="CB121" i="1" s="1"/>
  <c r="CD121" i="1" s="1"/>
  <c r="CF121" i="1" s="1"/>
  <c r="BL118" i="1"/>
  <c r="BN118" i="1" s="1"/>
  <c r="BP118" i="1" s="1"/>
  <c r="BR118" i="1" s="1"/>
  <c r="BT118" i="1" s="1"/>
  <c r="BV118" i="1" s="1"/>
  <c r="BX118" i="1" s="1"/>
  <c r="BZ118" i="1" s="1"/>
  <c r="CB118" i="1" s="1"/>
  <c r="CD118" i="1" s="1"/>
  <c r="CF118" i="1" s="1"/>
  <c r="BL117" i="1"/>
  <c r="BN117" i="1" s="1"/>
  <c r="BP117" i="1" s="1"/>
  <c r="BR117" i="1" s="1"/>
  <c r="BT117" i="1" s="1"/>
  <c r="BV117" i="1" s="1"/>
  <c r="BX117" i="1" s="1"/>
  <c r="BZ117" i="1" s="1"/>
  <c r="CB117" i="1" s="1"/>
  <c r="CD117" i="1" s="1"/>
  <c r="CF117" i="1" s="1"/>
  <c r="BL116" i="1"/>
  <c r="BN116" i="1" s="1"/>
  <c r="BP116" i="1" s="1"/>
  <c r="BR116" i="1" s="1"/>
  <c r="BT116" i="1" s="1"/>
  <c r="BV116" i="1" s="1"/>
  <c r="BX116" i="1" s="1"/>
  <c r="BZ116" i="1" s="1"/>
  <c r="CB116" i="1" s="1"/>
  <c r="CD116" i="1" s="1"/>
  <c r="CF116" i="1" s="1"/>
  <c r="BL113" i="1"/>
  <c r="BN113" i="1" s="1"/>
  <c r="BP113" i="1" s="1"/>
  <c r="BR113" i="1" s="1"/>
  <c r="BT113" i="1" s="1"/>
  <c r="BV113" i="1" s="1"/>
  <c r="BX113" i="1" s="1"/>
  <c r="BZ113" i="1" s="1"/>
  <c r="CB113" i="1" s="1"/>
  <c r="CD113" i="1" s="1"/>
  <c r="CF113" i="1" s="1"/>
  <c r="BL111" i="1"/>
  <c r="BN111" i="1" s="1"/>
  <c r="BP111" i="1" s="1"/>
  <c r="BR111" i="1" s="1"/>
  <c r="BT111" i="1" s="1"/>
  <c r="BV111" i="1" s="1"/>
  <c r="BX111" i="1" s="1"/>
  <c r="BZ111" i="1" s="1"/>
  <c r="CB111" i="1" s="1"/>
  <c r="CD111" i="1" s="1"/>
  <c r="CF111" i="1" s="1"/>
  <c r="BL110" i="1"/>
  <c r="BN110" i="1" s="1"/>
  <c r="BP110" i="1" s="1"/>
  <c r="BR110" i="1" s="1"/>
  <c r="BT110" i="1" s="1"/>
  <c r="BV110" i="1" s="1"/>
  <c r="BX110" i="1" s="1"/>
  <c r="BZ110" i="1" s="1"/>
  <c r="CB110" i="1" s="1"/>
  <c r="CD110" i="1" s="1"/>
  <c r="CF110" i="1" s="1"/>
  <c r="BL108" i="1"/>
  <c r="BN108" i="1" s="1"/>
  <c r="BP108" i="1" s="1"/>
  <c r="BR108" i="1" s="1"/>
  <c r="BT108" i="1" s="1"/>
  <c r="BV108" i="1" s="1"/>
  <c r="BX108" i="1" s="1"/>
  <c r="BZ108" i="1" s="1"/>
  <c r="CB108" i="1" s="1"/>
  <c r="CD108" i="1" s="1"/>
  <c r="CF108" i="1" s="1"/>
  <c r="BL107" i="1"/>
  <c r="BN107" i="1" s="1"/>
  <c r="BP107" i="1" s="1"/>
  <c r="BR107" i="1" s="1"/>
  <c r="BT107" i="1" s="1"/>
  <c r="BV107" i="1" s="1"/>
  <c r="BX107" i="1" s="1"/>
  <c r="BZ107" i="1" s="1"/>
  <c r="CB107" i="1" s="1"/>
  <c r="CD107" i="1" s="1"/>
  <c r="CF107" i="1" s="1"/>
  <c r="BL105" i="1"/>
  <c r="BN105" i="1" s="1"/>
  <c r="BP105" i="1" s="1"/>
  <c r="BR105" i="1" s="1"/>
  <c r="BT105" i="1" s="1"/>
  <c r="BV105" i="1" s="1"/>
  <c r="BX105" i="1" s="1"/>
  <c r="BZ105" i="1" s="1"/>
  <c r="CB105" i="1" s="1"/>
  <c r="CD105" i="1" s="1"/>
  <c r="CF105" i="1" s="1"/>
  <c r="BL104" i="1"/>
  <c r="BN104" i="1" s="1"/>
  <c r="BP104" i="1" s="1"/>
  <c r="BR104" i="1" s="1"/>
  <c r="BT104" i="1" s="1"/>
  <c r="BV104" i="1" s="1"/>
  <c r="BX104" i="1" s="1"/>
  <c r="BZ104" i="1" s="1"/>
  <c r="CB104" i="1" s="1"/>
  <c r="CD104" i="1" s="1"/>
  <c r="CF104" i="1" s="1"/>
  <c r="BL103" i="1"/>
  <c r="BN103" i="1" s="1"/>
  <c r="BP103" i="1" s="1"/>
  <c r="BR103" i="1" s="1"/>
  <c r="BT103" i="1" s="1"/>
  <c r="BV103" i="1" s="1"/>
  <c r="BX103" i="1" s="1"/>
  <c r="BZ103" i="1" s="1"/>
  <c r="CB103" i="1" s="1"/>
  <c r="CD103" i="1" s="1"/>
  <c r="CF103" i="1" s="1"/>
  <c r="BL102" i="1"/>
  <c r="BN102" i="1" s="1"/>
  <c r="BP102" i="1" s="1"/>
  <c r="BR102" i="1" s="1"/>
  <c r="BT102" i="1" s="1"/>
  <c r="BV102" i="1" s="1"/>
  <c r="BX102" i="1" s="1"/>
  <c r="BZ102" i="1" s="1"/>
  <c r="CB102" i="1" s="1"/>
  <c r="CD102" i="1" s="1"/>
  <c r="CF102" i="1" s="1"/>
  <c r="BL101" i="1"/>
  <c r="BN101" i="1" s="1"/>
  <c r="BP101" i="1" s="1"/>
  <c r="BR101" i="1" s="1"/>
  <c r="BT101" i="1" s="1"/>
  <c r="BV101" i="1" s="1"/>
  <c r="BX101" i="1" s="1"/>
  <c r="BZ101" i="1" s="1"/>
  <c r="CB101" i="1" s="1"/>
  <c r="CD101" i="1" s="1"/>
  <c r="CF101" i="1" s="1"/>
  <c r="BL99" i="1"/>
  <c r="BN99" i="1" s="1"/>
  <c r="BP99" i="1" s="1"/>
  <c r="BR99" i="1" s="1"/>
  <c r="BT99" i="1" s="1"/>
  <c r="BV99" i="1" s="1"/>
  <c r="BX99" i="1" s="1"/>
  <c r="BZ99" i="1" s="1"/>
  <c r="CB99" i="1" s="1"/>
  <c r="CD99" i="1" s="1"/>
  <c r="CF99" i="1" s="1"/>
  <c r="BL98" i="1"/>
  <c r="BN98" i="1" s="1"/>
  <c r="BP98" i="1" s="1"/>
  <c r="BR98" i="1" s="1"/>
  <c r="BT98" i="1" s="1"/>
  <c r="BV98" i="1" s="1"/>
  <c r="BX98" i="1" s="1"/>
  <c r="BZ98" i="1" s="1"/>
  <c r="CB98" i="1" s="1"/>
  <c r="CD98" i="1" s="1"/>
  <c r="CF98" i="1" s="1"/>
  <c r="BL96" i="1"/>
  <c r="BN96" i="1" s="1"/>
  <c r="BP96" i="1" s="1"/>
  <c r="BR96" i="1" s="1"/>
  <c r="BT96" i="1" s="1"/>
  <c r="BV96" i="1" s="1"/>
  <c r="BX96" i="1" s="1"/>
  <c r="BZ96" i="1" s="1"/>
  <c r="CB96" i="1" s="1"/>
  <c r="CD96" i="1" s="1"/>
  <c r="CF96" i="1" s="1"/>
  <c r="BL84" i="1"/>
  <c r="BN84" i="1" s="1"/>
  <c r="BP84" i="1" s="1"/>
  <c r="BR84" i="1" s="1"/>
  <c r="BT84" i="1" s="1"/>
  <c r="BV84" i="1" s="1"/>
  <c r="BX84" i="1" s="1"/>
  <c r="BZ84" i="1" s="1"/>
  <c r="CB84" i="1" s="1"/>
  <c r="CD84" i="1" s="1"/>
  <c r="CF84" i="1" s="1"/>
  <c r="BL83" i="1"/>
  <c r="BN83" i="1" s="1"/>
  <c r="BP83" i="1" s="1"/>
  <c r="BR83" i="1" s="1"/>
  <c r="BT83" i="1" s="1"/>
  <c r="BV83" i="1" s="1"/>
  <c r="BX83" i="1" s="1"/>
  <c r="BZ83" i="1" s="1"/>
  <c r="CB83" i="1" s="1"/>
  <c r="CD83" i="1" s="1"/>
  <c r="CF83" i="1" s="1"/>
  <c r="BL82" i="1"/>
  <c r="BN82" i="1" s="1"/>
  <c r="BP82" i="1" s="1"/>
  <c r="BR82" i="1" s="1"/>
  <c r="BT82" i="1" s="1"/>
  <c r="BV82" i="1" s="1"/>
  <c r="BX82" i="1" s="1"/>
  <c r="BZ82" i="1" s="1"/>
  <c r="CB82" i="1" s="1"/>
  <c r="CD82" i="1" s="1"/>
  <c r="CF82" i="1" s="1"/>
  <c r="BL81" i="1"/>
  <c r="BN81" i="1" s="1"/>
  <c r="BP81" i="1" s="1"/>
  <c r="BR81" i="1" s="1"/>
  <c r="BT81" i="1" s="1"/>
  <c r="BV81" i="1" s="1"/>
  <c r="BX81" i="1" s="1"/>
  <c r="BZ81" i="1" s="1"/>
  <c r="CB81" i="1" s="1"/>
  <c r="CD81" i="1" s="1"/>
  <c r="CF81" i="1" s="1"/>
  <c r="BL80" i="1"/>
  <c r="BN80" i="1" s="1"/>
  <c r="BP80" i="1" s="1"/>
  <c r="BR80" i="1" s="1"/>
  <c r="BT80" i="1" s="1"/>
  <c r="BV80" i="1" s="1"/>
  <c r="BX80" i="1" s="1"/>
  <c r="BZ80" i="1" s="1"/>
  <c r="CB80" i="1" s="1"/>
  <c r="CD80" i="1" s="1"/>
  <c r="CF80" i="1" s="1"/>
  <c r="BL79" i="1"/>
  <c r="BN79" i="1" s="1"/>
  <c r="BP79" i="1" s="1"/>
  <c r="BR79" i="1" s="1"/>
  <c r="BT79" i="1" s="1"/>
  <c r="BV79" i="1" s="1"/>
  <c r="BX79" i="1" s="1"/>
  <c r="BZ79" i="1" s="1"/>
  <c r="CB79" i="1" s="1"/>
  <c r="CD79" i="1" s="1"/>
  <c r="CF79" i="1" s="1"/>
  <c r="BL78" i="1"/>
  <c r="BN78" i="1" s="1"/>
  <c r="BP78" i="1" s="1"/>
  <c r="BR78" i="1" s="1"/>
  <c r="BT78" i="1" s="1"/>
  <c r="BV78" i="1" s="1"/>
  <c r="BX78" i="1" s="1"/>
  <c r="BZ78" i="1" s="1"/>
  <c r="CB78" i="1" s="1"/>
  <c r="CD78" i="1" s="1"/>
  <c r="CF78" i="1" s="1"/>
  <c r="BL77" i="1"/>
  <c r="BN77" i="1" s="1"/>
  <c r="BP77" i="1" s="1"/>
  <c r="BR77" i="1" s="1"/>
  <c r="BT77" i="1" s="1"/>
  <c r="BV77" i="1" s="1"/>
  <c r="BX77" i="1" s="1"/>
  <c r="BZ77" i="1" s="1"/>
  <c r="CB77" i="1" s="1"/>
  <c r="CD77" i="1" s="1"/>
  <c r="CF77" i="1" s="1"/>
  <c r="BL76" i="1"/>
  <c r="BN76" i="1" s="1"/>
  <c r="BP76" i="1" s="1"/>
  <c r="BR76" i="1" s="1"/>
  <c r="BT76" i="1" s="1"/>
  <c r="BV76" i="1" s="1"/>
  <c r="BX76" i="1" s="1"/>
  <c r="BZ76" i="1" s="1"/>
  <c r="CB76" i="1" s="1"/>
  <c r="CD76" i="1" s="1"/>
  <c r="CF76" i="1" s="1"/>
  <c r="BL75" i="1"/>
  <c r="BN75" i="1" s="1"/>
  <c r="BP75" i="1" s="1"/>
  <c r="BR75" i="1" s="1"/>
  <c r="BT75" i="1" s="1"/>
  <c r="BV75" i="1" s="1"/>
  <c r="BX75" i="1" s="1"/>
  <c r="BZ75" i="1" s="1"/>
  <c r="CB75" i="1" s="1"/>
  <c r="CD75" i="1" s="1"/>
  <c r="CF75" i="1" s="1"/>
  <c r="BL74" i="1"/>
  <c r="BN74" i="1" s="1"/>
  <c r="BP74" i="1" s="1"/>
  <c r="BR74" i="1" s="1"/>
  <c r="BT74" i="1" s="1"/>
  <c r="BV74" i="1" s="1"/>
  <c r="BX74" i="1" s="1"/>
  <c r="BZ74" i="1" s="1"/>
  <c r="CB74" i="1" s="1"/>
  <c r="CD74" i="1" s="1"/>
  <c r="CF74" i="1" s="1"/>
  <c r="BL73" i="1"/>
  <c r="BN73" i="1" s="1"/>
  <c r="BP73" i="1" s="1"/>
  <c r="BR73" i="1" s="1"/>
  <c r="BT73" i="1" s="1"/>
  <c r="BV73" i="1" s="1"/>
  <c r="BX73" i="1" s="1"/>
  <c r="BZ73" i="1" s="1"/>
  <c r="CB73" i="1" s="1"/>
  <c r="CD73" i="1" s="1"/>
  <c r="CF73" i="1" s="1"/>
  <c r="BL72" i="1"/>
  <c r="BN72" i="1" s="1"/>
  <c r="BP72" i="1" s="1"/>
  <c r="BR72" i="1" s="1"/>
  <c r="BT72" i="1" s="1"/>
  <c r="BV72" i="1" s="1"/>
  <c r="BX72" i="1" s="1"/>
  <c r="BZ72" i="1" s="1"/>
  <c r="CB72" i="1" s="1"/>
  <c r="CD72" i="1" s="1"/>
  <c r="CF72" i="1" s="1"/>
  <c r="BL71" i="1"/>
  <c r="BN71" i="1" s="1"/>
  <c r="BP71" i="1" s="1"/>
  <c r="BR71" i="1" s="1"/>
  <c r="BT71" i="1" s="1"/>
  <c r="BV71" i="1" s="1"/>
  <c r="BX71" i="1" s="1"/>
  <c r="BZ71" i="1" s="1"/>
  <c r="CB71" i="1" s="1"/>
  <c r="CD71" i="1" s="1"/>
  <c r="CF71" i="1" s="1"/>
  <c r="BL69" i="1"/>
  <c r="BN69" i="1" s="1"/>
  <c r="BP69" i="1" s="1"/>
  <c r="BR69" i="1" s="1"/>
  <c r="BT69" i="1" s="1"/>
  <c r="BV69" i="1" s="1"/>
  <c r="BX69" i="1" s="1"/>
  <c r="BZ69" i="1" s="1"/>
  <c r="CB69" i="1" s="1"/>
  <c r="CD69" i="1" s="1"/>
  <c r="CF69" i="1" s="1"/>
  <c r="BL68" i="1"/>
  <c r="BN68" i="1" s="1"/>
  <c r="BP68" i="1" s="1"/>
  <c r="BR68" i="1" s="1"/>
  <c r="BT68" i="1" s="1"/>
  <c r="BV68" i="1" s="1"/>
  <c r="BX68" i="1" s="1"/>
  <c r="BZ68" i="1" s="1"/>
  <c r="CB68" i="1" s="1"/>
  <c r="CD68" i="1" s="1"/>
  <c r="CF68" i="1" s="1"/>
  <c r="BL61" i="1"/>
  <c r="BN61" i="1" s="1"/>
  <c r="BP61" i="1" s="1"/>
  <c r="BR61" i="1" s="1"/>
  <c r="BT61" i="1" s="1"/>
  <c r="BV61" i="1" s="1"/>
  <c r="BX61" i="1" s="1"/>
  <c r="BZ61" i="1" s="1"/>
  <c r="CB61" i="1" s="1"/>
  <c r="CD61" i="1" s="1"/>
  <c r="CF61" i="1" s="1"/>
  <c r="BL60" i="1"/>
  <c r="BN60" i="1" s="1"/>
  <c r="BP60" i="1" s="1"/>
  <c r="BR60" i="1" s="1"/>
  <c r="BT60" i="1" s="1"/>
  <c r="BV60" i="1" s="1"/>
  <c r="BX60" i="1" s="1"/>
  <c r="BZ60" i="1" s="1"/>
  <c r="CB60" i="1" s="1"/>
  <c r="CD60" i="1" s="1"/>
  <c r="CF60" i="1" s="1"/>
  <c r="BL59" i="1"/>
  <c r="BN59" i="1" s="1"/>
  <c r="BP59" i="1" s="1"/>
  <c r="BR59" i="1" s="1"/>
  <c r="BT59" i="1" s="1"/>
  <c r="BV59" i="1" s="1"/>
  <c r="BX59" i="1" s="1"/>
  <c r="BZ59" i="1" s="1"/>
  <c r="CB59" i="1" s="1"/>
  <c r="CD59" i="1" s="1"/>
  <c r="CF59" i="1" s="1"/>
  <c r="BL56" i="1"/>
  <c r="BN56" i="1" s="1"/>
  <c r="BP56" i="1" s="1"/>
  <c r="BR56" i="1" s="1"/>
  <c r="BT56" i="1" s="1"/>
  <c r="BV56" i="1" s="1"/>
  <c r="BX56" i="1" s="1"/>
  <c r="BZ56" i="1" s="1"/>
  <c r="CB56" i="1" s="1"/>
  <c r="CD56" i="1" s="1"/>
  <c r="CF56" i="1" s="1"/>
  <c r="BL55" i="1"/>
  <c r="BN55" i="1" s="1"/>
  <c r="BP55" i="1" s="1"/>
  <c r="BR55" i="1" s="1"/>
  <c r="BT55" i="1" s="1"/>
  <c r="BV55" i="1" s="1"/>
  <c r="BX55" i="1" s="1"/>
  <c r="BZ55" i="1" s="1"/>
  <c r="CB55" i="1" s="1"/>
  <c r="CD55" i="1" s="1"/>
  <c r="CF55" i="1" s="1"/>
  <c r="BL54" i="1"/>
  <c r="BN54" i="1" s="1"/>
  <c r="BP54" i="1" s="1"/>
  <c r="BR54" i="1" s="1"/>
  <c r="BT54" i="1" s="1"/>
  <c r="BV54" i="1" s="1"/>
  <c r="BX54" i="1" s="1"/>
  <c r="BZ54" i="1" s="1"/>
  <c r="CB54" i="1" s="1"/>
  <c r="CD54" i="1" s="1"/>
  <c r="CF54" i="1" s="1"/>
  <c r="BL53" i="1"/>
  <c r="BN53" i="1" s="1"/>
  <c r="BP53" i="1" s="1"/>
  <c r="BR53" i="1" s="1"/>
  <c r="BT53" i="1" s="1"/>
  <c r="BV53" i="1" s="1"/>
  <c r="BX53" i="1" s="1"/>
  <c r="BZ53" i="1" s="1"/>
  <c r="CB53" i="1" s="1"/>
  <c r="CD53" i="1" s="1"/>
  <c r="CF53" i="1" s="1"/>
  <c r="BL52" i="1"/>
  <c r="BN52" i="1" s="1"/>
  <c r="BP52" i="1" s="1"/>
  <c r="BR52" i="1" s="1"/>
  <c r="BT52" i="1" s="1"/>
  <c r="BV52" i="1" s="1"/>
  <c r="BX52" i="1" s="1"/>
  <c r="BZ52" i="1" s="1"/>
  <c r="CB52" i="1" s="1"/>
  <c r="CD52" i="1" s="1"/>
  <c r="CF52" i="1" s="1"/>
  <c r="BL51" i="1"/>
  <c r="BN51" i="1" s="1"/>
  <c r="BP51" i="1" s="1"/>
  <c r="BR51" i="1" s="1"/>
  <c r="BT51" i="1" s="1"/>
  <c r="BV51" i="1" s="1"/>
  <c r="BX51" i="1" s="1"/>
  <c r="BZ51" i="1" s="1"/>
  <c r="CB51" i="1" s="1"/>
  <c r="CD51" i="1" s="1"/>
  <c r="CF51" i="1" s="1"/>
  <c r="BL50" i="1"/>
  <c r="BN50" i="1" s="1"/>
  <c r="BP50" i="1" s="1"/>
  <c r="BR50" i="1" s="1"/>
  <c r="BT50" i="1" s="1"/>
  <c r="BV50" i="1" s="1"/>
  <c r="BX50" i="1" s="1"/>
  <c r="BZ50" i="1" s="1"/>
  <c r="CB50" i="1" s="1"/>
  <c r="CD50" i="1" s="1"/>
  <c r="CF50" i="1" s="1"/>
  <c r="BL42" i="1"/>
  <c r="BN42" i="1" s="1"/>
  <c r="BP42" i="1" s="1"/>
  <c r="BR42" i="1" s="1"/>
  <c r="BT42" i="1" s="1"/>
  <c r="BV42" i="1" s="1"/>
  <c r="BX42" i="1" s="1"/>
  <c r="BZ42" i="1" s="1"/>
  <c r="CB42" i="1" s="1"/>
  <c r="CD42" i="1" s="1"/>
  <c r="CF42" i="1" s="1"/>
  <c r="BL41" i="1"/>
  <c r="BN41" i="1" s="1"/>
  <c r="BP41" i="1" s="1"/>
  <c r="BR41" i="1" s="1"/>
  <c r="BT41" i="1" s="1"/>
  <c r="BV41" i="1" s="1"/>
  <c r="BX41" i="1" s="1"/>
  <c r="BZ41" i="1" s="1"/>
  <c r="CB41" i="1" s="1"/>
  <c r="CD41" i="1" s="1"/>
  <c r="CF41" i="1" s="1"/>
  <c r="BL40" i="1"/>
  <c r="BN40" i="1" s="1"/>
  <c r="BP40" i="1" s="1"/>
  <c r="BR40" i="1" s="1"/>
  <c r="BT40" i="1" s="1"/>
  <c r="BV40" i="1" s="1"/>
  <c r="BX40" i="1" s="1"/>
  <c r="BZ40" i="1" s="1"/>
  <c r="CB40" i="1" s="1"/>
  <c r="CD40" i="1" s="1"/>
  <c r="CF40" i="1" s="1"/>
  <c r="BL37" i="1"/>
  <c r="BN37" i="1" s="1"/>
  <c r="BP37" i="1" s="1"/>
  <c r="BR37" i="1" s="1"/>
  <c r="BT37" i="1" s="1"/>
  <c r="BV37" i="1" s="1"/>
  <c r="BX37" i="1" s="1"/>
  <c r="BZ37" i="1" s="1"/>
  <c r="CB37" i="1" s="1"/>
  <c r="CD37" i="1" s="1"/>
  <c r="CF37" i="1" s="1"/>
  <c r="BL36" i="1"/>
  <c r="BN36" i="1" s="1"/>
  <c r="BP36" i="1" s="1"/>
  <c r="BR36" i="1" s="1"/>
  <c r="BT36" i="1" s="1"/>
  <c r="BV36" i="1" s="1"/>
  <c r="BX36" i="1" s="1"/>
  <c r="BZ36" i="1" s="1"/>
  <c r="CB36" i="1" s="1"/>
  <c r="CD36" i="1" s="1"/>
  <c r="CF36" i="1" s="1"/>
  <c r="BL33" i="1"/>
  <c r="BN33" i="1" s="1"/>
  <c r="BP33" i="1" s="1"/>
  <c r="BR33" i="1" s="1"/>
  <c r="BT33" i="1" s="1"/>
  <c r="BV33" i="1" s="1"/>
  <c r="BX33" i="1" s="1"/>
  <c r="BZ33" i="1" s="1"/>
  <c r="CB33" i="1" s="1"/>
  <c r="CD33" i="1" s="1"/>
  <c r="CF33" i="1" s="1"/>
  <c r="BL28" i="1"/>
  <c r="BN28" i="1" s="1"/>
  <c r="BP28" i="1" s="1"/>
  <c r="BR28" i="1" s="1"/>
  <c r="BT28" i="1" s="1"/>
  <c r="BV28" i="1" s="1"/>
  <c r="BX28" i="1" s="1"/>
  <c r="BZ28" i="1" s="1"/>
  <c r="CB28" i="1" s="1"/>
  <c r="CD28" i="1" s="1"/>
  <c r="CF28" i="1" s="1"/>
  <c r="BL26" i="1"/>
  <c r="BN26" i="1" s="1"/>
  <c r="BP26" i="1" s="1"/>
  <c r="BR26" i="1" s="1"/>
  <c r="BT26" i="1" s="1"/>
  <c r="BV26" i="1" s="1"/>
  <c r="BX26" i="1" s="1"/>
  <c r="BZ26" i="1" s="1"/>
  <c r="CB26" i="1" s="1"/>
  <c r="CD26" i="1" s="1"/>
  <c r="CF26" i="1" s="1"/>
  <c r="BL25" i="1"/>
  <c r="BN25" i="1" s="1"/>
  <c r="BP25" i="1" s="1"/>
  <c r="BR25" i="1" s="1"/>
  <c r="BT25" i="1" s="1"/>
  <c r="BV25" i="1" s="1"/>
  <c r="BX25" i="1" s="1"/>
  <c r="BZ25" i="1" s="1"/>
  <c r="CB25" i="1" s="1"/>
  <c r="CD25" i="1" s="1"/>
  <c r="CF25" i="1" s="1"/>
  <c r="BL24" i="1"/>
  <c r="BN24" i="1" s="1"/>
  <c r="BP24" i="1" s="1"/>
  <c r="BR24" i="1" s="1"/>
  <c r="BT24" i="1" s="1"/>
  <c r="BV24" i="1" s="1"/>
  <c r="BX24" i="1" s="1"/>
  <c r="BZ24" i="1" s="1"/>
  <c r="CB24" i="1" s="1"/>
  <c r="CD24" i="1" s="1"/>
  <c r="CF24" i="1" s="1"/>
  <c r="AM248" i="1"/>
  <c r="AO248" i="1" s="1"/>
  <c r="AQ248" i="1" s="1"/>
  <c r="AS248" i="1" s="1"/>
  <c r="AU248" i="1" s="1"/>
  <c r="AW248" i="1" s="1"/>
  <c r="AY248" i="1" s="1"/>
  <c r="BA248" i="1" s="1"/>
  <c r="BC248" i="1" s="1"/>
  <c r="BE248" i="1" s="1"/>
  <c r="BG248" i="1" s="1"/>
  <c r="BI248" i="1" s="1"/>
  <c r="AM247" i="1"/>
  <c r="AO247" i="1" s="1"/>
  <c r="AQ247" i="1" s="1"/>
  <c r="AS247" i="1" s="1"/>
  <c r="AU247" i="1" s="1"/>
  <c r="AW247" i="1" s="1"/>
  <c r="AY247" i="1" s="1"/>
  <c r="BA247" i="1" s="1"/>
  <c r="BC247" i="1" s="1"/>
  <c r="BE247" i="1" s="1"/>
  <c r="BG247" i="1" s="1"/>
  <c r="BI247" i="1" s="1"/>
  <c r="AM246" i="1"/>
  <c r="AO246" i="1" s="1"/>
  <c r="AQ246" i="1" s="1"/>
  <c r="AS246" i="1" s="1"/>
  <c r="AU246" i="1" s="1"/>
  <c r="AW246" i="1" s="1"/>
  <c r="AY246" i="1" s="1"/>
  <c r="BA246" i="1" s="1"/>
  <c r="BC246" i="1" s="1"/>
  <c r="BE246" i="1" s="1"/>
  <c r="BG246" i="1" s="1"/>
  <c r="BI246" i="1" s="1"/>
  <c r="AM245" i="1"/>
  <c r="AO245" i="1" s="1"/>
  <c r="AQ245" i="1" s="1"/>
  <c r="AS245" i="1" s="1"/>
  <c r="AU245" i="1" s="1"/>
  <c r="AW245" i="1" s="1"/>
  <c r="AY245" i="1" s="1"/>
  <c r="BA245" i="1" s="1"/>
  <c r="BC245" i="1" s="1"/>
  <c r="BE245" i="1" s="1"/>
  <c r="BG245" i="1" s="1"/>
  <c r="BI245" i="1" s="1"/>
  <c r="AM244" i="1"/>
  <c r="AO244" i="1" s="1"/>
  <c r="AQ244" i="1" s="1"/>
  <c r="AS244" i="1" s="1"/>
  <c r="AU244" i="1" s="1"/>
  <c r="AW244" i="1" s="1"/>
  <c r="AY244" i="1" s="1"/>
  <c r="BA244" i="1" s="1"/>
  <c r="BC244" i="1" s="1"/>
  <c r="BE244" i="1" s="1"/>
  <c r="BG244" i="1" s="1"/>
  <c r="BI244" i="1" s="1"/>
  <c r="AM243" i="1"/>
  <c r="AO243" i="1" s="1"/>
  <c r="AQ243" i="1" s="1"/>
  <c r="AS243" i="1" s="1"/>
  <c r="AU243" i="1" s="1"/>
  <c r="AW243" i="1" s="1"/>
  <c r="AY243" i="1" s="1"/>
  <c r="BA243" i="1" s="1"/>
  <c r="BC243" i="1" s="1"/>
  <c r="BE243" i="1" s="1"/>
  <c r="BG243" i="1" s="1"/>
  <c r="BI243" i="1" s="1"/>
  <c r="AM242" i="1"/>
  <c r="AO242" i="1" s="1"/>
  <c r="AQ242" i="1" s="1"/>
  <c r="AS242" i="1" s="1"/>
  <c r="AU242" i="1" s="1"/>
  <c r="AW242" i="1" s="1"/>
  <c r="AY242" i="1" s="1"/>
  <c r="BA242" i="1" s="1"/>
  <c r="BC242" i="1" s="1"/>
  <c r="BE242" i="1" s="1"/>
  <c r="BG242" i="1" s="1"/>
  <c r="BI242" i="1" s="1"/>
  <c r="AM241" i="1"/>
  <c r="AO241" i="1" s="1"/>
  <c r="AQ241" i="1" s="1"/>
  <c r="AS241" i="1" s="1"/>
  <c r="AU241" i="1" s="1"/>
  <c r="AW241" i="1" s="1"/>
  <c r="AY241" i="1" s="1"/>
  <c r="BA241" i="1" s="1"/>
  <c r="BC241" i="1" s="1"/>
  <c r="BE241" i="1" s="1"/>
  <c r="BG241" i="1" s="1"/>
  <c r="BI241" i="1" s="1"/>
  <c r="AM240" i="1"/>
  <c r="AO240" i="1" s="1"/>
  <c r="AQ240" i="1" s="1"/>
  <c r="AS240" i="1" s="1"/>
  <c r="AU240" i="1" s="1"/>
  <c r="AW240" i="1" s="1"/>
  <c r="AY240" i="1" s="1"/>
  <c r="BA240" i="1" s="1"/>
  <c r="BC240" i="1" s="1"/>
  <c r="BE240" i="1" s="1"/>
  <c r="BG240" i="1" s="1"/>
  <c r="BI240" i="1" s="1"/>
  <c r="AM239" i="1"/>
  <c r="AO239" i="1" s="1"/>
  <c r="AQ239" i="1" s="1"/>
  <c r="AS239" i="1" s="1"/>
  <c r="AU239" i="1" s="1"/>
  <c r="AW239" i="1" s="1"/>
  <c r="AY239" i="1" s="1"/>
  <c r="BA239" i="1" s="1"/>
  <c r="BC239" i="1" s="1"/>
  <c r="BE239" i="1" s="1"/>
  <c r="BG239" i="1" s="1"/>
  <c r="BI239" i="1" s="1"/>
  <c r="AM238" i="1"/>
  <c r="AO238" i="1" s="1"/>
  <c r="AQ238" i="1" s="1"/>
  <c r="AS238" i="1" s="1"/>
  <c r="AU238" i="1" s="1"/>
  <c r="AW238" i="1" s="1"/>
  <c r="AY238" i="1" s="1"/>
  <c r="BA238" i="1" s="1"/>
  <c r="BC238" i="1" s="1"/>
  <c r="BE238" i="1" s="1"/>
  <c r="BG238" i="1" s="1"/>
  <c r="BI238" i="1" s="1"/>
  <c r="AM234" i="1"/>
  <c r="AO234" i="1" s="1"/>
  <c r="AQ234" i="1" s="1"/>
  <c r="AS234" i="1" s="1"/>
  <c r="AU234" i="1" s="1"/>
  <c r="AW234" i="1" s="1"/>
  <c r="AY234" i="1" s="1"/>
  <c r="BA234" i="1" s="1"/>
  <c r="BC234" i="1" s="1"/>
  <c r="BE234" i="1" s="1"/>
  <c r="BG234" i="1" s="1"/>
  <c r="BI234" i="1" s="1"/>
  <c r="AM233" i="1"/>
  <c r="AO233" i="1" s="1"/>
  <c r="AQ233" i="1" s="1"/>
  <c r="AS233" i="1" s="1"/>
  <c r="AU233" i="1" s="1"/>
  <c r="AW233" i="1" s="1"/>
  <c r="AY233" i="1" s="1"/>
  <c r="BA233" i="1" s="1"/>
  <c r="BC233" i="1" s="1"/>
  <c r="BE233" i="1" s="1"/>
  <c r="BG233" i="1" s="1"/>
  <c r="BI233" i="1" s="1"/>
  <c r="AM232" i="1"/>
  <c r="AO232" i="1" s="1"/>
  <c r="AQ232" i="1" s="1"/>
  <c r="AS232" i="1" s="1"/>
  <c r="AU232" i="1" s="1"/>
  <c r="AW232" i="1" s="1"/>
  <c r="AY232" i="1" s="1"/>
  <c r="BA232" i="1" s="1"/>
  <c r="BC232" i="1" s="1"/>
  <c r="BE232" i="1" s="1"/>
  <c r="BG232" i="1" s="1"/>
  <c r="BI232" i="1" s="1"/>
  <c r="AM231" i="1"/>
  <c r="AO231" i="1" s="1"/>
  <c r="AQ231" i="1" s="1"/>
  <c r="AS231" i="1" s="1"/>
  <c r="AU231" i="1" s="1"/>
  <c r="AW231" i="1" s="1"/>
  <c r="AY231" i="1" s="1"/>
  <c r="BA231" i="1" s="1"/>
  <c r="BC231" i="1" s="1"/>
  <c r="BE231" i="1" s="1"/>
  <c r="BG231" i="1" s="1"/>
  <c r="BI231" i="1" s="1"/>
  <c r="AM230" i="1"/>
  <c r="AO230" i="1" s="1"/>
  <c r="AQ230" i="1" s="1"/>
  <c r="AS230" i="1" s="1"/>
  <c r="AU230" i="1" s="1"/>
  <c r="AW230" i="1" s="1"/>
  <c r="AY230" i="1" s="1"/>
  <c r="BA230" i="1" s="1"/>
  <c r="BC230" i="1" s="1"/>
  <c r="BE230" i="1" s="1"/>
  <c r="BG230" i="1" s="1"/>
  <c r="BI230" i="1" s="1"/>
  <c r="AM229" i="1"/>
  <c r="AO229" i="1" s="1"/>
  <c r="AQ229" i="1" s="1"/>
  <c r="AS229" i="1" s="1"/>
  <c r="AU229" i="1" s="1"/>
  <c r="AW229" i="1" s="1"/>
  <c r="AY229" i="1" s="1"/>
  <c r="BA229" i="1" s="1"/>
  <c r="BC229" i="1" s="1"/>
  <c r="BE229" i="1" s="1"/>
  <c r="BG229" i="1" s="1"/>
  <c r="BI229" i="1" s="1"/>
  <c r="AM226" i="1"/>
  <c r="AO226" i="1" s="1"/>
  <c r="AQ226" i="1" s="1"/>
  <c r="AS226" i="1" s="1"/>
  <c r="AU226" i="1" s="1"/>
  <c r="AW226" i="1" s="1"/>
  <c r="AY226" i="1" s="1"/>
  <c r="BA226" i="1" s="1"/>
  <c r="BC226" i="1" s="1"/>
  <c r="BE226" i="1" s="1"/>
  <c r="BG226" i="1" s="1"/>
  <c r="BI226" i="1" s="1"/>
  <c r="AM225" i="1"/>
  <c r="AO225" i="1" s="1"/>
  <c r="AQ225" i="1" s="1"/>
  <c r="AS225" i="1" s="1"/>
  <c r="AU225" i="1" s="1"/>
  <c r="AW225" i="1" s="1"/>
  <c r="AY225" i="1" s="1"/>
  <c r="BA225" i="1" s="1"/>
  <c r="BC225" i="1" s="1"/>
  <c r="BE225" i="1" s="1"/>
  <c r="BG225" i="1" s="1"/>
  <c r="BI225" i="1" s="1"/>
  <c r="AM224" i="1"/>
  <c r="AO224" i="1" s="1"/>
  <c r="AQ224" i="1" s="1"/>
  <c r="AS224" i="1" s="1"/>
  <c r="AU224" i="1" s="1"/>
  <c r="AW224" i="1" s="1"/>
  <c r="AY224" i="1" s="1"/>
  <c r="BA224" i="1" s="1"/>
  <c r="BC224" i="1" s="1"/>
  <c r="BE224" i="1" s="1"/>
  <c r="BG224" i="1" s="1"/>
  <c r="BI224" i="1" s="1"/>
  <c r="AM218" i="1"/>
  <c r="AO218" i="1" s="1"/>
  <c r="AQ218" i="1" s="1"/>
  <c r="AS218" i="1" s="1"/>
  <c r="AU218" i="1" s="1"/>
  <c r="AM217" i="1"/>
  <c r="AO217" i="1" s="1"/>
  <c r="AQ217" i="1" s="1"/>
  <c r="AS217" i="1" s="1"/>
  <c r="AU217" i="1" s="1"/>
  <c r="AW217" i="1" s="1"/>
  <c r="AY217" i="1" s="1"/>
  <c r="BA217" i="1" s="1"/>
  <c r="BC217" i="1" s="1"/>
  <c r="BE217" i="1" s="1"/>
  <c r="BG217" i="1" s="1"/>
  <c r="BI217" i="1" s="1"/>
  <c r="AM208" i="1"/>
  <c r="AO208" i="1" s="1"/>
  <c r="AQ208" i="1" s="1"/>
  <c r="AS208" i="1" s="1"/>
  <c r="AU208" i="1" s="1"/>
  <c r="AW208" i="1" s="1"/>
  <c r="AY208" i="1" s="1"/>
  <c r="BA208" i="1" s="1"/>
  <c r="BC208" i="1" s="1"/>
  <c r="BE208" i="1" s="1"/>
  <c r="BG208" i="1" s="1"/>
  <c r="BI208" i="1" s="1"/>
  <c r="AM204" i="1"/>
  <c r="AO204" i="1" s="1"/>
  <c r="AQ204" i="1" s="1"/>
  <c r="AS204" i="1" s="1"/>
  <c r="AU204" i="1" s="1"/>
  <c r="AW204" i="1" s="1"/>
  <c r="AY204" i="1" s="1"/>
  <c r="BA204" i="1" s="1"/>
  <c r="BC204" i="1" s="1"/>
  <c r="BE204" i="1" s="1"/>
  <c r="BG204" i="1" s="1"/>
  <c r="BI204" i="1" s="1"/>
  <c r="AM203" i="1"/>
  <c r="AO203" i="1" s="1"/>
  <c r="AQ203" i="1" s="1"/>
  <c r="AS203" i="1" s="1"/>
  <c r="AU203" i="1" s="1"/>
  <c r="AW203" i="1" s="1"/>
  <c r="AY203" i="1" s="1"/>
  <c r="BA203" i="1" s="1"/>
  <c r="BC203" i="1" s="1"/>
  <c r="BE203" i="1" s="1"/>
  <c r="BG203" i="1" s="1"/>
  <c r="BI203" i="1" s="1"/>
  <c r="AM200" i="1"/>
  <c r="AO200" i="1" s="1"/>
  <c r="AQ200" i="1" s="1"/>
  <c r="AS200" i="1" s="1"/>
  <c r="AU200" i="1" s="1"/>
  <c r="AW200" i="1" s="1"/>
  <c r="AY200" i="1" s="1"/>
  <c r="BA200" i="1" s="1"/>
  <c r="BC200" i="1" s="1"/>
  <c r="BE200" i="1" s="1"/>
  <c r="BG200" i="1" s="1"/>
  <c r="BI200" i="1" s="1"/>
  <c r="AM199" i="1"/>
  <c r="AO199" i="1" s="1"/>
  <c r="AQ199" i="1" s="1"/>
  <c r="AS199" i="1" s="1"/>
  <c r="AU199" i="1" s="1"/>
  <c r="AW199" i="1" s="1"/>
  <c r="AY199" i="1" s="1"/>
  <c r="BA199" i="1" s="1"/>
  <c r="BC199" i="1" s="1"/>
  <c r="BE199" i="1" s="1"/>
  <c r="BG199" i="1" s="1"/>
  <c r="BI199" i="1" s="1"/>
  <c r="AM196" i="1"/>
  <c r="AO196" i="1" s="1"/>
  <c r="AQ196" i="1" s="1"/>
  <c r="AS196" i="1" s="1"/>
  <c r="AU196" i="1" s="1"/>
  <c r="AW196" i="1" s="1"/>
  <c r="AY196" i="1" s="1"/>
  <c r="BA196" i="1" s="1"/>
  <c r="BC196" i="1" s="1"/>
  <c r="BE196" i="1" s="1"/>
  <c r="BG196" i="1" s="1"/>
  <c r="BI196" i="1" s="1"/>
  <c r="AM195" i="1"/>
  <c r="AO195" i="1" s="1"/>
  <c r="AQ195" i="1" s="1"/>
  <c r="AS195" i="1" s="1"/>
  <c r="AU195" i="1" s="1"/>
  <c r="AW195" i="1" s="1"/>
  <c r="AY195" i="1" s="1"/>
  <c r="BA195" i="1" s="1"/>
  <c r="BC195" i="1" s="1"/>
  <c r="BE195" i="1" s="1"/>
  <c r="BG195" i="1" s="1"/>
  <c r="BI195" i="1" s="1"/>
  <c r="AM192" i="1"/>
  <c r="AO192" i="1" s="1"/>
  <c r="AQ192" i="1" s="1"/>
  <c r="AS192" i="1" s="1"/>
  <c r="AU192" i="1" s="1"/>
  <c r="AW192" i="1" s="1"/>
  <c r="AY192" i="1" s="1"/>
  <c r="BA192" i="1" s="1"/>
  <c r="BC192" i="1" s="1"/>
  <c r="BE192" i="1" s="1"/>
  <c r="BG192" i="1" s="1"/>
  <c r="BI192" i="1" s="1"/>
  <c r="AM191" i="1"/>
  <c r="AO191" i="1" s="1"/>
  <c r="AQ191" i="1" s="1"/>
  <c r="AS191" i="1" s="1"/>
  <c r="AU191" i="1" s="1"/>
  <c r="AW191" i="1" s="1"/>
  <c r="AY191" i="1" s="1"/>
  <c r="BA191" i="1" s="1"/>
  <c r="BC191" i="1" s="1"/>
  <c r="BE191" i="1" s="1"/>
  <c r="BG191" i="1" s="1"/>
  <c r="BI191" i="1" s="1"/>
  <c r="AM188" i="1"/>
  <c r="AO188" i="1" s="1"/>
  <c r="AQ188" i="1" s="1"/>
  <c r="AS188" i="1" s="1"/>
  <c r="AU188" i="1" s="1"/>
  <c r="AW188" i="1" s="1"/>
  <c r="AY188" i="1" s="1"/>
  <c r="BA188" i="1" s="1"/>
  <c r="BC188" i="1" s="1"/>
  <c r="BE188" i="1" s="1"/>
  <c r="BG188" i="1" s="1"/>
  <c r="BI188" i="1" s="1"/>
  <c r="AM187" i="1"/>
  <c r="AO187" i="1" s="1"/>
  <c r="AQ187" i="1" s="1"/>
  <c r="AS187" i="1" s="1"/>
  <c r="AU187" i="1" s="1"/>
  <c r="AW187" i="1" s="1"/>
  <c r="AY187" i="1" s="1"/>
  <c r="BA187" i="1" s="1"/>
  <c r="BC187" i="1" s="1"/>
  <c r="BE187" i="1" s="1"/>
  <c r="BG187" i="1" s="1"/>
  <c r="BI187" i="1" s="1"/>
  <c r="AM184" i="1"/>
  <c r="AO184" i="1" s="1"/>
  <c r="AQ184" i="1" s="1"/>
  <c r="AS184" i="1" s="1"/>
  <c r="AU184" i="1" s="1"/>
  <c r="AW184" i="1" s="1"/>
  <c r="AY184" i="1" s="1"/>
  <c r="BA184" i="1" s="1"/>
  <c r="BC184" i="1" s="1"/>
  <c r="BE184" i="1" s="1"/>
  <c r="BG184" i="1" s="1"/>
  <c r="BI184" i="1" s="1"/>
  <c r="AM183" i="1"/>
  <c r="AO183" i="1" s="1"/>
  <c r="AQ183" i="1" s="1"/>
  <c r="AS183" i="1" s="1"/>
  <c r="AU183" i="1" s="1"/>
  <c r="AW183" i="1" s="1"/>
  <c r="AY183" i="1" s="1"/>
  <c r="BA183" i="1" s="1"/>
  <c r="BC183" i="1" s="1"/>
  <c r="BE183" i="1" s="1"/>
  <c r="BG183" i="1" s="1"/>
  <c r="BI183" i="1" s="1"/>
  <c r="AM182" i="1"/>
  <c r="AO182" i="1" s="1"/>
  <c r="AQ182" i="1" s="1"/>
  <c r="AS182" i="1" s="1"/>
  <c r="AU182" i="1" s="1"/>
  <c r="AW182" i="1" s="1"/>
  <c r="AY182" i="1" s="1"/>
  <c r="BA182" i="1" s="1"/>
  <c r="BC182" i="1" s="1"/>
  <c r="BE182" i="1" s="1"/>
  <c r="BG182" i="1" s="1"/>
  <c r="BI182" i="1" s="1"/>
  <c r="AM179" i="1"/>
  <c r="AO179" i="1" s="1"/>
  <c r="AQ179" i="1" s="1"/>
  <c r="AS179" i="1" s="1"/>
  <c r="AU179" i="1" s="1"/>
  <c r="AW179" i="1" s="1"/>
  <c r="AY179" i="1" s="1"/>
  <c r="BA179" i="1" s="1"/>
  <c r="BC179" i="1" s="1"/>
  <c r="BE179" i="1" s="1"/>
  <c r="BG179" i="1" s="1"/>
  <c r="BI179" i="1" s="1"/>
  <c r="AM178" i="1"/>
  <c r="AO178" i="1" s="1"/>
  <c r="AQ178" i="1" s="1"/>
  <c r="AS178" i="1" s="1"/>
  <c r="AU178" i="1" s="1"/>
  <c r="AW178" i="1" s="1"/>
  <c r="AY178" i="1" s="1"/>
  <c r="BA178" i="1" s="1"/>
  <c r="BC178" i="1" s="1"/>
  <c r="BE178" i="1" s="1"/>
  <c r="BG178" i="1" s="1"/>
  <c r="BI178" i="1" s="1"/>
  <c r="AM175" i="1"/>
  <c r="AO175" i="1" s="1"/>
  <c r="AQ175" i="1" s="1"/>
  <c r="AS175" i="1" s="1"/>
  <c r="AU175" i="1" s="1"/>
  <c r="AW175" i="1" s="1"/>
  <c r="AY175" i="1" s="1"/>
  <c r="BA175" i="1" s="1"/>
  <c r="BC175" i="1" s="1"/>
  <c r="BE175" i="1" s="1"/>
  <c r="BG175" i="1" s="1"/>
  <c r="BI175" i="1" s="1"/>
  <c r="AM174" i="1"/>
  <c r="AO174" i="1" s="1"/>
  <c r="AQ174" i="1" s="1"/>
  <c r="AS174" i="1" s="1"/>
  <c r="AU174" i="1" s="1"/>
  <c r="AW174" i="1" s="1"/>
  <c r="AY174" i="1" s="1"/>
  <c r="BA174" i="1" s="1"/>
  <c r="BC174" i="1" s="1"/>
  <c r="BE174" i="1" s="1"/>
  <c r="BG174" i="1" s="1"/>
  <c r="BI174" i="1" s="1"/>
  <c r="AM171" i="1"/>
  <c r="AO171" i="1" s="1"/>
  <c r="AQ171" i="1" s="1"/>
  <c r="AS171" i="1" s="1"/>
  <c r="AU171" i="1" s="1"/>
  <c r="AW171" i="1" s="1"/>
  <c r="AY171" i="1" s="1"/>
  <c r="BA171" i="1" s="1"/>
  <c r="BC171" i="1" s="1"/>
  <c r="BE171" i="1" s="1"/>
  <c r="BG171" i="1" s="1"/>
  <c r="BI171" i="1" s="1"/>
  <c r="AM170" i="1"/>
  <c r="AO170" i="1" s="1"/>
  <c r="AQ170" i="1" s="1"/>
  <c r="AS170" i="1" s="1"/>
  <c r="AU170" i="1" s="1"/>
  <c r="AW170" i="1" s="1"/>
  <c r="AY170" i="1" s="1"/>
  <c r="BA170" i="1" s="1"/>
  <c r="BC170" i="1" s="1"/>
  <c r="BE170" i="1" s="1"/>
  <c r="BG170" i="1" s="1"/>
  <c r="BI170" i="1" s="1"/>
  <c r="AM169" i="1"/>
  <c r="AO169" i="1" s="1"/>
  <c r="AQ169" i="1" s="1"/>
  <c r="AS169" i="1" s="1"/>
  <c r="AU169" i="1" s="1"/>
  <c r="AW169" i="1" s="1"/>
  <c r="AY169" i="1" s="1"/>
  <c r="BA169" i="1" s="1"/>
  <c r="BC169" i="1" s="1"/>
  <c r="BE169" i="1" s="1"/>
  <c r="BG169" i="1" s="1"/>
  <c r="BI169" i="1" s="1"/>
  <c r="AM168" i="1"/>
  <c r="AO168" i="1" s="1"/>
  <c r="AQ168" i="1" s="1"/>
  <c r="AS168" i="1" s="1"/>
  <c r="AU168" i="1" s="1"/>
  <c r="AW168" i="1" s="1"/>
  <c r="AY168" i="1" s="1"/>
  <c r="BA168" i="1" s="1"/>
  <c r="BC168" i="1" s="1"/>
  <c r="BE168" i="1" s="1"/>
  <c r="BG168" i="1" s="1"/>
  <c r="BI168" i="1" s="1"/>
  <c r="AM167" i="1"/>
  <c r="AO167" i="1" s="1"/>
  <c r="AQ167" i="1" s="1"/>
  <c r="AS167" i="1" s="1"/>
  <c r="AU167" i="1" s="1"/>
  <c r="AW167" i="1" s="1"/>
  <c r="AY167" i="1" s="1"/>
  <c r="BA167" i="1" s="1"/>
  <c r="BC167" i="1" s="1"/>
  <c r="BE167" i="1" s="1"/>
  <c r="BG167" i="1" s="1"/>
  <c r="BI167" i="1" s="1"/>
  <c r="AM166" i="1"/>
  <c r="AO166" i="1" s="1"/>
  <c r="AQ166" i="1" s="1"/>
  <c r="AS166" i="1" s="1"/>
  <c r="AU166" i="1" s="1"/>
  <c r="AW166" i="1" s="1"/>
  <c r="AY166" i="1" s="1"/>
  <c r="BA166" i="1" s="1"/>
  <c r="BC166" i="1" s="1"/>
  <c r="BE166" i="1" s="1"/>
  <c r="BG166" i="1" s="1"/>
  <c r="BI166" i="1" s="1"/>
  <c r="AM165" i="1"/>
  <c r="AO165" i="1" s="1"/>
  <c r="AQ165" i="1" s="1"/>
  <c r="AS165" i="1" s="1"/>
  <c r="AU165" i="1" s="1"/>
  <c r="AW165" i="1" s="1"/>
  <c r="AY165" i="1" s="1"/>
  <c r="BA165" i="1" s="1"/>
  <c r="BC165" i="1" s="1"/>
  <c r="BE165" i="1" s="1"/>
  <c r="BG165" i="1" s="1"/>
  <c r="BI165" i="1" s="1"/>
  <c r="AM155" i="1"/>
  <c r="AO155" i="1" s="1"/>
  <c r="AQ155" i="1" s="1"/>
  <c r="AS155" i="1" s="1"/>
  <c r="AU155" i="1" s="1"/>
  <c r="AW155" i="1" s="1"/>
  <c r="AY155" i="1" s="1"/>
  <c r="BA155" i="1" s="1"/>
  <c r="BC155" i="1" s="1"/>
  <c r="BE155" i="1" s="1"/>
  <c r="BG155" i="1" s="1"/>
  <c r="BI155" i="1" s="1"/>
  <c r="AM154" i="1"/>
  <c r="AO154" i="1" s="1"/>
  <c r="AQ154" i="1" s="1"/>
  <c r="AS154" i="1" s="1"/>
  <c r="AU154" i="1" s="1"/>
  <c r="AW154" i="1" s="1"/>
  <c r="AY154" i="1" s="1"/>
  <c r="BA154" i="1" s="1"/>
  <c r="BC154" i="1" s="1"/>
  <c r="BE154" i="1" s="1"/>
  <c r="BG154" i="1" s="1"/>
  <c r="BI154" i="1" s="1"/>
  <c r="AM153" i="1"/>
  <c r="AO153" i="1" s="1"/>
  <c r="AQ153" i="1" s="1"/>
  <c r="AS153" i="1" s="1"/>
  <c r="AU153" i="1" s="1"/>
  <c r="AW153" i="1" s="1"/>
  <c r="AY153" i="1" s="1"/>
  <c r="BA153" i="1" s="1"/>
  <c r="BC153" i="1" s="1"/>
  <c r="BE153" i="1" s="1"/>
  <c r="BG153" i="1" s="1"/>
  <c r="BI153" i="1" s="1"/>
  <c r="AM152" i="1"/>
  <c r="AO152" i="1" s="1"/>
  <c r="AQ152" i="1" s="1"/>
  <c r="AS152" i="1" s="1"/>
  <c r="AU152" i="1" s="1"/>
  <c r="AW152" i="1" s="1"/>
  <c r="AY152" i="1" s="1"/>
  <c r="BA152" i="1" s="1"/>
  <c r="BC152" i="1" s="1"/>
  <c r="BE152" i="1" s="1"/>
  <c r="BG152" i="1" s="1"/>
  <c r="BI152" i="1" s="1"/>
  <c r="AM151" i="1"/>
  <c r="AO151" i="1" s="1"/>
  <c r="AQ151" i="1" s="1"/>
  <c r="AS151" i="1" s="1"/>
  <c r="AU151" i="1" s="1"/>
  <c r="AW151" i="1" s="1"/>
  <c r="AY151" i="1" s="1"/>
  <c r="BA151" i="1" s="1"/>
  <c r="BC151" i="1" s="1"/>
  <c r="BE151" i="1" s="1"/>
  <c r="BG151" i="1" s="1"/>
  <c r="BI151" i="1" s="1"/>
  <c r="AM150" i="1"/>
  <c r="AO150" i="1" s="1"/>
  <c r="AQ150" i="1" s="1"/>
  <c r="AS150" i="1" s="1"/>
  <c r="AU150" i="1" s="1"/>
  <c r="AW150" i="1" s="1"/>
  <c r="AY150" i="1" s="1"/>
  <c r="BA150" i="1" s="1"/>
  <c r="BC150" i="1" s="1"/>
  <c r="BE150" i="1" s="1"/>
  <c r="BG150" i="1" s="1"/>
  <c r="BI150" i="1" s="1"/>
  <c r="AM149" i="1"/>
  <c r="AO149" i="1" s="1"/>
  <c r="AQ149" i="1" s="1"/>
  <c r="AS149" i="1" s="1"/>
  <c r="AU149" i="1" s="1"/>
  <c r="AW149" i="1" s="1"/>
  <c r="AY149" i="1" s="1"/>
  <c r="BA149" i="1" s="1"/>
  <c r="BC149" i="1" s="1"/>
  <c r="BE149" i="1" s="1"/>
  <c r="BG149" i="1" s="1"/>
  <c r="BI149" i="1" s="1"/>
  <c r="AM148" i="1"/>
  <c r="AO148" i="1" s="1"/>
  <c r="AQ148" i="1" s="1"/>
  <c r="AS148" i="1" s="1"/>
  <c r="AU148" i="1" s="1"/>
  <c r="AW148" i="1" s="1"/>
  <c r="AY148" i="1" s="1"/>
  <c r="BA148" i="1" s="1"/>
  <c r="BC148" i="1" s="1"/>
  <c r="BE148" i="1" s="1"/>
  <c r="BG148" i="1" s="1"/>
  <c r="BI148" i="1" s="1"/>
  <c r="AM147" i="1"/>
  <c r="AO147" i="1" s="1"/>
  <c r="AQ147" i="1" s="1"/>
  <c r="AS147" i="1" s="1"/>
  <c r="AU147" i="1" s="1"/>
  <c r="AW147" i="1" s="1"/>
  <c r="AY147" i="1" s="1"/>
  <c r="BA147" i="1" s="1"/>
  <c r="BC147" i="1" s="1"/>
  <c r="BE147" i="1" s="1"/>
  <c r="BG147" i="1" s="1"/>
  <c r="BI147" i="1" s="1"/>
  <c r="AM146" i="1"/>
  <c r="AO146" i="1" s="1"/>
  <c r="AQ146" i="1" s="1"/>
  <c r="AS146" i="1" s="1"/>
  <c r="AU146" i="1" s="1"/>
  <c r="AW146" i="1" s="1"/>
  <c r="AY146" i="1" s="1"/>
  <c r="BA146" i="1" s="1"/>
  <c r="BC146" i="1" s="1"/>
  <c r="BE146" i="1" s="1"/>
  <c r="BG146" i="1" s="1"/>
  <c r="BI146" i="1" s="1"/>
  <c r="AM145" i="1"/>
  <c r="AO145" i="1" s="1"/>
  <c r="AQ145" i="1" s="1"/>
  <c r="AS145" i="1" s="1"/>
  <c r="AU145" i="1" s="1"/>
  <c r="AW145" i="1" s="1"/>
  <c r="AY145" i="1" s="1"/>
  <c r="BA145" i="1" s="1"/>
  <c r="BC145" i="1" s="1"/>
  <c r="BE145" i="1" s="1"/>
  <c r="BG145" i="1" s="1"/>
  <c r="BI145" i="1" s="1"/>
  <c r="AM144" i="1"/>
  <c r="AO144" i="1" s="1"/>
  <c r="AQ144" i="1" s="1"/>
  <c r="AS144" i="1" s="1"/>
  <c r="AU144" i="1" s="1"/>
  <c r="AW144" i="1" s="1"/>
  <c r="AY144" i="1" s="1"/>
  <c r="BA144" i="1" s="1"/>
  <c r="BC144" i="1" s="1"/>
  <c r="BE144" i="1" s="1"/>
  <c r="BG144" i="1" s="1"/>
  <c r="BI144" i="1" s="1"/>
  <c r="AM143" i="1"/>
  <c r="AO143" i="1" s="1"/>
  <c r="AQ143" i="1" s="1"/>
  <c r="AS143" i="1" s="1"/>
  <c r="AU143" i="1" s="1"/>
  <c r="AW143" i="1" s="1"/>
  <c r="AY143" i="1" s="1"/>
  <c r="BA143" i="1" s="1"/>
  <c r="BC143" i="1" s="1"/>
  <c r="BE143" i="1" s="1"/>
  <c r="BG143" i="1" s="1"/>
  <c r="BI143" i="1" s="1"/>
  <c r="AM128" i="1"/>
  <c r="AO128" i="1" s="1"/>
  <c r="AQ128" i="1" s="1"/>
  <c r="AS128" i="1" s="1"/>
  <c r="AU128" i="1" s="1"/>
  <c r="AW128" i="1" s="1"/>
  <c r="AY128" i="1" s="1"/>
  <c r="BA128" i="1" s="1"/>
  <c r="BC128" i="1" s="1"/>
  <c r="BE128" i="1" s="1"/>
  <c r="BG128" i="1" s="1"/>
  <c r="BI128" i="1" s="1"/>
  <c r="AM127" i="1"/>
  <c r="AO127" i="1" s="1"/>
  <c r="AQ127" i="1" s="1"/>
  <c r="AS127" i="1" s="1"/>
  <c r="AU127" i="1" s="1"/>
  <c r="AW127" i="1" s="1"/>
  <c r="AY127" i="1" s="1"/>
  <c r="BA127" i="1" s="1"/>
  <c r="BC127" i="1" s="1"/>
  <c r="BE127" i="1" s="1"/>
  <c r="BG127" i="1" s="1"/>
  <c r="BI127" i="1" s="1"/>
  <c r="AM124" i="1"/>
  <c r="AO124" i="1" s="1"/>
  <c r="AQ124" i="1" s="1"/>
  <c r="AS124" i="1" s="1"/>
  <c r="AU124" i="1" s="1"/>
  <c r="AW124" i="1" s="1"/>
  <c r="AY124" i="1" s="1"/>
  <c r="BA124" i="1" s="1"/>
  <c r="BC124" i="1" s="1"/>
  <c r="BE124" i="1" s="1"/>
  <c r="BG124" i="1" s="1"/>
  <c r="BI124" i="1" s="1"/>
  <c r="AM121" i="1"/>
  <c r="AO121" i="1" s="1"/>
  <c r="AQ121" i="1" s="1"/>
  <c r="AS121" i="1" s="1"/>
  <c r="AU121" i="1" s="1"/>
  <c r="AW121" i="1" s="1"/>
  <c r="AY121" i="1" s="1"/>
  <c r="BA121" i="1" s="1"/>
  <c r="BC121" i="1" s="1"/>
  <c r="BE121" i="1" s="1"/>
  <c r="BG121" i="1" s="1"/>
  <c r="BI121" i="1" s="1"/>
  <c r="AM118" i="1"/>
  <c r="AO118" i="1" s="1"/>
  <c r="AQ118" i="1" s="1"/>
  <c r="AS118" i="1" s="1"/>
  <c r="AU118" i="1" s="1"/>
  <c r="AW118" i="1" s="1"/>
  <c r="AY118" i="1" s="1"/>
  <c r="BA118" i="1" s="1"/>
  <c r="BC118" i="1" s="1"/>
  <c r="BE118" i="1" s="1"/>
  <c r="BG118" i="1" s="1"/>
  <c r="BI118" i="1" s="1"/>
  <c r="AM117" i="1"/>
  <c r="AO117" i="1" s="1"/>
  <c r="AQ117" i="1" s="1"/>
  <c r="AS117" i="1" s="1"/>
  <c r="AU117" i="1" s="1"/>
  <c r="AW117" i="1" s="1"/>
  <c r="AY117" i="1" s="1"/>
  <c r="BA117" i="1" s="1"/>
  <c r="BC117" i="1" s="1"/>
  <c r="BE117" i="1" s="1"/>
  <c r="BG117" i="1" s="1"/>
  <c r="BI117" i="1" s="1"/>
  <c r="AM116" i="1"/>
  <c r="AO116" i="1" s="1"/>
  <c r="AQ116" i="1" s="1"/>
  <c r="AS116" i="1" s="1"/>
  <c r="AU116" i="1" s="1"/>
  <c r="AW116" i="1" s="1"/>
  <c r="AY116" i="1" s="1"/>
  <c r="BA116" i="1" s="1"/>
  <c r="BC116" i="1" s="1"/>
  <c r="BE116" i="1" s="1"/>
  <c r="BG116" i="1" s="1"/>
  <c r="BI116" i="1" s="1"/>
  <c r="AM113" i="1"/>
  <c r="AO113" i="1" s="1"/>
  <c r="AQ113" i="1" s="1"/>
  <c r="AS113" i="1" s="1"/>
  <c r="AU113" i="1" s="1"/>
  <c r="AW113" i="1" s="1"/>
  <c r="AY113" i="1" s="1"/>
  <c r="BA113" i="1" s="1"/>
  <c r="BC113" i="1" s="1"/>
  <c r="BE113" i="1" s="1"/>
  <c r="BG113" i="1" s="1"/>
  <c r="BI113" i="1" s="1"/>
  <c r="AM111" i="1"/>
  <c r="AO111" i="1" s="1"/>
  <c r="AQ111" i="1" s="1"/>
  <c r="AS111" i="1" s="1"/>
  <c r="AU111" i="1" s="1"/>
  <c r="AW111" i="1" s="1"/>
  <c r="AY111" i="1" s="1"/>
  <c r="BA111" i="1" s="1"/>
  <c r="BC111" i="1" s="1"/>
  <c r="BE111" i="1" s="1"/>
  <c r="BG111" i="1" s="1"/>
  <c r="BI111" i="1" s="1"/>
  <c r="AM110" i="1"/>
  <c r="AO110" i="1" s="1"/>
  <c r="AQ110" i="1" s="1"/>
  <c r="AS110" i="1" s="1"/>
  <c r="AU110" i="1" s="1"/>
  <c r="AW110" i="1" s="1"/>
  <c r="AY110" i="1" s="1"/>
  <c r="BA110" i="1" s="1"/>
  <c r="BC110" i="1" s="1"/>
  <c r="BE110" i="1" s="1"/>
  <c r="BG110" i="1" s="1"/>
  <c r="BI110" i="1" s="1"/>
  <c r="AM108" i="1"/>
  <c r="AO108" i="1" s="1"/>
  <c r="AQ108" i="1" s="1"/>
  <c r="AS108" i="1" s="1"/>
  <c r="AU108" i="1" s="1"/>
  <c r="AW108" i="1" s="1"/>
  <c r="AY108" i="1" s="1"/>
  <c r="BA108" i="1" s="1"/>
  <c r="BC108" i="1" s="1"/>
  <c r="BE108" i="1" s="1"/>
  <c r="BG108" i="1" s="1"/>
  <c r="BI108" i="1" s="1"/>
  <c r="AM107" i="1"/>
  <c r="AO107" i="1" s="1"/>
  <c r="AQ107" i="1" s="1"/>
  <c r="AS107" i="1" s="1"/>
  <c r="AU107" i="1" s="1"/>
  <c r="AW107" i="1" s="1"/>
  <c r="AY107" i="1" s="1"/>
  <c r="BA107" i="1" s="1"/>
  <c r="BC107" i="1" s="1"/>
  <c r="BE107" i="1" s="1"/>
  <c r="BG107" i="1" s="1"/>
  <c r="BI107" i="1" s="1"/>
  <c r="AM105" i="1"/>
  <c r="AO105" i="1" s="1"/>
  <c r="AQ105" i="1" s="1"/>
  <c r="AS105" i="1" s="1"/>
  <c r="AU105" i="1" s="1"/>
  <c r="AW105" i="1" s="1"/>
  <c r="AY105" i="1" s="1"/>
  <c r="BA105" i="1" s="1"/>
  <c r="BC105" i="1" s="1"/>
  <c r="BE105" i="1" s="1"/>
  <c r="BG105" i="1" s="1"/>
  <c r="BI105" i="1" s="1"/>
  <c r="AM104" i="1"/>
  <c r="AO104" i="1" s="1"/>
  <c r="AQ104" i="1" s="1"/>
  <c r="AS104" i="1" s="1"/>
  <c r="AU104" i="1" s="1"/>
  <c r="AW104" i="1" s="1"/>
  <c r="AY104" i="1" s="1"/>
  <c r="BA104" i="1" s="1"/>
  <c r="BC104" i="1" s="1"/>
  <c r="BE104" i="1" s="1"/>
  <c r="BG104" i="1" s="1"/>
  <c r="BI104" i="1" s="1"/>
  <c r="AM103" i="1"/>
  <c r="AO103" i="1" s="1"/>
  <c r="AQ103" i="1" s="1"/>
  <c r="AS103" i="1" s="1"/>
  <c r="AU103" i="1" s="1"/>
  <c r="AW103" i="1" s="1"/>
  <c r="AY103" i="1" s="1"/>
  <c r="BA103" i="1" s="1"/>
  <c r="BC103" i="1" s="1"/>
  <c r="BE103" i="1" s="1"/>
  <c r="BG103" i="1" s="1"/>
  <c r="BI103" i="1" s="1"/>
  <c r="AM102" i="1"/>
  <c r="AO102" i="1" s="1"/>
  <c r="AQ102" i="1" s="1"/>
  <c r="AS102" i="1" s="1"/>
  <c r="AU102" i="1" s="1"/>
  <c r="AW102" i="1" s="1"/>
  <c r="AY102" i="1" s="1"/>
  <c r="BA102" i="1" s="1"/>
  <c r="BC102" i="1" s="1"/>
  <c r="BE102" i="1" s="1"/>
  <c r="BG102" i="1" s="1"/>
  <c r="BI102" i="1" s="1"/>
  <c r="AM101" i="1"/>
  <c r="AO101" i="1" s="1"/>
  <c r="AQ101" i="1" s="1"/>
  <c r="AS101" i="1" s="1"/>
  <c r="AU101" i="1" s="1"/>
  <c r="AW101" i="1" s="1"/>
  <c r="AY101" i="1" s="1"/>
  <c r="BA101" i="1" s="1"/>
  <c r="BC101" i="1" s="1"/>
  <c r="BE101" i="1" s="1"/>
  <c r="BG101" i="1" s="1"/>
  <c r="BI101" i="1" s="1"/>
  <c r="AM99" i="1"/>
  <c r="AO99" i="1" s="1"/>
  <c r="AQ99" i="1" s="1"/>
  <c r="AS99" i="1" s="1"/>
  <c r="AU99" i="1" s="1"/>
  <c r="AW99" i="1" s="1"/>
  <c r="AY99" i="1" s="1"/>
  <c r="BA99" i="1" s="1"/>
  <c r="BC99" i="1" s="1"/>
  <c r="BE99" i="1" s="1"/>
  <c r="BG99" i="1" s="1"/>
  <c r="BI99" i="1" s="1"/>
  <c r="AM98" i="1"/>
  <c r="AO98" i="1" s="1"/>
  <c r="AQ98" i="1" s="1"/>
  <c r="AS98" i="1" s="1"/>
  <c r="AU98" i="1" s="1"/>
  <c r="AW98" i="1" s="1"/>
  <c r="AY98" i="1" s="1"/>
  <c r="BA98" i="1" s="1"/>
  <c r="BC98" i="1" s="1"/>
  <c r="BE98" i="1" s="1"/>
  <c r="BG98" i="1" s="1"/>
  <c r="BI98" i="1" s="1"/>
  <c r="AM96" i="1"/>
  <c r="AO96" i="1" s="1"/>
  <c r="AQ96" i="1" s="1"/>
  <c r="AS96" i="1" s="1"/>
  <c r="AU96" i="1" s="1"/>
  <c r="AW96" i="1" s="1"/>
  <c r="AY96" i="1" s="1"/>
  <c r="BA96" i="1" s="1"/>
  <c r="BC96" i="1" s="1"/>
  <c r="BE96" i="1" s="1"/>
  <c r="BG96" i="1" s="1"/>
  <c r="BI96" i="1" s="1"/>
  <c r="AM84" i="1"/>
  <c r="AO84" i="1" s="1"/>
  <c r="AQ84" i="1" s="1"/>
  <c r="AS84" i="1" s="1"/>
  <c r="AU84" i="1" s="1"/>
  <c r="AW84" i="1" s="1"/>
  <c r="AY84" i="1" s="1"/>
  <c r="BA84" i="1" s="1"/>
  <c r="BC84" i="1" s="1"/>
  <c r="BE84" i="1" s="1"/>
  <c r="BG84" i="1" s="1"/>
  <c r="BI84" i="1" s="1"/>
  <c r="AM83" i="1"/>
  <c r="AO83" i="1" s="1"/>
  <c r="AQ83" i="1" s="1"/>
  <c r="AS83" i="1" s="1"/>
  <c r="AU83" i="1" s="1"/>
  <c r="AW83" i="1" s="1"/>
  <c r="AY83" i="1" s="1"/>
  <c r="BA83" i="1" s="1"/>
  <c r="BC83" i="1" s="1"/>
  <c r="BE83" i="1" s="1"/>
  <c r="BG83" i="1" s="1"/>
  <c r="BI83" i="1" s="1"/>
  <c r="AM82" i="1"/>
  <c r="AO82" i="1" s="1"/>
  <c r="AQ82" i="1" s="1"/>
  <c r="AS82" i="1" s="1"/>
  <c r="AU82" i="1" s="1"/>
  <c r="AW82" i="1" s="1"/>
  <c r="AY82" i="1" s="1"/>
  <c r="BA82" i="1" s="1"/>
  <c r="BC82" i="1" s="1"/>
  <c r="BE82" i="1" s="1"/>
  <c r="BG82" i="1" s="1"/>
  <c r="BI82" i="1" s="1"/>
  <c r="AM81" i="1"/>
  <c r="AO81" i="1" s="1"/>
  <c r="AQ81" i="1" s="1"/>
  <c r="AS81" i="1" s="1"/>
  <c r="AU81" i="1" s="1"/>
  <c r="AW81" i="1" s="1"/>
  <c r="AY81" i="1" s="1"/>
  <c r="BA81" i="1" s="1"/>
  <c r="BC81" i="1" s="1"/>
  <c r="BE81" i="1" s="1"/>
  <c r="BG81" i="1" s="1"/>
  <c r="BI81" i="1" s="1"/>
  <c r="AM80" i="1"/>
  <c r="AO80" i="1" s="1"/>
  <c r="AQ80" i="1" s="1"/>
  <c r="AS80" i="1" s="1"/>
  <c r="AU80" i="1" s="1"/>
  <c r="AW80" i="1" s="1"/>
  <c r="AY80" i="1" s="1"/>
  <c r="BA80" i="1" s="1"/>
  <c r="BC80" i="1" s="1"/>
  <c r="BE80" i="1" s="1"/>
  <c r="BG80" i="1" s="1"/>
  <c r="BI80" i="1" s="1"/>
  <c r="AM79" i="1"/>
  <c r="AO79" i="1" s="1"/>
  <c r="AQ79" i="1" s="1"/>
  <c r="AS79" i="1" s="1"/>
  <c r="AU79" i="1" s="1"/>
  <c r="AW79" i="1" s="1"/>
  <c r="AY79" i="1" s="1"/>
  <c r="BA79" i="1" s="1"/>
  <c r="BC79" i="1" s="1"/>
  <c r="BE79" i="1" s="1"/>
  <c r="BG79" i="1" s="1"/>
  <c r="BI79" i="1" s="1"/>
  <c r="AM78" i="1"/>
  <c r="AO78" i="1" s="1"/>
  <c r="AQ78" i="1" s="1"/>
  <c r="AS78" i="1" s="1"/>
  <c r="AU78" i="1" s="1"/>
  <c r="AW78" i="1" s="1"/>
  <c r="AY78" i="1" s="1"/>
  <c r="BA78" i="1" s="1"/>
  <c r="BC78" i="1" s="1"/>
  <c r="BE78" i="1" s="1"/>
  <c r="BG78" i="1" s="1"/>
  <c r="BI78" i="1" s="1"/>
  <c r="AM77" i="1"/>
  <c r="AO77" i="1" s="1"/>
  <c r="AQ77" i="1" s="1"/>
  <c r="AS77" i="1" s="1"/>
  <c r="AU77" i="1" s="1"/>
  <c r="AW77" i="1" s="1"/>
  <c r="AY77" i="1" s="1"/>
  <c r="BA77" i="1" s="1"/>
  <c r="BC77" i="1" s="1"/>
  <c r="BE77" i="1" s="1"/>
  <c r="BG77" i="1" s="1"/>
  <c r="BI77" i="1" s="1"/>
  <c r="AM76" i="1"/>
  <c r="AO76" i="1" s="1"/>
  <c r="AQ76" i="1" s="1"/>
  <c r="AS76" i="1" s="1"/>
  <c r="AU76" i="1" s="1"/>
  <c r="AW76" i="1" s="1"/>
  <c r="AY76" i="1" s="1"/>
  <c r="BA76" i="1" s="1"/>
  <c r="BC76" i="1" s="1"/>
  <c r="BE76" i="1" s="1"/>
  <c r="BG76" i="1" s="1"/>
  <c r="BI76" i="1" s="1"/>
  <c r="AM75" i="1"/>
  <c r="AO75" i="1" s="1"/>
  <c r="AQ75" i="1" s="1"/>
  <c r="AS75" i="1" s="1"/>
  <c r="AU75" i="1" s="1"/>
  <c r="AW75" i="1" s="1"/>
  <c r="AY75" i="1" s="1"/>
  <c r="BA75" i="1" s="1"/>
  <c r="BC75" i="1" s="1"/>
  <c r="BE75" i="1" s="1"/>
  <c r="BG75" i="1" s="1"/>
  <c r="BI75" i="1" s="1"/>
  <c r="AM74" i="1"/>
  <c r="AO74" i="1" s="1"/>
  <c r="AQ74" i="1" s="1"/>
  <c r="AS74" i="1" s="1"/>
  <c r="AU74" i="1" s="1"/>
  <c r="AW74" i="1" s="1"/>
  <c r="AY74" i="1" s="1"/>
  <c r="BA74" i="1" s="1"/>
  <c r="BC74" i="1" s="1"/>
  <c r="BE74" i="1" s="1"/>
  <c r="BG74" i="1" s="1"/>
  <c r="BI74" i="1" s="1"/>
  <c r="AM73" i="1"/>
  <c r="AO73" i="1" s="1"/>
  <c r="AQ73" i="1" s="1"/>
  <c r="AS73" i="1" s="1"/>
  <c r="AU73" i="1" s="1"/>
  <c r="AW73" i="1" s="1"/>
  <c r="AY73" i="1" s="1"/>
  <c r="BA73" i="1" s="1"/>
  <c r="BC73" i="1" s="1"/>
  <c r="BE73" i="1" s="1"/>
  <c r="BG73" i="1" s="1"/>
  <c r="BI73" i="1" s="1"/>
  <c r="AM72" i="1"/>
  <c r="AO72" i="1" s="1"/>
  <c r="AQ72" i="1" s="1"/>
  <c r="AS72" i="1" s="1"/>
  <c r="AU72" i="1" s="1"/>
  <c r="AW72" i="1" s="1"/>
  <c r="AY72" i="1" s="1"/>
  <c r="BA72" i="1" s="1"/>
  <c r="BC72" i="1" s="1"/>
  <c r="BE72" i="1" s="1"/>
  <c r="BG72" i="1" s="1"/>
  <c r="BI72" i="1" s="1"/>
  <c r="AM71" i="1"/>
  <c r="AO71" i="1" s="1"/>
  <c r="AQ71" i="1" s="1"/>
  <c r="AS71" i="1" s="1"/>
  <c r="AU71" i="1" s="1"/>
  <c r="AW71" i="1" s="1"/>
  <c r="AY71" i="1" s="1"/>
  <c r="BA71" i="1" s="1"/>
  <c r="BC71" i="1" s="1"/>
  <c r="BE71" i="1" s="1"/>
  <c r="BG71" i="1" s="1"/>
  <c r="BI71" i="1" s="1"/>
  <c r="AM69" i="1"/>
  <c r="AO69" i="1" s="1"/>
  <c r="AQ69" i="1" s="1"/>
  <c r="AS69" i="1" s="1"/>
  <c r="AU69" i="1" s="1"/>
  <c r="AW69" i="1" s="1"/>
  <c r="AY69" i="1" s="1"/>
  <c r="BA69" i="1" s="1"/>
  <c r="BC69" i="1" s="1"/>
  <c r="BE69" i="1" s="1"/>
  <c r="BG69" i="1" s="1"/>
  <c r="BI69" i="1" s="1"/>
  <c r="AM68" i="1"/>
  <c r="AO68" i="1" s="1"/>
  <c r="AQ68" i="1" s="1"/>
  <c r="AS68" i="1" s="1"/>
  <c r="AU68" i="1" s="1"/>
  <c r="AW68" i="1" s="1"/>
  <c r="AY68" i="1" s="1"/>
  <c r="BA68" i="1" s="1"/>
  <c r="BC68" i="1" s="1"/>
  <c r="BE68" i="1" s="1"/>
  <c r="BG68" i="1" s="1"/>
  <c r="BI68" i="1" s="1"/>
  <c r="AM61" i="1"/>
  <c r="AO61" i="1" s="1"/>
  <c r="AQ61" i="1" s="1"/>
  <c r="AS61" i="1" s="1"/>
  <c r="AU61" i="1" s="1"/>
  <c r="AW61" i="1" s="1"/>
  <c r="AY61" i="1" s="1"/>
  <c r="BA61" i="1" s="1"/>
  <c r="BC61" i="1" s="1"/>
  <c r="BE61" i="1" s="1"/>
  <c r="BG61" i="1" s="1"/>
  <c r="BI61" i="1" s="1"/>
  <c r="AM60" i="1"/>
  <c r="AO60" i="1" s="1"/>
  <c r="AQ60" i="1" s="1"/>
  <c r="AS60" i="1" s="1"/>
  <c r="AU60" i="1" s="1"/>
  <c r="AW60" i="1" s="1"/>
  <c r="AY60" i="1" s="1"/>
  <c r="BA60" i="1" s="1"/>
  <c r="BC60" i="1" s="1"/>
  <c r="BE60" i="1" s="1"/>
  <c r="BG60" i="1" s="1"/>
  <c r="BI60" i="1" s="1"/>
  <c r="AM59" i="1"/>
  <c r="AO59" i="1" s="1"/>
  <c r="AQ59" i="1" s="1"/>
  <c r="AS59" i="1" s="1"/>
  <c r="AU59" i="1" s="1"/>
  <c r="AW59" i="1" s="1"/>
  <c r="AY59" i="1" s="1"/>
  <c r="BA59" i="1" s="1"/>
  <c r="BC59" i="1" s="1"/>
  <c r="BE59" i="1" s="1"/>
  <c r="BG59" i="1" s="1"/>
  <c r="BI59" i="1" s="1"/>
  <c r="AM56" i="1"/>
  <c r="AO56" i="1" s="1"/>
  <c r="AQ56" i="1" s="1"/>
  <c r="AS56" i="1" s="1"/>
  <c r="AU56" i="1" s="1"/>
  <c r="AW56" i="1" s="1"/>
  <c r="AY56" i="1" s="1"/>
  <c r="BA56" i="1" s="1"/>
  <c r="BC56" i="1" s="1"/>
  <c r="BE56" i="1" s="1"/>
  <c r="BG56" i="1" s="1"/>
  <c r="BI56" i="1" s="1"/>
  <c r="AM55" i="1"/>
  <c r="AO55" i="1" s="1"/>
  <c r="AQ55" i="1" s="1"/>
  <c r="AS55" i="1" s="1"/>
  <c r="AU55" i="1" s="1"/>
  <c r="AW55" i="1" s="1"/>
  <c r="AY55" i="1" s="1"/>
  <c r="BA55" i="1" s="1"/>
  <c r="BC55" i="1" s="1"/>
  <c r="BE55" i="1" s="1"/>
  <c r="BG55" i="1" s="1"/>
  <c r="BI55" i="1" s="1"/>
  <c r="AM54" i="1"/>
  <c r="AO54" i="1" s="1"/>
  <c r="AQ54" i="1" s="1"/>
  <c r="AS54" i="1" s="1"/>
  <c r="AU54" i="1" s="1"/>
  <c r="AW54" i="1" s="1"/>
  <c r="AY54" i="1" s="1"/>
  <c r="BA54" i="1" s="1"/>
  <c r="BC54" i="1" s="1"/>
  <c r="BE54" i="1" s="1"/>
  <c r="BG54" i="1" s="1"/>
  <c r="BI54" i="1" s="1"/>
  <c r="AM53" i="1"/>
  <c r="AO53" i="1" s="1"/>
  <c r="AQ53" i="1" s="1"/>
  <c r="AS53" i="1" s="1"/>
  <c r="AU53" i="1" s="1"/>
  <c r="AW53" i="1" s="1"/>
  <c r="AY53" i="1" s="1"/>
  <c r="BA53" i="1" s="1"/>
  <c r="BC53" i="1" s="1"/>
  <c r="BE53" i="1" s="1"/>
  <c r="BG53" i="1" s="1"/>
  <c r="BI53" i="1" s="1"/>
  <c r="AM52" i="1"/>
  <c r="AO52" i="1" s="1"/>
  <c r="AQ52" i="1" s="1"/>
  <c r="AS52" i="1" s="1"/>
  <c r="AU52" i="1" s="1"/>
  <c r="AW52" i="1" s="1"/>
  <c r="AY52" i="1" s="1"/>
  <c r="BA52" i="1" s="1"/>
  <c r="BC52" i="1" s="1"/>
  <c r="BE52" i="1" s="1"/>
  <c r="BG52" i="1" s="1"/>
  <c r="BI52" i="1" s="1"/>
  <c r="AM51" i="1"/>
  <c r="AO51" i="1" s="1"/>
  <c r="AQ51" i="1" s="1"/>
  <c r="AS51" i="1" s="1"/>
  <c r="AU51" i="1" s="1"/>
  <c r="AW51" i="1" s="1"/>
  <c r="AY51" i="1" s="1"/>
  <c r="BA51" i="1" s="1"/>
  <c r="BC51" i="1" s="1"/>
  <c r="BE51" i="1" s="1"/>
  <c r="BG51" i="1" s="1"/>
  <c r="BI51" i="1" s="1"/>
  <c r="AM50" i="1"/>
  <c r="AO50" i="1" s="1"/>
  <c r="AQ50" i="1" s="1"/>
  <c r="AS50" i="1" s="1"/>
  <c r="AU50" i="1" s="1"/>
  <c r="AW50" i="1" s="1"/>
  <c r="AY50" i="1" s="1"/>
  <c r="BA50" i="1" s="1"/>
  <c r="BC50" i="1" s="1"/>
  <c r="BE50" i="1" s="1"/>
  <c r="BG50" i="1" s="1"/>
  <c r="BI50" i="1" s="1"/>
  <c r="AM42" i="1"/>
  <c r="AO42" i="1" s="1"/>
  <c r="AQ42" i="1" s="1"/>
  <c r="AS42" i="1" s="1"/>
  <c r="AU42" i="1" s="1"/>
  <c r="AW42" i="1" s="1"/>
  <c r="AY42" i="1" s="1"/>
  <c r="BA42" i="1" s="1"/>
  <c r="BC42" i="1" s="1"/>
  <c r="BE42" i="1" s="1"/>
  <c r="BG42" i="1" s="1"/>
  <c r="BI42" i="1" s="1"/>
  <c r="AM41" i="1"/>
  <c r="AO41" i="1" s="1"/>
  <c r="AQ41" i="1" s="1"/>
  <c r="AS41" i="1" s="1"/>
  <c r="AU41" i="1" s="1"/>
  <c r="AW41" i="1" s="1"/>
  <c r="AY41" i="1" s="1"/>
  <c r="BA41" i="1" s="1"/>
  <c r="BC41" i="1" s="1"/>
  <c r="BE41" i="1" s="1"/>
  <c r="BG41" i="1" s="1"/>
  <c r="BI41" i="1" s="1"/>
  <c r="AM40" i="1"/>
  <c r="AO40" i="1" s="1"/>
  <c r="AQ40" i="1" s="1"/>
  <c r="AS40" i="1" s="1"/>
  <c r="AU40" i="1" s="1"/>
  <c r="AW40" i="1" s="1"/>
  <c r="AY40" i="1" s="1"/>
  <c r="BA40" i="1" s="1"/>
  <c r="BC40" i="1" s="1"/>
  <c r="BE40" i="1" s="1"/>
  <c r="BG40" i="1" s="1"/>
  <c r="BI40" i="1" s="1"/>
  <c r="AM37" i="1"/>
  <c r="AO37" i="1" s="1"/>
  <c r="AQ37" i="1" s="1"/>
  <c r="AS37" i="1" s="1"/>
  <c r="AU37" i="1" s="1"/>
  <c r="AW37" i="1" s="1"/>
  <c r="AY37" i="1" s="1"/>
  <c r="BA37" i="1" s="1"/>
  <c r="BC37" i="1" s="1"/>
  <c r="BE37" i="1" s="1"/>
  <c r="BG37" i="1" s="1"/>
  <c r="BI37" i="1" s="1"/>
  <c r="AM36" i="1"/>
  <c r="AO36" i="1" s="1"/>
  <c r="AQ36" i="1" s="1"/>
  <c r="AS36" i="1" s="1"/>
  <c r="AU36" i="1" s="1"/>
  <c r="AW36" i="1" s="1"/>
  <c r="AY36" i="1" s="1"/>
  <c r="BA36" i="1" s="1"/>
  <c r="BC36" i="1" s="1"/>
  <c r="BE36" i="1" s="1"/>
  <c r="BG36" i="1" s="1"/>
  <c r="BI36" i="1" s="1"/>
  <c r="AM33" i="1"/>
  <c r="AO33" i="1" s="1"/>
  <c r="AQ33" i="1" s="1"/>
  <c r="AS33" i="1" s="1"/>
  <c r="AU33" i="1" s="1"/>
  <c r="AW33" i="1" s="1"/>
  <c r="AY33" i="1" s="1"/>
  <c r="BA33" i="1" s="1"/>
  <c r="BC33" i="1" s="1"/>
  <c r="BE33" i="1" s="1"/>
  <c r="BG33" i="1" s="1"/>
  <c r="BI33" i="1" s="1"/>
  <c r="AM28" i="1"/>
  <c r="AO28" i="1" s="1"/>
  <c r="AQ28" i="1" s="1"/>
  <c r="AS28" i="1" s="1"/>
  <c r="AU28" i="1" s="1"/>
  <c r="AW28" i="1" s="1"/>
  <c r="AY28" i="1" s="1"/>
  <c r="BA28" i="1" s="1"/>
  <c r="BC28" i="1" s="1"/>
  <c r="BE28" i="1" s="1"/>
  <c r="BG28" i="1" s="1"/>
  <c r="BI28" i="1" s="1"/>
  <c r="AM26" i="1"/>
  <c r="AO26" i="1" s="1"/>
  <c r="AQ26" i="1" s="1"/>
  <c r="AS26" i="1" s="1"/>
  <c r="AU26" i="1" s="1"/>
  <c r="AW26" i="1" s="1"/>
  <c r="AY26" i="1" s="1"/>
  <c r="BA26" i="1" s="1"/>
  <c r="BC26" i="1" s="1"/>
  <c r="BE26" i="1" s="1"/>
  <c r="BG26" i="1" s="1"/>
  <c r="BI26" i="1" s="1"/>
  <c r="AM25" i="1"/>
  <c r="AO25" i="1" s="1"/>
  <c r="AQ25" i="1" s="1"/>
  <c r="AS25" i="1" s="1"/>
  <c r="AU25" i="1" s="1"/>
  <c r="AW25" i="1" s="1"/>
  <c r="AY25" i="1" s="1"/>
  <c r="BA25" i="1" s="1"/>
  <c r="BC25" i="1" s="1"/>
  <c r="BE25" i="1" s="1"/>
  <c r="BG25" i="1" s="1"/>
  <c r="BI25" i="1" s="1"/>
  <c r="AM24" i="1"/>
  <c r="AO24" i="1" s="1"/>
  <c r="AQ24" i="1" s="1"/>
  <c r="AS24" i="1" s="1"/>
  <c r="AU24" i="1" s="1"/>
  <c r="AW24" i="1" s="1"/>
  <c r="AY24" i="1" s="1"/>
  <c r="BA24" i="1" s="1"/>
  <c r="BC24" i="1" s="1"/>
  <c r="BE24" i="1" s="1"/>
  <c r="BG24" i="1" s="1"/>
  <c r="BI24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AH248" i="1" s="1"/>
  <c r="AJ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AH247" i="1" s="1"/>
  <c r="AJ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AH246" i="1" s="1"/>
  <c r="AJ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AH245" i="1" s="1"/>
  <c r="AJ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AH244" i="1" s="1"/>
  <c r="AJ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AH243" i="1" s="1"/>
  <c r="AJ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AH242" i="1" s="1"/>
  <c r="AJ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AH241" i="1" s="1"/>
  <c r="AJ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AH240" i="1" s="1"/>
  <c r="AJ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AH239" i="1" s="1"/>
  <c r="AJ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AH238" i="1" s="1"/>
  <c r="AJ238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AH218" i="1" s="1"/>
  <c r="AJ218" i="1" s="1"/>
  <c r="F217" i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AH200" i="1" s="1"/>
  <c r="AJ200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AH195" i="1" s="1"/>
  <c r="AJ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AH191" i="1" s="1"/>
  <c r="AJ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AJ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F183" i="1" s="1"/>
  <c r="AH183" i="1" s="1"/>
  <c r="AJ183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H179" i="1" s="1"/>
  <c r="AJ179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AF178" i="1" s="1"/>
  <c r="AH178" i="1" s="1"/>
  <c r="AJ178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AJ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AJ165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AJ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H149" i="1" s="1"/>
  <c r="AJ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AH145" i="1" s="1"/>
  <c r="AJ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AJ127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B103" i="1" s="1"/>
  <c r="AD103" i="1" s="1"/>
  <c r="AF103" i="1" s="1"/>
  <c r="AH103" i="1" s="1"/>
  <c r="AJ103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AF59" i="1" s="1"/>
  <c r="AH59" i="1" s="1"/>
  <c r="AJ59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B55" i="1" s="1"/>
  <c r="AD55" i="1" s="1"/>
  <c r="AF55" i="1" s="1"/>
  <c r="AH55" i="1" s="1"/>
  <c r="AJ55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AJ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AH50" i="1" s="1"/>
  <c r="AJ50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AF36" i="1" s="1"/>
  <c r="AH36" i="1" s="1"/>
  <c r="AJ36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AF26" i="1" s="1"/>
  <c r="AH26" i="1" s="1"/>
  <c r="AJ26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E268" i="1"/>
  <c r="E227" i="1"/>
  <c r="E220" i="1" s="1"/>
  <c r="E223" i="1"/>
  <c r="E222" i="1"/>
  <c r="E216" i="1"/>
  <c r="E206" i="1"/>
  <c r="E201" i="1"/>
  <c r="E197" i="1"/>
  <c r="E193" i="1"/>
  <c r="E189" i="1"/>
  <c r="E185" i="1"/>
  <c r="E180" i="1"/>
  <c r="E176" i="1"/>
  <c r="E172" i="1"/>
  <c r="E163" i="1"/>
  <c r="E258" i="1" s="1"/>
  <c r="E162" i="1"/>
  <c r="E141" i="1"/>
  <c r="E125" i="1"/>
  <c r="E122" i="1"/>
  <c r="E119" i="1"/>
  <c r="E114" i="1"/>
  <c r="E261" i="1"/>
  <c r="E94" i="1"/>
  <c r="E57" i="1"/>
  <c r="E48" i="1"/>
  <c r="E38" i="1"/>
  <c r="E267" i="1" s="1"/>
  <c r="BJ218" i="1" l="1"/>
  <c r="BK218" i="1" s="1"/>
  <c r="BL218" i="1" s="1"/>
  <c r="AW218" i="1"/>
  <c r="AY218" i="1" s="1"/>
  <c r="BA218" i="1" s="1"/>
  <c r="BC218" i="1" s="1"/>
  <c r="BE218" i="1" s="1"/>
  <c r="BG218" i="1" s="1"/>
  <c r="BI218" i="1" s="1"/>
  <c r="BK264" i="1"/>
  <c r="E264" i="1"/>
  <c r="E90" i="1"/>
  <c r="E137" i="1"/>
  <c r="E266" i="1"/>
  <c r="BK90" i="1"/>
  <c r="BK137" i="1"/>
  <c r="BK266" i="1"/>
  <c r="E18" i="1"/>
  <c r="BK267" i="1"/>
  <c r="BK18" i="1"/>
  <c r="E260" i="1"/>
  <c r="BK260" i="1"/>
  <c r="BK265" i="1"/>
  <c r="BK220" i="1"/>
  <c r="BK160" i="1"/>
  <c r="BK259" i="1"/>
  <c r="E259" i="1"/>
  <c r="E160" i="1"/>
  <c r="E265" i="1"/>
  <c r="AM237" i="1"/>
  <c r="AO237" i="1" s="1"/>
  <c r="AQ237" i="1" s="1"/>
  <c r="AS237" i="1" s="1"/>
  <c r="AU237" i="1" s="1"/>
  <c r="AW237" i="1" s="1"/>
  <c r="AY237" i="1" s="1"/>
  <c r="BA237" i="1" s="1"/>
  <c r="BC237" i="1" s="1"/>
  <c r="BE237" i="1" s="1"/>
  <c r="BG237" i="1" s="1"/>
  <c r="BI237" i="1" s="1"/>
  <c r="BJ237" i="1"/>
  <c r="BL237" i="1" s="1"/>
  <c r="BN237" i="1" s="1"/>
  <c r="BP237" i="1" s="1"/>
  <c r="BR237" i="1" s="1"/>
  <c r="BT237" i="1" s="1"/>
  <c r="BV237" i="1" s="1"/>
  <c r="BX237" i="1" s="1"/>
  <c r="BZ237" i="1" s="1"/>
  <c r="CB237" i="1" s="1"/>
  <c r="CD237" i="1" s="1"/>
  <c r="CF237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AH237" i="1" s="1"/>
  <c r="AJ237" i="1" s="1"/>
  <c r="BM218" i="1" l="1"/>
  <c r="BN218" i="1" s="1"/>
  <c r="BK268" i="1"/>
  <c r="BK216" i="1"/>
  <c r="BK256" i="1" s="1"/>
  <c r="BK273" i="1" s="1"/>
  <c r="E256" i="1"/>
  <c r="AM162" i="1"/>
  <c r="AO162" i="1" s="1"/>
  <c r="AQ162" i="1" s="1"/>
  <c r="AS162" i="1" s="1"/>
  <c r="AU162" i="1" s="1"/>
  <c r="AW162" i="1" s="1"/>
  <c r="AY162" i="1" s="1"/>
  <c r="BA162" i="1" s="1"/>
  <c r="BC162" i="1" s="1"/>
  <c r="BE162" i="1" s="1"/>
  <c r="BG162" i="1" s="1"/>
  <c r="BI162" i="1" s="1"/>
  <c r="BJ162" i="1"/>
  <c r="BL162" i="1" s="1"/>
  <c r="BN162" i="1" s="1"/>
  <c r="BP162" i="1" s="1"/>
  <c r="BR162" i="1" s="1"/>
  <c r="BT162" i="1" s="1"/>
  <c r="BV162" i="1" s="1"/>
  <c r="BX162" i="1" s="1"/>
  <c r="BZ162" i="1" s="1"/>
  <c r="CB162" i="1" s="1"/>
  <c r="CD162" i="1" s="1"/>
  <c r="CF162" i="1" s="1"/>
  <c r="AM163" i="1"/>
  <c r="AO163" i="1" s="1"/>
  <c r="AQ163" i="1" s="1"/>
  <c r="AS163" i="1" s="1"/>
  <c r="AU163" i="1" s="1"/>
  <c r="AW163" i="1" s="1"/>
  <c r="AY163" i="1" s="1"/>
  <c r="BA163" i="1" s="1"/>
  <c r="BC163" i="1" s="1"/>
  <c r="BE163" i="1" s="1"/>
  <c r="BG163" i="1" s="1"/>
  <c r="BI163" i="1" s="1"/>
  <c r="BJ163" i="1"/>
  <c r="BL163" i="1" s="1"/>
  <c r="BN163" i="1" s="1"/>
  <c r="BP163" i="1" s="1"/>
  <c r="BR163" i="1" s="1"/>
  <c r="BT163" i="1" s="1"/>
  <c r="BV163" i="1" s="1"/>
  <c r="BX163" i="1" s="1"/>
  <c r="BZ163" i="1" s="1"/>
  <c r="CB163" i="1" s="1"/>
  <c r="CD163" i="1" s="1"/>
  <c r="CF163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M201" i="1"/>
  <c r="AO201" i="1" s="1"/>
  <c r="AQ201" i="1" s="1"/>
  <c r="AS201" i="1" s="1"/>
  <c r="AU201" i="1" s="1"/>
  <c r="AW201" i="1" s="1"/>
  <c r="AY201" i="1" s="1"/>
  <c r="BA201" i="1" s="1"/>
  <c r="BC201" i="1" s="1"/>
  <c r="BE201" i="1" s="1"/>
  <c r="BG201" i="1" s="1"/>
  <c r="BI201" i="1" s="1"/>
  <c r="BJ201" i="1"/>
  <c r="BL201" i="1" s="1"/>
  <c r="BN201" i="1" s="1"/>
  <c r="BP201" i="1" s="1"/>
  <c r="BR201" i="1" s="1"/>
  <c r="BT201" i="1" s="1"/>
  <c r="BV201" i="1" s="1"/>
  <c r="BX201" i="1" s="1"/>
  <c r="BZ201" i="1" s="1"/>
  <c r="CB201" i="1" s="1"/>
  <c r="CD201" i="1" s="1"/>
  <c r="CF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BO218" i="1" l="1"/>
  <c r="BP218" i="1" s="1"/>
  <c r="BM268" i="1"/>
  <c r="BM216" i="1"/>
  <c r="BM256" i="1" s="1"/>
  <c r="BM273" i="1" s="1"/>
  <c r="BK263" i="1"/>
  <c r="AM139" i="1"/>
  <c r="AO139" i="1" s="1"/>
  <c r="AQ139" i="1" s="1"/>
  <c r="AS139" i="1" s="1"/>
  <c r="AU139" i="1" s="1"/>
  <c r="AW139" i="1" s="1"/>
  <c r="AY139" i="1" s="1"/>
  <c r="BA139" i="1" s="1"/>
  <c r="BC139" i="1" s="1"/>
  <c r="BE139" i="1" s="1"/>
  <c r="BG139" i="1" s="1"/>
  <c r="BI139" i="1" s="1"/>
  <c r="BJ139" i="1"/>
  <c r="BL139" i="1" s="1"/>
  <c r="BN139" i="1" s="1"/>
  <c r="BP139" i="1" s="1"/>
  <c r="BR139" i="1" s="1"/>
  <c r="BT139" i="1" s="1"/>
  <c r="BV139" i="1" s="1"/>
  <c r="BX139" i="1" s="1"/>
  <c r="BZ139" i="1" s="1"/>
  <c r="CB139" i="1" s="1"/>
  <c r="CD139" i="1" s="1"/>
  <c r="CF139" i="1" s="1"/>
  <c r="D139" i="1"/>
  <c r="F139" i="1" s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AJ139" i="1" s="1"/>
  <c r="BQ218" i="1" l="1"/>
  <c r="BR218" i="1" s="1"/>
  <c r="BT218" i="1" s="1"/>
  <c r="BV218" i="1" s="1"/>
  <c r="BX218" i="1" s="1"/>
  <c r="BZ218" i="1" s="1"/>
  <c r="CB218" i="1" s="1"/>
  <c r="CD218" i="1" s="1"/>
  <c r="CF218" i="1" s="1"/>
  <c r="BO216" i="1"/>
  <c r="BO256" i="1" s="1"/>
  <c r="BO273" i="1" s="1"/>
  <c r="BO268" i="1"/>
  <c r="BJ95" i="1"/>
  <c r="AM94" i="1"/>
  <c r="AO94" i="1" s="1"/>
  <c r="AQ94" i="1" s="1"/>
  <c r="AS94" i="1" s="1"/>
  <c r="AU94" i="1" s="1"/>
  <c r="AW94" i="1" s="1"/>
  <c r="AY94" i="1" s="1"/>
  <c r="BA94" i="1" s="1"/>
  <c r="BC94" i="1" s="1"/>
  <c r="BE94" i="1" s="1"/>
  <c r="BG94" i="1" s="1"/>
  <c r="BI94" i="1" s="1"/>
  <c r="BJ94" i="1"/>
  <c r="BL94" i="1" s="1"/>
  <c r="BN94" i="1" s="1"/>
  <c r="BP94" i="1" s="1"/>
  <c r="BR94" i="1" s="1"/>
  <c r="BT94" i="1" s="1"/>
  <c r="BV94" i="1" s="1"/>
  <c r="BX94" i="1" s="1"/>
  <c r="BZ94" i="1" s="1"/>
  <c r="CB94" i="1" s="1"/>
  <c r="CD94" i="1" s="1"/>
  <c r="CF94" i="1" s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AJ94" i="1" s="1"/>
  <c r="AM93" i="1"/>
  <c r="AO93" i="1" s="1"/>
  <c r="AQ93" i="1" s="1"/>
  <c r="AS93" i="1" s="1"/>
  <c r="AU93" i="1" s="1"/>
  <c r="AW93" i="1" s="1"/>
  <c r="AY93" i="1" s="1"/>
  <c r="BA93" i="1" s="1"/>
  <c r="BC93" i="1" s="1"/>
  <c r="BE93" i="1" s="1"/>
  <c r="BG93" i="1" s="1"/>
  <c r="BI93" i="1" s="1"/>
  <c r="BJ93" i="1"/>
  <c r="BL93" i="1" s="1"/>
  <c r="BN93" i="1" s="1"/>
  <c r="BP93" i="1" s="1"/>
  <c r="BR93" i="1" s="1"/>
  <c r="BT93" i="1" s="1"/>
  <c r="BV93" i="1" s="1"/>
  <c r="BX93" i="1" s="1"/>
  <c r="BZ93" i="1" s="1"/>
  <c r="CB93" i="1" s="1"/>
  <c r="CD93" i="1" s="1"/>
  <c r="CF93" i="1" s="1"/>
  <c r="D93" i="1"/>
  <c r="F93" i="1" s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M92" i="1"/>
  <c r="AO92" i="1" s="1"/>
  <c r="AQ92" i="1" s="1"/>
  <c r="AS92" i="1" s="1"/>
  <c r="AU92" i="1" s="1"/>
  <c r="AW92" i="1" s="1"/>
  <c r="AY92" i="1" s="1"/>
  <c r="BA92" i="1" s="1"/>
  <c r="BC92" i="1" s="1"/>
  <c r="BE92" i="1" s="1"/>
  <c r="BG92" i="1" s="1"/>
  <c r="BI92" i="1" s="1"/>
  <c r="BJ92" i="1"/>
  <c r="BL92" i="1" s="1"/>
  <c r="BN92" i="1" s="1"/>
  <c r="BP92" i="1" s="1"/>
  <c r="BR92" i="1" s="1"/>
  <c r="BT92" i="1" s="1"/>
  <c r="BV92" i="1" s="1"/>
  <c r="BX92" i="1" s="1"/>
  <c r="BZ92" i="1" s="1"/>
  <c r="CB92" i="1" s="1"/>
  <c r="CD92" i="1" s="1"/>
  <c r="CF92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AM125" i="1"/>
  <c r="AO125" i="1" s="1"/>
  <c r="AQ125" i="1" s="1"/>
  <c r="AS125" i="1" s="1"/>
  <c r="AU125" i="1" s="1"/>
  <c r="AW125" i="1" s="1"/>
  <c r="AY125" i="1" s="1"/>
  <c r="BA125" i="1" s="1"/>
  <c r="BC125" i="1" s="1"/>
  <c r="BE125" i="1" s="1"/>
  <c r="BG125" i="1" s="1"/>
  <c r="BI125" i="1" s="1"/>
  <c r="BJ125" i="1"/>
  <c r="BL125" i="1" s="1"/>
  <c r="BN125" i="1" s="1"/>
  <c r="BP125" i="1" s="1"/>
  <c r="BR125" i="1" s="1"/>
  <c r="BT125" i="1" s="1"/>
  <c r="BV125" i="1" s="1"/>
  <c r="BX125" i="1" s="1"/>
  <c r="BZ125" i="1" s="1"/>
  <c r="CB125" i="1" s="1"/>
  <c r="CD125" i="1" s="1"/>
  <c r="CF125" i="1" s="1"/>
  <c r="D125" i="1"/>
  <c r="F125" i="1" s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H125" i="1" s="1"/>
  <c r="AJ125" i="1" s="1"/>
  <c r="AM122" i="1"/>
  <c r="AO122" i="1" s="1"/>
  <c r="AQ122" i="1" s="1"/>
  <c r="AS122" i="1" s="1"/>
  <c r="AU122" i="1" s="1"/>
  <c r="AW122" i="1" s="1"/>
  <c r="AY122" i="1" s="1"/>
  <c r="BA122" i="1" s="1"/>
  <c r="BC122" i="1" s="1"/>
  <c r="BE122" i="1" s="1"/>
  <c r="BG122" i="1" s="1"/>
  <c r="BI122" i="1" s="1"/>
  <c r="BJ122" i="1"/>
  <c r="BL122" i="1" s="1"/>
  <c r="BN122" i="1" s="1"/>
  <c r="BP122" i="1" s="1"/>
  <c r="BR122" i="1" s="1"/>
  <c r="BT122" i="1" s="1"/>
  <c r="BV122" i="1" s="1"/>
  <c r="BX122" i="1" s="1"/>
  <c r="BZ122" i="1" s="1"/>
  <c r="CB122" i="1" s="1"/>
  <c r="CD122" i="1" s="1"/>
  <c r="CF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M119" i="1"/>
  <c r="AO119" i="1" s="1"/>
  <c r="AQ119" i="1" s="1"/>
  <c r="AS119" i="1" s="1"/>
  <c r="AU119" i="1" s="1"/>
  <c r="AW119" i="1" s="1"/>
  <c r="AY119" i="1" s="1"/>
  <c r="BA119" i="1" s="1"/>
  <c r="BC119" i="1" s="1"/>
  <c r="BE119" i="1" s="1"/>
  <c r="BG119" i="1" s="1"/>
  <c r="BI119" i="1" s="1"/>
  <c r="BJ119" i="1"/>
  <c r="BL119" i="1" s="1"/>
  <c r="BN119" i="1" s="1"/>
  <c r="BP119" i="1" s="1"/>
  <c r="BR119" i="1" s="1"/>
  <c r="BT119" i="1" s="1"/>
  <c r="BV119" i="1" s="1"/>
  <c r="BX119" i="1" s="1"/>
  <c r="BZ119" i="1" s="1"/>
  <c r="CB119" i="1" s="1"/>
  <c r="CD119" i="1" s="1"/>
  <c r="CF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M114" i="1"/>
  <c r="AO114" i="1" s="1"/>
  <c r="AQ114" i="1" s="1"/>
  <c r="AS114" i="1" s="1"/>
  <c r="AU114" i="1" s="1"/>
  <c r="AW114" i="1" s="1"/>
  <c r="AY114" i="1" s="1"/>
  <c r="BA114" i="1" s="1"/>
  <c r="BC114" i="1" s="1"/>
  <c r="BE114" i="1" s="1"/>
  <c r="BG114" i="1" s="1"/>
  <c r="BI114" i="1" s="1"/>
  <c r="BJ114" i="1"/>
  <c r="BL114" i="1" s="1"/>
  <c r="BN114" i="1" s="1"/>
  <c r="BP114" i="1" s="1"/>
  <c r="BR114" i="1" s="1"/>
  <c r="BT114" i="1" s="1"/>
  <c r="BV114" i="1" s="1"/>
  <c r="BX114" i="1" s="1"/>
  <c r="BZ114" i="1" s="1"/>
  <c r="CB114" i="1" s="1"/>
  <c r="CD114" i="1" s="1"/>
  <c r="CF114" i="1" s="1"/>
  <c r="D114" i="1"/>
  <c r="F114" i="1" s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BQ216" i="1" l="1"/>
  <c r="BQ256" i="1" s="1"/>
  <c r="BQ273" i="1" s="1"/>
  <c r="BQ268" i="1"/>
  <c r="BJ261" i="1"/>
  <c r="BL261" i="1" s="1"/>
  <c r="BN261" i="1" s="1"/>
  <c r="BP261" i="1" s="1"/>
  <c r="BR261" i="1" s="1"/>
  <c r="BT261" i="1" s="1"/>
  <c r="BV261" i="1" s="1"/>
  <c r="BX261" i="1" s="1"/>
  <c r="BZ261" i="1" s="1"/>
  <c r="CB261" i="1" s="1"/>
  <c r="CD261" i="1" s="1"/>
  <c r="CF261" i="1" s="1"/>
  <c r="BL95" i="1"/>
  <c r="BN95" i="1" s="1"/>
  <c r="BP95" i="1" s="1"/>
  <c r="BR95" i="1" s="1"/>
  <c r="BT95" i="1" s="1"/>
  <c r="BV95" i="1" s="1"/>
  <c r="BX95" i="1" s="1"/>
  <c r="BZ95" i="1" s="1"/>
  <c r="CB95" i="1" s="1"/>
  <c r="CD95" i="1" s="1"/>
  <c r="CF95" i="1" s="1"/>
  <c r="AM261" i="1"/>
  <c r="AO261" i="1" s="1"/>
  <c r="AQ261" i="1" s="1"/>
  <c r="AS261" i="1" s="1"/>
  <c r="AU261" i="1" s="1"/>
  <c r="AW261" i="1" s="1"/>
  <c r="AY261" i="1" s="1"/>
  <c r="BA261" i="1" s="1"/>
  <c r="BC261" i="1" s="1"/>
  <c r="BE261" i="1" s="1"/>
  <c r="BG261" i="1" s="1"/>
  <c r="BI261" i="1" s="1"/>
  <c r="AM95" i="1"/>
  <c r="AO95" i="1" s="1"/>
  <c r="AQ95" i="1" s="1"/>
  <c r="AS95" i="1" s="1"/>
  <c r="AU95" i="1" s="1"/>
  <c r="AW95" i="1" s="1"/>
  <c r="AY95" i="1" s="1"/>
  <c r="BA95" i="1" s="1"/>
  <c r="BC95" i="1" s="1"/>
  <c r="BE95" i="1" s="1"/>
  <c r="BG95" i="1" s="1"/>
  <c r="BI95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AH261" i="1" s="1"/>
  <c r="AJ261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BJ90" i="1"/>
  <c r="BL90" i="1" s="1"/>
  <c r="BN90" i="1" s="1"/>
  <c r="BP90" i="1" s="1"/>
  <c r="BR90" i="1" s="1"/>
  <c r="BT90" i="1" s="1"/>
  <c r="BV90" i="1" s="1"/>
  <c r="BX90" i="1" s="1"/>
  <c r="BZ90" i="1" s="1"/>
  <c r="CB90" i="1" s="1"/>
  <c r="CD90" i="1" s="1"/>
  <c r="CF90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AH265" i="1" s="1"/>
  <c r="AJ265" i="1" s="1"/>
  <c r="BJ265" i="1"/>
  <c r="BL265" i="1" s="1"/>
  <c r="BN265" i="1" s="1"/>
  <c r="BP265" i="1" s="1"/>
  <c r="BR265" i="1" s="1"/>
  <c r="BT265" i="1" s="1"/>
  <c r="BV265" i="1" s="1"/>
  <c r="BX265" i="1" s="1"/>
  <c r="BZ265" i="1" s="1"/>
  <c r="CB265" i="1" s="1"/>
  <c r="CD265" i="1" s="1"/>
  <c r="CF265" i="1" s="1"/>
  <c r="AM90" i="1"/>
  <c r="AO90" i="1" s="1"/>
  <c r="AQ90" i="1" s="1"/>
  <c r="AS90" i="1" s="1"/>
  <c r="AU90" i="1" s="1"/>
  <c r="AW90" i="1" s="1"/>
  <c r="AY90" i="1" s="1"/>
  <c r="BA90" i="1" s="1"/>
  <c r="BC90" i="1" s="1"/>
  <c r="BE90" i="1" s="1"/>
  <c r="BG90" i="1" s="1"/>
  <c r="BI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M265" i="1"/>
  <c r="AO265" i="1" s="1"/>
  <c r="AQ265" i="1" s="1"/>
  <c r="AS265" i="1" s="1"/>
  <c r="AU265" i="1" s="1"/>
  <c r="AW265" i="1" s="1"/>
  <c r="AY265" i="1" s="1"/>
  <c r="BA265" i="1" s="1"/>
  <c r="BC265" i="1" s="1"/>
  <c r="BE265" i="1" s="1"/>
  <c r="BG265" i="1" s="1"/>
  <c r="BI265" i="1" s="1"/>
  <c r="AM223" i="1" l="1"/>
  <c r="AO223" i="1" s="1"/>
  <c r="AQ223" i="1" s="1"/>
  <c r="AS223" i="1" s="1"/>
  <c r="AU223" i="1" s="1"/>
  <c r="AW223" i="1" s="1"/>
  <c r="AY223" i="1" s="1"/>
  <c r="BA223" i="1" s="1"/>
  <c r="BC223" i="1" s="1"/>
  <c r="BE223" i="1" s="1"/>
  <c r="BG223" i="1" s="1"/>
  <c r="BI223" i="1" s="1"/>
  <c r="BJ223" i="1"/>
  <c r="BL223" i="1" s="1"/>
  <c r="BN223" i="1" s="1"/>
  <c r="BP223" i="1" s="1"/>
  <c r="BR223" i="1" s="1"/>
  <c r="BT223" i="1" s="1"/>
  <c r="BV223" i="1" s="1"/>
  <c r="BX223" i="1" s="1"/>
  <c r="BZ223" i="1" s="1"/>
  <c r="CB223" i="1" s="1"/>
  <c r="CD223" i="1" s="1"/>
  <c r="CF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M222" i="1"/>
  <c r="AO222" i="1" s="1"/>
  <c r="AQ222" i="1" s="1"/>
  <c r="AS222" i="1" s="1"/>
  <c r="AU222" i="1" s="1"/>
  <c r="AW222" i="1" s="1"/>
  <c r="AY222" i="1" s="1"/>
  <c r="BA222" i="1" s="1"/>
  <c r="BC222" i="1" s="1"/>
  <c r="BE222" i="1" s="1"/>
  <c r="BG222" i="1" s="1"/>
  <c r="BI222" i="1" s="1"/>
  <c r="BJ222" i="1"/>
  <c r="BL222" i="1" s="1"/>
  <c r="BN222" i="1" s="1"/>
  <c r="BP222" i="1" s="1"/>
  <c r="BR222" i="1" s="1"/>
  <c r="BT222" i="1" s="1"/>
  <c r="BV222" i="1" s="1"/>
  <c r="BX222" i="1" s="1"/>
  <c r="BZ222" i="1" s="1"/>
  <c r="CB222" i="1" s="1"/>
  <c r="CD222" i="1" s="1"/>
  <c r="CF222" i="1" s="1"/>
  <c r="D222" i="1"/>
  <c r="F222" i="1" s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AH222" i="1" s="1"/>
  <c r="AJ222" i="1" s="1"/>
  <c r="BJ227" i="1"/>
  <c r="D227" i="1"/>
  <c r="BL269" i="1" l="1"/>
  <c r="BN269" i="1" s="1"/>
  <c r="BP269" i="1" s="1"/>
  <c r="BR269" i="1" s="1"/>
  <c r="BT269" i="1" s="1"/>
  <c r="BV269" i="1" s="1"/>
  <c r="BX269" i="1" s="1"/>
  <c r="BZ269" i="1" s="1"/>
  <c r="CB269" i="1" s="1"/>
  <c r="CD269" i="1" s="1"/>
  <c r="CF269" i="1" s="1"/>
  <c r="BL227" i="1"/>
  <c r="BN227" i="1" s="1"/>
  <c r="BP227" i="1" s="1"/>
  <c r="BR227" i="1" s="1"/>
  <c r="BT227" i="1" s="1"/>
  <c r="BV227" i="1" s="1"/>
  <c r="BX227" i="1" s="1"/>
  <c r="BZ227" i="1" s="1"/>
  <c r="CB227" i="1" s="1"/>
  <c r="CD227" i="1" s="1"/>
  <c r="CF227" i="1" s="1"/>
  <c r="AM220" i="1"/>
  <c r="AO220" i="1" s="1"/>
  <c r="AQ220" i="1" s="1"/>
  <c r="AS220" i="1" s="1"/>
  <c r="AU220" i="1" s="1"/>
  <c r="AW220" i="1" s="1"/>
  <c r="AY220" i="1" s="1"/>
  <c r="BA220" i="1" s="1"/>
  <c r="BC220" i="1" s="1"/>
  <c r="BE220" i="1" s="1"/>
  <c r="BG220" i="1" s="1"/>
  <c r="BI220" i="1" s="1"/>
  <c r="AM227" i="1"/>
  <c r="AO227" i="1" s="1"/>
  <c r="AQ227" i="1" s="1"/>
  <c r="AS227" i="1" s="1"/>
  <c r="AU227" i="1" s="1"/>
  <c r="AW227" i="1" s="1"/>
  <c r="AY227" i="1" s="1"/>
  <c r="BA227" i="1" s="1"/>
  <c r="BC227" i="1" s="1"/>
  <c r="BE227" i="1" s="1"/>
  <c r="BG227" i="1" s="1"/>
  <c r="BI227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AJ227" i="1" s="1"/>
  <c r="BJ220" i="1"/>
  <c r="BL220" i="1" s="1"/>
  <c r="BN220" i="1" s="1"/>
  <c r="BP220" i="1" s="1"/>
  <c r="BR220" i="1" s="1"/>
  <c r="BT220" i="1" s="1"/>
  <c r="BV220" i="1" s="1"/>
  <c r="BX220" i="1" s="1"/>
  <c r="BZ220" i="1" s="1"/>
  <c r="CB220" i="1" s="1"/>
  <c r="CD220" i="1" s="1"/>
  <c r="CF220" i="1" s="1"/>
  <c r="AM269" i="1"/>
  <c r="AO269" i="1" s="1"/>
  <c r="AQ269" i="1" s="1"/>
  <c r="AS269" i="1" s="1"/>
  <c r="AU269" i="1" s="1"/>
  <c r="AW269" i="1" s="1"/>
  <c r="AY269" i="1" s="1"/>
  <c r="BA269" i="1" s="1"/>
  <c r="BC269" i="1" s="1"/>
  <c r="BE269" i="1" s="1"/>
  <c r="BG269" i="1" s="1"/>
  <c r="BI269" i="1" s="1"/>
  <c r="F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AF269" i="1" s="1"/>
  <c r="AH269" i="1" s="1"/>
  <c r="AJ269" i="1" s="1"/>
  <c r="AM268" i="1" l="1"/>
  <c r="AO268" i="1" s="1"/>
  <c r="AQ268" i="1" s="1"/>
  <c r="AS268" i="1" s="1"/>
  <c r="AU268" i="1" s="1"/>
  <c r="AW268" i="1" s="1"/>
  <c r="AY268" i="1" s="1"/>
  <c r="BA268" i="1" s="1"/>
  <c r="BC268" i="1" s="1"/>
  <c r="BE268" i="1" s="1"/>
  <c r="BG268" i="1" s="1"/>
  <c r="BI268" i="1" s="1"/>
  <c r="BJ268" i="1"/>
  <c r="BL268" i="1" s="1"/>
  <c r="BN268" i="1" s="1"/>
  <c r="BP268" i="1" s="1"/>
  <c r="BR268" i="1" s="1"/>
  <c r="BT268" i="1" s="1"/>
  <c r="BV268" i="1" s="1"/>
  <c r="BX268" i="1" s="1"/>
  <c r="BZ268" i="1" s="1"/>
  <c r="CB268" i="1" s="1"/>
  <c r="CD268" i="1" s="1"/>
  <c r="CF268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H268" i="1" s="1"/>
  <c r="AJ268" i="1" s="1"/>
  <c r="AM216" i="1"/>
  <c r="AO216" i="1" s="1"/>
  <c r="AQ216" i="1" s="1"/>
  <c r="AS216" i="1" s="1"/>
  <c r="AU216" i="1" s="1"/>
  <c r="AW216" i="1" s="1"/>
  <c r="AY216" i="1" s="1"/>
  <c r="BA216" i="1" s="1"/>
  <c r="BC216" i="1" s="1"/>
  <c r="BE216" i="1" s="1"/>
  <c r="BG216" i="1" s="1"/>
  <c r="BI216" i="1" s="1"/>
  <c r="BJ216" i="1"/>
  <c r="BL216" i="1" s="1"/>
  <c r="BN216" i="1" s="1"/>
  <c r="BP216" i="1" s="1"/>
  <c r="BR216" i="1" s="1"/>
  <c r="BT216" i="1" s="1"/>
  <c r="BV216" i="1" s="1"/>
  <c r="BX216" i="1" s="1"/>
  <c r="BZ216" i="1" s="1"/>
  <c r="CB216" i="1" s="1"/>
  <c r="CD216" i="1" s="1"/>
  <c r="CF216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AH216" i="1" s="1"/>
  <c r="AJ216" i="1" s="1"/>
  <c r="AM258" i="1" l="1"/>
  <c r="AO258" i="1" s="1"/>
  <c r="AQ258" i="1" s="1"/>
  <c r="AS258" i="1" s="1"/>
  <c r="AU258" i="1" s="1"/>
  <c r="AW258" i="1" s="1"/>
  <c r="AY258" i="1" s="1"/>
  <c r="BA258" i="1" s="1"/>
  <c r="BC258" i="1" s="1"/>
  <c r="BE258" i="1" s="1"/>
  <c r="BG258" i="1" s="1"/>
  <c r="BI258" i="1" s="1"/>
  <c r="BJ258" i="1"/>
  <c r="BL258" i="1" s="1"/>
  <c r="BN258" i="1" s="1"/>
  <c r="BP258" i="1" s="1"/>
  <c r="BR258" i="1" s="1"/>
  <c r="BT258" i="1" s="1"/>
  <c r="BV258" i="1" s="1"/>
  <c r="BX258" i="1" s="1"/>
  <c r="BZ258" i="1" s="1"/>
  <c r="CB258" i="1" s="1"/>
  <c r="CD258" i="1" s="1"/>
  <c r="CF258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D258" i="1" s="1"/>
  <c r="AF258" i="1" s="1"/>
  <c r="AH258" i="1" s="1"/>
  <c r="AJ258" i="1" s="1"/>
  <c r="AM206" i="1"/>
  <c r="AO206" i="1" s="1"/>
  <c r="AQ206" i="1" s="1"/>
  <c r="AS206" i="1" s="1"/>
  <c r="AU206" i="1" s="1"/>
  <c r="AW206" i="1" s="1"/>
  <c r="AY206" i="1" s="1"/>
  <c r="BA206" i="1" s="1"/>
  <c r="BC206" i="1" s="1"/>
  <c r="BE206" i="1" s="1"/>
  <c r="BG206" i="1" s="1"/>
  <c r="BI206" i="1" s="1"/>
  <c r="BJ206" i="1"/>
  <c r="BL206" i="1" s="1"/>
  <c r="BN206" i="1" s="1"/>
  <c r="BP206" i="1" s="1"/>
  <c r="BR206" i="1" s="1"/>
  <c r="BT206" i="1" s="1"/>
  <c r="BV206" i="1" s="1"/>
  <c r="BX206" i="1" s="1"/>
  <c r="BZ206" i="1" s="1"/>
  <c r="CB206" i="1" s="1"/>
  <c r="CD206" i="1" s="1"/>
  <c r="CF206" i="1" s="1"/>
  <c r="D206" i="1"/>
  <c r="F206" i="1" s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M197" i="1"/>
  <c r="AO197" i="1" s="1"/>
  <c r="AQ197" i="1" s="1"/>
  <c r="AS197" i="1" s="1"/>
  <c r="AU197" i="1" s="1"/>
  <c r="AW197" i="1" s="1"/>
  <c r="AY197" i="1" s="1"/>
  <c r="BA197" i="1" s="1"/>
  <c r="BC197" i="1" s="1"/>
  <c r="BE197" i="1" s="1"/>
  <c r="BG197" i="1" s="1"/>
  <c r="BI197" i="1" s="1"/>
  <c r="BJ197" i="1"/>
  <c r="BL197" i="1" s="1"/>
  <c r="BN197" i="1" s="1"/>
  <c r="BP197" i="1" s="1"/>
  <c r="BR197" i="1" s="1"/>
  <c r="BT197" i="1" s="1"/>
  <c r="BV197" i="1" s="1"/>
  <c r="BX197" i="1" s="1"/>
  <c r="BZ197" i="1" s="1"/>
  <c r="CB197" i="1" s="1"/>
  <c r="CD197" i="1" s="1"/>
  <c r="CF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AM193" i="1"/>
  <c r="AO193" i="1" s="1"/>
  <c r="AQ193" i="1" s="1"/>
  <c r="AS193" i="1" s="1"/>
  <c r="AU193" i="1" s="1"/>
  <c r="AW193" i="1" s="1"/>
  <c r="AY193" i="1" s="1"/>
  <c r="BA193" i="1" s="1"/>
  <c r="BC193" i="1" s="1"/>
  <c r="BE193" i="1" s="1"/>
  <c r="BG193" i="1" s="1"/>
  <c r="BI193" i="1" s="1"/>
  <c r="BJ193" i="1"/>
  <c r="BL193" i="1" s="1"/>
  <c r="BN193" i="1" s="1"/>
  <c r="BP193" i="1" s="1"/>
  <c r="BR193" i="1" s="1"/>
  <c r="BT193" i="1" s="1"/>
  <c r="BV193" i="1" s="1"/>
  <c r="BX193" i="1" s="1"/>
  <c r="BZ193" i="1" s="1"/>
  <c r="CB193" i="1" s="1"/>
  <c r="CD193" i="1" s="1"/>
  <c r="CF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AM189" i="1"/>
  <c r="AO189" i="1" s="1"/>
  <c r="AQ189" i="1" s="1"/>
  <c r="AS189" i="1" s="1"/>
  <c r="AU189" i="1" s="1"/>
  <c r="AW189" i="1" s="1"/>
  <c r="AY189" i="1" s="1"/>
  <c r="BA189" i="1" s="1"/>
  <c r="BC189" i="1" s="1"/>
  <c r="BE189" i="1" s="1"/>
  <c r="BG189" i="1" s="1"/>
  <c r="BI189" i="1" s="1"/>
  <c r="BJ189" i="1"/>
  <c r="BL189" i="1" s="1"/>
  <c r="BN189" i="1" s="1"/>
  <c r="BP189" i="1" s="1"/>
  <c r="BR189" i="1" s="1"/>
  <c r="BT189" i="1" s="1"/>
  <c r="BV189" i="1" s="1"/>
  <c r="BX189" i="1" s="1"/>
  <c r="BZ189" i="1" s="1"/>
  <c r="CB189" i="1" s="1"/>
  <c r="CD189" i="1" s="1"/>
  <c r="CF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AM185" i="1"/>
  <c r="AO185" i="1" s="1"/>
  <c r="AQ185" i="1" s="1"/>
  <c r="AS185" i="1" s="1"/>
  <c r="AU185" i="1" s="1"/>
  <c r="AW185" i="1" s="1"/>
  <c r="AY185" i="1" s="1"/>
  <c r="BA185" i="1" s="1"/>
  <c r="BC185" i="1" s="1"/>
  <c r="BE185" i="1" s="1"/>
  <c r="BG185" i="1" s="1"/>
  <c r="BI185" i="1" s="1"/>
  <c r="BJ185" i="1"/>
  <c r="BL185" i="1" s="1"/>
  <c r="BN185" i="1" s="1"/>
  <c r="BP185" i="1" s="1"/>
  <c r="BR185" i="1" s="1"/>
  <c r="BT185" i="1" s="1"/>
  <c r="BV185" i="1" s="1"/>
  <c r="BX185" i="1" s="1"/>
  <c r="BZ185" i="1" s="1"/>
  <c r="CB185" i="1" s="1"/>
  <c r="CD185" i="1" s="1"/>
  <c r="CF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M180" i="1"/>
  <c r="AO180" i="1" s="1"/>
  <c r="AQ180" i="1" s="1"/>
  <c r="AS180" i="1" s="1"/>
  <c r="AU180" i="1" s="1"/>
  <c r="AW180" i="1" s="1"/>
  <c r="AY180" i="1" s="1"/>
  <c r="BA180" i="1" s="1"/>
  <c r="BC180" i="1" s="1"/>
  <c r="BE180" i="1" s="1"/>
  <c r="BG180" i="1" s="1"/>
  <c r="BI180" i="1" s="1"/>
  <c r="BJ180" i="1"/>
  <c r="BL180" i="1" s="1"/>
  <c r="BN180" i="1" s="1"/>
  <c r="BP180" i="1" s="1"/>
  <c r="BR180" i="1" s="1"/>
  <c r="BT180" i="1" s="1"/>
  <c r="BV180" i="1" s="1"/>
  <c r="BX180" i="1" s="1"/>
  <c r="BZ180" i="1" s="1"/>
  <c r="CB180" i="1" s="1"/>
  <c r="CD180" i="1" s="1"/>
  <c r="CF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AF180" i="1" s="1"/>
  <c r="AH180" i="1" s="1"/>
  <c r="AJ180" i="1" s="1"/>
  <c r="AM176" i="1"/>
  <c r="AO176" i="1" s="1"/>
  <c r="AQ176" i="1" s="1"/>
  <c r="AS176" i="1" s="1"/>
  <c r="AU176" i="1" s="1"/>
  <c r="AW176" i="1" s="1"/>
  <c r="AY176" i="1" s="1"/>
  <c r="BA176" i="1" s="1"/>
  <c r="BC176" i="1" s="1"/>
  <c r="BE176" i="1" s="1"/>
  <c r="BG176" i="1" s="1"/>
  <c r="BI176" i="1" s="1"/>
  <c r="BJ176" i="1"/>
  <c r="BL176" i="1" s="1"/>
  <c r="BN176" i="1" s="1"/>
  <c r="BP176" i="1" s="1"/>
  <c r="BR176" i="1" s="1"/>
  <c r="BT176" i="1" s="1"/>
  <c r="BV176" i="1" s="1"/>
  <c r="BX176" i="1" s="1"/>
  <c r="BZ176" i="1" s="1"/>
  <c r="CB176" i="1" s="1"/>
  <c r="CD176" i="1" s="1"/>
  <c r="CF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AM172" i="1"/>
  <c r="AO172" i="1" s="1"/>
  <c r="AQ172" i="1" s="1"/>
  <c r="AS172" i="1" s="1"/>
  <c r="AU172" i="1" s="1"/>
  <c r="AW172" i="1" s="1"/>
  <c r="AY172" i="1" s="1"/>
  <c r="BA172" i="1" s="1"/>
  <c r="BC172" i="1" s="1"/>
  <c r="BE172" i="1" s="1"/>
  <c r="BG172" i="1" s="1"/>
  <c r="BI172" i="1" s="1"/>
  <c r="BJ172" i="1"/>
  <c r="BL172" i="1" s="1"/>
  <c r="BN172" i="1" s="1"/>
  <c r="BP172" i="1" s="1"/>
  <c r="BR172" i="1" s="1"/>
  <c r="BT172" i="1" s="1"/>
  <c r="BV172" i="1" s="1"/>
  <c r="BX172" i="1" s="1"/>
  <c r="BZ172" i="1" s="1"/>
  <c r="CB172" i="1" s="1"/>
  <c r="CD172" i="1" s="1"/>
  <c r="CF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M140" i="1"/>
  <c r="AO140" i="1" s="1"/>
  <c r="AQ140" i="1" s="1"/>
  <c r="AS140" i="1" s="1"/>
  <c r="AU140" i="1" s="1"/>
  <c r="AW140" i="1" s="1"/>
  <c r="AY140" i="1" s="1"/>
  <c r="BA140" i="1" s="1"/>
  <c r="BC140" i="1" s="1"/>
  <c r="BE140" i="1" s="1"/>
  <c r="BG140" i="1" s="1"/>
  <c r="BI140" i="1" s="1"/>
  <c r="BJ140" i="1"/>
  <c r="BL140" i="1" s="1"/>
  <c r="BN140" i="1" s="1"/>
  <c r="BP140" i="1" s="1"/>
  <c r="BR140" i="1" s="1"/>
  <c r="BT140" i="1" s="1"/>
  <c r="BV140" i="1" s="1"/>
  <c r="BX140" i="1" s="1"/>
  <c r="BZ140" i="1" s="1"/>
  <c r="CB140" i="1" s="1"/>
  <c r="CD140" i="1" s="1"/>
  <c r="CF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M141" i="1"/>
  <c r="AO141" i="1" s="1"/>
  <c r="AQ141" i="1" s="1"/>
  <c r="AS141" i="1" s="1"/>
  <c r="AU141" i="1" s="1"/>
  <c r="AW141" i="1" s="1"/>
  <c r="AY141" i="1" s="1"/>
  <c r="BA141" i="1" s="1"/>
  <c r="BC141" i="1" s="1"/>
  <c r="BE141" i="1" s="1"/>
  <c r="BG141" i="1" s="1"/>
  <c r="BI141" i="1" s="1"/>
  <c r="BJ141" i="1"/>
  <c r="BL141" i="1" s="1"/>
  <c r="BN141" i="1" s="1"/>
  <c r="BP141" i="1" s="1"/>
  <c r="BR141" i="1" s="1"/>
  <c r="BT141" i="1" s="1"/>
  <c r="BV141" i="1" s="1"/>
  <c r="BX141" i="1" s="1"/>
  <c r="BZ141" i="1" s="1"/>
  <c r="CB141" i="1" s="1"/>
  <c r="CD141" i="1" s="1"/>
  <c r="CF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AH141" i="1" s="1"/>
  <c r="AJ141" i="1" s="1"/>
  <c r="AM266" i="1" l="1"/>
  <c r="AO266" i="1" s="1"/>
  <c r="AQ266" i="1" s="1"/>
  <c r="AS266" i="1" s="1"/>
  <c r="AU266" i="1" s="1"/>
  <c r="AW266" i="1" s="1"/>
  <c r="AY266" i="1" s="1"/>
  <c r="BA266" i="1" s="1"/>
  <c r="BC266" i="1" s="1"/>
  <c r="BE266" i="1" s="1"/>
  <c r="BG266" i="1" s="1"/>
  <c r="BI266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BJ137" i="1"/>
  <c r="BL137" i="1" s="1"/>
  <c r="BN137" i="1" s="1"/>
  <c r="BP137" i="1" s="1"/>
  <c r="BR137" i="1" s="1"/>
  <c r="BT137" i="1" s="1"/>
  <c r="BV137" i="1" s="1"/>
  <c r="BX137" i="1" s="1"/>
  <c r="BZ137" i="1" s="1"/>
  <c r="CB137" i="1" s="1"/>
  <c r="CD137" i="1" s="1"/>
  <c r="CF137" i="1" s="1"/>
  <c r="BJ266" i="1"/>
  <c r="BL266" i="1" s="1"/>
  <c r="BN266" i="1" s="1"/>
  <c r="BP266" i="1" s="1"/>
  <c r="BR266" i="1" s="1"/>
  <c r="BT266" i="1" s="1"/>
  <c r="BV266" i="1" s="1"/>
  <c r="BX266" i="1" s="1"/>
  <c r="BZ266" i="1" s="1"/>
  <c r="CB266" i="1" s="1"/>
  <c r="CD266" i="1" s="1"/>
  <c r="CF266" i="1" s="1"/>
  <c r="BJ160" i="1"/>
  <c r="BL160" i="1" s="1"/>
  <c r="BN160" i="1" s="1"/>
  <c r="BP160" i="1" s="1"/>
  <c r="BR160" i="1" s="1"/>
  <c r="BT160" i="1" s="1"/>
  <c r="BV160" i="1" s="1"/>
  <c r="BX160" i="1" s="1"/>
  <c r="BZ160" i="1" s="1"/>
  <c r="CB160" i="1" s="1"/>
  <c r="CD160" i="1" s="1"/>
  <c r="CF160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AH137" i="1" s="1"/>
  <c r="AJ137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AF266" i="1" s="1"/>
  <c r="AH266" i="1" s="1"/>
  <c r="AJ266" i="1" s="1"/>
  <c r="AM160" i="1"/>
  <c r="AO160" i="1" s="1"/>
  <c r="AQ160" i="1" s="1"/>
  <c r="AS160" i="1" s="1"/>
  <c r="AU160" i="1" s="1"/>
  <c r="AW160" i="1" s="1"/>
  <c r="AY160" i="1" s="1"/>
  <c r="BA160" i="1" s="1"/>
  <c r="BC160" i="1" s="1"/>
  <c r="BE160" i="1" s="1"/>
  <c r="BG160" i="1" s="1"/>
  <c r="BI160" i="1" s="1"/>
  <c r="AM137" i="1"/>
  <c r="AO137" i="1" s="1"/>
  <c r="AQ137" i="1" s="1"/>
  <c r="AS137" i="1" s="1"/>
  <c r="AU137" i="1" s="1"/>
  <c r="AW137" i="1" s="1"/>
  <c r="AY137" i="1" s="1"/>
  <c r="BA137" i="1" s="1"/>
  <c r="BC137" i="1" s="1"/>
  <c r="BE137" i="1" s="1"/>
  <c r="BG137" i="1" s="1"/>
  <c r="BI137" i="1" s="1"/>
  <c r="BJ22" i="1"/>
  <c r="D22" i="1"/>
  <c r="BJ21" i="1"/>
  <c r="AM20" i="1"/>
  <c r="AO20" i="1" s="1"/>
  <c r="AQ20" i="1" s="1"/>
  <c r="AS20" i="1" s="1"/>
  <c r="AU20" i="1" s="1"/>
  <c r="AW20" i="1" s="1"/>
  <c r="AY20" i="1" s="1"/>
  <c r="BA20" i="1" s="1"/>
  <c r="BC20" i="1" s="1"/>
  <c r="BE20" i="1" s="1"/>
  <c r="BG20" i="1" s="1"/>
  <c r="BI20" i="1" s="1"/>
  <c r="BJ20" i="1"/>
  <c r="BL20" i="1" s="1"/>
  <c r="BN20" i="1" s="1"/>
  <c r="BP20" i="1" s="1"/>
  <c r="BR20" i="1" s="1"/>
  <c r="BT20" i="1" s="1"/>
  <c r="BV20" i="1" s="1"/>
  <c r="BX20" i="1" s="1"/>
  <c r="BZ20" i="1" s="1"/>
  <c r="CB20" i="1" s="1"/>
  <c r="CD20" i="1" s="1"/>
  <c r="CF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F20" i="1" s="1"/>
  <c r="AH20" i="1" s="1"/>
  <c r="AJ20" i="1" s="1"/>
  <c r="AM66" i="1"/>
  <c r="AO66" i="1" s="1"/>
  <c r="AQ66" i="1" s="1"/>
  <c r="AS66" i="1" s="1"/>
  <c r="AU66" i="1" s="1"/>
  <c r="AW66" i="1" s="1"/>
  <c r="AY66" i="1" s="1"/>
  <c r="BA66" i="1" s="1"/>
  <c r="BC66" i="1" s="1"/>
  <c r="BE66" i="1" s="1"/>
  <c r="BG66" i="1" s="1"/>
  <c r="BI66" i="1" s="1"/>
  <c r="BJ66" i="1"/>
  <c r="BL66" i="1" s="1"/>
  <c r="BN66" i="1" s="1"/>
  <c r="BP66" i="1" s="1"/>
  <c r="BR66" i="1" s="1"/>
  <c r="BT66" i="1" s="1"/>
  <c r="BV66" i="1" s="1"/>
  <c r="BX66" i="1" s="1"/>
  <c r="BZ66" i="1" s="1"/>
  <c r="CB66" i="1" s="1"/>
  <c r="CD66" i="1" s="1"/>
  <c r="CF66" i="1" s="1"/>
  <c r="D66" i="1"/>
  <c r="F66" i="1" s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M57" i="1"/>
  <c r="AO57" i="1" s="1"/>
  <c r="AQ57" i="1" s="1"/>
  <c r="AS57" i="1" s="1"/>
  <c r="AU57" i="1" s="1"/>
  <c r="AW57" i="1" s="1"/>
  <c r="AY57" i="1" s="1"/>
  <c r="BA57" i="1" s="1"/>
  <c r="BC57" i="1" s="1"/>
  <c r="BE57" i="1" s="1"/>
  <c r="BG57" i="1" s="1"/>
  <c r="BI57" i="1" s="1"/>
  <c r="BJ57" i="1"/>
  <c r="BL57" i="1" s="1"/>
  <c r="BN57" i="1" s="1"/>
  <c r="BP57" i="1" s="1"/>
  <c r="BR57" i="1" s="1"/>
  <c r="BT57" i="1" s="1"/>
  <c r="BV57" i="1" s="1"/>
  <c r="BX57" i="1" s="1"/>
  <c r="BZ57" i="1" s="1"/>
  <c r="CB57" i="1" s="1"/>
  <c r="CD57" i="1" s="1"/>
  <c r="CF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BJ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BJ38" i="1"/>
  <c r="D38" i="1"/>
  <c r="D33" i="1"/>
  <c r="BJ264" i="1" l="1"/>
  <c r="BL264" i="1" s="1"/>
  <c r="BN264" i="1" s="1"/>
  <c r="BP264" i="1" s="1"/>
  <c r="BR264" i="1" s="1"/>
  <c r="BT264" i="1" s="1"/>
  <c r="BV264" i="1" s="1"/>
  <c r="BX264" i="1" s="1"/>
  <c r="BZ264" i="1" s="1"/>
  <c r="CB264" i="1" s="1"/>
  <c r="CD264" i="1" s="1"/>
  <c r="CF26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AH264" i="1" s="1"/>
  <c r="AJ264" i="1" s="1"/>
  <c r="AM48" i="1"/>
  <c r="AO48" i="1" s="1"/>
  <c r="AQ48" i="1" s="1"/>
  <c r="AS48" i="1" s="1"/>
  <c r="AU48" i="1" s="1"/>
  <c r="AW48" i="1" s="1"/>
  <c r="AY48" i="1" s="1"/>
  <c r="BA48" i="1" s="1"/>
  <c r="BC48" i="1" s="1"/>
  <c r="BE48" i="1" s="1"/>
  <c r="BG48" i="1" s="1"/>
  <c r="BI48" i="1" s="1"/>
  <c r="AM264" i="1"/>
  <c r="AO264" i="1" s="1"/>
  <c r="AQ264" i="1" s="1"/>
  <c r="AS264" i="1" s="1"/>
  <c r="AU264" i="1" s="1"/>
  <c r="AW264" i="1" s="1"/>
  <c r="AY264" i="1" s="1"/>
  <c r="BA264" i="1" s="1"/>
  <c r="BC264" i="1" s="1"/>
  <c r="BE264" i="1" s="1"/>
  <c r="BG264" i="1" s="1"/>
  <c r="BI264" i="1" s="1"/>
  <c r="BL48" i="1"/>
  <c r="BN48" i="1" s="1"/>
  <c r="BP48" i="1" s="1"/>
  <c r="BR48" i="1" s="1"/>
  <c r="BT48" i="1" s="1"/>
  <c r="BV48" i="1" s="1"/>
  <c r="BX48" i="1" s="1"/>
  <c r="BZ48" i="1" s="1"/>
  <c r="CB48" i="1" s="1"/>
  <c r="CD48" i="1" s="1"/>
  <c r="CF48" i="1" s="1"/>
  <c r="AM267" i="1"/>
  <c r="AO267" i="1" s="1"/>
  <c r="AQ267" i="1" s="1"/>
  <c r="AS267" i="1" s="1"/>
  <c r="AU267" i="1" s="1"/>
  <c r="AW267" i="1" s="1"/>
  <c r="AY267" i="1" s="1"/>
  <c r="BA267" i="1" s="1"/>
  <c r="BC267" i="1" s="1"/>
  <c r="BE267" i="1" s="1"/>
  <c r="BG267" i="1" s="1"/>
  <c r="BI267" i="1" s="1"/>
  <c r="AM38" i="1"/>
  <c r="AO38" i="1" s="1"/>
  <c r="AQ38" i="1" s="1"/>
  <c r="AS38" i="1" s="1"/>
  <c r="AU38" i="1" s="1"/>
  <c r="AW38" i="1" s="1"/>
  <c r="AY38" i="1" s="1"/>
  <c r="BA38" i="1" s="1"/>
  <c r="BC38" i="1" s="1"/>
  <c r="BE38" i="1" s="1"/>
  <c r="BG38" i="1" s="1"/>
  <c r="BI38" i="1" s="1"/>
  <c r="BJ259" i="1"/>
  <c r="BL259" i="1" s="1"/>
  <c r="BN259" i="1" s="1"/>
  <c r="BP259" i="1" s="1"/>
  <c r="BR259" i="1" s="1"/>
  <c r="BT259" i="1" s="1"/>
  <c r="BV259" i="1" s="1"/>
  <c r="BX259" i="1" s="1"/>
  <c r="BZ259" i="1" s="1"/>
  <c r="CB259" i="1" s="1"/>
  <c r="CD259" i="1" s="1"/>
  <c r="CF259" i="1" s="1"/>
  <c r="BL21" i="1"/>
  <c r="BN21" i="1" s="1"/>
  <c r="BP21" i="1" s="1"/>
  <c r="BR21" i="1" s="1"/>
  <c r="BT21" i="1" s="1"/>
  <c r="BV21" i="1" s="1"/>
  <c r="BX21" i="1" s="1"/>
  <c r="BZ21" i="1" s="1"/>
  <c r="CB21" i="1" s="1"/>
  <c r="CD21" i="1" s="1"/>
  <c r="CF21" i="1" s="1"/>
  <c r="AM260" i="1"/>
  <c r="AO260" i="1" s="1"/>
  <c r="AQ260" i="1" s="1"/>
  <c r="AS260" i="1" s="1"/>
  <c r="AU260" i="1" s="1"/>
  <c r="AW260" i="1" s="1"/>
  <c r="AY260" i="1" s="1"/>
  <c r="BA260" i="1" s="1"/>
  <c r="BC260" i="1" s="1"/>
  <c r="BE260" i="1" s="1"/>
  <c r="BG260" i="1" s="1"/>
  <c r="BI260" i="1" s="1"/>
  <c r="AM22" i="1"/>
  <c r="AO22" i="1" s="1"/>
  <c r="AQ22" i="1" s="1"/>
  <c r="AS22" i="1" s="1"/>
  <c r="AU22" i="1" s="1"/>
  <c r="AW22" i="1" s="1"/>
  <c r="AY22" i="1" s="1"/>
  <c r="BA22" i="1" s="1"/>
  <c r="BC22" i="1" s="1"/>
  <c r="BE22" i="1" s="1"/>
  <c r="BG22" i="1" s="1"/>
  <c r="BI22" i="1" s="1"/>
  <c r="BJ260" i="1"/>
  <c r="BL260" i="1" s="1"/>
  <c r="BN260" i="1" s="1"/>
  <c r="BP260" i="1" s="1"/>
  <c r="BR260" i="1" s="1"/>
  <c r="BT260" i="1" s="1"/>
  <c r="BV260" i="1" s="1"/>
  <c r="BX260" i="1" s="1"/>
  <c r="BZ260" i="1" s="1"/>
  <c r="CB260" i="1" s="1"/>
  <c r="CD260" i="1" s="1"/>
  <c r="CF260" i="1" s="1"/>
  <c r="BL22" i="1"/>
  <c r="BN22" i="1" s="1"/>
  <c r="BP22" i="1" s="1"/>
  <c r="BR22" i="1" s="1"/>
  <c r="BT22" i="1" s="1"/>
  <c r="BV22" i="1" s="1"/>
  <c r="BX22" i="1" s="1"/>
  <c r="BZ22" i="1" s="1"/>
  <c r="CB22" i="1" s="1"/>
  <c r="CD22" i="1" s="1"/>
  <c r="CF22" i="1" s="1"/>
  <c r="BJ267" i="1"/>
  <c r="BL267" i="1" s="1"/>
  <c r="BN267" i="1" s="1"/>
  <c r="BP267" i="1" s="1"/>
  <c r="BR267" i="1" s="1"/>
  <c r="BT267" i="1" s="1"/>
  <c r="BV267" i="1" s="1"/>
  <c r="BX267" i="1" s="1"/>
  <c r="BZ267" i="1" s="1"/>
  <c r="CB267" i="1" s="1"/>
  <c r="CD267" i="1" s="1"/>
  <c r="CF267" i="1" s="1"/>
  <c r="BL38" i="1"/>
  <c r="BN38" i="1" s="1"/>
  <c r="BP38" i="1" s="1"/>
  <c r="BR38" i="1" s="1"/>
  <c r="BT38" i="1" s="1"/>
  <c r="BV38" i="1" s="1"/>
  <c r="BX38" i="1" s="1"/>
  <c r="BZ38" i="1" s="1"/>
  <c r="CB38" i="1" s="1"/>
  <c r="CD38" i="1" s="1"/>
  <c r="CF38" i="1" s="1"/>
  <c r="AM259" i="1"/>
  <c r="AO259" i="1" s="1"/>
  <c r="AQ259" i="1" s="1"/>
  <c r="AS259" i="1" s="1"/>
  <c r="AU259" i="1" s="1"/>
  <c r="AW259" i="1" s="1"/>
  <c r="AY259" i="1" s="1"/>
  <c r="BA259" i="1" s="1"/>
  <c r="BC259" i="1" s="1"/>
  <c r="BE259" i="1" s="1"/>
  <c r="BG259" i="1" s="1"/>
  <c r="BI259" i="1" s="1"/>
  <c r="AM21" i="1"/>
  <c r="AO21" i="1" s="1"/>
  <c r="AQ21" i="1" s="1"/>
  <c r="AS21" i="1" s="1"/>
  <c r="AU21" i="1" s="1"/>
  <c r="AW21" i="1" s="1"/>
  <c r="AY21" i="1" s="1"/>
  <c r="BA21" i="1" s="1"/>
  <c r="BC21" i="1" s="1"/>
  <c r="BE21" i="1" s="1"/>
  <c r="BG21" i="1" s="1"/>
  <c r="BI21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D260" i="1" s="1"/>
  <c r="AF260" i="1" s="1"/>
  <c r="AH260" i="1" s="1"/>
  <c r="AJ260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AH267" i="1" s="1"/>
  <c r="AJ267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AF259" i="1" s="1"/>
  <c r="AH259" i="1" s="1"/>
  <c r="AJ259" i="1" s="1"/>
  <c r="D18" i="1"/>
  <c r="BJ18" i="1"/>
  <c r="AM270" i="1"/>
  <c r="AO270" i="1" s="1"/>
  <c r="AQ270" i="1" s="1"/>
  <c r="AS270" i="1" s="1"/>
  <c r="AU270" i="1" s="1"/>
  <c r="AW270" i="1" s="1"/>
  <c r="AY270" i="1" s="1"/>
  <c r="BA270" i="1" s="1"/>
  <c r="BC270" i="1" s="1"/>
  <c r="BE270" i="1" s="1"/>
  <c r="BG270" i="1" s="1"/>
  <c r="BI270" i="1" s="1"/>
  <c r="BJ270" i="1"/>
  <c r="BL270" i="1" s="1"/>
  <c r="BN270" i="1" s="1"/>
  <c r="BP270" i="1" s="1"/>
  <c r="BR270" i="1" s="1"/>
  <c r="BT270" i="1" s="1"/>
  <c r="BV270" i="1" s="1"/>
  <c r="BX270" i="1" s="1"/>
  <c r="BZ270" i="1" s="1"/>
  <c r="CB270" i="1" s="1"/>
  <c r="CD270" i="1" s="1"/>
  <c r="CF270" i="1" s="1"/>
  <c r="D270" i="1"/>
  <c r="F270" i="1" s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F270" i="1" s="1"/>
  <c r="AH270" i="1" s="1"/>
  <c r="AJ270" i="1" s="1"/>
  <c r="BJ256" i="1" l="1"/>
  <c r="BJ273" i="1" s="1"/>
  <c r="BL18" i="1"/>
  <c r="BN18" i="1" s="1"/>
  <c r="BP18" i="1" s="1"/>
  <c r="BR18" i="1" s="1"/>
  <c r="BT18" i="1" s="1"/>
  <c r="BV18" i="1" s="1"/>
  <c r="BX18" i="1" s="1"/>
  <c r="BZ18" i="1" s="1"/>
  <c r="CB18" i="1" s="1"/>
  <c r="CD18" i="1" s="1"/>
  <c r="CF18" i="1" s="1"/>
  <c r="AM18" i="1"/>
  <c r="AO18" i="1" s="1"/>
  <c r="AQ18" i="1" s="1"/>
  <c r="AS18" i="1" s="1"/>
  <c r="AU18" i="1" s="1"/>
  <c r="AW18" i="1" s="1"/>
  <c r="AY18" i="1" s="1"/>
  <c r="BA18" i="1" s="1"/>
  <c r="BC18" i="1" s="1"/>
  <c r="BE18" i="1" s="1"/>
  <c r="BG18" i="1" s="1"/>
  <c r="BI18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D273" i="1" l="1"/>
  <c r="AF256" i="1"/>
  <c r="AH256" i="1" s="1"/>
  <c r="AJ256" i="1" s="1"/>
  <c r="BJ263" i="1"/>
  <c r="AM256" i="1"/>
  <c r="AM273" i="1" s="1"/>
  <c r="BL256" i="1"/>
  <c r="BL273" i="1" s="1"/>
  <c r="BN256" i="1" l="1"/>
  <c r="BN273" i="1" s="1"/>
  <c r="AO256" i="1"/>
  <c r="AO273" i="1" s="1"/>
  <c r="AQ256" i="1" l="1"/>
  <c r="AQ273" i="1" s="1"/>
  <c r="BP256" i="1"/>
  <c r="BP273" i="1" s="1"/>
  <c r="BR256" i="1" l="1"/>
  <c r="BR273" i="1" s="1"/>
  <c r="AS256" i="1"/>
  <c r="AS273" i="1" s="1"/>
  <c r="AU256" i="1" l="1"/>
  <c r="AU273" i="1" s="1"/>
  <c r="BT256" i="1"/>
  <c r="BT273" i="1" s="1"/>
  <c r="BV256" i="1" l="1"/>
  <c r="BV273" i="1" s="1"/>
  <c r="AW256" i="1"/>
  <c r="AW273" i="1" s="1"/>
  <c r="AY256" i="1" l="1"/>
  <c r="AY273" i="1" s="1"/>
  <c r="BX256" i="1"/>
  <c r="BX273" i="1" s="1"/>
  <c r="BZ256" i="1" l="1"/>
  <c r="BZ273" i="1" s="1"/>
  <c r="BA256" i="1"/>
  <c r="BA273" i="1" s="1"/>
  <c r="CB256" i="1" l="1"/>
  <c r="CB273" i="1" s="1"/>
  <c r="BC256" i="1"/>
  <c r="BC273" i="1" s="1"/>
  <c r="CD256" i="1" l="1"/>
  <c r="BE256" i="1"/>
  <c r="BE273" i="1" s="1"/>
  <c r="CF256" i="1" l="1"/>
  <c r="CD273" i="1"/>
  <c r="BG256" i="1"/>
  <c r="BI256" i="1" l="1"/>
  <c r="BG273" i="1"/>
</calcChain>
</file>

<file path=xl/sharedStrings.xml><?xml version="1.0" encoding="utf-8"?>
<sst xmlns="http://schemas.openxmlformats.org/spreadsheetml/2006/main" count="786" uniqueCount="390">
  <si>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</si>
  <si>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</si>
  <si>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</si>
  <si>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</si>
  <si>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</si>
  <si>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</si>
  <si>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</si>
  <si>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</si>
  <si>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</si>
  <si>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</si>
  <si>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</si>
  <si>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</si>
  <si>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</si>
  <si>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</si>
  <si>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</si>
  <si>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</si>
  <si>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</si>
  <si>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</si>
  <si>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</si>
  <si>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</si>
  <si>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</si>
  <si>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</si>
  <si>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</si>
  <si>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</si>
  <si>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</si>
  <si>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</si>
  <si>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</si>
  <si>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</si>
  <si>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</si>
  <si>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</si>
  <si>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</si>
  <si>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</si>
  <si>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</si>
  <si>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</si>
  <si>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</si>
  <si>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</si>
  <si>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</si>
  <si>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</si>
  <si>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</si>
  <si>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</si>
  <si>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</si>
  <si>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</si>
  <si>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</si>
  <si>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</si>
  <si>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</si>
  <si>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</si>
  <si>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</si>
  <si>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</si>
  <si>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</si>
  <si>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</si>
  <si>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</si>
  <si>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</si>
  <si>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</si>
  <si>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</si>
  <si>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</si>
  <si>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</si>
  <si>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</si>
  <si>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</si>
  <si>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</si>
  <si>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</si>
  <si>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</si>
  <si>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</si>
  <si>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</si>
  <si>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</si>
  <si>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</si>
  <si>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</si>
  <si>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</si>
  <si>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</si>
  <si>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</si>
  <si>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</si>
  <si>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</si>
  <si>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</si>
  <si>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</si>
  <si>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</si>
  <si>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</si>
  <si>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</si>
  <si>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</si>
  <si>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</si>
  <si>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</si>
  <si>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</si>
  <si>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</si>
  <si>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</si>
  <si>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</si>
  <si>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</si>
  <si>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</si>
  <si>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</si>
  <si>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</si>
  <si>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</si>
  <si>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</si>
  <si>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</si>
  <si>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</si>
  <si>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</si>
  <si>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</si>
  <si>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</si>
  <si>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</si>
  <si>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</si>
  <si>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</si>
  <si>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</si>
  <si>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</si>
  <si>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</si>
  <si>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</si>
  <si>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</si>
  <si>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</si>
  <si>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</si>
  <si>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</si>
  <si>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</si>
  <si>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</si>
  <si>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</si>
  <si>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</si>
  <si>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</si>
  <si>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</si>
  <si>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</si>
  <si>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</si>
  <si>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</si>
  <si>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</si>
  <si>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</si>
  <si>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</si>
  <si>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</si>
  <si>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</si>
  <si>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</si>
  <si>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</si>
  <si>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</si>
  <si>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</si>
  <si>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</si>
  <si>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</si>
  <si>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</si>
  <si>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</si>
  <si>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</si>
  <si>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</si>
  <si>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</si>
  <si>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</si>
  <si>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</si>
  <si>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</si>
  <si>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</si>
  <si>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</si>
  <si>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</si>
  <si>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</si>
  <si>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</si>
  <si>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</si>
  <si>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</si>
  <si>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</si>
  <si>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</si>
  <si>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</si>
  <si>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</si>
  <si>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</si>
  <si>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</si>
  <si>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</si>
  <si>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</si>
  <si>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</si>
  <si>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</si>
  <si>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</si>
  <si>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</si>
  <si>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</si>
  <si>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</si>
  <si>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</si>
  <si>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</si>
  <si>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</si>
  <si>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</si>
  <si>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</si>
  <si>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</si>
  <si>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</si>
  <si>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</si>
  <si>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</si>
  <si>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</si>
  <si>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</si>
  <si>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</si>
  <si>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</si>
  <si>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</si>
  <si>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</si>
  <si>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</si>
  <si>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</si>
  <si>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</si>
  <si>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</si>
  <si>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</si>
  <si>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</si>
  <si>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</si>
  <si>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</si>
  <si>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</si>
  <si>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</si>
  <si>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</si>
  <si>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</si>
  <si>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</si>
  <si>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</si>
  <si>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</si>
  <si>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</si>
  <si>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</si>
  <si>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</si>
  <si>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</si>
  <si>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</si>
  <si>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</si>
  <si>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</si>
  <si>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</si>
  <si>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</si>
  <si>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</si>
  <si>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</si>
  <si>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</si>
  <si>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</si>
  <si>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</si>
  <si>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</si>
  <si>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</si>
  <si>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</si>
  <si>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</si>
  <si>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</si>
  <si>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</si>
  <si>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</si>
  <si>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</si>
  <si>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</si>
  <si>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</si>
  <si>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</si>
  <si>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</si>
  <si>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</si>
  <si>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</si>
  <si>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</si>
  <si>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</si>
  <si>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</si>
  <si>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</si>
  <si>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</si>
  <si>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</si>
  <si>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</si>
  <si>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</si>
  <si>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</si>
  <si>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</si>
  <si>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</si>
  <si>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</si>
  <si>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</si>
  <si>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</si>
  <si>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</si>
  <si>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</si>
  <si>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</si>
  <si>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</si>
  <si>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</si>
  <si>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</si>
  <si>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</si>
  <si>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</si>
  <si>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</si>
  <si>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</si>
  <si>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</si>
  <si>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</si>
  <si>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</si>
  <si>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</si>
  <si>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</si>
  <si>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</si>
  <si>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</si>
  <si>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</si>
  <si>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</si>
  <si>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</si>
  <si>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</si>
  <si>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</si>
  <si>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</si>
  <si>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</si>
  <si>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</si>
  <si>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</si>
  <si>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</si>
  <si>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</si>
  <si>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</si>
  <si>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</si>
  <si>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</si>
  <si>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</si>
  <si>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</si>
  <si>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</si>
  <si>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</si>
  <si>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</si>
  <si>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</si>
  <si>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</si>
  <si>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</si>
  <si>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</si>
  <si>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</si>
  <si>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</si>
  <si>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</si>
  <si>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</si>
  <si>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</si>
  <si>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</si>
  <si>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</si>
  <si>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</si>
  <si>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</si>
  <si>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</si>
  <si>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</si>
  <si>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</si>
  <si>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</si>
  <si>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</si>
  <si>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</si>
  <si>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</si>
  <si>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</si>
  <si>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</si>
  <si>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</si>
  <si>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</si>
  <si>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</si>
  <si>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</si>
  <si>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</si>
  <si>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</si>
  <si>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</si>
  <si>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</si>
  <si>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</si>
  <si>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</si>
  <si>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</si>
  <si>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</si>
  <si>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</si>
  <si>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</si>
  <si>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</si>
  <si>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</si>
  <si>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</si>
  <si>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</si>
  <si>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</si>
  <si>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</si>
  <si>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</si>
  <si>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</si>
  <si>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</si>
  <si>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</si>
  <si>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</si>
  <si>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</si>
  <si>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</si>
  <si>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</si>
  <si>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</si>
  <si>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</si>
  <si>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</si>
  <si>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</si>
  <si>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</si>
  <si>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</si>
  <si>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</si>
  <si>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</si>
  <si>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</si>
  <si>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</si>
  <si>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</si>
  <si>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</si>
  <si>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</si>
  <si>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</si>
  <si>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</si>
  <si>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</si>
  <si>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</si>
  <si>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</si>
  <si>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</si>
  <si>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</si>
  <si>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</si>
  <si>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</si>
  <si>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</si>
  <si>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</si>
  <si>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</si>
  <si>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</si>
  <si>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</si>
  <si>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</si>
  <si>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</si>
  <si>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</si>
  <si>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</si>
  <si>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</si>
  <si>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</si>
  <si>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</si>
  <si>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</si>
  <si>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</si>
  <si>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</si>
  <si>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</si>
  <si>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</si>
  <si>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</si>
  <si>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</si>
  <si>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</si>
  <si>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</si>
  <si>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</si>
  <si>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</si>
  <si>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</si>
  <si>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</si>
  <si>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</si>
  <si>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</si>
  <si>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</si>
  <si>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</si>
  <si>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</si>
  <si>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</si>
  <si>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</si>
  <si>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</si>
  <si>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</si>
  <si>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</si>
  <si>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</si>
  <si>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</si>
  <si>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</si>
  <si>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</si>
  <si>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</si>
  <si>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</si>
  <si>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</si>
  <si>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</si>
  <si>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</si>
  <si>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</si>
  <si>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</si>
  <si>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</si>
  <si>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</si>
  <si>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</si>
  <si>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</si>
  <si>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Комитет сентябрь</t>
  </si>
  <si>
    <t>Уточнение октябрь</t>
  </si>
  <si>
    <t>99.</t>
  </si>
  <si>
    <t>ПРИЛОЖЕНИЕ 3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</si>
  <si>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</si>
  <si>
    <t>от 25.10.2022 №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</si>
</sst>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1" fillId="4" borderId="0" xfId="0" applyNumberFormat="1" applyFont="1" applyFill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J275"/>
  <sheetViews>
    <sheetView tabSelected="1" zoomScale="70" zoomScaleNormal="70" workbookViewId="0">
      <selection activeCell="B9" sqref="B9"/>
    </sheetView>
  </sheetViews>
  <sheetFormatPr defaultColWidth="9.109375" defaultRowHeight="18" x14ac:dyDescent="0.35"/>
  <cols>
    <col min="1" max="1" width="5.5546875" style="107" customWidth="1"/>
    <col min="2" max="2" width="82.6640625" style="112" customWidth="1"/>
    <col min="3" max="3" width="21.33203125" style="112" customWidth="1"/>
    <col min="4" max="7" width="17.5546875" style="9" hidden="1" customWidth="1"/>
    <col min="8" max="8" width="18.6640625" style="9" hidden="1" customWidth="1"/>
    <col min="9" max="9" width="17.5546875" style="9" hidden="1" customWidth="1"/>
    <col min="10" max="10" width="18.6640625" style="9" hidden="1" customWidth="1"/>
    <col min="11" max="11" width="17.5546875" style="9" hidden="1" customWidth="1"/>
    <col min="12" max="12" width="18.6640625" style="9" hidden="1" customWidth="1"/>
    <col min="13" max="13" width="17.5546875" style="9" hidden="1" customWidth="1"/>
    <col min="14" max="14" width="18.6640625" style="9" hidden="1" customWidth="1"/>
    <col min="15" max="15" width="17.5546875" style="67" hidden="1" customWidth="1"/>
    <col min="16" max="16" width="18.6640625" style="9" hidden="1" customWidth="1"/>
    <col min="17" max="17" width="17.5546875" style="9" hidden="1" customWidth="1"/>
    <col min="18" max="18" width="18.6640625" style="9" hidden="1" customWidth="1"/>
    <col min="19" max="19" width="17.5546875" style="9" hidden="1" customWidth="1"/>
    <col min="20" max="20" width="18.6640625" style="9" hidden="1" customWidth="1"/>
    <col min="21" max="21" width="17.5546875" style="9" hidden="1" customWidth="1"/>
    <col min="22" max="22" width="18.6640625" style="9" hidden="1" customWidth="1"/>
    <col min="23" max="23" width="17.5546875" style="9" hidden="1" customWidth="1"/>
    <col min="24" max="24" width="18.6640625" style="9" hidden="1" customWidth="1"/>
    <col min="25" max="25" width="17.5546875" style="9" hidden="1" customWidth="1"/>
    <col min="26" max="26" width="18.6640625" style="9" hidden="1" customWidth="1"/>
    <col min="27" max="27" width="17.5546875" style="9" hidden="1" customWidth="1"/>
    <col min="28" max="28" width="18.6640625" style="9" hidden="1" customWidth="1"/>
    <col min="29" max="29" width="17.5546875" style="9" hidden="1" customWidth="1"/>
    <col min="30" max="30" width="18.6640625" style="9" hidden="1" customWidth="1"/>
    <col min="31" max="31" width="17.5546875" style="9" hidden="1" customWidth="1"/>
    <col min="32" max="32" width="18.6640625" style="9" hidden="1" customWidth="1"/>
    <col min="33" max="33" width="17.5546875" style="9" hidden="1" customWidth="1"/>
    <col min="34" max="34" width="18.6640625" style="9" hidden="1" customWidth="1"/>
    <col min="35" max="35" width="17.88671875" style="41" hidden="1" customWidth="1"/>
    <col min="36" max="36" width="18.6640625" style="67" customWidth="1"/>
    <col min="37" max="47" width="18.6640625" style="9" hidden="1" customWidth="1"/>
    <col min="48" max="48" width="17.44140625" style="9" hidden="1" customWidth="1"/>
    <col min="49" max="49" width="18.6640625" style="9" hidden="1" customWidth="1"/>
    <col min="50" max="50" width="17.44140625" style="9" hidden="1" customWidth="1"/>
    <col min="51" max="51" width="18.6640625" style="9" hidden="1" customWidth="1"/>
    <col min="52" max="52" width="17.44140625" style="9" hidden="1" customWidth="1"/>
    <col min="53" max="53" width="18.6640625" style="9" hidden="1" customWidth="1"/>
    <col min="54" max="54" width="17.44140625" style="9" hidden="1" customWidth="1"/>
    <col min="55" max="55" width="18.6640625" style="9" hidden="1" customWidth="1"/>
    <col min="56" max="56" width="17.44140625" style="9" hidden="1" customWidth="1"/>
    <col min="57" max="57" width="18.6640625" style="9" hidden="1" customWidth="1"/>
    <col min="58" max="58" width="17.44140625" style="9" hidden="1" customWidth="1"/>
    <col min="59" max="59" width="18.6640625" style="9" hidden="1" customWidth="1"/>
    <col min="60" max="60" width="19" style="41" hidden="1" customWidth="1"/>
    <col min="61" max="61" width="18.6640625" style="67" customWidth="1"/>
    <col min="62" max="72" width="18.6640625" style="9" hidden="1" customWidth="1"/>
    <col min="73" max="73" width="17.6640625" style="9" hidden="1" customWidth="1"/>
    <col min="74" max="74" width="18.6640625" style="9" hidden="1" customWidth="1"/>
    <col min="75" max="75" width="17.6640625" style="9" hidden="1" customWidth="1"/>
    <col min="76" max="76" width="18.6640625" style="9" hidden="1" customWidth="1"/>
    <col min="77" max="77" width="17.6640625" style="9" hidden="1" customWidth="1"/>
    <col min="78" max="78" width="18.6640625" style="9" hidden="1" customWidth="1"/>
    <col min="79" max="79" width="17.6640625" style="9" hidden="1" customWidth="1"/>
    <col min="80" max="80" width="18.6640625" style="9" hidden="1" customWidth="1"/>
    <col min="81" max="81" width="17.6640625" style="9" hidden="1" customWidth="1"/>
    <col min="82" max="82" width="18.6640625" style="9" hidden="1" customWidth="1"/>
    <col min="83" max="83" width="17.6640625" style="41" hidden="1" customWidth="1"/>
    <col min="84" max="84" width="18.6640625" style="67" customWidth="1"/>
    <col min="85" max="85" width="17.88671875" style="21" hidden="1" customWidth="1"/>
    <col min="86" max="86" width="10" style="19" hidden="1" customWidth="1"/>
    <col min="87" max="87" width="9.44140625" style="3" hidden="1" customWidth="1"/>
    <col min="88" max="88" width="9.109375" style="3" hidden="1" customWidth="1"/>
    <col min="89" max="89" width="9.109375" style="107" customWidth="1"/>
    <col min="90" max="16384" width="9.109375" style="107"/>
  </cols>
  <sheetData>
    <row r="1" spans="1:85" x14ac:dyDescent="0.35">
      <c r="O1" s="9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44"/>
      <c r="CF1" s="118" t="s">
        <v>387</v>
      </c>
    </row>
    <row r="2" spans="1:85" x14ac:dyDescent="0.35">
      <c r="O2" s="9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44"/>
      <c r="CF2" s="118" t="s">
        <v>17</v>
      </c>
    </row>
    <row r="3" spans="1:85" x14ac:dyDescent="0.35">
      <c r="O3" s="9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44"/>
      <c r="CF3" s="118" t="s">
        <v>18</v>
      </c>
    </row>
    <row r="4" spans="1:85" x14ac:dyDescent="0.35">
      <c r="O4" s="9"/>
      <c r="BI4" s="136" t="s">
        <v>389</v>
      </c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6"/>
    </row>
    <row r="5" spans="1:85" x14ac:dyDescent="0.35">
      <c r="O5" s="9"/>
    </row>
    <row r="6" spans="1:85" ht="15.75" customHeight="1" x14ac:dyDescent="0.35">
      <c r="A6" s="113"/>
      <c r="B6" s="114"/>
      <c r="C6" s="114"/>
      <c r="D6" s="46"/>
      <c r="E6" s="46"/>
      <c r="F6" s="46"/>
      <c r="G6" s="57"/>
      <c r="H6" s="56"/>
      <c r="I6" s="59"/>
      <c r="J6" s="57"/>
      <c r="K6" s="62"/>
      <c r="L6" s="61"/>
      <c r="M6" s="63"/>
      <c r="N6" s="62"/>
      <c r="O6" s="9"/>
      <c r="P6" s="65"/>
      <c r="Q6" s="71"/>
      <c r="R6" s="66"/>
      <c r="S6" s="75"/>
      <c r="T6" s="74"/>
      <c r="U6" s="76"/>
      <c r="V6" s="75"/>
      <c r="W6" s="82"/>
      <c r="X6" s="79"/>
      <c r="Y6" s="84"/>
      <c r="Z6" s="82"/>
      <c r="AA6" s="89"/>
      <c r="AB6" s="88"/>
      <c r="AC6" s="91"/>
      <c r="AD6" s="89"/>
      <c r="AE6" s="94"/>
      <c r="AF6" s="93"/>
      <c r="AG6" s="95"/>
      <c r="AH6" s="94"/>
      <c r="AI6" s="86"/>
      <c r="AJ6" s="68"/>
      <c r="AK6" s="46"/>
      <c r="AL6" s="46"/>
      <c r="AM6" s="46"/>
      <c r="AN6" s="57"/>
      <c r="AO6" s="56"/>
      <c r="AP6" s="59"/>
      <c r="AQ6" s="57"/>
      <c r="AR6" s="63"/>
      <c r="AS6" s="61"/>
      <c r="AT6" s="71"/>
      <c r="AU6" s="65"/>
      <c r="AV6" s="76"/>
      <c r="AW6" s="74"/>
      <c r="AX6" s="83"/>
      <c r="AY6" s="79"/>
      <c r="AZ6" s="84"/>
      <c r="BA6" s="83"/>
      <c r="BB6" s="89"/>
      <c r="BC6" s="88"/>
      <c r="BD6" s="91"/>
      <c r="BE6" s="89"/>
      <c r="BF6" s="95"/>
      <c r="BG6" s="93"/>
      <c r="BH6" s="95"/>
      <c r="BI6" s="68"/>
      <c r="BJ6" s="47"/>
      <c r="BK6" s="48"/>
      <c r="BL6" s="48"/>
      <c r="BM6" s="58"/>
      <c r="BN6" s="49"/>
      <c r="BO6" s="60"/>
      <c r="BP6" s="49"/>
      <c r="BQ6" s="64"/>
      <c r="BR6" s="49"/>
      <c r="BS6" s="72"/>
      <c r="BT6" s="49"/>
      <c r="BU6" s="77"/>
      <c r="BV6" s="49"/>
      <c r="BW6" s="85"/>
      <c r="BX6" s="49"/>
      <c r="BY6" s="90"/>
      <c r="BZ6" s="49"/>
      <c r="CA6" s="92"/>
      <c r="CB6" s="49"/>
      <c r="CC6" s="96"/>
      <c r="CD6" s="49"/>
      <c r="CE6" s="96"/>
      <c r="CF6" s="119" t="s">
        <v>190</v>
      </c>
      <c r="CG6" s="22"/>
    </row>
    <row r="7" spans="1:85" ht="15.75" customHeight="1" x14ac:dyDescent="0.35">
      <c r="A7" s="113"/>
      <c r="B7" s="114"/>
      <c r="C7" s="114"/>
      <c r="D7" s="46"/>
      <c r="E7" s="46"/>
      <c r="F7" s="46"/>
      <c r="G7" s="57"/>
      <c r="H7" s="56"/>
      <c r="I7" s="59"/>
      <c r="J7" s="57"/>
      <c r="K7" s="62"/>
      <c r="L7" s="61"/>
      <c r="M7" s="63"/>
      <c r="N7" s="62"/>
      <c r="O7" s="9"/>
      <c r="P7" s="65"/>
      <c r="Q7" s="71"/>
      <c r="R7" s="66"/>
      <c r="S7" s="75"/>
      <c r="T7" s="74"/>
      <c r="U7" s="76"/>
      <c r="V7" s="75"/>
      <c r="W7" s="82"/>
      <c r="X7" s="79"/>
      <c r="Y7" s="84"/>
      <c r="Z7" s="82"/>
      <c r="AA7" s="89"/>
      <c r="AB7" s="88"/>
      <c r="AC7" s="91"/>
      <c r="AD7" s="89"/>
      <c r="AE7" s="94"/>
      <c r="AF7" s="93"/>
      <c r="AG7" s="95"/>
      <c r="AH7" s="94"/>
      <c r="AI7" s="86"/>
      <c r="AJ7" s="68"/>
      <c r="AK7" s="46"/>
      <c r="AL7" s="46"/>
      <c r="AM7" s="46"/>
      <c r="AN7" s="57"/>
      <c r="AO7" s="56"/>
      <c r="AP7" s="59"/>
      <c r="AQ7" s="57"/>
      <c r="AR7" s="63"/>
      <c r="AS7" s="61"/>
      <c r="AT7" s="71"/>
      <c r="AU7" s="65"/>
      <c r="AV7" s="76"/>
      <c r="AW7" s="74"/>
      <c r="AX7" s="83"/>
      <c r="AY7" s="79"/>
      <c r="AZ7" s="84"/>
      <c r="BA7" s="83"/>
      <c r="BB7" s="89"/>
      <c r="BC7" s="88"/>
      <c r="BD7" s="91"/>
      <c r="BE7" s="89"/>
      <c r="BF7" s="95"/>
      <c r="BG7" s="93"/>
      <c r="BH7" s="95"/>
      <c r="BI7" s="68"/>
      <c r="BJ7" s="47"/>
      <c r="BK7" s="48"/>
      <c r="BL7" s="48"/>
      <c r="BM7" s="58"/>
      <c r="BN7" s="49"/>
      <c r="BO7" s="60"/>
      <c r="BP7" s="49"/>
      <c r="BQ7" s="64"/>
      <c r="BR7" s="49"/>
      <c r="BS7" s="72"/>
      <c r="BT7" s="49"/>
      <c r="BU7" s="77"/>
      <c r="BV7" s="49"/>
      <c r="BW7" s="85"/>
      <c r="BX7" s="49"/>
      <c r="BY7" s="90"/>
      <c r="BZ7" s="49"/>
      <c r="CA7" s="92"/>
      <c r="CB7" s="49"/>
      <c r="CC7" s="96"/>
      <c r="CD7" s="49"/>
      <c r="CE7" s="96"/>
      <c r="CF7" s="119" t="s">
        <v>17</v>
      </c>
      <c r="CG7" s="22"/>
    </row>
    <row r="8" spans="1:85" ht="15.75" customHeight="1" x14ac:dyDescent="0.35">
      <c r="A8" s="113"/>
      <c r="B8" s="114"/>
      <c r="C8" s="114"/>
      <c r="D8" s="46"/>
      <c r="E8" s="46"/>
      <c r="F8" s="46"/>
      <c r="G8" s="57"/>
      <c r="H8" s="56"/>
      <c r="I8" s="59"/>
      <c r="J8" s="57"/>
      <c r="K8" s="62"/>
      <c r="L8" s="61"/>
      <c r="M8" s="63"/>
      <c r="N8" s="62"/>
      <c r="O8" s="9"/>
      <c r="P8" s="65"/>
      <c r="Q8" s="71"/>
      <c r="R8" s="66"/>
      <c r="S8" s="75"/>
      <c r="T8" s="74"/>
      <c r="U8" s="76"/>
      <c r="V8" s="75"/>
      <c r="W8" s="82"/>
      <c r="X8" s="79"/>
      <c r="Y8" s="84"/>
      <c r="Z8" s="82"/>
      <c r="AA8" s="89"/>
      <c r="AB8" s="88"/>
      <c r="AC8" s="91"/>
      <c r="AD8" s="89"/>
      <c r="AE8" s="94"/>
      <c r="AF8" s="93"/>
      <c r="AG8" s="95"/>
      <c r="AH8" s="94"/>
      <c r="AI8" s="86"/>
      <c r="AJ8" s="68"/>
      <c r="AK8" s="46"/>
      <c r="AL8" s="46"/>
      <c r="AM8" s="46"/>
      <c r="AN8" s="57"/>
      <c r="AO8" s="56"/>
      <c r="AP8" s="59"/>
      <c r="AQ8" s="57"/>
      <c r="AR8" s="63"/>
      <c r="AS8" s="61"/>
      <c r="AT8" s="71"/>
      <c r="AU8" s="65"/>
      <c r="AV8" s="76"/>
      <c r="AW8" s="74"/>
      <c r="AX8" s="83"/>
      <c r="AY8" s="79"/>
      <c r="AZ8" s="84"/>
      <c r="BA8" s="83"/>
      <c r="BB8" s="89"/>
      <c r="BC8" s="88"/>
      <c r="BD8" s="91"/>
      <c r="BE8" s="89"/>
      <c r="BF8" s="95"/>
      <c r="BG8" s="93"/>
      <c r="BH8" s="95"/>
      <c r="BI8" s="68"/>
      <c r="BJ8" s="47"/>
      <c r="BK8" s="48"/>
      <c r="BL8" s="48"/>
      <c r="BM8" s="58"/>
      <c r="BN8" s="49"/>
      <c r="BO8" s="60"/>
      <c r="BP8" s="49"/>
      <c r="BQ8" s="64"/>
      <c r="BR8" s="49"/>
      <c r="BS8" s="72"/>
      <c r="BT8" s="49"/>
      <c r="BU8" s="77"/>
      <c r="BV8" s="49"/>
      <c r="BW8" s="85"/>
      <c r="BX8" s="49"/>
      <c r="BY8" s="90"/>
      <c r="BZ8" s="49"/>
      <c r="CA8" s="92"/>
      <c r="CB8" s="49"/>
      <c r="CC8" s="96"/>
      <c r="CD8" s="49"/>
      <c r="CE8" s="96"/>
      <c r="CF8" s="119" t="s">
        <v>18</v>
      </c>
      <c r="CG8" s="22"/>
    </row>
    <row r="9" spans="1:85" ht="15.75" customHeight="1" x14ac:dyDescent="0.35">
      <c r="A9" s="113"/>
      <c r="B9" s="114"/>
      <c r="C9" s="114"/>
      <c r="D9" s="46"/>
      <c r="E9" s="46"/>
      <c r="F9" s="46"/>
      <c r="G9" s="57"/>
      <c r="H9" s="56"/>
      <c r="I9" s="59"/>
      <c r="J9" s="57"/>
      <c r="K9" s="62"/>
      <c r="L9" s="61"/>
      <c r="M9" s="63"/>
      <c r="N9" s="62"/>
      <c r="O9" s="68"/>
      <c r="P9" s="65"/>
      <c r="Q9" s="71"/>
      <c r="R9" s="66"/>
      <c r="S9" s="75"/>
      <c r="T9" s="74"/>
      <c r="U9" s="76"/>
      <c r="V9" s="75"/>
      <c r="W9" s="82"/>
      <c r="X9" s="79"/>
      <c r="Y9" s="84"/>
      <c r="Z9" s="82"/>
      <c r="AA9" s="89"/>
      <c r="AB9" s="88"/>
      <c r="AC9" s="91"/>
      <c r="AD9" s="89"/>
      <c r="AE9" s="94"/>
      <c r="AF9" s="93"/>
      <c r="AG9" s="95"/>
      <c r="AH9" s="94"/>
      <c r="AI9" s="86"/>
      <c r="AJ9" s="68"/>
      <c r="AK9" s="46"/>
      <c r="AL9" s="46"/>
      <c r="AM9" s="46"/>
      <c r="AN9" s="57"/>
      <c r="AO9" s="56"/>
      <c r="AP9" s="59"/>
      <c r="AQ9" s="57"/>
      <c r="AR9" s="63"/>
      <c r="AS9" s="61"/>
      <c r="AT9" s="71"/>
      <c r="AU9" s="65"/>
      <c r="AV9" s="76"/>
      <c r="AW9" s="74"/>
      <c r="AX9" s="83"/>
      <c r="AY9" s="79"/>
      <c r="AZ9" s="84"/>
      <c r="BA9" s="83"/>
      <c r="BB9" s="89"/>
      <c r="BC9" s="88"/>
      <c r="BD9" s="91"/>
      <c r="BE9" s="89"/>
      <c r="BF9" s="95"/>
      <c r="BG9" s="93"/>
      <c r="BH9" s="95"/>
      <c r="BI9" s="68"/>
      <c r="BJ9" s="47"/>
      <c r="BK9" s="48"/>
      <c r="BL9" s="48"/>
      <c r="BM9" s="58"/>
      <c r="BN9" s="10"/>
      <c r="BO9" s="60"/>
      <c r="BP9" s="10"/>
      <c r="BQ9" s="64"/>
      <c r="BR9" s="10"/>
      <c r="BS9" s="72"/>
      <c r="BT9" s="10"/>
      <c r="BU9" s="77"/>
      <c r="BV9" s="10"/>
      <c r="BW9" s="85"/>
      <c r="BX9" s="10"/>
      <c r="BY9" s="90"/>
      <c r="BZ9" s="10"/>
      <c r="CA9" s="92"/>
      <c r="CB9" s="10"/>
      <c r="CC9" s="96"/>
      <c r="CD9" s="10"/>
      <c r="CE9" s="97"/>
      <c r="CF9" s="118" t="s">
        <v>311</v>
      </c>
      <c r="CG9" s="22"/>
    </row>
    <row r="10" spans="1:85" ht="15.75" customHeight="1" x14ac:dyDescent="0.35">
      <c r="A10" s="113"/>
      <c r="B10" s="114"/>
      <c r="C10" s="114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6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86"/>
      <c r="AJ10" s="6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68"/>
      <c r="BJ10" s="109"/>
      <c r="BK10" s="110"/>
      <c r="BL10" s="110"/>
      <c r="BM10" s="110"/>
      <c r="BN10" s="10"/>
      <c r="BO10" s="110"/>
      <c r="BP10" s="10"/>
      <c r="BQ10" s="110"/>
      <c r="BR10" s="10"/>
      <c r="BS10" s="110"/>
      <c r="BT10" s="10"/>
      <c r="BU10" s="110"/>
      <c r="BV10" s="10"/>
      <c r="BW10" s="110"/>
      <c r="BX10" s="10"/>
      <c r="BY10" s="110"/>
      <c r="BZ10" s="10"/>
      <c r="CA10" s="110"/>
      <c r="CB10" s="10"/>
      <c r="CC10" s="110"/>
      <c r="CD10" s="10"/>
      <c r="CE10" s="111"/>
      <c r="CF10" s="118"/>
      <c r="CG10" s="22"/>
    </row>
    <row r="11" spans="1:85" ht="15.75" customHeight="1" x14ac:dyDescent="0.35">
      <c r="A11" s="142" t="s">
        <v>22</v>
      </c>
      <c r="B11" s="143"/>
      <c r="C11" s="143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5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5"/>
      <c r="BJ11" s="146"/>
      <c r="BK11" s="147"/>
      <c r="BL11" s="147"/>
      <c r="BM11" s="148"/>
      <c r="BN11" s="147"/>
      <c r="BO11" s="148"/>
      <c r="BP11" s="148"/>
      <c r="BQ11" s="148"/>
      <c r="BR11" s="147"/>
      <c r="BS11" s="148"/>
      <c r="BT11" s="147"/>
      <c r="BU11" s="148"/>
      <c r="BV11" s="147"/>
      <c r="BW11" s="148"/>
      <c r="BX11" s="147"/>
      <c r="BY11" s="148"/>
      <c r="BZ11" s="147"/>
      <c r="CA11" s="148"/>
      <c r="CB11" s="148"/>
      <c r="CC11" s="148"/>
      <c r="CD11" s="147"/>
      <c r="CE11" s="148"/>
      <c r="CF11" s="149"/>
      <c r="CG11" s="22"/>
    </row>
    <row r="12" spans="1:85" ht="19.5" customHeight="1" x14ac:dyDescent="0.35">
      <c r="A12" s="142" t="s">
        <v>388</v>
      </c>
      <c r="B12" s="143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5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5"/>
      <c r="BJ12" s="146"/>
      <c r="BK12" s="147"/>
      <c r="BL12" s="147"/>
      <c r="BM12" s="148"/>
      <c r="BN12" s="147"/>
      <c r="BO12" s="148"/>
      <c r="BP12" s="148"/>
      <c r="BQ12" s="148"/>
      <c r="BR12" s="147"/>
      <c r="BS12" s="148"/>
      <c r="BT12" s="147"/>
      <c r="BU12" s="148"/>
      <c r="BV12" s="147"/>
      <c r="BW12" s="148"/>
      <c r="BX12" s="147"/>
      <c r="BY12" s="148"/>
      <c r="BZ12" s="147"/>
      <c r="CA12" s="148"/>
      <c r="CB12" s="148"/>
      <c r="CC12" s="148"/>
      <c r="CD12" s="147"/>
      <c r="CE12" s="148"/>
      <c r="CF12" s="149"/>
      <c r="CG12" s="22"/>
    </row>
    <row r="13" spans="1:85" x14ac:dyDescent="0.35">
      <c r="A13" s="150"/>
      <c r="B13" s="143"/>
      <c r="C13" s="14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5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5"/>
      <c r="BJ13" s="146"/>
      <c r="BK13" s="147"/>
      <c r="BL13" s="147"/>
      <c r="BM13" s="148"/>
      <c r="BN13" s="147"/>
      <c r="BO13" s="148"/>
      <c r="BP13" s="148"/>
      <c r="BQ13" s="148"/>
      <c r="BR13" s="147"/>
      <c r="BS13" s="148"/>
      <c r="BT13" s="147"/>
      <c r="BU13" s="148"/>
      <c r="BV13" s="147"/>
      <c r="BW13" s="148"/>
      <c r="BX13" s="147"/>
      <c r="BY13" s="148"/>
      <c r="BZ13" s="147"/>
      <c r="CA13" s="148"/>
      <c r="CB13" s="148"/>
      <c r="CC13" s="148"/>
      <c r="CD13" s="147"/>
      <c r="CE13" s="148"/>
      <c r="CF13" s="149"/>
      <c r="CG13" s="22"/>
    </row>
    <row r="14" spans="1:85" x14ac:dyDescent="0.35">
      <c r="A14" s="115"/>
      <c r="B14" s="114"/>
      <c r="C14" s="114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6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68"/>
      <c r="BJ14" s="109"/>
      <c r="BK14" s="110"/>
      <c r="BL14" s="110"/>
      <c r="BM14" s="111"/>
      <c r="BN14" s="110"/>
      <c r="BO14" s="111"/>
      <c r="BP14" s="111"/>
      <c r="BQ14" s="111"/>
      <c r="BR14" s="110"/>
      <c r="BS14" s="111"/>
      <c r="BT14" s="110"/>
      <c r="BU14" s="111"/>
      <c r="BV14" s="110"/>
      <c r="BW14" s="111"/>
      <c r="BX14" s="110"/>
      <c r="BY14" s="111"/>
      <c r="BZ14" s="110"/>
      <c r="CA14" s="111"/>
      <c r="CB14" s="111"/>
      <c r="CC14" s="111"/>
      <c r="CD14" s="110"/>
      <c r="CE14" s="111"/>
      <c r="CF14" s="120"/>
      <c r="CG14" s="22"/>
    </row>
    <row r="15" spans="1:85" x14ac:dyDescent="0.35">
      <c r="A15" s="116"/>
      <c r="B15" s="117"/>
      <c r="C15" s="117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44"/>
      <c r="CF15" s="118" t="s">
        <v>16</v>
      </c>
    </row>
    <row r="16" spans="1:85" ht="18.75" customHeight="1" x14ac:dyDescent="0.35">
      <c r="A16" s="140" t="s">
        <v>0</v>
      </c>
      <c r="B16" s="140" t="s">
        <v>13</v>
      </c>
      <c r="C16" s="140" t="s">
        <v>1</v>
      </c>
      <c r="D16" s="151" t="s">
        <v>23</v>
      </c>
      <c r="E16" s="151" t="s">
        <v>300</v>
      </c>
      <c r="F16" s="151" t="s">
        <v>23</v>
      </c>
      <c r="G16" s="151" t="s">
        <v>310</v>
      </c>
      <c r="H16" s="153" t="s">
        <v>23</v>
      </c>
      <c r="I16" s="151" t="s">
        <v>332</v>
      </c>
      <c r="J16" s="153" t="s">
        <v>23</v>
      </c>
      <c r="K16" s="151" t="s">
        <v>333</v>
      </c>
      <c r="L16" s="153" t="s">
        <v>23</v>
      </c>
      <c r="M16" s="151" t="s">
        <v>336</v>
      </c>
      <c r="N16" s="153" t="s">
        <v>23</v>
      </c>
      <c r="O16" s="166" t="s">
        <v>337</v>
      </c>
      <c r="P16" s="153" t="s">
        <v>23</v>
      </c>
      <c r="Q16" s="151" t="s">
        <v>347</v>
      </c>
      <c r="R16" s="153" t="s">
        <v>23</v>
      </c>
      <c r="S16" s="151" t="s">
        <v>348</v>
      </c>
      <c r="T16" s="153" t="s">
        <v>23</v>
      </c>
      <c r="U16" s="151" t="s">
        <v>359</v>
      </c>
      <c r="V16" s="153" t="s">
        <v>23</v>
      </c>
      <c r="W16" s="151" t="s">
        <v>360</v>
      </c>
      <c r="X16" s="153" t="s">
        <v>23</v>
      </c>
      <c r="Y16" s="151" t="s">
        <v>370</v>
      </c>
      <c r="Z16" s="153" t="s">
        <v>23</v>
      </c>
      <c r="AA16" s="151" t="s">
        <v>373</v>
      </c>
      <c r="AB16" s="153" t="s">
        <v>23</v>
      </c>
      <c r="AC16" s="151" t="s">
        <v>381</v>
      </c>
      <c r="AD16" s="153" t="s">
        <v>23</v>
      </c>
      <c r="AE16" s="151" t="s">
        <v>382</v>
      </c>
      <c r="AF16" s="153" t="s">
        <v>23</v>
      </c>
      <c r="AG16" s="151" t="s">
        <v>384</v>
      </c>
      <c r="AH16" s="153" t="s">
        <v>23</v>
      </c>
      <c r="AI16" s="138" t="s">
        <v>385</v>
      </c>
      <c r="AJ16" s="140" t="s">
        <v>23</v>
      </c>
      <c r="AK16" s="155" t="s">
        <v>29</v>
      </c>
      <c r="AL16" s="155" t="s">
        <v>300</v>
      </c>
      <c r="AM16" s="157" t="s">
        <v>29</v>
      </c>
      <c r="AN16" s="151" t="s">
        <v>310</v>
      </c>
      <c r="AO16" s="153" t="s">
        <v>29</v>
      </c>
      <c r="AP16" s="151" t="s">
        <v>332</v>
      </c>
      <c r="AQ16" s="153" t="s">
        <v>29</v>
      </c>
      <c r="AR16" s="151" t="s">
        <v>333</v>
      </c>
      <c r="AS16" s="153" t="s">
        <v>29</v>
      </c>
      <c r="AT16" s="151" t="s">
        <v>337</v>
      </c>
      <c r="AU16" s="153" t="s">
        <v>29</v>
      </c>
      <c r="AV16" s="151" t="s">
        <v>348</v>
      </c>
      <c r="AW16" s="153" t="s">
        <v>29</v>
      </c>
      <c r="AX16" s="151" t="s">
        <v>360</v>
      </c>
      <c r="AY16" s="153" t="s">
        <v>29</v>
      </c>
      <c r="AZ16" s="151" t="s">
        <v>372</v>
      </c>
      <c r="BA16" s="153" t="s">
        <v>29</v>
      </c>
      <c r="BB16" s="151" t="s">
        <v>373</v>
      </c>
      <c r="BC16" s="153" t="s">
        <v>29</v>
      </c>
      <c r="BD16" s="151" t="s">
        <v>381</v>
      </c>
      <c r="BE16" s="153" t="s">
        <v>29</v>
      </c>
      <c r="BF16" s="151" t="s">
        <v>382</v>
      </c>
      <c r="BG16" s="153" t="s">
        <v>29</v>
      </c>
      <c r="BH16" s="138" t="s">
        <v>385</v>
      </c>
      <c r="BI16" s="140" t="s">
        <v>29</v>
      </c>
      <c r="BJ16" s="157" t="s">
        <v>35</v>
      </c>
      <c r="BK16" s="151" t="s">
        <v>300</v>
      </c>
      <c r="BL16" s="157" t="s">
        <v>35</v>
      </c>
      <c r="BM16" s="151" t="s">
        <v>310</v>
      </c>
      <c r="BN16" s="153" t="s">
        <v>35</v>
      </c>
      <c r="BO16" s="151" t="s">
        <v>310</v>
      </c>
      <c r="BP16" s="153" t="s">
        <v>35</v>
      </c>
      <c r="BQ16" s="151" t="s">
        <v>333</v>
      </c>
      <c r="BR16" s="153" t="s">
        <v>35</v>
      </c>
      <c r="BS16" s="151" t="s">
        <v>333</v>
      </c>
      <c r="BT16" s="153" t="s">
        <v>35</v>
      </c>
      <c r="BU16" s="151" t="s">
        <v>348</v>
      </c>
      <c r="BV16" s="153" t="s">
        <v>35</v>
      </c>
      <c r="BW16" s="151" t="s">
        <v>360</v>
      </c>
      <c r="BX16" s="153" t="s">
        <v>35</v>
      </c>
      <c r="BY16" s="151" t="s">
        <v>373</v>
      </c>
      <c r="BZ16" s="153" t="s">
        <v>35</v>
      </c>
      <c r="CA16" s="151" t="s">
        <v>381</v>
      </c>
      <c r="CB16" s="153" t="s">
        <v>35</v>
      </c>
      <c r="CC16" s="151" t="s">
        <v>382</v>
      </c>
      <c r="CD16" s="153" t="s">
        <v>35</v>
      </c>
      <c r="CE16" s="138" t="s">
        <v>385</v>
      </c>
      <c r="CF16" s="140" t="s">
        <v>35</v>
      </c>
      <c r="CG16" s="23"/>
    </row>
    <row r="17" spans="1:87" x14ac:dyDescent="0.35">
      <c r="A17" s="141"/>
      <c r="B17" s="141"/>
      <c r="C17" s="141"/>
      <c r="D17" s="152"/>
      <c r="E17" s="152"/>
      <c r="F17" s="152"/>
      <c r="G17" s="152"/>
      <c r="H17" s="154"/>
      <c r="I17" s="152"/>
      <c r="J17" s="154"/>
      <c r="K17" s="152"/>
      <c r="L17" s="154"/>
      <c r="M17" s="152"/>
      <c r="N17" s="154"/>
      <c r="O17" s="167"/>
      <c r="P17" s="154"/>
      <c r="Q17" s="152"/>
      <c r="R17" s="154"/>
      <c r="S17" s="152"/>
      <c r="T17" s="154"/>
      <c r="U17" s="152"/>
      <c r="V17" s="154"/>
      <c r="W17" s="152"/>
      <c r="X17" s="154"/>
      <c r="Y17" s="152"/>
      <c r="Z17" s="154"/>
      <c r="AA17" s="152"/>
      <c r="AB17" s="154"/>
      <c r="AC17" s="152"/>
      <c r="AD17" s="154"/>
      <c r="AE17" s="152"/>
      <c r="AF17" s="154"/>
      <c r="AG17" s="152"/>
      <c r="AH17" s="154"/>
      <c r="AI17" s="139"/>
      <c r="AJ17" s="141"/>
      <c r="AK17" s="156"/>
      <c r="AL17" s="156"/>
      <c r="AM17" s="158"/>
      <c r="AN17" s="152"/>
      <c r="AO17" s="154"/>
      <c r="AP17" s="152"/>
      <c r="AQ17" s="154"/>
      <c r="AR17" s="152"/>
      <c r="AS17" s="154"/>
      <c r="AT17" s="152"/>
      <c r="AU17" s="154"/>
      <c r="AV17" s="152"/>
      <c r="AW17" s="154"/>
      <c r="AX17" s="152"/>
      <c r="AY17" s="154"/>
      <c r="AZ17" s="152"/>
      <c r="BA17" s="154"/>
      <c r="BB17" s="152"/>
      <c r="BC17" s="154"/>
      <c r="BD17" s="152"/>
      <c r="BE17" s="154"/>
      <c r="BF17" s="152"/>
      <c r="BG17" s="154"/>
      <c r="BH17" s="139"/>
      <c r="BI17" s="141"/>
      <c r="BJ17" s="158"/>
      <c r="BK17" s="152"/>
      <c r="BL17" s="158"/>
      <c r="BM17" s="152"/>
      <c r="BN17" s="154"/>
      <c r="BO17" s="152"/>
      <c r="BP17" s="154"/>
      <c r="BQ17" s="152"/>
      <c r="BR17" s="154"/>
      <c r="BS17" s="152"/>
      <c r="BT17" s="154"/>
      <c r="BU17" s="152"/>
      <c r="BV17" s="154"/>
      <c r="BW17" s="152"/>
      <c r="BX17" s="154"/>
      <c r="BY17" s="152"/>
      <c r="BZ17" s="154"/>
      <c r="CA17" s="152"/>
      <c r="CB17" s="154"/>
      <c r="CC17" s="152"/>
      <c r="CD17" s="154"/>
      <c r="CE17" s="139"/>
      <c r="CF17" s="141"/>
      <c r="CG17" s="24"/>
    </row>
    <row r="18" spans="1:87" x14ac:dyDescent="0.35">
      <c r="A18" s="102"/>
      <c r="B18" s="103" t="s">
        <v>2</v>
      </c>
      <c r="C18" s="103"/>
      <c r="D18" s="32">
        <f>D24+D25+D26+D28+D33+D38+D42+D48+D53+D54+D55+D56+D57+D61+D66+D71+D72+D73+D74+D75+D76+D77+D78+D79+D80+D81+D82+D83+D84</f>
        <v>1020909.7000000001</v>
      </c>
      <c r="E18" s="33">
        <f>E24+E25+E26+E28+E33+E38+E42+E48+E53+E54+E55+E56+E57+E61+E66+E71+E72+E73+E74+E75+E76+E77+E78+E79+E80+E81+E82+E83+E84+E43</f>
        <v>398635.03</v>
      </c>
      <c r="F18" s="33">
        <f>D18+E18</f>
        <v>1419544.73</v>
      </c>
      <c r="G18" s="33">
        <f>G24+G25+G26+G28+G33+G38+G42+G48+G53+G54+G55+G56+G57+G61+G66+G71+G72+G73+G74+G75+G76+G77+G78+G79+G80+G81+G82+G83+G84+G43+G85</f>
        <v>10480.867</v>
      </c>
      <c r="H18" s="33">
        <f>F18+G18</f>
        <v>1430025.5970000001</v>
      </c>
      <c r="I18" s="33">
        <f>I24+I25+I26+I28+I33+I38+I42+I48+I53+I54+I55+I56+I57+I61+I66+I71+I72+I73+I74+I75+I76+I77+I78+I79+I80+I81+I82+I83+I84+I43+I85</f>
        <v>-936.10399999999993</v>
      </c>
      <c r="J18" s="33">
        <f>H18+I18</f>
        <v>1429089.493</v>
      </c>
      <c r="K18" s="33">
        <f>K24+K25+K26+K28+K33+K38+K42+K48+K53+K54+K55+K56+K57+K61+K66+K71+K72+K73+K74+K75+K76+K77+K78+K79+K80+K81+K82+K83+K84+K43+K85</f>
        <v>0</v>
      </c>
      <c r="L18" s="33">
        <f>J18+K18</f>
        <v>1429089.493</v>
      </c>
      <c r="M18" s="33">
        <f>M24+M25+M26+M28+M33+M38+M42+M48+M53+M54+M55+M56+M57+M61+M66+M71+M72+M73+M74+M75+M76+M77+M78+M79+M80+M81+M82+M83+M84+M43+M85</f>
        <v>0</v>
      </c>
      <c r="N18" s="33">
        <f>L18+M18</f>
        <v>1429089.493</v>
      </c>
      <c r="O18" s="33">
        <f>O24+O25+O26+O28+O33+O38+O42+O48+O53+O54+O55+O56+O57+O61+O66+O71+O72+O73+O74+O75+O76+O77+O78+O79+O80+O81+O82+O83+O84+O43+O85+O27+O86+O87</f>
        <v>-5405.6870000000017</v>
      </c>
      <c r="P18" s="33">
        <f>N18+O18</f>
        <v>1423683.8060000001</v>
      </c>
      <c r="Q18" s="33">
        <f>Q24+Q25+Q26+Q28+Q33+Q38+Q42+Q48+Q53+Q54+Q55+Q56+Q57+Q61+Q66+Q71+Q72+Q73+Q74+Q75+Q76+Q77+Q78+Q79+Q80+Q81+Q82+Q83+Q84+Q43+Q85+Q27+Q86+Q87</f>
        <v>0</v>
      </c>
      <c r="R18" s="33">
        <f>P18+Q18</f>
        <v>1423683.8060000001</v>
      </c>
      <c r="S18" s="33">
        <f>S24+S25+S26+S28+S33+S38+S42+S48+S53+S54+S55+S56+S57+S61+S66+S71+S72+S73+S74+S75+S76+S77+S78+S79+S80+S81+S82+S83+S84+S43+S85+S27+S86+S87+S88+S89</f>
        <v>-28219.760000000002</v>
      </c>
      <c r="T18" s="33">
        <f>R18+S18</f>
        <v>1395464.0460000001</v>
      </c>
      <c r="U18" s="33">
        <f>U24+U25+U26+U28+U33+U38+U42+U48+U53+U54+U55+U56+U57+U61+U66+U71+U72+U73+U74+U75+U76+U77+U78+U79+U80+U81+U82+U83+U84+U43+U85+U27+U86+U87+U88+U89</f>
        <v>0</v>
      </c>
      <c r="V18" s="33">
        <f>T18+U18</f>
        <v>1395464.0460000001</v>
      </c>
      <c r="W18" s="33">
        <f>W24+W25+W26+W28+W33+W38+W42+W48+W53+W54+W55+W56+W57+W61+W66+W71+W72+W73+W74+W75+W76+W77+W78+W79+W80+W81+W82+W83+W84+W43+W85+W27+W86+W87+W88+W89</f>
        <v>-18543.262999999999</v>
      </c>
      <c r="X18" s="33">
        <f>V18+W18</f>
        <v>1376920.7830000001</v>
      </c>
      <c r="Y18" s="33">
        <f>Y24+Y25+Y26+Y28+Y33+Y38+Y42+Y48+Y53+Y54+Y55+Y56+Y57+Y61+Y66+Y71+Y72+Y73+Y74+Y75+Y76+Y77+Y78+Y79+Y80+Y81+Y82+Y83+Y84+Y43+Y85+Y27+Y86+Y87+Y88+Y89</f>
        <v>-19203.5</v>
      </c>
      <c r="Z18" s="33">
        <f>X18+Y18</f>
        <v>1357717.2830000001</v>
      </c>
      <c r="AA18" s="33">
        <f>AA24+AA25+AA26+AA28+AA33+AA38+AA42+AA48+AA53+AA54+AA55+AA56+AA57+AA61+AA66+AA71+AA72+AA73+AA74+AA75+AA76+AA77+AA78+AA79+AA80+AA81+AA82+AA83+AA84+AA43+AA85+AA27+AA86+AA87+AA88+AA89</f>
        <v>-44371.229999999996</v>
      </c>
      <c r="AB18" s="33">
        <f>Z18+AA18</f>
        <v>1313346.0530000001</v>
      </c>
      <c r="AC18" s="33">
        <f>AC24+AC25+AC26+AC28+AC33+AC38+AC42+AC48+AC53+AC54+AC55+AC56+AC57+AC61+AC66+AC71+AC72+AC73+AC74+AC75+AC76+AC77+AC78+AC79+AC80+AC81+AC82+AC83+AC84+AC43+AC85+AC27+AC86+AC87+AC88+AC89</f>
        <v>0</v>
      </c>
      <c r="AD18" s="33">
        <f>AB18+AC18</f>
        <v>1313346.0530000001</v>
      </c>
      <c r="AE18" s="33">
        <f>AE24+AE25+AE26+AE28+AE33+AE38+AE42+AE48+AE53+AE54+AE55+AE56+AE57+AE61+AE66+AE71+AE72+AE73+AE74+AE75+AE76+AE77+AE78+AE79+AE80+AE81+AE82+AE83+AE84+AE43+AE85+AE27+AE86+AE87+AE88+AE89</f>
        <v>-123999.99999999999</v>
      </c>
      <c r="AF18" s="33">
        <f>AD18+AE18</f>
        <v>1189346.0530000001</v>
      </c>
      <c r="AG18" s="31">
        <f>AG24+AG25+AG26+AG28+AG33+AG38+AG42+AG48+AG53+AG54+AG55+AG56+AG57+AG61+AG66+AG71+AG72+AG73+AG74+AG75+AG76+AG77+AG78+AG79+AG80+AG81+AG82+AG83+AG84+AG43+AG85+AG27+AG86+AG87+AG88+AG89</f>
        <v>0</v>
      </c>
      <c r="AH18" s="33">
        <f>AF18+AG18</f>
        <v>1189346.0530000001</v>
      </c>
      <c r="AI18" s="33">
        <f>AI24+AI25+AI26+AI28+AI33+AI38+AI42+AI48+AI53+AI54+AI55+AI56+AI57+AI61+AI66+AI71+AI72+AI73+AI74+AI75+AI76+AI77+AI78+AI79+AI80+AI81+AI82+AI83+AI84+AI43+AI85+AI27+AI86+AI87+AI88+AI89</f>
        <v>10817.415000000001</v>
      </c>
      <c r="AJ18" s="69">
        <f>AH18+AI18</f>
        <v>1200163.4680000001</v>
      </c>
      <c r="AK18" s="33">
        <f>AK24+AK25+AK26+AK28+AK33+AK38+AK42+AK48+AK53+AK54+AK55+AK56+AK57+AK61+AK66+AK71+AK72+AK73+AK74+AK75+AK76+AK77+AK78+AK79+AK80+AK81+AK82+AK83+AK84</f>
        <v>1592185.8999999994</v>
      </c>
      <c r="AL18" s="33">
        <f>AL24+AL25+AL26+AL28+AL33+AL38+AL42+AL48+AL53+AL54+AL55+AL56+AL57+AL61+AL66+AL71+AL72+AL73+AL74+AL75+AL76+AL77+AL78+AL79+AL80+AL81+AL82+AL83+AL84+AL43</f>
        <v>779269.19</v>
      </c>
      <c r="AM18" s="33">
        <f>AK18+AL18</f>
        <v>2371455.0899999994</v>
      </c>
      <c r="AN18" s="33">
        <f>AN24+AN25+AN26+AN28+AN33+AN38+AN42+AN48+AN53+AN54+AN55+AN56+AN57+AN61+AN66+AN71+AN72+AN73+AN74+AN75+AN76+AN77+AN78+AN79+AN80+AN81+AN82+AN83+AN84+AN43+AN85</f>
        <v>0</v>
      </c>
      <c r="AO18" s="33">
        <f>AM18+AN18</f>
        <v>2371455.0899999994</v>
      </c>
      <c r="AP18" s="33">
        <f>AP24+AP25+AP26+AP28+AP33+AP38+AP42+AP48+AP53+AP54+AP55+AP56+AP57+AP61+AP66+AP71+AP72+AP73+AP74+AP75+AP76+AP77+AP78+AP79+AP80+AP81+AP82+AP83+AP84+AP43+AP85</f>
        <v>0</v>
      </c>
      <c r="AQ18" s="33">
        <f>AO18+AP18</f>
        <v>2371455.0899999994</v>
      </c>
      <c r="AR18" s="33">
        <f>AR24+AR25+AR26+AR28+AR33+AR38+AR42+AR48+AR53+AR54+AR55+AR56+AR57+AR61+AR66+AR71+AR72+AR73+AR74+AR75+AR76+AR77+AR78+AR79+AR80+AR81+AR82+AR83+AR84+AR43+AR85</f>
        <v>0</v>
      </c>
      <c r="AS18" s="33">
        <f>AQ18+AR18</f>
        <v>2371455.0899999994</v>
      </c>
      <c r="AT18" s="33">
        <f>AT24+AT25+AT26+AT28+AT33+AT38+AT42+AT48+AT53+AT54+AT55+AT56+AT57+AT61+AT66+AT71+AT72+AT73+AT74+AT75+AT76+AT77+AT78+AT79+AT80+AT81+AT82+AT83+AT84+AT43+AT85+AT27+AT86+AT87</f>
        <v>0</v>
      </c>
      <c r="AU18" s="33">
        <f>AS18+AT18</f>
        <v>2371455.0899999994</v>
      </c>
      <c r="AV18" s="33">
        <f>AV24+AV25+AV26+AV28+AV33+AV38+AV42+AV48+AV53+AV54+AV55+AV56+AV57+AV61+AV66+AV71+AV72+AV73+AV74+AV75+AV76+AV77+AV78+AV79+AV80+AV81+AV82+AV83+AV84+AV43+AV85+AV27+AV86+AV87+AV88+AV89</f>
        <v>18748.326000000001</v>
      </c>
      <c r="AW18" s="33">
        <f>AU18+AV18</f>
        <v>2390203.4159999993</v>
      </c>
      <c r="AX18" s="33">
        <f>AX24+AX25+AX26+AX28+AX33+AX38+AX42+AX48+AX53+AX54+AX55+AX56+AX57+AX61+AX66+AX71+AX72+AX73+AX74+AX75+AX76+AX77+AX78+AX79+AX80+AX81+AX82+AX83+AX84+AX43+AX85+AX27+AX86+AX87+AX88+AX89</f>
        <v>18500</v>
      </c>
      <c r="AY18" s="33">
        <f>AW18+AX18</f>
        <v>2408703.4159999993</v>
      </c>
      <c r="AZ18" s="33">
        <f>AZ24+AZ25+AZ26+AZ28+AZ33+AZ38+AZ42+AZ48+AZ53+AZ54+AZ55+AZ56+AZ57+AZ61+AZ66+AZ71+AZ72+AZ73+AZ74+AZ75+AZ76+AZ77+AZ78+AZ79+AZ80+AZ81+AZ82+AZ83+AZ84+AZ43+AZ85+AZ27+AZ86+AZ87+AZ88+AZ89</f>
        <v>19203.5</v>
      </c>
      <c r="BA18" s="33">
        <f>AY18+AZ18</f>
        <v>2427906.9159999993</v>
      </c>
      <c r="BB18" s="33">
        <f>BB24+BB25+BB26+BB28+BB33+BB38+BB42+BB48+BB53+BB54+BB55+BB56+BB57+BB61+BB66+BB71+BB72+BB73+BB74+BB75+BB76+BB77+BB78+BB79+BB80+BB81+BB82+BB83+BB84+BB43+BB85+BB27+BB86+BB87+BB88+BB89</f>
        <v>56550.400999999998</v>
      </c>
      <c r="BC18" s="33">
        <f>BA18+BB18</f>
        <v>2484457.3169999993</v>
      </c>
      <c r="BD18" s="33">
        <f>BD24+BD25+BD26+BD28+BD33+BD38+BD42+BD48+BD53+BD54+BD55+BD56+BD57+BD61+BD66+BD71+BD72+BD73+BD74+BD75+BD76+BD77+BD78+BD79+BD80+BD81+BD82+BD83+BD84+BD43+BD85+BD27+BD86+BD87+BD88+BD89</f>
        <v>0</v>
      </c>
      <c r="BE18" s="33">
        <f>BC18+BD18</f>
        <v>2484457.3169999993</v>
      </c>
      <c r="BF18" s="31">
        <f>BF24+BF25+BF26+BF28+BF33+BF38+BF42+BF48+BF53+BF54+BF55+BF56+BF57+BF61+BF66+BF71+BF72+BF73+BF74+BF75+BF76+BF77+BF78+BF79+BF80+BF81+BF82+BF83+BF84+BF43+BF85+BF27+BF86+BF87+BF88+BF89</f>
        <v>124000.00000000003</v>
      </c>
      <c r="BG18" s="33">
        <f>BE18+BF18</f>
        <v>2608457.3169999993</v>
      </c>
      <c r="BH18" s="33">
        <f>BH24+BH25+BH26+BH28+BH33+BH38+BH42+BH48+BH53+BH54+BH55+BH56+BH57+BH61+BH66+BH71+BH72+BH73+BH74+BH75+BH76+BH77+BH78+BH79+BH80+BH81+BH82+BH83+BH84+BH43+BH85+BH27+BH86+BH87+BH88+BH89</f>
        <v>0</v>
      </c>
      <c r="BI18" s="69">
        <f>BG18+BH18</f>
        <v>2608457.3169999993</v>
      </c>
      <c r="BJ18" s="33">
        <f>BJ24+BJ25+BJ26+BJ28+BJ33+BJ38+BJ42+BJ48+BJ53+BJ54+BJ55+BJ56+BJ57+BJ61+BJ66+BJ71+BJ72+BJ73+BJ74+BJ75+BJ76+BJ77+BJ78+BJ79+BJ80+BJ81+BJ82+BJ83+BJ84</f>
        <v>884457.8</v>
      </c>
      <c r="BK18" s="33">
        <f>BK24+BK25+BK26+BK28+BK33+BK38+BK42+BK48+BK53+BK54+BK55+BK56+BK57+BK61+BK66+BK71+BK72+BK73+BK74+BK75+BK76+BK77+BK78+BK79+BK80+BK81+BK82+BK83+BK84+BK43</f>
        <v>52623.150000000023</v>
      </c>
      <c r="BL18" s="33">
        <f>BJ18+BK18</f>
        <v>937080.95000000007</v>
      </c>
      <c r="BM18" s="33">
        <f>BM24+BM25+BM26+BM28+BM33+BM38+BM42+BM48+BM53+BM54+BM55+BM56+BM57+BM61+BM66+BM71+BM72+BM73+BM74+BM75+BM76+BM77+BM78+BM79+BM80+BM81+BM82+BM83+BM84+BM43+BM85</f>
        <v>0</v>
      </c>
      <c r="BN18" s="33">
        <f>BL18+BM18</f>
        <v>937080.95000000007</v>
      </c>
      <c r="BO18" s="33">
        <f>BO24+BO25+BO26+BO28+BO33+BO38+BO42+BO48+BO53+BO54+BO55+BO56+BO57+BO61+BO66+BO71+BO72+BO73+BO74+BO75+BO76+BO77+BO78+BO79+BO80+BO81+BO82+BO83+BO84+BO43+BO85</f>
        <v>0</v>
      </c>
      <c r="BP18" s="33">
        <f>BN18+BO18</f>
        <v>937080.95000000007</v>
      </c>
      <c r="BQ18" s="33">
        <f>BQ24+BQ25+BQ26+BQ28+BQ33+BQ38+BQ42+BQ48+BQ53+BQ54+BQ55+BQ56+BQ57+BQ61+BQ66+BQ71+BQ72+BQ73+BQ74+BQ75+BQ76+BQ77+BQ78+BQ79+BQ80+BQ81+BQ82+BQ83+BQ84+BQ43+BQ85</f>
        <v>0</v>
      </c>
      <c r="BR18" s="33">
        <f>BP18+BQ18</f>
        <v>937080.95000000007</v>
      </c>
      <c r="BS18" s="33">
        <f>BS24+BS25+BS26+BS28+BS33+BS38+BS42+BS48+BS53+BS54+BS55+BS56+BS57+BS61+BS66+BS71+BS72+BS73+BS74+BS75+BS76+BS77+BS78+BS79+BS80+BS81+BS82+BS83+BS84+BS43+BS85+BS27+BS86+BS87</f>
        <v>23622.800000000003</v>
      </c>
      <c r="BT18" s="33">
        <f>BR18+BS18</f>
        <v>960703.75000000012</v>
      </c>
      <c r="BU18" s="33">
        <f>BU24+BU25+BU26+BU28+BU33+BU38+BU42+BU48+BU53+BU54+BU55+BU56+BU57+BU61+BU66+BU71+BU72+BU73+BU74+BU75+BU76+BU77+BU78+BU79+BU80+BU81+BU82+BU83+BU84+BU43+BU85+BU27+BU86+BU87+BU88+BU89</f>
        <v>0</v>
      </c>
      <c r="BV18" s="33">
        <f>BT18+BU18</f>
        <v>960703.75000000012</v>
      </c>
      <c r="BW18" s="33">
        <f>BW24+BW25+BW26+BW28+BW33+BW38+BW42+BW48+BW53+BW54+BW55+BW56+BW57+BW61+BW66+BW71+BW72+BW73+BW74+BW75+BW76+BW77+BW78+BW79+BW80+BW81+BW82+BW83+BW84+BW43+BW85+BW27+BW86+BW87+BW88+BW89</f>
        <v>0</v>
      </c>
      <c r="BX18" s="33">
        <f>BV18+BW18</f>
        <v>960703.75000000012</v>
      </c>
      <c r="BY18" s="33">
        <f>BY24+BY25+BY26+BY28+BY33+BY38+BY42+BY48+BY53+BY54+BY55+BY56+BY57+BY61+BY66+BY71+BY72+BY73+BY74+BY75+BY76+BY77+BY78+BY79+BY80+BY81+BY82+BY83+BY84+BY43+BY85+BY27+BY86+BY87+BY88+BY89</f>
        <v>0</v>
      </c>
      <c r="BZ18" s="33">
        <f>BX18+BY18</f>
        <v>960703.75000000012</v>
      </c>
      <c r="CA18" s="33">
        <f>CA24+CA25+CA26+CA28+CA33+CA38+CA42+CA48+CA53+CA54+CA55+CA56+CA57+CA61+CA66+CA71+CA72+CA73+CA74+CA75+CA76+CA77+CA78+CA79+CA80+CA81+CA82+CA83+CA84+CA43+CA85+CA27+CA86+CA87+CA88+CA89</f>
        <v>0</v>
      </c>
      <c r="CB18" s="33">
        <f>BZ18+CA18</f>
        <v>960703.75000000012</v>
      </c>
      <c r="CC18" s="31">
        <f>CC24+CC25+CC26+CC28+CC33+CC38+CC42+CC48+CC53+CC54+CC55+CC56+CC57+CC61+CC66+CC71+CC72+CC73+CC74+CC75+CC76+CC77+CC78+CC79+CC80+CC81+CC82+CC83+CC84+CC43+CC85+CC27+CC86+CC87+CC88+CC89</f>
        <v>0</v>
      </c>
      <c r="CD18" s="33">
        <f>CB18+CC18</f>
        <v>960703.75000000012</v>
      </c>
      <c r="CE18" s="33">
        <f>CE24+CE25+CE26+CE28+CE33+CE38+CE42+CE48+CE53+CE54+CE55+CE56+CE57+CE61+CE66+CE71+CE72+CE73+CE74+CE75+CE76+CE77+CE78+CE79+CE80+CE81+CE82+CE83+CE84+CE43+CE85+CE27+CE86+CE87+CE88+CE89</f>
        <v>0</v>
      </c>
      <c r="CF18" s="69">
        <f>CD18+CE18</f>
        <v>960703.75000000012</v>
      </c>
      <c r="CG18" s="27"/>
      <c r="CH18" s="20"/>
    </row>
    <row r="19" spans="1:87" x14ac:dyDescent="0.35">
      <c r="A19" s="102"/>
      <c r="B19" s="103" t="s">
        <v>5</v>
      </c>
      <c r="C19" s="103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1"/>
      <c r="AH19" s="33"/>
      <c r="AI19" s="33"/>
      <c r="AJ19" s="69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1"/>
      <c r="BG19" s="33"/>
      <c r="BH19" s="33"/>
      <c r="BI19" s="69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1"/>
      <c r="CD19" s="33"/>
      <c r="CE19" s="33"/>
      <c r="CF19" s="69"/>
      <c r="CG19" s="27"/>
      <c r="CH19" s="20"/>
    </row>
    <row r="20" spans="1:87" s="14" customFormat="1" hidden="1" x14ac:dyDescent="0.35">
      <c r="A20" s="12"/>
      <c r="B20" s="15" t="s">
        <v>6</v>
      </c>
      <c r="C20" s="34"/>
      <c r="D20" s="32">
        <f>D24+D25+D26+D42+D50+D53+D54+D55+D56+D59+D61+D68+D71+D72+D73+D74+D75+D76+D77+D78+D79+D80+D81+D82+D83+D84+D30</f>
        <v>412066.30000000005</v>
      </c>
      <c r="E20" s="33">
        <f>E24+E25+E26+E42+E50+E53+E54+E55+E56+E59+E68+E71+E72+E73+E74+E75+E76+E77+E78+E79+E80+E81+E82+E83+E84+E30+E35+E45+E63</f>
        <v>335641.93</v>
      </c>
      <c r="F20" s="33">
        <f t="shared" ref="F20:F107" si="0">D20+E20</f>
        <v>747708.23</v>
      </c>
      <c r="G20" s="33">
        <f>G24+G25+G26+G42+G50+G53+G54+G55+G56+G59+G68+G71+G72+G73+G74+G75+G76+G77+G78+G79+G80+G81+G82+G83+G84+G30+G35+G45+G63+G85</f>
        <v>10480.867000000002</v>
      </c>
      <c r="H20" s="33">
        <f t="shared" ref="H20" si="1">F20+G20</f>
        <v>758189.09699999995</v>
      </c>
      <c r="I20" s="33">
        <f>I24+I25+I26+I42+I50+I53+I54+I55+I56+I59+I68+I71+I72+I73+I74+I75+I76+I77+I78+I79+I80+I81+I82+I83+I84+I30+I35+I45+I63+I85</f>
        <v>-936.10399999999993</v>
      </c>
      <c r="J20" s="33">
        <f t="shared" ref="J20" si="2">H20+I20</f>
        <v>757252.9929999999</v>
      </c>
      <c r="K20" s="33">
        <f>K24+K25+K26+K42+K50+K53+K54+K55+K56+K59+K68+K71+K72+K73+K74+K75+K76+K77+K78+K79+K80+K81+K82+K83+K84+K30+K35+K45+K63+K85</f>
        <v>0</v>
      </c>
      <c r="L20" s="33">
        <f t="shared" ref="L20" si="3">J20+K20</f>
        <v>757252.9929999999</v>
      </c>
      <c r="M20" s="33">
        <f>M24+M25+M26+M42+M50+M53+M54+M55+M56+M59+M68+M71+M72+M73+M74+M75+M76+M77+M78+M79+M80+M81+M82+M83+M84+M30+M35+M45+M63+M85</f>
        <v>0</v>
      </c>
      <c r="N20" s="33">
        <f t="shared" ref="N20" si="4">L20+M20</f>
        <v>757252.9929999999</v>
      </c>
      <c r="O20" s="33">
        <f>O24+O25+O26+O42+O50+O53+O54+O55+O56+O59+O68+O71+O72+O73+O74+O75+O76+O77+O78+O79+O80+O81+O82+O83+O84+O30+O35+O45+O63+O85+O27+O86+O87</f>
        <v>-5405.6870000000017</v>
      </c>
      <c r="P20" s="33">
        <f t="shared" ref="P20" si="5">N20+O20</f>
        <v>751847.30599999987</v>
      </c>
      <c r="Q20" s="33">
        <f>Q24+Q25+Q26+Q42+Q50+Q53+Q54+Q55+Q56+Q59+Q68+Q71+Q72+Q73+Q74+Q75+Q76+Q77+Q78+Q79+Q80+Q81+Q82+Q83+Q84+Q30+Q35+Q45+Q63+Q85+Q27+Q86+Q87</f>
        <v>0</v>
      </c>
      <c r="R20" s="33">
        <f t="shared" ref="R20" si="6">P20+Q20</f>
        <v>751847.30599999987</v>
      </c>
      <c r="S20" s="33">
        <f>S24+S25+S26+S42+S50+S53+S54+S55+S56+S59+S68+S71+S72+S73+S74+S75+S76+S77+S78+S79+S80+S81+S82+S83+S84+S30+S35+S45+S63+S85+S27+S86+S87+S88+S89</f>
        <v>-28219.760000000002</v>
      </c>
      <c r="T20" s="33">
        <f t="shared" ref="T20" si="7">R20+S20</f>
        <v>723627.54599999986</v>
      </c>
      <c r="U20" s="33">
        <f>U24+U25+U26+U42+U50+U53+U54+U55+U56+U59+U68+U71+U72+U73+U74+U75+U76+U77+U78+U79+U80+U81+U82+U83+U84+U30+U35+U45+U63+U85+U27+U86+U87+U88+U89</f>
        <v>0</v>
      </c>
      <c r="V20" s="33">
        <f t="shared" ref="V20" si="8">T20+U20</f>
        <v>723627.54599999986</v>
      </c>
      <c r="W20" s="33">
        <f>W24+W25+W26+W42+W50+W53+W54+W55+W56+W59+W68+W71+W72+W73+W74+W75+W76+W77+W78+W79+W80+W81+W82+W83+W84+W30+W35+W45+W63+W85+W27+W86+W87+W88+W89</f>
        <v>-18543.262999999999</v>
      </c>
      <c r="X20" s="33">
        <f t="shared" ref="X20" si="9">V20+W20</f>
        <v>705084.28299999982</v>
      </c>
      <c r="Y20" s="33">
        <f>Y24+Y25+Y26+Y42+Y50+Y53+Y54+Y55+Y56+Y59+Y68+Y71+Y72+Y73+Y74+Y75+Y76+Y77+Y78+Y79+Y80+Y81+Y82+Y83+Y84+Y30+Y35+Y45+Y63+Y85+Y27+Y86+Y87+Y88+Y89</f>
        <v>-19203.5</v>
      </c>
      <c r="Z20" s="33">
        <f t="shared" ref="Z20" si="10">X20+Y20</f>
        <v>685880.78299999982</v>
      </c>
      <c r="AA20" s="33">
        <f>AA24+AA25+AA26+AA42+AA50+AA53+AA54+AA55+AA56+AA59+AA68+AA71+AA72+AA73+AA74+AA75+AA76+AA77+AA78+AA79+AA80+AA81+AA82+AA83+AA84+AA30+AA35+AA45+AA63+AA85+AA27+AA86+AA87+AA88+AA89</f>
        <v>-57390.565000000002</v>
      </c>
      <c r="AB20" s="33">
        <f t="shared" ref="AB20" si="11">Z20+AA20</f>
        <v>628490.21799999988</v>
      </c>
      <c r="AC20" s="33">
        <f>AC24+AC25+AC26+AC42+AC50+AC53+AC54+AC55+AC56+AC59+AC68+AC71+AC72+AC73+AC74+AC75+AC76+AC77+AC78+AC79+AC80+AC81+AC82+AC83+AC84+AC30+AC35+AC45+AC63+AC85+AC27+AC86+AC87+AC88+AC89</f>
        <v>0</v>
      </c>
      <c r="AD20" s="33">
        <f t="shared" ref="AD20" si="12">AB20+AC20</f>
        <v>628490.21799999988</v>
      </c>
      <c r="AE20" s="33">
        <f>AE24+AE25+AE26+AE42+AE50+AE53+AE54+AE55+AE56+AE59+AE68+AE71+AE72+AE73+AE74+AE75+AE76+AE77+AE78+AE79+AE80+AE81+AE82+AE83+AE84+AE30+AE35+AE45+AE63+AE85+AE27+AE86+AE87+AE88+AE89</f>
        <v>-123999.99999999999</v>
      </c>
      <c r="AF20" s="33">
        <f t="shared" ref="AF20" si="13">AD20+AE20</f>
        <v>504490.21799999988</v>
      </c>
      <c r="AG20" s="31">
        <f>AG24+AG25+AG26+AG42+AG50+AG53+AG54+AG55+AG56+AG59+AG68+AG71+AG72+AG73+AG74+AG75+AG76+AG77+AG78+AG79+AG80+AG81+AG82+AG83+AG84+AG30+AG35+AG45+AG63+AG85+AG27+AG86+AG87+AG88+AG89</f>
        <v>0</v>
      </c>
      <c r="AH20" s="33">
        <f t="shared" ref="AH20" si="14">AF20+AG20</f>
        <v>504490.21799999988</v>
      </c>
      <c r="AI20" s="33">
        <f>AI24+AI25+AI26+AI42+AI50+AI53+AI54+AI55+AI56+AI59+AI68+AI71+AI72+AI73+AI74+AI75+AI76+AI77+AI78+AI79+AI80+AI81+AI82+AI83+AI84+AI30+AI35+AI45+AI63+AI85+AI27+AI86+AI87+AI88+AI89</f>
        <v>10817.415000000001</v>
      </c>
      <c r="AJ20" s="33">
        <f t="shared" ref="AJ20" si="15">AH20+AI20</f>
        <v>515307.63299999986</v>
      </c>
      <c r="AK20" s="33">
        <f>AK24+AK25+AK26+AK28+AK42+AK50+AK53+AK54+AK55+AK56+AK59+AK61+AK68+AK71+AK72+AK73+AK74+AK75+AK76+AK77+AK78+AK79+AK80+AK81+AK82+AK83+AK84</f>
        <v>1577908.2999999996</v>
      </c>
      <c r="AL20" s="33">
        <f>AL24+AL25+AL26+AL42+AL50+AL53+AL54+AL55+AL56+AL59+AL68+AL71+AL72+AL73+AL74+AL75+AL76+AL77+AL78+AL79+AL80+AL81+AL82+AL83+AL84+AL30+AL35+AL45+AL63</f>
        <v>-231163.41</v>
      </c>
      <c r="AM20" s="33">
        <f t="shared" ref="AM20:AM107" si="16">AK20+AL20</f>
        <v>1346744.8899999997</v>
      </c>
      <c r="AN20" s="33">
        <f>AN24+AN25+AN26+AN42+AN50+AN53+AN54+AN55+AN56+AN59+AN68+AN71+AN72+AN73+AN74+AN75+AN76+AN77+AN78+AN79+AN80+AN81+AN82+AN83+AN84+AN30+AN35+AN45+AN63+AN85</f>
        <v>0</v>
      </c>
      <c r="AO20" s="33">
        <f t="shared" ref="AO20:AO28" si="17">AM20+AN20</f>
        <v>1346744.8899999997</v>
      </c>
      <c r="AP20" s="33">
        <f>AP24+AP25+AP26+AP42+AP50+AP53+AP54+AP55+AP56+AP59+AP68+AP71+AP72+AP73+AP74+AP75+AP76+AP77+AP78+AP79+AP80+AP81+AP82+AP83+AP84+AP30+AP35+AP45+AP63+AP85</f>
        <v>0</v>
      </c>
      <c r="AQ20" s="33">
        <f t="shared" ref="AQ20:AQ28" si="18">AO20+AP20</f>
        <v>1346744.8899999997</v>
      </c>
      <c r="AR20" s="33">
        <f>AR24+AR25+AR26+AR42+AR50+AR53+AR54+AR55+AR56+AR59+AR68+AR71+AR72+AR73+AR74+AR75+AR76+AR77+AR78+AR79+AR80+AR81+AR82+AR83+AR84+AR30+AR35+AR45+AR63+AR85</f>
        <v>0</v>
      </c>
      <c r="AS20" s="33">
        <f t="shared" ref="AS20:AS28" si="19">AQ20+AR20</f>
        <v>1346744.8899999997</v>
      </c>
      <c r="AT20" s="33">
        <f>AT24+AT25+AT26+AT42+AT50+AT53+AT54+AT55+AT56+AT59+AT68+AT71+AT72+AT73+AT74+AT75+AT76+AT77+AT78+AT79+AT80+AT81+AT82+AT83+AT84+AT30+AT35+AT45+AT63+AT85+AT27+AT86+AT87</f>
        <v>0</v>
      </c>
      <c r="AU20" s="33">
        <f t="shared" ref="AU20:AU28" si="20">AS20+AT20</f>
        <v>1346744.8899999997</v>
      </c>
      <c r="AV20" s="33">
        <f>AV24+AV25+AV26+AV42+AV50+AV53+AV54+AV55+AV56+AV59+AV68+AV71+AV72+AV73+AV74+AV75+AV76+AV77+AV78+AV79+AV80+AV81+AV82+AV83+AV84+AV30+AV35+AV45+AV63+AV85+AV27+AV86+AV87+AV88+AV89</f>
        <v>18748.326000000001</v>
      </c>
      <c r="AW20" s="33">
        <f t="shared" ref="AW20:AW28" si="21">AU20+AV20</f>
        <v>1365493.2159999995</v>
      </c>
      <c r="AX20" s="33">
        <f>AX24+AX25+AX26+AX42+AX50+AX53+AX54+AX55+AX56+AX59+AX68+AX71+AX72+AX73+AX74+AX75+AX76+AX77+AX78+AX79+AX80+AX81+AX82+AX83+AX84+AX30+AX35+AX45+AX63+AX85+AX27+AX86+AX87+AX88+AX89</f>
        <v>18500</v>
      </c>
      <c r="AY20" s="33">
        <f t="shared" ref="AY20:AY28" si="22">AW20+AX20</f>
        <v>1383993.2159999995</v>
      </c>
      <c r="AZ20" s="33">
        <f>AZ24+AZ25+AZ26+AZ42+AZ50+AZ53+AZ54+AZ55+AZ56+AZ59+AZ68+AZ71+AZ72+AZ73+AZ74+AZ75+AZ76+AZ77+AZ78+AZ79+AZ80+AZ81+AZ82+AZ83+AZ84+AZ30+AZ35+AZ45+AZ63+AZ85+AZ27+AZ86+AZ87+AZ88+AZ89</f>
        <v>19203.5</v>
      </c>
      <c r="BA20" s="33">
        <f t="shared" ref="BA20:BA28" si="23">AY20+AZ20</f>
        <v>1403196.7159999995</v>
      </c>
      <c r="BB20" s="33">
        <f>BB24+BB25+BB26+BB42+BB50+BB53+BB54+BB55+BB56+BB59+BB68+BB71+BB72+BB73+BB74+BB75+BB76+BB77+BB78+BB79+BB80+BB81+BB82+BB83+BB84+BB30+BB35+BB45+BB63+BB85+BB27+BB86+BB87+BB88+BB89</f>
        <v>56550.400999999998</v>
      </c>
      <c r="BC20" s="33">
        <f t="shared" ref="BC20:BC28" si="24">BA20+BB20</f>
        <v>1459747.1169999996</v>
      </c>
      <c r="BD20" s="33">
        <f>BD24+BD25+BD26+BD42+BD50+BD53+BD54+BD55+BD56+BD59+BD68+BD71+BD72+BD73+BD74+BD75+BD76+BD77+BD78+BD79+BD80+BD81+BD82+BD83+BD84+BD30+BD35+BD45+BD63+BD85+BD27+BD86+BD87+BD88+BD89</f>
        <v>0</v>
      </c>
      <c r="BE20" s="33">
        <f t="shared" ref="BE20:BE28" si="25">BC20+BD20</f>
        <v>1459747.1169999996</v>
      </c>
      <c r="BF20" s="31">
        <f>BF24+BF25+BF26+BF42+BF50+BF53+BF54+BF55+BF56+BF59+BF68+BF71+BF72+BF73+BF74+BF75+BF76+BF77+BF78+BF79+BF80+BF81+BF82+BF83+BF84+BF30+BF35+BF45+BF63+BF85+BF27+BF86+BF87+BF88+BF89</f>
        <v>123999.99999999999</v>
      </c>
      <c r="BG20" s="33">
        <f t="shared" ref="BG20:BG28" si="26">BE20+BF20</f>
        <v>1583747.1169999996</v>
      </c>
      <c r="BH20" s="33">
        <f>BH24+BH25+BH26+BH42+BH50+BH53+BH54+BH55+BH56+BH59+BH68+BH71+BH72+BH73+BH74+BH75+BH76+BH77+BH78+BH79+BH80+BH81+BH82+BH83+BH84+BH30+BH35+BH45+BH63+BH85+BH27+BH86+BH87+BH88+BH89</f>
        <v>0</v>
      </c>
      <c r="BI20" s="33">
        <f t="shared" ref="BI20:BI28" si="27">BG20+BH20</f>
        <v>1583747.1169999996</v>
      </c>
      <c r="BJ20" s="33">
        <f>BJ24+BJ25+BJ26+BJ28+BJ42+BJ50+BJ53+BJ54+BJ55+BJ56+BJ59+BJ61+BJ68+BJ71+BJ72+BJ73+BJ74+BJ75+BJ76+BJ77+BJ78+BJ79+BJ80+BJ81+BJ82+BJ83+BJ84</f>
        <v>777685.2</v>
      </c>
      <c r="BK20" s="33">
        <f>BK24+BK25+BK26+BK42+BK50+BK53+BK54+BK55+BK56+BK59+BK68+BK71+BK72+BK73+BK74+BK75+BK76+BK77+BK78+BK79+BK80+BK81+BK82+BK83+BK84+BK30+BK35+BK45+BK63</f>
        <v>52623.150000000023</v>
      </c>
      <c r="BL20" s="33">
        <f t="shared" ref="BL20:BL107" si="28">BJ20+BK20</f>
        <v>830308.35</v>
      </c>
      <c r="BM20" s="33">
        <f>BM24+BM25+BM26+BM42+BM50+BM53+BM54+BM55+BM56+BM59+BM68+BM71+BM72+BM73+BM74+BM75+BM76+BM77+BM78+BM79+BM80+BM81+BM82+BM83+BM84+BM30+BM35+BM45+BM63+BM85</f>
        <v>0</v>
      </c>
      <c r="BN20" s="33">
        <f t="shared" ref="BN20:BN28" si="29">BL20+BM20</f>
        <v>830308.35</v>
      </c>
      <c r="BO20" s="33">
        <f>BO24+BO25+BO26+BO42+BO50+BO53+BO54+BO55+BO56+BO59+BO68+BO71+BO72+BO73+BO74+BO75+BO76+BO77+BO78+BO79+BO80+BO81+BO82+BO83+BO84+BO30+BO35+BO45+BO63+BO85</f>
        <v>0</v>
      </c>
      <c r="BP20" s="33">
        <f t="shared" ref="BP20:BP28" si="30">BN20+BO20</f>
        <v>830308.35</v>
      </c>
      <c r="BQ20" s="33">
        <f>BQ24+BQ25+BQ26+BQ42+BQ50+BQ53+BQ54+BQ55+BQ56+BQ59+BQ68+BQ71+BQ72+BQ73+BQ74+BQ75+BQ76+BQ77+BQ78+BQ79+BQ80+BQ81+BQ82+BQ83+BQ84+BQ30+BQ35+BQ45+BQ63+BQ85</f>
        <v>0</v>
      </c>
      <c r="BR20" s="33">
        <f t="shared" ref="BR20:BR28" si="31">BP20+BQ20</f>
        <v>830308.35</v>
      </c>
      <c r="BS20" s="33">
        <f>BS24+BS25+BS26+BS42+BS50+BS53+BS54+BS55+BS56+BS59+BS68+BS71+BS72+BS73+BS74+BS75+BS76+BS77+BS78+BS79+BS80+BS81+BS82+BS83+BS84+BS30+BS35+BS45+BS63+BS85+BS27+BS86+BS87</f>
        <v>23622.800000000003</v>
      </c>
      <c r="BT20" s="33">
        <f t="shared" ref="BT20:BT28" si="32">BR20+BS20</f>
        <v>853931.15</v>
      </c>
      <c r="BU20" s="33">
        <f>BU24+BU25+BU26+BU42+BU50+BU53+BU54+BU55+BU56+BU59+BU68+BU71+BU72+BU73+BU74+BU75+BU76+BU77+BU78+BU79+BU80+BU81+BU82+BU83+BU84+BU30+BU35+BU45+BU63+BU85+BU27+BU86+BU87+BU88+BU89</f>
        <v>0</v>
      </c>
      <c r="BV20" s="33">
        <f t="shared" ref="BV20:BV28" si="33">BT20+BU20</f>
        <v>853931.15</v>
      </c>
      <c r="BW20" s="33">
        <f>BW24+BW25+BW26+BW42+BW50+BW53+BW54+BW55+BW56+BW59+BW68+BW71+BW72+BW73+BW74+BW75+BW76+BW77+BW78+BW79+BW80+BW81+BW82+BW83+BW84+BW30+BW35+BW45+BW63+BW85+BW27+BW86+BW87+BW88+BW89</f>
        <v>0</v>
      </c>
      <c r="BX20" s="33">
        <f t="shared" ref="BX20:BX28" si="34">BV20+BW20</f>
        <v>853931.15</v>
      </c>
      <c r="BY20" s="33">
        <f>BY24+BY25+BY26+BY42+BY50+BY53+BY54+BY55+BY56+BY59+BY68+BY71+BY72+BY73+BY74+BY75+BY76+BY77+BY78+BY79+BY80+BY81+BY82+BY83+BY84+BY30+BY35+BY45+BY63+BY85+BY27+BY86+BY87+BY88+BY89</f>
        <v>0</v>
      </c>
      <c r="BZ20" s="33">
        <f t="shared" ref="BZ20:BZ28" si="35">BX20+BY20</f>
        <v>853931.15</v>
      </c>
      <c r="CA20" s="33">
        <f>CA24+CA25+CA26+CA42+CA50+CA53+CA54+CA55+CA56+CA59+CA68+CA71+CA72+CA73+CA74+CA75+CA76+CA77+CA78+CA79+CA80+CA81+CA82+CA83+CA84+CA30+CA35+CA45+CA63+CA85+CA27+CA86+CA87+CA88+CA89</f>
        <v>0</v>
      </c>
      <c r="CB20" s="33">
        <f t="shared" ref="CB20:CB28" si="36">BZ20+CA20</f>
        <v>853931.15</v>
      </c>
      <c r="CC20" s="31">
        <f>CC24+CC25+CC26+CC42+CC50+CC53+CC54+CC55+CC56+CC59+CC68+CC71+CC72+CC73+CC74+CC75+CC76+CC77+CC78+CC79+CC80+CC81+CC82+CC83+CC84+CC30+CC35+CC45+CC63+CC85+CC27+CC86+CC87+CC88+CC89</f>
        <v>0</v>
      </c>
      <c r="CD20" s="33">
        <f t="shared" ref="CD20:CD28" si="37">CB20+CC20</f>
        <v>853931.15</v>
      </c>
      <c r="CE20" s="33">
        <f>CE24+CE25+CE26+CE42+CE50+CE53+CE54+CE55+CE56+CE59+CE68+CE71+CE72+CE73+CE74+CE75+CE76+CE77+CE78+CE79+CE80+CE81+CE82+CE83+CE84+CE30+CE35+CE45+CE63+CE85+CE27+CE86+CE87+CE88+CE89</f>
        <v>0</v>
      </c>
      <c r="CF20" s="33">
        <f t="shared" ref="CF20:CF28" si="38">CD20+CE20</f>
        <v>853931.15</v>
      </c>
      <c r="CG20" s="28"/>
      <c r="CH20" s="20" t="s">
        <v>49</v>
      </c>
      <c r="CI20" s="13"/>
    </row>
    <row r="21" spans="1:87" x14ac:dyDescent="0.35">
      <c r="A21" s="102"/>
      <c r="B21" s="106" t="s">
        <v>12</v>
      </c>
      <c r="C21" s="103"/>
      <c r="D21" s="32">
        <f>D36+D40+D51+D60+D69+D31</f>
        <v>153575.9</v>
      </c>
      <c r="E21" s="33">
        <f>E36+E40+E51+E60+E69+E31+E46+E64</f>
        <v>-66895.599999999991</v>
      </c>
      <c r="F21" s="33">
        <f>D21+E21</f>
        <v>86680.3</v>
      </c>
      <c r="G21" s="33">
        <f>G36+G40+G51+G60+G69+G31+G46+G64</f>
        <v>0</v>
      </c>
      <c r="H21" s="33">
        <f>F21+G21</f>
        <v>86680.3</v>
      </c>
      <c r="I21" s="33">
        <f>I36+I40+I51+I60+I69+I31+I46+I64</f>
        <v>0</v>
      </c>
      <c r="J21" s="33">
        <f>H21+I21</f>
        <v>86680.3</v>
      </c>
      <c r="K21" s="33">
        <f>K36+K40+K51+K60+K69+K31+K46+K64</f>
        <v>0</v>
      </c>
      <c r="L21" s="33">
        <f>J21+K21</f>
        <v>86680.3</v>
      </c>
      <c r="M21" s="33">
        <f>M36+M40+M51+M60+M69+M31+M46+M64</f>
        <v>0</v>
      </c>
      <c r="N21" s="33">
        <f>L21+M21</f>
        <v>86680.3</v>
      </c>
      <c r="O21" s="33">
        <f>O36+O40+O51+O60+O69+O31+O46+O64</f>
        <v>0</v>
      </c>
      <c r="P21" s="33">
        <f>N21+O21</f>
        <v>86680.3</v>
      </c>
      <c r="Q21" s="33">
        <f>Q36+Q40+Q51+Q60+Q69+Q31+Q46+Q64</f>
        <v>0</v>
      </c>
      <c r="R21" s="33">
        <f>P21+Q21</f>
        <v>86680.3</v>
      </c>
      <c r="S21" s="33">
        <f>S36+S40+S51+S60+S69+S31+S46+S64</f>
        <v>0</v>
      </c>
      <c r="T21" s="33">
        <f>R21+S21</f>
        <v>86680.3</v>
      </c>
      <c r="U21" s="33">
        <f>U36+U40+U51+U60+U69+U31+U46+U64</f>
        <v>0</v>
      </c>
      <c r="V21" s="33">
        <f>T21+U21</f>
        <v>86680.3</v>
      </c>
      <c r="W21" s="33">
        <f>W36+W40+W51+W60+W69+W31+W46+W64</f>
        <v>0</v>
      </c>
      <c r="X21" s="33">
        <f>V21+W21</f>
        <v>86680.3</v>
      </c>
      <c r="Y21" s="33">
        <f>Y36+Y40+Y51+Y60+Y69+Y31+Y46+Y64</f>
        <v>0</v>
      </c>
      <c r="Z21" s="33">
        <f>X21+Y21</f>
        <v>86680.3</v>
      </c>
      <c r="AA21" s="33">
        <f>AA36+AA40+AA51+AA60+AA69+AA31+AA46+AA64</f>
        <v>0</v>
      </c>
      <c r="AB21" s="33">
        <f>Z21+AA21</f>
        <v>86680.3</v>
      </c>
      <c r="AC21" s="33">
        <f>AC36+AC40+AC51+AC60+AC69+AC31+AC46+AC64</f>
        <v>0</v>
      </c>
      <c r="AD21" s="33">
        <f>AB21+AC21</f>
        <v>86680.3</v>
      </c>
      <c r="AE21" s="33">
        <f>AE36+AE40+AE51+AE60+AE69+AE31+AE46+AE64</f>
        <v>0</v>
      </c>
      <c r="AF21" s="33">
        <f>AD21+AE21</f>
        <v>86680.3</v>
      </c>
      <c r="AG21" s="31">
        <f>AG36+AG40+AG51+AG60+AG69+AG31+AG46+AG64</f>
        <v>0</v>
      </c>
      <c r="AH21" s="33">
        <f>AF21+AG21</f>
        <v>86680.3</v>
      </c>
      <c r="AI21" s="33">
        <f>AI36+AI40+AI51+AI60+AI69+AI31+AI46+AI64</f>
        <v>0</v>
      </c>
      <c r="AJ21" s="69">
        <f>AH21+AI21</f>
        <v>86680.3</v>
      </c>
      <c r="AK21" s="33">
        <f t="shared" ref="AK21:BJ21" si="39">AK36+AK40+AK51+AK60+AK69</f>
        <v>14277.6</v>
      </c>
      <c r="AL21" s="33">
        <f>AL36+AL40+AL51+AL60+AL69+AL31+AL46+AL64</f>
        <v>50521.599999999999</v>
      </c>
      <c r="AM21" s="33">
        <f t="shared" si="16"/>
        <v>64799.199999999997</v>
      </c>
      <c r="AN21" s="33">
        <f>AN36+AN40+AN51+AN60+AN69+AN31+AN46+AN64</f>
        <v>0</v>
      </c>
      <c r="AO21" s="33">
        <f t="shared" si="17"/>
        <v>64799.199999999997</v>
      </c>
      <c r="AP21" s="33">
        <f>AP36+AP40+AP51+AP60+AP69+AP31+AP46+AP64</f>
        <v>0</v>
      </c>
      <c r="AQ21" s="33">
        <f t="shared" si="18"/>
        <v>64799.199999999997</v>
      </c>
      <c r="AR21" s="33">
        <f>AR36+AR40+AR51+AR60+AR69+AR31+AR46+AR64</f>
        <v>0</v>
      </c>
      <c r="AS21" s="33">
        <f t="shared" si="19"/>
        <v>64799.199999999997</v>
      </c>
      <c r="AT21" s="33">
        <f>AT36+AT40+AT51+AT60+AT69+AT31+AT46+AT64</f>
        <v>0</v>
      </c>
      <c r="AU21" s="33">
        <f t="shared" si="20"/>
        <v>64799.199999999997</v>
      </c>
      <c r="AV21" s="33">
        <f>AV36+AV40+AV51+AV60+AV69+AV31+AV46+AV64</f>
        <v>0</v>
      </c>
      <c r="AW21" s="33">
        <f t="shared" si="21"/>
        <v>64799.199999999997</v>
      </c>
      <c r="AX21" s="33">
        <f>AX36+AX40+AX51+AX60+AX69+AX31+AX46+AX64</f>
        <v>0</v>
      </c>
      <c r="AY21" s="33">
        <f t="shared" si="22"/>
        <v>64799.199999999997</v>
      </c>
      <c r="AZ21" s="33">
        <f>AZ36+AZ40+AZ51+AZ60+AZ69+AZ31+AZ46+AZ64</f>
        <v>0</v>
      </c>
      <c r="BA21" s="33">
        <f t="shared" si="23"/>
        <v>64799.199999999997</v>
      </c>
      <c r="BB21" s="33">
        <f>BB36+BB40+BB51+BB60+BB69+BB31+BB46+BB64</f>
        <v>0</v>
      </c>
      <c r="BC21" s="33">
        <f t="shared" si="24"/>
        <v>64799.199999999997</v>
      </c>
      <c r="BD21" s="33">
        <f>BD36+BD40+BD51+BD60+BD69+BD31+BD46+BD64</f>
        <v>0</v>
      </c>
      <c r="BE21" s="33">
        <f t="shared" si="25"/>
        <v>64799.199999999997</v>
      </c>
      <c r="BF21" s="31">
        <f>BF36+BF40+BF51+BF60+BF69+BF31+BF46+BF64</f>
        <v>0</v>
      </c>
      <c r="BG21" s="33">
        <f t="shared" si="26"/>
        <v>64799.199999999997</v>
      </c>
      <c r="BH21" s="33">
        <f>BH36+BH40+BH51+BH60+BH69+BH31+BH46+BH64</f>
        <v>0</v>
      </c>
      <c r="BI21" s="69">
        <f t="shared" si="27"/>
        <v>64799.199999999997</v>
      </c>
      <c r="BJ21" s="33">
        <f t="shared" si="39"/>
        <v>106772.6</v>
      </c>
      <c r="BK21" s="33">
        <f>BK36+BK40+BK51+BK60+BK69+BK31+BK46+BK64</f>
        <v>0</v>
      </c>
      <c r="BL21" s="33">
        <f t="shared" si="28"/>
        <v>106772.6</v>
      </c>
      <c r="BM21" s="33">
        <f>BM36+BM40+BM51+BM60+BM69+BM31+BM46+BM64</f>
        <v>0</v>
      </c>
      <c r="BN21" s="33">
        <f t="shared" si="29"/>
        <v>106772.6</v>
      </c>
      <c r="BO21" s="33">
        <f>BO36+BO40+BO51+BO60+BO69+BO31+BO46+BO64</f>
        <v>0</v>
      </c>
      <c r="BP21" s="33">
        <f t="shared" si="30"/>
        <v>106772.6</v>
      </c>
      <c r="BQ21" s="33">
        <f>BQ36+BQ40+BQ51+BQ60+BQ69+BQ31+BQ46+BQ64</f>
        <v>0</v>
      </c>
      <c r="BR21" s="33">
        <f t="shared" si="31"/>
        <v>106772.6</v>
      </c>
      <c r="BS21" s="33">
        <f>BS36+BS40+BS51+BS60+BS69+BS31+BS46+BS64</f>
        <v>0</v>
      </c>
      <c r="BT21" s="33">
        <f t="shared" si="32"/>
        <v>106772.6</v>
      </c>
      <c r="BU21" s="33">
        <f>BU36+BU40+BU51+BU60+BU69+BU31+BU46+BU64</f>
        <v>0</v>
      </c>
      <c r="BV21" s="33">
        <f t="shared" si="33"/>
        <v>106772.6</v>
      </c>
      <c r="BW21" s="33">
        <f>BW36+BW40+BW51+BW60+BW69+BW31+BW46+BW64</f>
        <v>0</v>
      </c>
      <c r="BX21" s="33">
        <f t="shared" si="34"/>
        <v>106772.6</v>
      </c>
      <c r="BY21" s="33">
        <f>BY36+BY40+BY51+BY60+BY69+BY31+BY46+BY64</f>
        <v>0</v>
      </c>
      <c r="BZ21" s="33">
        <f t="shared" si="35"/>
        <v>106772.6</v>
      </c>
      <c r="CA21" s="33">
        <f>CA36+CA40+CA51+CA60+CA69+CA31+CA46+CA64</f>
        <v>0</v>
      </c>
      <c r="CB21" s="33">
        <f t="shared" si="36"/>
        <v>106772.6</v>
      </c>
      <c r="CC21" s="31">
        <f>CC36+CC40+CC51+CC60+CC69+CC31+CC46+CC64</f>
        <v>0</v>
      </c>
      <c r="CD21" s="33">
        <f t="shared" si="37"/>
        <v>106772.6</v>
      </c>
      <c r="CE21" s="33">
        <f>CE36+CE40+CE51+CE60+CE69+CE31+CE46+CE64</f>
        <v>0</v>
      </c>
      <c r="CF21" s="69">
        <f t="shared" si="38"/>
        <v>106772.6</v>
      </c>
      <c r="CG21" s="27"/>
      <c r="CH21" s="20"/>
      <c r="CI21" s="8"/>
    </row>
    <row r="22" spans="1:87" x14ac:dyDescent="0.35">
      <c r="A22" s="102"/>
      <c r="B22" s="121" t="s">
        <v>27</v>
      </c>
      <c r="C22" s="103"/>
      <c r="D22" s="32">
        <f>D37+D41+D52</f>
        <v>455267.5</v>
      </c>
      <c r="E22" s="33">
        <f>E37+E41+E52+E47+E65+E70</f>
        <v>129888.70000000001</v>
      </c>
      <c r="F22" s="33">
        <f t="shared" si="0"/>
        <v>585156.19999999995</v>
      </c>
      <c r="G22" s="33">
        <f>G37+G41+G52+G47+G65+G70</f>
        <v>0</v>
      </c>
      <c r="H22" s="33">
        <f t="shared" ref="H22:H28" si="40">F22+G22</f>
        <v>585156.19999999995</v>
      </c>
      <c r="I22" s="33">
        <f>I37+I41+I52+I47+I65+I70</f>
        <v>0</v>
      </c>
      <c r="J22" s="33">
        <f t="shared" ref="J22:J28" si="41">H22+I22</f>
        <v>585156.19999999995</v>
      </c>
      <c r="K22" s="33">
        <f>K37+K41+K52+K47+K65+K70</f>
        <v>0</v>
      </c>
      <c r="L22" s="33">
        <f t="shared" ref="L22:L28" si="42">J22+K22</f>
        <v>585156.19999999995</v>
      </c>
      <c r="M22" s="33">
        <f>M37+M41+M52+M47+M65+M70</f>
        <v>0</v>
      </c>
      <c r="N22" s="33">
        <f t="shared" ref="N22:N28" si="43">L22+M22</f>
        <v>585156.19999999995</v>
      </c>
      <c r="O22" s="33">
        <f>O37+O41+O52+O47+O65+O70</f>
        <v>0</v>
      </c>
      <c r="P22" s="33">
        <f t="shared" ref="P22:P28" si="44">N22+O22</f>
        <v>585156.19999999995</v>
      </c>
      <c r="Q22" s="33">
        <f>Q37+Q41+Q52+Q47+Q65+Q70</f>
        <v>0</v>
      </c>
      <c r="R22" s="33">
        <f t="shared" ref="R22:R28" si="45">P22+Q22</f>
        <v>585156.19999999995</v>
      </c>
      <c r="S22" s="33">
        <f>S37+S41+S52+S47+S65+S70</f>
        <v>0</v>
      </c>
      <c r="T22" s="33">
        <f t="shared" ref="T22:T28" si="46">R22+S22</f>
        <v>585156.19999999995</v>
      </c>
      <c r="U22" s="33">
        <f>U37+U41+U52+U47+U65+U70</f>
        <v>0</v>
      </c>
      <c r="V22" s="33">
        <f t="shared" ref="V22:V28" si="47">T22+U22</f>
        <v>585156.19999999995</v>
      </c>
      <c r="W22" s="33">
        <f>W37+W41+W52+W47+W65+W70</f>
        <v>0</v>
      </c>
      <c r="X22" s="33">
        <f t="shared" ref="X22:X28" si="48">V22+W22</f>
        <v>585156.19999999995</v>
      </c>
      <c r="Y22" s="33">
        <f>Y37+Y41+Y52+Y47+Y65+Y70</f>
        <v>0</v>
      </c>
      <c r="Z22" s="33">
        <f t="shared" ref="Z22:Z28" si="49">X22+Y22</f>
        <v>585156.19999999995</v>
      </c>
      <c r="AA22" s="33">
        <f>AA37+AA41+AA52+AA47+AA65+AA70</f>
        <v>0</v>
      </c>
      <c r="AB22" s="33">
        <f t="shared" ref="AB22:AB28" si="50">Z22+AA22</f>
        <v>585156.19999999995</v>
      </c>
      <c r="AC22" s="33">
        <f>AC37+AC41+AC52+AC47+AC65+AC70</f>
        <v>0</v>
      </c>
      <c r="AD22" s="33">
        <f t="shared" ref="AD22:AD28" si="51">AB22+AC22</f>
        <v>585156.19999999995</v>
      </c>
      <c r="AE22" s="33">
        <f>AE37+AE41+AE52+AE47+AE65+AE70</f>
        <v>0</v>
      </c>
      <c r="AF22" s="33">
        <f t="shared" ref="AF22:AF28" si="52">AD22+AE22</f>
        <v>585156.19999999995</v>
      </c>
      <c r="AG22" s="31">
        <f>AG37+AG41+AG52+AG47+AG65+AG70</f>
        <v>0</v>
      </c>
      <c r="AH22" s="33">
        <f t="shared" ref="AH22:AH28" si="53">AF22+AG22</f>
        <v>585156.19999999995</v>
      </c>
      <c r="AI22" s="33">
        <f>AI37+AI41+AI52+AI47+AI65+AI70</f>
        <v>0</v>
      </c>
      <c r="AJ22" s="69">
        <f t="shared" ref="AJ22:AJ28" si="54">AH22+AI22</f>
        <v>585156.19999999995</v>
      </c>
      <c r="AK22" s="33">
        <f t="shared" ref="AK22:BJ22" si="55">AK37+AK41+AK52</f>
        <v>0</v>
      </c>
      <c r="AL22" s="33">
        <f>AL37+AL41+AL52+AL47+AL65+AL70</f>
        <v>959911</v>
      </c>
      <c r="AM22" s="33">
        <f t="shared" si="16"/>
        <v>959911</v>
      </c>
      <c r="AN22" s="33">
        <f>AN37+AN41+AN52+AN47+AN65+AN70</f>
        <v>0</v>
      </c>
      <c r="AO22" s="33">
        <f t="shared" si="17"/>
        <v>959911</v>
      </c>
      <c r="AP22" s="33">
        <f>AP37+AP41+AP52+AP47+AP65+AP70</f>
        <v>0</v>
      </c>
      <c r="AQ22" s="33">
        <f t="shared" si="18"/>
        <v>959911</v>
      </c>
      <c r="AR22" s="33">
        <f>AR37+AR41+AR52+AR47+AR65+AR70</f>
        <v>0</v>
      </c>
      <c r="AS22" s="33">
        <f t="shared" si="19"/>
        <v>959911</v>
      </c>
      <c r="AT22" s="33">
        <f>AT37+AT41+AT52+AT47+AT65+AT70</f>
        <v>0</v>
      </c>
      <c r="AU22" s="33">
        <f t="shared" si="20"/>
        <v>959911</v>
      </c>
      <c r="AV22" s="33">
        <f>AV37+AV41+AV52+AV47+AV65+AV70</f>
        <v>0</v>
      </c>
      <c r="AW22" s="33">
        <f t="shared" si="21"/>
        <v>959911</v>
      </c>
      <c r="AX22" s="33">
        <f>AX37+AX41+AX52+AX47+AX65+AX70</f>
        <v>0</v>
      </c>
      <c r="AY22" s="33">
        <f t="shared" si="22"/>
        <v>959911</v>
      </c>
      <c r="AZ22" s="33">
        <f>AZ37+AZ41+AZ52+AZ47+AZ65+AZ70</f>
        <v>0</v>
      </c>
      <c r="BA22" s="33">
        <f t="shared" si="23"/>
        <v>959911</v>
      </c>
      <c r="BB22" s="33">
        <f>BB37+BB41+BB52+BB47+BB65+BB70</f>
        <v>0</v>
      </c>
      <c r="BC22" s="33">
        <f t="shared" si="24"/>
        <v>959911</v>
      </c>
      <c r="BD22" s="33">
        <f>BD37+BD41+BD52+BD47+BD65+BD70</f>
        <v>0</v>
      </c>
      <c r="BE22" s="33">
        <f t="shared" si="25"/>
        <v>959911</v>
      </c>
      <c r="BF22" s="31">
        <f>BF37+BF41+BF52+BF47+BF65+BF70</f>
        <v>0</v>
      </c>
      <c r="BG22" s="33">
        <f t="shared" si="26"/>
        <v>959911</v>
      </c>
      <c r="BH22" s="33">
        <f>BH37+BH41+BH52+BH47+BH65+BH70</f>
        <v>0</v>
      </c>
      <c r="BI22" s="69">
        <f t="shared" si="27"/>
        <v>959911</v>
      </c>
      <c r="BJ22" s="33">
        <f t="shared" si="55"/>
        <v>0</v>
      </c>
      <c r="BK22" s="33">
        <f>BK37+BK41+BK52+BK47+BK65+BK70</f>
        <v>0</v>
      </c>
      <c r="BL22" s="33">
        <f t="shared" si="28"/>
        <v>0</v>
      </c>
      <c r="BM22" s="33">
        <f>BM37+BM41+BM52+BM47+BM65+BM70</f>
        <v>0</v>
      </c>
      <c r="BN22" s="33">
        <f t="shared" si="29"/>
        <v>0</v>
      </c>
      <c r="BO22" s="33">
        <f>BO37+BO41+BO52+BO47+BO65+BO70</f>
        <v>0</v>
      </c>
      <c r="BP22" s="33">
        <f t="shared" si="30"/>
        <v>0</v>
      </c>
      <c r="BQ22" s="33">
        <f>BQ37+BQ41+BQ52+BQ47+BQ65+BQ70</f>
        <v>0</v>
      </c>
      <c r="BR22" s="33">
        <f t="shared" si="31"/>
        <v>0</v>
      </c>
      <c r="BS22" s="33">
        <f>BS37+BS41+BS52+BS47+BS65+BS70</f>
        <v>0</v>
      </c>
      <c r="BT22" s="33">
        <f t="shared" si="32"/>
        <v>0</v>
      </c>
      <c r="BU22" s="33">
        <f>BU37+BU41+BU52+BU47+BU65+BU70</f>
        <v>0</v>
      </c>
      <c r="BV22" s="33">
        <f t="shared" si="33"/>
        <v>0</v>
      </c>
      <c r="BW22" s="33">
        <f>BW37+BW41+BW52+BW47+BW65+BW70</f>
        <v>0</v>
      </c>
      <c r="BX22" s="33">
        <f t="shared" si="34"/>
        <v>0</v>
      </c>
      <c r="BY22" s="33">
        <f>BY37+BY41+BY52+BY47+BY65+BY70</f>
        <v>0</v>
      </c>
      <c r="BZ22" s="33">
        <f t="shared" si="35"/>
        <v>0</v>
      </c>
      <c r="CA22" s="33">
        <f>CA37+CA41+CA52+CA47+CA65+CA70</f>
        <v>0</v>
      </c>
      <c r="CB22" s="33">
        <f t="shared" si="36"/>
        <v>0</v>
      </c>
      <c r="CC22" s="31">
        <f>CC37+CC41+CC52+CC47+CC65+CC70</f>
        <v>0</v>
      </c>
      <c r="CD22" s="33">
        <f t="shared" si="37"/>
        <v>0</v>
      </c>
      <c r="CE22" s="33">
        <f>CE37+CE41+CE52+CE47+CE65+CE70</f>
        <v>0</v>
      </c>
      <c r="CF22" s="69">
        <f t="shared" si="38"/>
        <v>0</v>
      </c>
      <c r="CG22" s="27"/>
      <c r="CH22" s="20"/>
      <c r="CI22" s="8"/>
    </row>
    <row r="23" spans="1:87" x14ac:dyDescent="0.35">
      <c r="A23" s="102"/>
      <c r="B23" s="121" t="s">
        <v>374</v>
      </c>
      <c r="C23" s="103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>
        <f>AA32</f>
        <v>13019.334999999999</v>
      </c>
      <c r="AB23" s="33">
        <f t="shared" si="50"/>
        <v>13019.334999999999</v>
      </c>
      <c r="AC23" s="33">
        <f>AC32</f>
        <v>0</v>
      </c>
      <c r="AD23" s="33">
        <f t="shared" si="51"/>
        <v>13019.334999999999</v>
      </c>
      <c r="AE23" s="33">
        <f>AE32</f>
        <v>0</v>
      </c>
      <c r="AF23" s="33">
        <f t="shared" si="52"/>
        <v>13019.334999999999</v>
      </c>
      <c r="AG23" s="31">
        <f>AG32</f>
        <v>0</v>
      </c>
      <c r="AH23" s="33">
        <f t="shared" si="53"/>
        <v>13019.334999999999</v>
      </c>
      <c r="AI23" s="33">
        <f>AI32</f>
        <v>0</v>
      </c>
      <c r="AJ23" s="69">
        <f t="shared" si="54"/>
        <v>13019.334999999999</v>
      </c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>
        <f t="shared" si="24"/>
        <v>0</v>
      </c>
      <c r="BD23" s="33"/>
      <c r="BE23" s="33">
        <f t="shared" si="25"/>
        <v>0</v>
      </c>
      <c r="BF23" s="31"/>
      <c r="BG23" s="33">
        <f t="shared" si="26"/>
        <v>0</v>
      </c>
      <c r="BH23" s="33"/>
      <c r="BI23" s="69">
        <f t="shared" si="27"/>
        <v>0</v>
      </c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>
        <f t="shared" si="35"/>
        <v>0</v>
      </c>
      <c r="CA23" s="33"/>
      <c r="CB23" s="33">
        <f t="shared" si="36"/>
        <v>0</v>
      </c>
      <c r="CC23" s="31"/>
      <c r="CD23" s="33">
        <f t="shared" si="37"/>
        <v>0</v>
      </c>
      <c r="CE23" s="33"/>
      <c r="CF23" s="69">
        <f t="shared" si="38"/>
        <v>0</v>
      </c>
      <c r="CG23" s="27"/>
      <c r="CH23" s="20"/>
      <c r="CI23" s="8"/>
    </row>
    <row r="24" spans="1:87" ht="54" x14ac:dyDescent="0.35">
      <c r="A24" s="102" t="s">
        <v>42</v>
      </c>
      <c r="B24" s="106" t="s">
        <v>41</v>
      </c>
      <c r="C24" s="106" t="s">
        <v>32</v>
      </c>
      <c r="D24" s="30">
        <v>0</v>
      </c>
      <c r="E24" s="31"/>
      <c r="F24" s="31">
        <f t="shared" si="0"/>
        <v>0</v>
      </c>
      <c r="G24" s="31"/>
      <c r="H24" s="31">
        <f t="shared" si="40"/>
        <v>0</v>
      </c>
      <c r="I24" s="31"/>
      <c r="J24" s="31">
        <f t="shared" si="41"/>
        <v>0</v>
      </c>
      <c r="K24" s="31"/>
      <c r="L24" s="31">
        <f t="shared" si="42"/>
        <v>0</v>
      </c>
      <c r="M24" s="31"/>
      <c r="N24" s="31">
        <f t="shared" si="43"/>
        <v>0</v>
      </c>
      <c r="O24" s="69"/>
      <c r="P24" s="31">
        <f t="shared" si="44"/>
        <v>0</v>
      </c>
      <c r="Q24" s="31"/>
      <c r="R24" s="31">
        <f t="shared" si="45"/>
        <v>0</v>
      </c>
      <c r="S24" s="31"/>
      <c r="T24" s="31">
        <f t="shared" si="46"/>
        <v>0</v>
      </c>
      <c r="U24" s="31"/>
      <c r="V24" s="31">
        <f t="shared" si="47"/>
        <v>0</v>
      </c>
      <c r="W24" s="31"/>
      <c r="X24" s="31">
        <f t="shared" si="48"/>
        <v>0</v>
      </c>
      <c r="Y24" s="31"/>
      <c r="Z24" s="31">
        <f t="shared" si="49"/>
        <v>0</v>
      </c>
      <c r="AA24" s="31"/>
      <c r="AB24" s="31">
        <f t="shared" si="50"/>
        <v>0</v>
      </c>
      <c r="AC24" s="31"/>
      <c r="AD24" s="31">
        <f t="shared" si="51"/>
        <v>0</v>
      </c>
      <c r="AE24" s="31"/>
      <c r="AF24" s="31">
        <f t="shared" si="52"/>
        <v>0</v>
      </c>
      <c r="AG24" s="31"/>
      <c r="AH24" s="31">
        <f t="shared" si="53"/>
        <v>0</v>
      </c>
      <c r="AI24" s="42"/>
      <c r="AJ24" s="69">
        <f t="shared" si="54"/>
        <v>0</v>
      </c>
      <c r="AK24" s="31">
        <v>115641.5</v>
      </c>
      <c r="AL24" s="31">
        <v>-104664.71</v>
      </c>
      <c r="AM24" s="31">
        <f t="shared" si="16"/>
        <v>10976.789999999994</v>
      </c>
      <c r="AN24" s="31"/>
      <c r="AO24" s="31">
        <f t="shared" si="17"/>
        <v>10976.789999999994</v>
      </c>
      <c r="AP24" s="31"/>
      <c r="AQ24" s="31">
        <f t="shared" si="18"/>
        <v>10976.789999999994</v>
      </c>
      <c r="AR24" s="31"/>
      <c r="AS24" s="31">
        <f t="shared" si="19"/>
        <v>10976.789999999994</v>
      </c>
      <c r="AT24" s="31"/>
      <c r="AU24" s="31">
        <f t="shared" si="20"/>
        <v>10976.789999999994</v>
      </c>
      <c r="AV24" s="31"/>
      <c r="AW24" s="31">
        <f t="shared" si="21"/>
        <v>10976.789999999994</v>
      </c>
      <c r="AX24" s="31"/>
      <c r="AY24" s="31">
        <f t="shared" si="22"/>
        <v>10976.789999999994</v>
      </c>
      <c r="AZ24" s="31"/>
      <c r="BA24" s="31">
        <f t="shared" si="23"/>
        <v>10976.789999999994</v>
      </c>
      <c r="BB24" s="31"/>
      <c r="BC24" s="31">
        <f t="shared" si="24"/>
        <v>10976.789999999994</v>
      </c>
      <c r="BD24" s="31"/>
      <c r="BE24" s="31">
        <f t="shared" si="25"/>
        <v>10976.789999999994</v>
      </c>
      <c r="BF24" s="31"/>
      <c r="BG24" s="31">
        <f t="shared" si="26"/>
        <v>10976.789999999994</v>
      </c>
      <c r="BH24" s="42"/>
      <c r="BI24" s="69">
        <f t="shared" si="27"/>
        <v>10976.789999999994</v>
      </c>
      <c r="BJ24" s="31">
        <v>189254.8</v>
      </c>
      <c r="BK24" s="31">
        <v>104664.71</v>
      </c>
      <c r="BL24" s="31">
        <f t="shared" si="28"/>
        <v>293919.51</v>
      </c>
      <c r="BM24" s="31"/>
      <c r="BN24" s="31">
        <f t="shared" si="29"/>
        <v>293919.51</v>
      </c>
      <c r="BO24" s="31"/>
      <c r="BP24" s="31">
        <f t="shared" si="30"/>
        <v>293919.51</v>
      </c>
      <c r="BQ24" s="31"/>
      <c r="BR24" s="31">
        <f t="shared" si="31"/>
        <v>293919.51</v>
      </c>
      <c r="BS24" s="31"/>
      <c r="BT24" s="31">
        <f t="shared" si="32"/>
        <v>293919.51</v>
      </c>
      <c r="BU24" s="31"/>
      <c r="BV24" s="31">
        <f t="shared" si="33"/>
        <v>293919.51</v>
      </c>
      <c r="BW24" s="31"/>
      <c r="BX24" s="31">
        <f t="shared" si="34"/>
        <v>293919.51</v>
      </c>
      <c r="BY24" s="31"/>
      <c r="BZ24" s="31">
        <f t="shared" si="35"/>
        <v>293919.51</v>
      </c>
      <c r="CA24" s="31"/>
      <c r="CB24" s="31">
        <f t="shared" si="36"/>
        <v>293919.51</v>
      </c>
      <c r="CC24" s="31"/>
      <c r="CD24" s="31">
        <f t="shared" si="37"/>
        <v>293919.51</v>
      </c>
      <c r="CE24" s="42"/>
      <c r="CF24" s="69">
        <f t="shared" si="38"/>
        <v>293919.51</v>
      </c>
      <c r="CG24" s="25" t="s">
        <v>192</v>
      </c>
      <c r="CI24" s="8"/>
    </row>
    <row r="25" spans="1:87" ht="54" x14ac:dyDescent="0.35">
      <c r="A25" s="102" t="s">
        <v>43</v>
      </c>
      <c r="B25" s="106" t="s">
        <v>44</v>
      </c>
      <c r="C25" s="106" t="s">
        <v>32</v>
      </c>
      <c r="D25" s="30">
        <v>0</v>
      </c>
      <c r="E25" s="31"/>
      <c r="F25" s="31">
        <f t="shared" si="0"/>
        <v>0</v>
      </c>
      <c r="G25" s="31"/>
      <c r="H25" s="31">
        <f t="shared" si="40"/>
        <v>0</v>
      </c>
      <c r="I25" s="31"/>
      <c r="J25" s="31">
        <f t="shared" si="41"/>
        <v>0</v>
      </c>
      <c r="K25" s="31"/>
      <c r="L25" s="31">
        <f t="shared" si="42"/>
        <v>0</v>
      </c>
      <c r="M25" s="31"/>
      <c r="N25" s="31">
        <f t="shared" si="43"/>
        <v>0</v>
      </c>
      <c r="O25" s="69"/>
      <c r="P25" s="31">
        <f t="shared" si="44"/>
        <v>0</v>
      </c>
      <c r="Q25" s="31"/>
      <c r="R25" s="31">
        <f t="shared" si="45"/>
        <v>0</v>
      </c>
      <c r="S25" s="31"/>
      <c r="T25" s="31">
        <f t="shared" si="46"/>
        <v>0</v>
      </c>
      <c r="U25" s="31"/>
      <c r="V25" s="31">
        <f t="shared" si="47"/>
        <v>0</v>
      </c>
      <c r="W25" s="31"/>
      <c r="X25" s="31">
        <f t="shared" si="48"/>
        <v>0</v>
      </c>
      <c r="Y25" s="31"/>
      <c r="Z25" s="31">
        <f t="shared" si="49"/>
        <v>0</v>
      </c>
      <c r="AA25" s="31"/>
      <c r="AB25" s="31">
        <f t="shared" si="50"/>
        <v>0</v>
      </c>
      <c r="AC25" s="31"/>
      <c r="AD25" s="31">
        <f t="shared" si="51"/>
        <v>0</v>
      </c>
      <c r="AE25" s="31"/>
      <c r="AF25" s="31">
        <f t="shared" si="52"/>
        <v>0</v>
      </c>
      <c r="AG25" s="31"/>
      <c r="AH25" s="31">
        <f t="shared" si="53"/>
        <v>0</v>
      </c>
      <c r="AI25" s="42"/>
      <c r="AJ25" s="69">
        <f t="shared" si="54"/>
        <v>0</v>
      </c>
      <c r="AK25" s="31">
        <v>5984</v>
      </c>
      <c r="AL25" s="31"/>
      <c r="AM25" s="31">
        <f t="shared" si="16"/>
        <v>5984</v>
      </c>
      <c r="AN25" s="31"/>
      <c r="AO25" s="31">
        <f t="shared" si="17"/>
        <v>5984</v>
      </c>
      <c r="AP25" s="31"/>
      <c r="AQ25" s="31">
        <f t="shared" si="18"/>
        <v>5984</v>
      </c>
      <c r="AR25" s="31"/>
      <c r="AS25" s="31">
        <f t="shared" si="19"/>
        <v>5984</v>
      </c>
      <c r="AT25" s="31"/>
      <c r="AU25" s="31">
        <f t="shared" si="20"/>
        <v>5984</v>
      </c>
      <c r="AV25" s="31"/>
      <c r="AW25" s="31">
        <f t="shared" si="21"/>
        <v>5984</v>
      </c>
      <c r="AX25" s="31"/>
      <c r="AY25" s="31">
        <f t="shared" si="22"/>
        <v>5984</v>
      </c>
      <c r="AZ25" s="31"/>
      <c r="BA25" s="31">
        <f t="shared" si="23"/>
        <v>5984</v>
      </c>
      <c r="BB25" s="31"/>
      <c r="BC25" s="31">
        <f t="shared" si="24"/>
        <v>5984</v>
      </c>
      <c r="BD25" s="31"/>
      <c r="BE25" s="31">
        <f t="shared" si="25"/>
        <v>5984</v>
      </c>
      <c r="BF25" s="31"/>
      <c r="BG25" s="31">
        <f t="shared" si="26"/>
        <v>5984</v>
      </c>
      <c r="BH25" s="42"/>
      <c r="BI25" s="69">
        <f t="shared" si="27"/>
        <v>5984</v>
      </c>
      <c r="BJ25" s="31">
        <v>0</v>
      </c>
      <c r="BK25" s="31"/>
      <c r="BL25" s="31">
        <f t="shared" si="28"/>
        <v>0</v>
      </c>
      <c r="BM25" s="31"/>
      <c r="BN25" s="31">
        <f t="shared" si="29"/>
        <v>0</v>
      </c>
      <c r="BO25" s="31"/>
      <c r="BP25" s="31">
        <f t="shared" si="30"/>
        <v>0</v>
      </c>
      <c r="BQ25" s="31"/>
      <c r="BR25" s="31">
        <f t="shared" si="31"/>
        <v>0</v>
      </c>
      <c r="BS25" s="31"/>
      <c r="BT25" s="31">
        <f t="shared" si="32"/>
        <v>0</v>
      </c>
      <c r="BU25" s="31"/>
      <c r="BV25" s="31">
        <f t="shared" si="33"/>
        <v>0</v>
      </c>
      <c r="BW25" s="31"/>
      <c r="BX25" s="31">
        <f t="shared" si="34"/>
        <v>0</v>
      </c>
      <c r="BY25" s="31"/>
      <c r="BZ25" s="31">
        <f t="shared" si="35"/>
        <v>0</v>
      </c>
      <c r="CA25" s="31"/>
      <c r="CB25" s="31">
        <f t="shared" si="36"/>
        <v>0</v>
      </c>
      <c r="CC25" s="31"/>
      <c r="CD25" s="31">
        <f t="shared" si="37"/>
        <v>0</v>
      </c>
      <c r="CE25" s="42"/>
      <c r="CF25" s="69">
        <f t="shared" si="38"/>
        <v>0</v>
      </c>
      <c r="CG25" s="25" t="s">
        <v>193</v>
      </c>
      <c r="CI25" s="8"/>
    </row>
    <row r="26" spans="1:87" ht="54" x14ac:dyDescent="0.35">
      <c r="A26" s="102" t="s">
        <v>66</v>
      </c>
      <c r="B26" s="121" t="s">
        <v>45</v>
      </c>
      <c r="C26" s="106" t="s">
        <v>32</v>
      </c>
      <c r="D26" s="30">
        <v>0</v>
      </c>
      <c r="E26" s="31"/>
      <c r="F26" s="31">
        <f t="shared" si="0"/>
        <v>0</v>
      </c>
      <c r="G26" s="31"/>
      <c r="H26" s="31">
        <f t="shared" si="40"/>
        <v>0</v>
      </c>
      <c r="I26" s="31"/>
      <c r="J26" s="31">
        <f t="shared" si="41"/>
        <v>0</v>
      </c>
      <c r="K26" s="31"/>
      <c r="L26" s="31">
        <f t="shared" si="42"/>
        <v>0</v>
      </c>
      <c r="M26" s="31"/>
      <c r="N26" s="31">
        <f t="shared" si="43"/>
        <v>0</v>
      </c>
      <c r="O26" s="69"/>
      <c r="P26" s="31">
        <f t="shared" si="44"/>
        <v>0</v>
      </c>
      <c r="Q26" s="31"/>
      <c r="R26" s="31">
        <f t="shared" si="45"/>
        <v>0</v>
      </c>
      <c r="S26" s="31"/>
      <c r="T26" s="31">
        <f t="shared" si="46"/>
        <v>0</v>
      </c>
      <c r="U26" s="31"/>
      <c r="V26" s="31">
        <f t="shared" si="47"/>
        <v>0</v>
      </c>
      <c r="W26" s="31"/>
      <c r="X26" s="31">
        <f t="shared" si="48"/>
        <v>0</v>
      </c>
      <c r="Y26" s="31"/>
      <c r="Z26" s="31">
        <f t="shared" si="49"/>
        <v>0</v>
      </c>
      <c r="AA26" s="31"/>
      <c r="AB26" s="31">
        <f t="shared" si="50"/>
        <v>0</v>
      </c>
      <c r="AC26" s="31"/>
      <c r="AD26" s="31">
        <f t="shared" si="51"/>
        <v>0</v>
      </c>
      <c r="AE26" s="31"/>
      <c r="AF26" s="31">
        <f t="shared" si="52"/>
        <v>0</v>
      </c>
      <c r="AG26" s="31"/>
      <c r="AH26" s="31">
        <f t="shared" si="53"/>
        <v>0</v>
      </c>
      <c r="AI26" s="42"/>
      <c r="AJ26" s="69">
        <f t="shared" si="54"/>
        <v>0</v>
      </c>
      <c r="AK26" s="31">
        <v>6874.9</v>
      </c>
      <c r="AL26" s="31"/>
      <c r="AM26" s="31">
        <f t="shared" si="16"/>
        <v>6874.9</v>
      </c>
      <c r="AN26" s="31"/>
      <c r="AO26" s="31">
        <f t="shared" si="17"/>
        <v>6874.9</v>
      </c>
      <c r="AP26" s="31"/>
      <c r="AQ26" s="31">
        <f t="shared" si="18"/>
        <v>6874.9</v>
      </c>
      <c r="AR26" s="31"/>
      <c r="AS26" s="31">
        <f t="shared" si="19"/>
        <v>6874.9</v>
      </c>
      <c r="AT26" s="31"/>
      <c r="AU26" s="31">
        <f t="shared" si="20"/>
        <v>6874.9</v>
      </c>
      <c r="AV26" s="31"/>
      <c r="AW26" s="31">
        <f t="shared" si="21"/>
        <v>6874.9</v>
      </c>
      <c r="AX26" s="31"/>
      <c r="AY26" s="31">
        <f t="shared" si="22"/>
        <v>6874.9</v>
      </c>
      <c r="AZ26" s="31"/>
      <c r="BA26" s="31">
        <f t="shared" si="23"/>
        <v>6874.9</v>
      </c>
      <c r="BB26" s="31"/>
      <c r="BC26" s="31">
        <f t="shared" si="24"/>
        <v>6874.9</v>
      </c>
      <c r="BD26" s="31"/>
      <c r="BE26" s="31">
        <f t="shared" si="25"/>
        <v>6874.9</v>
      </c>
      <c r="BF26" s="31"/>
      <c r="BG26" s="31">
        <f t="shared" si="26"/>
        <v>6874.9</v>
      </c>
      <c r="BH26" s="42"/>
      <c r="BI26" s="69">
        <f t="shared" si="27"/>
        <v>6874.9</v>
      </c>
      <c r="BJ26" s="31">
        <v>0</v>
      </c>
      <c r="BK26" s="31"/>
      <c r="BL26" s="31">
        <f t="shared" si="28"/>
        <v>0</v>
      </c>
      <c r="BM26" s="31"/>
      <c r="BN26" s="31">
        <f t="shared" si="29"/>
        <v>0</v>
      </c>
      <c r="BO26" s="31"/>
      <c r="BP26" s="31">
        <f t="shared" si="30"/>
        <v>0</v>
      </c>
      <c r="BQ26" s="31"/>
      <c r="BR26" s="31">
        <f t="shared" si="31"/>
        <v>0</v>
      </c>
      <c r="BS26" s="31"/>
      <c r="BT26" s="31">
        <f t="shared" si="32"/>
        <v>0</v>
      </c>
      <c r="BU26" s="31"/>
      <c r="BV26" s="31">
        <f t="shared" si="33"/>
        <v>0</v>
      </c>
      <c r="BW26" s="31"/>
      <c r="BX26" s="31">
        <f t="shared" si="34"/>
        <v>0</v>
      </c>
      <c r="BY26" s="31"/>
      <c r="BZ26" s="31">
        <f t="shared" si="35"/>
        <v>0</v>
      </c>
      <c r="CA26" s="31"/>
      <c r="CB26" s="31">
        <f t="shared" si="36"/>
        <v>0</v>
      </c>
      <c r="CC26" s="31"/>
      <c r="CD26" s="31">
        <f t="shared" si="37"/>
        <v>0</v>
      </c>
      <c r="CE26" s="42"/>
      <c r="CF26" s="69">
        <f t="shared" si="38"/>
        <v>0</v>
      </c>
      <c r="CG26" s="26" t="s">
        <v>194</v>
      </c>
      <c r="CI26" s="8"/>
    </row>
    <row r="27" spans="1:87" s="3" customFormat="1" ht="39" hidden="1" customHeight="1" x14ac:dyDescent="0.35">
      <c r="A27" s="165" t="s">
        <v>67</v>
      </c>
      <c r="B27" s="7" t="s">
        <v>46</v>
      </c>
      <c r="C27" s="53" t="s">
        <v>11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69"/>
      <c r="P27" s="31">
        <f t="shared" si="44"/>
        <v>0</v>
      </c>
      <c r="Q27" s="31"/>
      <c r="R27" s="31">
        <f t="shared" si="45"/>
        <v>0</v>
      </c>
      <c r="S27" s="31"/>
      <c r="T27" s="31">
        <f t="shared" si="46"/>
        <v>0</v>
      </c>
      <c r="U27" s="31"/>
      <c r="V27" s="31">
        <f t="shared" si="47"/>
        <v>0</v>
      </c>
      <c r="W27" s="31"/>
      <c r="X27" s="31">
        <f t="shared" si="48"/>
        <v>0</v>
      </c>
      <c r="Y27" s="31"/>
      <c r="Z27" s="31">
        <f t="shared" si="49"/>
        <v>0</v>
      </c>
      <c r="AA27" s="31"/>
      <c r="AB27" s="31">
        <f t="shared" si="50"/>
        <v>0</v>
      </c>
      <c r="AC27" s="31"/>
      <c r="AD27" s="31">
        <f t="shared" si="51"/>
        <v>0</v>
      </c>
      <c r="AE27" s="31"/>
      <c r="AF27" s="31">
        <f t="shared" si="52"/>
        <v>0</v>
      </c>
      <c r="AG27" s="31"/>
      <c r="AH27" s="31">
        <f t="shared" si="53"/>
        <v>0</v>
      </c>
      <c r="AI27" s="42"/>
      <c r="AJ27" s="31">
        <f t="shared" si="54"/>
        <v>0</v>
      </c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>
        <f t="shared" si="20"/>
        <v>0</v>
      </c>
      <c r="AV27" s="31"/>
      <c r="AW27" s="31">
        <f t="shared" si="21"/>
        <v>0</v>
      </c>
      <c r="AX27" s="31"/>
      <c r="AY27" s="31">
        <f t="shared" si="22"/>
        <v>0</v>
      </c>
      <c r="AZ27" s="31"/>
      <c r="BA27" s="31">
        <f t="shared" si="23"/>
        <v>0</v>
      </c>
      <c r="BB27" s="31"/>
      <c r="BC27" s="31">
        <f t="shared" si="24"/>
        <v>0</v>
      </c>
      <c r="BD27" s="31"/>
      <c r="BE27" s="31">
        <f t="shared" si="25"/>
        <v>0</v>
      </c>
      <c r="BF27" s="31"/>
      <c r="BG27" s="31">
        <f t="shared" si="26"/>
        <v>0</v>
      </c>
      <c r="BH27" s="42"/>
      <c r="BI27" s="31">
        <f t="shared" si="27"/>
        <v>0</v>
      </c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>
        <f t="shared" si="32"/>
        <v>0</v>
      </c>
      <c r="BU27" s="31"/>
      <c r="BV27" s="31">
        <f t="shared" si="33"/>
        <v>0</v>
      </c>
      <c r="BW27" s="31"/>
      <c r="BX27" s="31">
        <f t="shared" si="34"/>
        <v>0</v>
      </c>
      <c r="BY27" s="31"/>
      <c r="BZ27" s="31">
        <f t="shared" si="35"/>
        <v>0</v>
      </c>
      <c r="CA27" s="31"/>
      <c r="CB27" s="31">
        <f t="shared" si="36"/>
        <v>0</v>
      </c>
      <c r="CC27" s="31"/>
      <c r="CD27" s="31">
        <f t="shared" si="37"/>
        <v>0</v>
      </c>
      <c r="CE27" s="42"/>
      <c r="CF27" s="31">
        <f t="shared" si="38"/>
        <v>0</v>
      </c>
      <c r="CG27" s="25" t="s">
        <v>191</v>
      </c>
      <c r="CH27" s="19" t="s">
        <v>49</v>
      </c>
      <c r="CI27" s="8"/>
    </row>
    <row r="28" spans="1:87" ht="54" x14ac:dyDescent="0.35">
      <c r="A28" s="162"/>
      <c r="B28" s="122" t="s">
        <v>46</v>
      </c>
      <c r="C28" s="106" t="s">
        <v>32</v>
      </c>
      <c r="D28" s="30">
        <v>247768.1</v>
      </c>
      <c r="E28" s="31">
        <f>E30+E31</f>
        <v>-50000</v>
      </c>
      <c r="F28" s="31">
        <f t="shared" si="0"/>
        <v>197768.1</v>
      </c>
      <c r="G28" s="31">
        <f>G30+G31</f>
        <v>18098.412</v>
      </c>
      <c r="H28" s="31">
        <f t="shared" si="40"/>
        <v>215866.51200000002</v>
      </c>
      <c r="I28" s="31">
        <f>I30+I31</f>
        <v>-336.89600000000002</v>
      </c>
      <c r="J28" s="31">
        <f t="shared" si="41"/>
        <v>215529.61600000001</v>
      </c>
      <c r="K28" s="31">
        <f>K30+K31</f>
        <v>0</v>
      </c>
      <c r="L28" s="31">
        <f t="shared" si="42"/>
        <v>215529.61600000001</v>
      </c>
      <c r="M28" s="31">
        <f>M30+M31</f>
        <v>0</v>
      </c>
      <c r="N28" s="31">
        <f t="shared" si="43"/>
        <v>215529.61600000001</v>
      </c>
      <c r="O28" s="69">
        <f>O30+O31</f>
        <v>0</v>
      </c>
      <c r="P28" s="31">
        <f t="shared" si="44"/>
        <v>215529.61600000001</v>
      </c>
      <c r="Q28" s="31">
        <f>Q30+Q31</f>
        <v>0</v>
      </c>
      <c r="R28" s="31">
        <f t="shared" si="45"/>
        <v>215529.61600000001</v>
      </c>
      <c r="S28" s="31">
        <f>S30+S31</f>
        <v>-10817.415000000001</v>
      </c>
      <c r="T28" s="31">
        <f t="shared" si="46"/>
        <v>204712.201</v>
      </c>
      <c r="U28" s="31">
        <f>U30+U31</f>
        <v>0</v>
      </c>
      <c r="V28" s="31">
        <f t="shared" si="47"/>
        <v>204712.201</v>
      </c>
      <c r="W28" s="31">
        <f>W30+W31</f>
        <v>-30000</v>
      </c>
      <c r="X28" s="31">
        <f t="shared" si="48"/>
        <v>174712.201</v>
      </c>
      <c r="Y28" s="31">
        <f>Y30+Y31</f>
        <v>0</v>
      </c>
      <c r="Z28" s="31">
        <f t="shared" si="49"/>
        <v>174712.201</v>
      </c>
      <c r="AA28" s="31">
        <f>AA30+AA31+AA32</f>
        <v>5628.77</v>
      </c>
      <c r="AB28" s="31">
        <f t="shared" si="50"/>
        <v>180340.97099999999</v>
      </c>
      <c r="AC28" s="31">
        <f>AC30+AC31+AC32</f>
        <v>0</v>
      </c>
      <c r="AD28" s="31">
        <f t="shared" si="51"/>
        <v>180340.97099999999</v>
      </c>
      <c r="AE28" s="31">
        <f>AE30+AE31+AE32</f>
        <v>0</v>
      </c>
      <c r="AF28" s="31">
        <f t="shared" si="52"/>
        <v>180340.97099999999</v>
      </c>
      <c r="AG28" s="31">
        <f>AG30+AG31+AG32</f>
        <v>0</v>
      </c>
      <c r="AH28" s="31">
        <f t="shared" si="53"/>
        <v>180340.97099999999</v>
      </c>
      <c r="AI28" s="42">
        <f>AI30+AI31+AI32</f>
        <v>10817.415000000001</v>
      </c>
      <c r="AJ28" s="69">
        <f t="shared" si="54"/>
        <v>191158.386</v>
      </c>
      <c r="AK28" s="31">
        <v>115826.9</v>
      </c>
      <c r="AL28" s="31">
        <f>AL30+AL31</f>
        <v>50000</v>
      </c>
      <c r="AM28" s="31">
        <f t="shared" si="16"/>
        <v>165826.9</v>
      </c>
      <c r="AN28" s="31">
        <f>AN30+AN31</f>
        <v>0</v>
      </c>
      <c r="AO28" s="31">
        <f t="shared" si="17"/>
        <v>165826.9</v>
      </c>
      <c r="AP28" s="31">
        <f>AP30+AP31</f>
        <v>0</v>
      </c>
      <c r="AQ28" s="31">
        <f t="shared" si="18"/>
        <v>165826.9</v>
      </c>
      <c r="AR28" s="31">
        <f>AR30+AR31</f>
        <v>0</v>
      </c>
      <c r="AS28" s="31">
        <f t="shared" si="19"/>
        <v>165826.9</v>
      </c>
      <c r="AT28" s="31">
        <f>AT30+AT31</f>
        <v>0</v>
      </c>
      <c r="AU28" s="31">
        <f t="shared" si="20"/>
        <v>165826.9</v>
      </c>
      <c r="AV28" s="31">
        <f>AV30+AV31</f>
        <v>0</v>
      </c>
      <c r="AW28" s="31">
        <f t="shared" si="21"/>
        <v>165826.9</v>
      </c>
      <c r="AX28" s="31">
        <f>AX30+AX31</f>
        <v>30000</v>
      </c>
      <c r="AY28" s="31">
        <f t="shared" si="22"/>
        <v>195826.9</v>
      </c>
      <c r="AZ28" s="31">
        <f>AZ30+AZ31</f>
        <v>0</v>
      </c>
      <c r="BA28" s="31">
        <f t="shared" si="23"/>
        <v>195826.9</v>
      </c>
      <c r="BB28" s="31">
        <f>BB30+BB31+BB32</f>
        <v>10450.401</v>
      </c>
      <c r="BC28" s="31">
        <f t="shared" si="24"/>
        <v>206277.30100000001</v>
      </c>
      <c r="BD28" s="31">
        <f>BD30+BD31+BD32</f>
        <v>0</v>
      </c>
      <c r="BE28" s="31">
        <f t="shared" si="25"/>
        <v>206277.30100000001</v>
      </c>
      <c r="BF28" s="31">
        <f>BF30+BF31+BF32</f>
        <v>0</v>
      </c>
      <c r="BG28" s="31">
        <f t="shared" si="26"/>
        <v>206277.30100000001</v>
      </c>
      <c r="BH28" s="42">
        <f>BH30+BH31+BH32</f>
        <v>0</v>
      </c>
      <c r="BI28" s="69">
        <f t="shared" si="27"/>
        <v>206277.30100000001</v>
      </c>
      <c r="BJ28" s="31">
        <v>0</v>
      </c>
      <c r="BK28" s="31"/>
      <c r="BL28" s="31">
        <f t="shared" si="28"/>
        <v>0</v>
      </c>
      <c r="BM28" s="31"/>
      <c r="BN28" s="31">
        <f t="shared" si="29"/>
        <v>0</v>
      </c>
      <c r="BO28" s="31"/>
      <c r="BP28" s="31">
        <f t="shared" si="30"/>
        <v>0</v>
      </c>
      <c r="BQ28" s="31"/>
      <c r="BR28" s="31">
        <f t="shared" si="31"/>
        <v>0</v>
      </c>
      <c r="BS28" s="31"/>
      <c r="BT28" s="31">
        <f t="shared" si="32"/>
        <v>0</v>
      </c>
      <c r="BU28" s="31"/>
      <c r="BV28" s="31">
        <f t="shared" si="33"/>
        <v>0</v>
      </c>
      <c r="BW28" s="31"/>
      <c r="BX28" s="31">
        <f t="shared" si="34"/>
        <v>0</v>
      </c>
      <c r="BY28" s="31">
        <f>BY30+BY31+BY32</f>
        <v>0</v>
      </c>
      <c r="BZ28" s="31">
        <f t="shared" si="35"/>
        <v>0</v>
      </c>
      <c r="CA28" s="31">
        <f>CA30+CA31+CA32</f>
        <v>0</v>
      </c>
      <c r="CB28" s="31">
        <f t="shared" si="36"/>
        <v>0</v>
      </c>
      <c r="CC28" s="31">
        <f>CC30+CC31+CC32</f>
        <v>0</v>
      </c>
      <c r="CD28" s="31">
        <f t="shared" si="37"/>
        <v>0</v>
      </c>
      <c r="CE28" s="42">
        <f>CE30+CE31+CE32</f>
        <v>0</v>
      </c>
      <c r="CF28" s="69">
        <f t="shared" si="38"/>
        <v>0</v>
      </c>
      <c r="CG28" s="25"/>
      <c r="CI28" s="8"/>
    </row>
    <row r="29" spans="1:87" x14ac:dyDescent="0.35">
      <c r="A29" s="102"/>
      <c r="B29" s="103" t="s">
        <v>5</v>
      </c>
      <c r="C29" s="106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69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42"/>
      <c r="AJ29" s="69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42"/>
      <c r="BI29" s="69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42"/>
      <c r="CF29" s="69"/>
      <c r="CG29" s="25"/>
      <c r="CI29" s="8"/>
    </row>
    <row r="30" spans="1:87" s="3" customFormat="1" hidden="1" x14ac:dyDescent="0.35">
      <c r="A30" s="1"/>
      <c r="B30" s="6" t="s">
        <v>6</v>
      </c>
      <c r="C30" s="39"/>
      <c r="D30" s="30">
        <v>247768.1</v>
      </c>
      <c r="E30" s="31">
        <v>-50000</v>
      </c>
      <c r="F30" s="31">
        <f t="shared" si="0"/>
        <v>197768.1</v>
      </c>
      <c r="G30" s="31">
        <f>17761.516+336.896</f>
        <v>18098.412</v>
      </c>
      <c r="H30" s="31">
        <f t="shared" ref="H30:H33" si="56">F30+G30</f>
        <v>215866.51200000002</v>
      </c>
      <c r="I30" s="31">
        <v>-336.89600000000002</v>
      </c>
      <c r="J30" s="31">
        <f t="shared" ref="J30:J33" si="57">H30+I30</f>
        <v>215529.61600000001</v>
      </c>
      <c r="K30" s="31"/>
      <c r="L30" s="31">
        <f t="shared" ref="L30:L33" si="58">J30+K30</f>
        <v>215529.61600000001</v>
      </c>
      <c r="M30" s="31"/>
      <c r="N30" s="31">
        <f t="shared" ref="N30:N33" si="59">L30+M30</f>
        <v>215529.61600000001</v>
      </c>
      <c r="O30" s="69"/>
      <c r="P30" s="31">
        <f t="shared" ref="P30:P33" si="60">N30+O30</f>
        <v>215529.61600000001</v>
      </c>
      <c r="Q30" s="31"/>
      <c r="R30" s="31">
        <f t="shared" ref="R30:R33" si="61">P30+Q30</f>
        <v>215529.61600000001</v>
      </c>
      <c r="S30" s="31">
        <v>-10817.415000000001</v>
      </c>
      <c r="T30" s="31">
        <f t="shared" ref="T30:T33" si="62">R30+S30</f>
        <v>204712.201</v>
      </c>
      <c r="U30" s="31"/>
      <c r="V30" s="31">
        <f t="shared" ref="V30:V33" si="63">T30+U30</f>
        <v>204712.201</v>
      </c>
      <c r="W30" s="31">
        <v>-30000</v>
      </c>
      <c r="X30" s="31">
        <f t="shared" ref="X30:X33" si="64">V30+W30</f>
        <v>174712.201</v>
      </c>
      <c r="Y30" s="31"/>
      <c r="Z30" s="31">
        <f t="shared" ref="Z30:Z33" si="65">X30+Y30</f>
        <v>174712.201</v>
      </c>
      <c r="AA30" s="31">
        <f>-13019.335+5628.77</f>
        <v>-7390.5649999999987</v>
      </c>
      <c r="AB30" s="31">
        <f t="shared" ref="AB30:AB33" si="66">Z30+AA30</f>
        <v>167321.636</v>
      </c>
      <c r="AC30" s="31"/>
      <c r="AD30" s="31">
        <f t="shared" ref="AD30:AD33" si="67">AB30+AC30</f>
        <v>167321.636</v>
      </c>
      <c r="AE30" s="31"/>
      <c r="AF30" s="31">
        <f t="shared" ref="AF30:AF33" si="68">AD30+AE30</f>
        <v>167321.636</v>
      </c>
      <c r="AG30" s="31"/>
      <c r="AH30" s="31">
        <f t="shared" ref="AH30:AH33" si="69">AF30+AG30</f>
        <v>167321.636</v>
      </c>
      <c r="AI30" s="42">
        <v>10817.415000000001</v>
      </c>
      <c r="AJ30" s="31">
        <f t="shared" ref="AJ30:AJ33" si="70">AH30+AI30</f>
        <v>178139.05100000001</v>
      </c>
      <c r="AK30" s="31">
        <v>115826.9</v>
      </c>
      <c r="AL30" s="31">
        <f>50000-14277.6</f>
        <v>35722.400000000001</v>
      </c>
      <c r="AM30" s="31">
        <f t="shared" si="16"/>
        <v>151549.29999999999</v>
      </c>
      <c r="AN30" s="31"/>
      <c r="AO30" s="31">
        <f t="shared" ref="AO30:AO33" si="71">AM30+AN30</f>
        <v>151549.29999999999</v>
      </c>
      <c r="AP30" s="31"/>
      <c r="AQ30" s="31">
        <f t="shared" ref="AQ30:AQ33" si="72">AO30+AP30</f>
        <v>151549.29999999999</v>
      </c>
      <c r="AR30" s="31"/>
      <c r="AS30" s="31">
        <f t="shared" ref="AS30:AS33" si="73">AQ30+AR30</f>
        <v>151549.29999999999</v>
      </c>
      <c r="AT30" s="31"/>
      <c r="AU30" s="31">
        <f t="shared" ref="AU30:AU33" si="74">AS30+AT30</f>
        <v>151549.29999999999</v>
      </c>
      <c r="AV30" s="31"/>
      <c r="AW30" s="31">
        <f t="shared" ref="AW30:AW33" si="75">AU30+AV30</f>
        <v>151549.29999999999</v>
      </c>
      <c r="AX30" s="31">
        <v>30000</v>
      </c>
      <c r="AY30" s="31">
        <f t="shared" ref="AY30:AY33" si="76">AW30+AX30</f>
        <v>181549.3</v>
      </c>
      <c r="AZ30" s="31"/>
      <c r="BA30" s="31">
        <f t="shared" ref="BA30:BA33" si="77">AY30+AZ30</f>
        <v>181549.3</v>
      </c>
      <c r="BB30" s="31">
        <v>10450.401</v>
      </c>
      <c r="BC30" s="31">
        <f t="shared" ref="BC30:BC33" si="78">BA30+BB30</f>
        <v>191999.701</v>
      </c>
      <c r="BD30" s="31"/>
      <c r="BE30" s="31">
        <f t="shared" ref="BE30:BE33" si="79">BC30+BD30</f>
        <v>191999.701</v>
      </c>
      <c r="BF30" s="31"/>
      <c r="BG30" s="31">
        <f t="shared" ref="BG30:BG33" si="80">BE30+BF30</f>
        <v>191999.701</v>
      </c>
      <c r="BH30" s="42"/>
      <c r="BI30" s="31">
        <f t="shared" ref="BI30:BI33" si="81">BG30+BH30</f>
        <v>191999.701</v>
      </c>
      <c r="BJ30" s="31"/>
      <c r="BK30" s="31"/>
      <c r="BL30" s="31">
        <f t="shared" si="28"/>
        <v>0</v>
      </c>
      <c r="BM30" s="31"/>
      <c r="BN30" s="31">
        <f t="shared" ref="BN30:BN33" si="82">BL30+BM30</f>
        <v>0</v>
      </c>
      <c r="BO30" s="31"/>
      <c r="BP30" s="31">
        <f t="shared" ref="BP30:BP33" si="83">BN30+BO30</f>
        <v>0</v>
      </c>
      <c r="BQ30" s="31"/>
      <c r="BR30" s="31">
        <f t="shared" ref="BR30:BR33" si="84">BP30+BQ30</f>
        <v>0</v>
      </c>
      <c r="BS30" s="31"/>
      <c r="BT30" s="31">
        <f t="shared" ref="BT30:BT33" si="85">BR30+BS30</f>
        <v>0</v>
      </c>
      <c r="BU30" s="31"/>
      <c r="BV30" s="31">
        <f t="shared" ref="BV30:BV33" si="86">BT30+BU30</f>
        <v>0</v>
      </c>
      <c r="BW30" s="31"/>
      <c r="BX30" s="31">
        <f t="shared" ref="BX30:BX33" si="87">BV30+BW30</f>
        <v>0</v>
      </c>
      <c r="BY30" s="31"/>
      <c r="BZ30" s="31">
        <f t="shared" ref="BZ30:BZ33" si="88">BX30+BY30</f>
        <v>0</v>
      </c>
      <c r="CA30" s="31"/>
      <c r="CB30" s="31">
        <f t="shared" ref="CB30:CB33" si="89">BZ30+CA30</f>
        <v>0</v>
      </c>
      <c r="CC30" s="31"/>
      <c r="CD30" s="31">
        <f t="shared" ref="CD30:CD33" si="90">CB30+CC30</f>
        <v>0</v>
      </c>
      <c r="CE30" s="42"/>
      <c r="CF30" s="31">
        <f t="shared" ref="CF30:CF33" si="91">CD30+CE30</f>
        <v>0</v>
      </c>
      <c r="CG30" s="25" t="s">
        <v>191</v>
      </c>
      <c r="CH30" s="19" t="s">
        <v>49</v>
      </c>
      <c r="CI30" s="8"/>
    </row>
    <row r="31" spans="1:87" x14ac:dyDescent="0.35">
      <c r="A31" s="102"/>
      <c r="B31" s="106" t="s">
        <v>12</v>
      </c>
      <c r="C31" s="106"/>
      <c r="D31" s="30"/>
      <c r="E31" s="31"/>
      <c r="F31" s="31">
        <f t="shared" si="0"/>
        <v>0</v>
      </c>
      <c r="G31" s="31"/>
      <c r="H31" s="31">
        <f t="shared" si="56"/>
        <v>0</v>
      </c>
      <c r="I31" s="31"/>
      <c r="J31" s="31">
        <f t="shared" si="57"/>
        <v>0</v>
      </c>
      <c r="K31" s="31"/>
      <c r="L31" s="31">
        <f t="shared" si="58"/>
        <v>0</v>
      </c>
      <c r="M31" s="31"/>
      <c r="N31" s="31">
        <f t="shared" si="59"/>
        <v>0</v>
      </c>
      <c r="O31" s="69"/>
      <c r="P31" s="31">
        <f t="shared" si="60"/>
        <v>0</v>
      </c>
      <c r="Q31" s="31"/>
      <c r="R31" s="31">
        <f t="shared" si="61"/>
        <v>0</v>
      </c>
      <c r="S31" s="31"/>
      <c r="T31" s="31">
        <f t="shared" si="62"/>
        <v>0</v>
      </c>
      <c r="U31" s="31"/>
      <c r="V31" s="31">
        <f t="shared" si="63"/>
        <v>0</v>
      </c>
      <c r="W31" s="31"/>
      <c r="X31" s="31">
        <f t="shared" si="64"/>
        <v>0</v>
      </c>
      <c r="Y31" s="31"/>
      <c r="Z31" s="31">
        <f t="shared" si="65"/>
        <v>0</v>
      </c>
      <c r="AA31" s="31"/>
      <c r="AB31" s="31">
        <f t="shared" si="66"/>
        <v>0</v>
      </c>
      <c r="AC31" s="31"/>
      <c r="AD31" s="31">
        <f t="shared" si="67"/>
        <v>0</v>
      </c>
      <c r="AE31" s="31"/>
      <c r="AF31" s="31">
        <f t="shared" si="68"/>
        <v>0</v>
      </c>
      <c r="AG31" s="31"/>
      <c r="AH31" s="31">
        <f t="shared" si="69"/>
        <v>0</v>
      </c>
      <c r="AI31" s="42"/>
      <c r="AJ31" s="69">
        <f t="shared" si="70"/>
        <v>0</v>
      </c>
      <c r="AK31" s="31"/>
      <c r="AL31" s="31">
        <v>14277.6</v>
      </c>
      <c r="AM31" s="31">
        <f t="shared" si="16"/>
        <v>14277.6</v>
      </c>
      <c r="AN31" s="31"/>
      <c r="AO31" s="31">
        <f t="shared" si="71"/>
        <v>14277.6</v>
      </c>
      <c r="AP31" s="31"/>
      <c r="AQ31" s="31">
        <f t="shared" si="72"/>
        <v>14277.6</v>
      </c>
      <c r="AR31" s="31"/>
      <c r="AS31" s="31">
        <f t="shared" si="73"/>
        <v>14277.6</v>
      </c>
      <c r="AT31" s="31"/>
      <c r="AU31" s="31">
        <f t="shared" si="74"/>
        <v>14277.6</v>
      </c>
      <c r="AV31" s="31"/>
      <c r="AW31" s="31">
        <f t="shared" si="75"/>
        <v>14277.6</v>
      </c>
      <c r="AX31" s="31"/>
      <c r="AY31" s="31">
        <f t="shared" si="76"/>
        <v>14277.6</v>
      </c>
      <c r="AZ31" s="31"/>
      <c r="BA31" s="31">
        <f t="shared" si="77"/>
        <v>14277.6</v>
      </c>
      <c r="BB31" s="31"/>
      <c r="BC31" s="31">
        <f t="shared" si="78"/>
        <v>14277.6</v>
      </c>
      <c r="BD31" s="31"/>
      <c r="BE31" s="31">
        <f t="shared" si="79"/>
        <v>14277.6</v>
      </c>
      <c r="BF31" s="31"/>
      <c r="BG31" s="31">
        <f t="shared" si="80"/>
        <v>14277.6</v>
      </c>
      <c r="BH31" s="42"/>
      <c r="BI31" s="69">
        <f t="shared" si="81"/>
        <v>14277.6</v>
      </c>
      <c r="BJ31" s="31"/>
      <c r="BK31" s="31"/>
      <c r="BL31" s="31">
        <f t="shared" si="28"/>
        <v>0</v>
      </c>
      <c r="BM31" s="31"/>
      <c r="BN31" s="31">
        <f t="shared" si="82"/>
        <v>0</v>
      </c>
      <c r="BO31" s="31"/>
      <c r="BP31" s="31">
        <f t="shared" si="83"/>
        <v>0</v>
      </c>
      <c r="BQ31" s="31"/>
      <c r="BR31" s="31">
        <f t="shared" si="84"/>
        <v>0</v>
      </c>
      <c r="BS31" s="31"/>
      <c r="BT31" s="31">
        <f t="shared" si="85"/>
        <v>0</v>
      </c>
      <c r="BU31" s="31"/>
      <c r="BV31" s="31">
        <f t="shared" si="86"/>
        <v>0</v>
      </c>
      <c r="BW31" s="31"/>
      <c r="BX31" s="31">
        <f t="shared" si="87"/>
        <v>0</v>
      </c>
      <c r="BY31" s="31"/>
      <c r="BZ31" s="31">
        <f t="shared" si="88"/>
        <v>0</v>
      </c>
      <c r="CA31" s="31"/>
      <c r="CB31" s="31">
        <f t="shared" si="89"/>
        <v>0</v>
      </c>
      <c r="CC31" s="31"/>
      <c r="CD31" s="31">
        <f t="shared" si="90"/>
        <v>0</v>
      </c>
      <c r="CE31" s="42"/>
      <c r="CF31" s="69">
        <f t="shared" si="91"/>
        <v>0</v>
      </c>
      <c r="CG31" s="25" t="s">
        <v>304</v>
      </c>
      <c r="CI31" s="8"/>
    </row>
    <row r="32" spans="1:87" x14ac:dyDescent="0.35">
      <c r="A32" s="102"/>
      <c r="B32" s="121" t="s">
        <v>374</v>
      </c>
      <c r="C32" s="106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69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>
        <v>13019.334999999999</v>
      </c>
      <c r="AB32" s="31">
        <f t="shared" si="66"/>
        <v>13019.334999999999</v>
      </c>
      <c r="AC32" s="31"/>
      <c r="AD32" s="31">
        <f t="shared" si="67"/>
        <v>13019.334999999999</v>
      </c>
      <c r="AE32" s="31"/>
      <c r="AF32" s="31">
        <f t="shared" si="68"/>
        <v>13019.334999999999</v>
      </c>
      <c r="AG32" s="31"/>
      <c r="AH32" s="31">
        <f t="shared" si="69"/>
        <v>13019.334999999999</v>
      </c>
      <c r="AI32" s="42"/>
      <c r="AJ32" s="69">
        <f t="shared" si="70"/>
        <v>13019.334999999999</v>
      </c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>
        <f t="shared" si="78"/>
        <v>0</v>
      </c>
      <c r="BD32" s="31"/>
      <c r="BE32" s="31">
        <f t="shared" si="79"/>
        <v>0</v>
      </c>
      <c r="BF32" s="31"/>
      <c r="BG32" s="31">
        <f t="shared" si="80"/>
        <v>0</v>
      </c>
      <c r="BH32" s="42"/>
      <c r="BI32" s="69">
        <f t="shared" si="81"/>
        <v>0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>
        <f t="shared" si="88"/>
        <v>0</v>
      </c>
      <c r="CA32" s="31"/>
      <c r="CB32" s="31">
        <f t="shared" si="89"/>
        <v>0</v>
      </c>
      <c r="CC32" s="31"/>
      <c r="CD32" s="31">
        <f t="shared" si="90"/>
        <v>0</v>
      </c>
      <c r="CE32" s="42"/>
      <c r="CF32" s="69">
        <f t="shared" si="91"/>
        <v>0</v>
      </c>
      <c r="CG32" s="25" t="s">
        <v>191</v>
      </c>
      <c r="CI32" s="8"/>
    </row>
    <row r="33" spans="1:87" ht="54" x14ac:dyDescent="0.35">
      <c r="A33" s="102" t="s">
        <v>68</v>
      </c>
      <c r="B33" s="121" t="s">
        <v>299</v>
      </c>
      <c r="C33" s="106" t="s">
        <v>32</v>
      </c>
      <c r="D33" s="30">
        <f>D36+D37</f>
        <v>261085.09999999998</v>
      </c>
      <c r="E33" s="31">
        <f>E36+E37+E35</f>
        <v>-232632.26999999996</v>
      </c>
      <c r="F33" s="31">
        <f t="shared" si="0"/>
        <v>28452.830000000016</v>
      </c>
      <c r="G33" s="31">
        <f>G36+G37+G35</f>
        <v>-8410.0560000000005</v>
      </c>
      <c r="H33" s="31">
        <f t="shared" si="56"/>
        <v>20042.774000000016</v>
      </c>
      <c r="I33" s="31">
        <f>I36+I37+I35</f>
        <v>0</v>
      </c>
      <c r="J33" s="31">
        <f t="shared" si="57"/>
        <v>20042.774000000016</v>
      </c>
      <c r="K33" s="31">
        <f>K36+K37+K35</f>
        <v>0</v>
      </c>
      <c r="L33" s="31">
        <f t="shared" si="58"/>
        <v>20042.774000000016</v>
      </c>
      <c r="M33" s="31">
        <f>M36+M37+M35</f>
        <v>0</v>
      </c>
      <c r="N33" s="31">
        <f t="shared" si="59"/>
        <v>20042.774000000016</v>
      </c>
      <c r="O33" s="69">
        <f>O36+O37+O35</f>
        <v>0</v>
      </c>
      <c r="P33" s="31">
        <f t="shared" si="60"/>
        <v>20042.774000000016</v>
      </c>
      <c r="Q33" s="31">
        <f>Q36+Q37+Q35</f>
        <v>0</v>
      </c>
      <c r="R33" s="31">
        <f t="shared" si="61"/>
        <v>20042.774000000016</v>
      </c>
      <c r="S33" s="31">
        <f>S36+S37+S35</f>
        <v>-180</v>
      </c>
      <c r="T33" s="31">
        <f t="shared" si="62"/>
        <v>19862.774000000016</v>
      </c>
      <c r="U33" s="31">
        <f>U36+U37+U35</f>
        <v>0</v>
      </c>
      <c r="V33" s="31">
        <f t="shared" si="63"/>
        <v>19862.774000000016</v>
      </c>
      <c r="W33" s="31">
        <f>W36+W37+W35</f>
        <v>-43.262999999999998</v>
      </c>
      <c r="X33" s="31">
        <f t="shared" si="64"/>
        <v>19819.511000000017</v>
      </c>
      <c r="Y33" s="31">
        <f>Y36+Y37+Y35</f>
        <v>0</v>
      </c>
      <c r="Z33" s="31">
        <f t="shared" si="65"/>
        <v>19819.511000000017</v>
      </c>
      <c r="AA33" s="31">
        <f>AA36+AA37+AA35</f>
        <v>0</v>
      </c>
      <c r="AB33" s="31">
        <f t="shared" si="66"/>
        <v>19819.511000000017</v>
      </c>
      <c r="AC33" s="31">
        <f>AC36+AC37+AC35</f>
        <v>0</v>
      </c>
      <c r="AD33" s="31">
        <f t="shared" si="67"/>
        <v>19819.511000000017</v>
      </c>
      <c r="AE33" s="31">
        <f>AE36+AE37+AE35</f>
        <v>0</v>
      </c>
      <c r="AF33" s="31">
        <f t="shared" si="68"/>
        <v>19819.511000000017</v>
      </c>
      <c r="AG33" s="31">
        <f>AG36+AG37+AG35</f>
        <v>0</v>
      </c>
      <c r="AH33" s="31">
        <f t="shared" si="69"/>
        <v>19819.511000000017</v>
      </c>
      <c r="AI33" s="42">
        <f>AI36+AI37+AI35</f>
        <v>0</v>
      </c>
      <c r="AJ33" s="69">
        <f t="shared" si="70"/>
        <v>19819.511000000017</v>
      </c>
      <c r="AK33" s="31">
        <v>0</v>
      </c>
      <c r="AL33" s="31">
        <f>AL36+AL37+AL35</f>
        <v>0</v>
      </c>
      <c r="AM33" s="31">
        <f t="shared" si="16"/>
        <v>0</v>
      </c>
      <c r="AN33" s="31">
        <f>AN36+AN37+AN35</f>
        <v>0</v>
      </c>
      <c r="AO33" s="31">
        <f t="shared" si="71"/>
        <v>0</v>
      </c>
      <c r="AP33" s="31">
        <f>AP36+AP37+AP35</f>
        <v>0</v>
      </c>
      <c r="AQ33" s="31">
        <f t="shared" si="72"/>
        <v>0</v>
      </c>
      <c r="AR33" s="31">
        <f>AR36+AR37+AR35</f>
        <v>0</v>
      </c>
      <c r="AS33" s="31">
        <f t="shared" si="73"/>
        <v>0</v>
      </c>
      <c r="AT33" s="31">
        <f>AT36+AT37+AT35</f>
        <v>0</v>
      </c>
      <c r="AU33" s="31">
        <f t="shared" si="74"/>
        <v>0</v>
      </c>
      <c r="AV33" s="31">
        <f>AV36+AV37+AV35</f>
        <v>0</v>
      </c>
      <c r="AW33" s="31">
        <f t="shared" si="75"/>
        <v>0</v>
      </c>
      <c r="AX33" s="31">
        <f>AX36+AX37+AX35</f>
        <v>0</v>
      </c>
      <c r="AY33" s="31">
        <f t="shared" si="76"/>
        <v>0</v>
      </c>
      <c r="AZ33" s="31">
        <f>AZ36+AZ37+AZ35</f>
        <v>0</v>
      </c>
      <c r="BA33" s="31">
        <f t="shared" si="77"/>
        <v>0</v>
      </c>
      <c r="BB33" s="31">
        <f>BB36+BB37+BB35</f>
        <v>0</v>
      </c>
      <c r="BC33" s="31">
        <f t="shared" si="78"/>
        <v>0</v>
      </c>
      <c r="BD33" s="31">
        <f>BD36+BD37+BD35</f>
        <v>0</v>
      </c>
      <c r="BE33" s="31">
        <f t="shared" si="79"/>
        <v>0</v>
      </c>
      <c r="BF33" s="31">
        <f>BF36+BF37+BF35</f>
        <v>0</v>
      </c>
      <c r="BG33" s="31">
        <f t="shared" si="80"/>
        <v>0</v>
      </c>
      <c r="BH33" s="42">
        <f>BH36+BH37+BH35</f>
        <v>0</v>
      </c>
      <c r="BI33" s="69">
        <f t="shared" si="81"/>
        <v>0</v>
      </c>
      <c r="BJ33" s="31">
        <v>0</v>
      </c>
      <c r="BK33" s="31">
        <f>BK36+BK37+BK35</f>
        <v>0</v>
      </c>
      <c r="BL33" s="31">
        <f t="shared" si="28"/>
        <v>0</v>
      </c>
      <c r="BM33" s="31">
        <f>BM36+BM37+BM35</f>
        <v>0</v>
      </c>
      <c r="BN33" s="31">
        <f t="shared" si="82"/>
        <v>0</v>
      </c>
      <c r="BO33" s="31">
        <f>BO36+BO37+BO35</f>
        <v>0</v>
      </c>
      <c r="BP33" s="31">
        <f t="shared" si="83"/>
        <v>0</v>
      </c>
      <c r="BQ33" s="31">
        <f>BQ36+BQ37+BQ35</f>
        <v>0</v>
      </c>
      <c r="BR33" s="31">
        <f t="shared" si="84"/>
        <v>0</v>
      </c>
      <c r="BS33" s="31">
        <f>BS36+BS37+BS35</f>
        <v>0</v>
      </c>
      <c r="BT33" s="31">
        <f t="shared" si="85"/>
        <v>0</v>
      </c>
      <c r="BU33" s="31">
        <f>BU36+BU37+BU35</f>
        <v>0</v>
      </c>
      <c r="BV33" s="31">
        <f t="shared" si="86"/>
        <v>0</v>
      </c>
      <c r="BW33" s="31">
        <f>BW36+BW37+BW35</f>
        <v>0</v>
      </c>
      <c r="BX33" s="31">
        <f t="shared" si="87"/>
        <v>0</v>
      </c>
      <c r="BY33" s="31">
        <f>BY36+BY37+BY35</f>
        <v>0</v>
      </c>
      <c r="BZ33" s="31">
        <f t="shared" si="88"/>
        <v>0</v>
      </c>
      <c r="CA33" s="31">
        <f>CA36+CA37+CA35</f>
        <v>0</v>
      </c>
      <c r="CB33" s="31">
        <f t="shared" si="89"/>
        <v>0</v>
      </c>
      <c r="CC33" s="31">
        <f>CC36+CC37+CC35</f>
        <v>0</v>
      </c>
      <c r="CD33" s="31">
        <f t="shared" si="90"/>
        <v>0</v>
      </c>
      <c r="CE33" s="42">
        <f>CE36+CE37+CE35</f>
        <v>0</v>
      </c>
      <c r="CF33" s="69">
        <f t="shared" si="91"/>
        <v>0</v>
      </c>
      <c r="CG33" s="25"/>
      <c r="CI33" s="8"/>
    </row>
    <row r="34" spans="1:87" s="3" customFormat="1" hidden="1" x14ac:dyDescent="0.35">
      <c r="A34" s="1"/>
      <c r="B34" s="6" t="s">
        <v>5</v>
      </c>
      <c r="C34" s="39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69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42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42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42"/>
      <c r="CF34" s="31"/>
      <c r="CG34" s="25"/>
      <c r="CH34" s="19" t="s">
        <v>49</v>
      </c>
      <c r="CI34" s="8"/>
    </row>
    <row r="35" spans="1:87" s="3" customFormat="1" hidden="1" x14ac:dyDescent="0.35">
      <c r="A35" s="1"/>
      <c r="B35" s="6" t="s">
        <v>6</v>
      </c>
      <c r="C35" s="39"/>
      <c r="D35" s="30"/>
      <c r="E35" s="31">
        <v>28452.83</v>
      </c>
      <c r="F35" s="31">
        <f t="shared" si="0"/>
        <v>28452.83</v>
      </c>
      <c r="G35" s="31">
        <v>-8410.0560000000005</v>
      </c>
      <c r="H35" s="31">
        <f t="shared" ref="H35:H38" si="92">F35+G35</f>
        <v>20042.774000000001</v>
      </c>
      <c r="I35" s="31"/>
      <c r="J35" s="31">
        <f t="shared" ref="J35:J38" si="93">H35+I35</f>
        <v>20042.774000000001</v>
      </c>
      <c r="K35" s="31"/>
      <c r="L35" s="31">
        <f t="shared" ref="L35:L38" si="94">J35+K35</f>
        <v>20042.774000000001</v>
      </c>
      <c r="M35" s="31"/>
      <c r="N35" s="31">
        <f t="shared" ref="N35:N38" si="95">L35+M35</f>
        <v>20042.774000000001</v>
      </c>
      <c r="O35" s="69"/>
      <c r="P35" s="31">
        <f t="shared" ref="P35:P38" si="96">N35+O35</f>
        <v>20042.774000000001</v>
      </c>
      <c r="Q35" s="31"/>
      <c r="R35" s="31">
        <f t="shared" ref="R35:R38" si="97">P35+Q35</f>
        <v>20042.774000000001</v>
      </c>
      <c r="S35" s="31">
        <v>-180</v>
      </c>
      <c r="T35" s="31">
        <f t="shared" ref="T35:T38" si="98">R35+S35</f>
        <v>19862.774000000001</v>
      </c>
      <c r="U35" s="31"/>
      <c r="V35" s="31">
        <f t="shared" ref="V35:V38" si="99">T35+U35</f>
        <v>19862.774000000001</v>
      </c>
      <c r="W35" s="31">
        <v>-43.262999999999998</v>
      </c>
      <c r="X35" s="31">
        <f t="shared" ref="X35:X38" si="100">V35+W35</f>
        <v>19819.511000000002</v>
      </c>
      <c r="Y35" s="31"/>
      <c r="Z35" s="31">
        <f t="shared" ref="Z35:Z38" si="101">X35+Y35</f>
        <v>19819.511000000002</v>
      </c>
      <c r="AA35" s="31"/>
      <c r="AB35" s="31">
        <f t="shared" ref="AB35:AB38" si="102">Z35+AA35</f>
        <v>19819.511000000002</v>
      </c>
      <c r="AC35" s="31"/>
      <c r="AD35" s="31">
        <f t="shared" ref="AD35:AD38" si="103">AB35+AC35</f>
        <v>19819.511000000002</v>
      </c>
      <c r="AE35" s="31"/>
      <c r="AF35" s="31">
        <f t="shared" ref="AF35:AF38" si="104">AD35+AE35</f>
        <v>19819.511000000002</v>
      </c>
      <c r="AG35" s="31"/>
      <c r="AH35" s="31">
        <f t="shared" ref="AH35:AH38" si="105">AF35+AG35</f>
        <v>19819.511000000002</v>
      </c>
      <c r="AI35" s="42"/>
      <c r="AJ35" s="31">
        <f t="shared" ref="AJ35:AJ38" si="106">AH35+AI35</f>
        <v>19819.511000000002</v>
      </c>
      <c r="AK35" s="31"/>
      <c r="AL35" s="31"/>
      <c r="AM35" s="31">
        <f t="shared" si="16"/>
        <v>0</v>
      </c>
      <c r="AN35" s="31"/>
      <c r="AO35" s="31">
        <f t="shared" ref="AO35:AO38" si="107">AM35+AN35</f>
        <v>0</v>
      </c>
      <c r="AP35" s="31"/>
      <c r="AQ35" s="31">
        <f t="shared" ref="AQ35:AQ38" si="108">AO35+AP35</f>
        <v>0</v>
      </c>
      <c r="AR35" s="31"/>
      <c r="AS35" s="31">
        <f t="shared" ref="AS35:AS38" si="109">AQ35+AR35</f>
        <v>0</v>
      </c>
      <c r="AT35" s="31"/>
      <c r="AU35" s="31">
        <f t="shared" ref="AU35:AU38" si="110">AS35+AT35</f>
        <v>0</v>
      </c>
      <c r="AV35" s="31"/>
      <c r="AW35" s="31">
        <f t="shared" ref="AW35:AW38" si="111">AU35+AV35</f>
        <v>0</v>
      </c>
      <c r="AX35" s="31"/>
      <c r="AY35" s="31">
        <f t="shared" ref="AY35:AY38" si="112">AW35+AX35</f>
        <v>0</v>
      </c>
      <c r="AZ35" s="31"/>
      <c r="BA35" s="31">
        <f t="shared" ref="BA35:BA38" si="113">AY35+AZ35</f>
        <v>0</v>
      </c>
      <c r="BB35" s="31"/>
      <c r="BC35" s="31">
        <f t="shared" ref="BC35:BC38" si="114">BA35+BB35</f>
        <v>0</v>
      </c>
      <c r="BD35" s="31"/>
      <c r="BE35" s="31">
        <f t="shared" ref="BE35:BE38" si="115">BC35+BD35</f>
        <v>0</v>
      </c>
      <c r="BF35" s="31"/>
      <c r="BG35" s="31">
        <f t="shared" ref="BG35:BG38" si="116">BE35+BF35</f>
        <v>0</v>
      </c>
      <c r="BH35" s="42"/>
      <c r="BI35" s="31">
        <f t="shared" ref="BI35:BI38" si="117">BG35+BH35</f>
        <v>0</v>
      </c>
      <c r="BJ35" s="31"/>
      <c r="BK35" s="31"/>
      <c r="BL35" s="31">
        <f t="shared" si="28"/>
        <v>0</v>
      </c>
      <c r="BM35" s="31"/>
      <c r="BN35" s="31">
        <f t="shared" ref="BN35:BN38" si="118">BL35+BM35</f>
        <v>0</v>
      </c>
      <c r="BO35" s="31"/>
      <c r="BP35" s="31">
        <f t="shared" ref="BP35:BP38" si="119">BN35+BO35</f>
        <v>0</v>
      </c>
      <c r="BQ35" s="31"/>
      <c r="BR35" s="31">
        <f t="shared" ref="BR35:BR38" si="120">BP35+BQ35</f>
        <v>0</v>
      </c>
      <c r="BS35" s="31"/>
      <c r="BT35" s="31">
        <f t="shared" ref="BT35:BT38" si="121">BR35+BS35</f>
        <v>0</v>
      </c>
      <c r="BU35" s="31"/>
      <c r="BV35" s="31">
        <f t="shared" ref="BV35:BV38" si="122">BT35+BU35</f>
        <v>0</v>
      </c>
      <c r="BW35" s="31"/>
      <c r="BX35" s="31">
        <f t="shared" ref="BX35:BX38" si="123">BV35+BW35</f>
        <v>0</v>
      </c>
      <c r="BY35" s="31"/>
      <c r="BZ35" s="31">
        <f t="shared" ref="BZ35:BZ38" si="124">BX35+BY35</f>
        <v>0</v>
      </c>
      <c r="CA35" s="31"/>
      <c r="CB35" s="31">
        <f t="shared" ref="CB35:CB38" si="125">BZ35+CA35</f>
        <v>0</v>
      </c>
      <c r="CC35" s="31"/>
      <c r="CD35" s="31">
        <f t="shared" ref="CD35:CD38" si="126">CB35+CC35</f>
        <v>0</v>
      </c>
      <c r="CE35" s="42"/>
      <c r="CF35" s="31">
        <f t="shared" ref="CF35:CF38" si="127">CD35+CE35</f>
        <v>0</v>
      </c>
      <c r="CG35" s="35" t="s">
        <v>301</v>
      </c>
      <c r="CH35" s="19" t="s">
        <v>49</v>
      </c>
      <c r="CI35" s="8"/>
    </row>
    <row r="36" spans="1:87" s="3" customFormat="1" hidden="1" x14ac:dyDescent="0.35">
      <c r="A36" s="1"/>
      <c r="B36" s="39" t="s">
        <v>12</v>
      </c>
      <c r="C36" s="5"/>
      <c r="D36" s="30">
        <v>72101.7</v>
      </c>
      <c r="E36" s="31">
        <f>-9107.2-62994.5</f>
        <v>-72101.7</v>
      </c>
      <c r="F36" s="31">
        <f t="shared" si="0"/>
        <v>0</v>
      </c>
      <c r="G36" s="31"/>
      <c r="H36" s="31">
        <f t="shared" si="92"/>
        <v>0</v>
      </c>
      <c r="I36" s="31"/>
      <c r="J36" s="31">
        <f t="shared" si="93"/>
        <v>0</v>
      </c>
      <c r="K36" s="31"/>
      <c r="L36" s="31">
        <f t="shared" si="94"/>
        <v>0</v>
      </c>
      <c r="M36" s="31"/>
      <c r="N36" s="31">
        <f t="shared" si="95"/>
        <v>0</v>
      </c>
      <c r="O36" s="69"/>
      <c r="P36" s="31">
        <f t="shared" si="96"/>
        <v>0</v>
      </c>
      <c r="Q36" s="31"/>
      <c r="R36" s="31">
        <f t="shared" si="97"/>
        <v>0</v>
      </c>
      <c r="S36" s="31"/>
      <c r="T36" s="31">
        <f t="shared" si="98"/>
        <v>0</v>
      </c>
      <c r="U36" s="31"/>
      <c r="V36" s="31">
        <f t="shared" si="99"/>
        <v>0</v>
      </c>
      <c r="W36" s="31"/>
      <c r="X36" s="31">
        <f t="shared" si="100"/>
        <v>0</v>
      </c>
      <c r="Y36" s="31"/>
      <c r="Z36" s="31">
        <f t="shared" si="101"/>
        <v>0</v>
      </c>
      <c r="AA36" s="31"/>
      <c r="AB36" s="31">
        <f t="shared" si="102"/>
        <v>0</v>
      </c>
      <c r="AC36" s="31"/>
      <c r="AD36" s="31">
        <f t="shared" si="103"/>
        <v>0</v>
      </c>
      <c r="AE36" s="31"/>
      <c r="AF36" s="31">
        <f t="shared" si="104"/>
        <v>0</v>
      </c>
      <c r="AG36" s="31"/>
      <c r="AH36" s="31">
        <f t="shared" si="105"/>
        <v>0</v>
      </c>
      <c r="AI36" s="42"/>
      <c r="AJ36" s="31">
        <f t="shared" si="106"/>
        <v>0</v>
      </c>
      <c r="AK36" s="31">
        <v>0</v>
      </c>
      <c r="AL36" s="31"/>
      <c r="AM36" s="31">
        <f t="shared" si="16"/>
        <v>0</v>
      </c>
      <c r="AN36" s="31"/>
      <c r="AO36" s="31">
        <f t="shared" si="107"/>
        <v>0</v>
      </c>
      <c r="AP36" s="31"/>
      <c r="AQ36" s="31">
        <f t="shared" si="108"/>
        <v>0</v>
      </c>
      <c r="AR36" s="31"/>
      <c r="AS36" s="31">
        <f t="shared" si="109"/>
        <v>0</v>
      </c>
      <c r="AT36" s="31"/>
      <c r="AU36" s="31">
        <f t="shared" si="110"/>
        <v>0</v>
      </c>
      <c r="AV36" s="31"/>
      <c r="AW36" s="31">
        <f t="shared" si="111"/>
        <v>0</v>
      </c>
      <c r="AX36" s="31"/>
      <c r="AY36" s="31">
        <f t="shared" si="112"/>
        <v>0</v>
      </c>
      <c r="AZ36" s="31"/>
      <c r="BA36" s="31">
        <f t="shared" si="113"/>
        <v>0</v>
      </c>
      <c r="BB36" s="31"/>
      <c r="BC36" s="31">
        <f t="shared" si="114"/>
        <v>0</v>
      </c>
      <c r="BD36" s="31"/>
      <c r="BE36" s="31">
        <f t="shared" si="115"/>
        <v>0</v>
      </c>
      <c r="BF36" s="31"/>
      <c r="BG36" s="31">
        <f t="shared" si="116"/>
        <v>0</v>
      </c>
      <c r="BH36" s="42"/>
      <c r="BI36" s="31">
        <f t="shared" si="117"/>
        <v>0</v>
      </c>
      <c r="BJ36" s="31">
        <v>0</v>
      </c>
      <c r="BK36" s="31"/>
      <c r="BL36" s="31">
        <f t="shared" si="28"/>
        <v>0</v>
      </c>
      <c r="BM36" s="31"/>
      <c r="BN36" s="31">
        <f t="shared" si="118"/>
        <v>0</v>
      </c>
      <c r="BO36" s="31"/>
      <c r="BP36" s="31">
        <f t="shared" si="119"/>
        <v>0</v>
      </c>
      <c r="BQ36" s="31"/>
      <c r="BR36" s="31">
        <f t="shared" si="120"/>
        <v>0</v>
      </c>
      <c r="BS36" s="31"/>
      <c r="BT36" s="31">
        <f t="shared" si="121"/>
        <v>0</v>
      </c>
      <c r="BU36" s="31"/>
      <c r="BV36" s="31">
        <f t="shared" si="122"/>
        <v>0</v>
      </c>
      <c r="BW36" s="31"/>
      <c r="BX36" s="31">
        <f t="shared" si="123"/>
        <v>0</v>
      </c>
      <c r="BY36" s="31"/>
      <c r="BZ36" s="31">
        <f t="shared" si="124"/>
        <v>0</v>
      </c>
      <c r="CA36" s="31"/>
      <c r="CB36" s="31">
        <f t="shared" si="125"/>
        <v>0</v>
      </c>
      <c r="CC36" s="31"/>
      <c r="CD36" s="31">
        <f t="shared" si="126"/>
        <v>0</v>
      </c>
      <c r="CE36" s="42"/>
      <c r="CF36" s="31">
        <f t="shared" si="127"/>
        <v>0</v>
      </c>
      <c r="CG36" s="25" t="s">
        <v>216</v>
      </c>
      <c r="CH36" s="19" t="s">
        <v>49</v>
      </c>
      <c r="CI36" s="8"/>
    </row>
    <row r="37" spans="1:87" s="3" customFormat="1" hidden="1" x14ac:dyDescent="0.35">
      <c r="A37" s="1"/>
      <c r="B37" s="37" t="s">
        <v>27</v>
      </c>
      <c r="C37" s="39"/>
      <c r="D37" s="30">
        <v>188983.4</v>
      </c>
      <c r="E37" s="31">
        <v>-188983.4</v>
      </c>
      <c r="F37" s="31">
        <f t="shared" si="0"/>
        <v>0</v>
      </c>
      <c r="G37" s="31"/>
      <c r="H37" s="31">
        <f t="shared" si="92"/>
        <v>0</v>
      </c>
      <c r="I37" s="31"/>
      <c r="J37" s="31">
        <f t="shared" si="93"/>
        <v>0</v>
      </c>
      <c r="K37" s="31"/>
      <c r="L37" s="31">
        <f t="shared" si="94"/>
        <v>0</v>
      </c>
      <c r="M37" s="31"/>
      <c r="N37" s="31">
        <f t="shared" si="95"/>
        <v>0</v>
      </c>
      <c r="O37" s="69"/>
      <c r="P37" s="31">
        <f t="shared" si="96"/>
        <v>0</v>
      </c>
      <c r="Q37" s="31"/>
      <c r="R37" s="31">
        <f t="shared" si="97"/>
        <v>0</v>
      </c>
      <c r="S37" s="31"/>
      <c r="T37" s="31">
        <f t="shared" si="98"/>
        <v>0</v>
      </c>
      <c r="U37" s="31"/>
      <c r="V37" s="31">
        <f t="shared" si="99"/>
        <v>0</v>
      </c>
      <c r="W37" s="31"/>
      <c r="X37" s="31">
        <f t="shared" si="100"/>
        <v>0</v>
      </c>
      <c r="Y37" s="31"/>
      <c r="Z37" s="31">
        <f t="shared" si="101"/>
        <v>0</v>
      </c>
      <c r="AA37" s="31"/>
      <c r="AB37" s="31">
        <f t="shared" si="102"/>
        <v>0</v>
      </c>
      <c r="AC37" s="31"/>
      <c r="AD37" s="31">
        <f t="shared" si="103"/>
        <v>0</v>
      </c>
      <c r="AE37" s="31"/>
      <c r="AF37" s="31">
        <f t="shared" si="104"/>
        <v>0</v>
      </c>
      <c r="AG37" s="31"/>
      <c r="AH37" s="31">
        <f t="shared" si="105"/>
        <v>0</v>
      </c>
      <c r="AI37" s="42"/>
      <c r="AJ37" s="31">
        <f t="shared" si="106"/>
        <v>0</v>
      </c>
      <c r="AK37" s="31">
        <v>0</v>
      </c>
      <c r="AL37" s="31"/>
      <c r="AM37" s="31">
        <f t="shared" si="16"/>
        <v>0</v>
      </c>
      <c r="AN37" s="31"/>
      <c r="AO37" s="31">
        <f t="shared" si="107"/>
        <v>0</v>
      </c>
      <c r="AP37" s="31"/>
      <c r="AQ37" s="31">
        <f t="shared" si="108"/>
        <v>0</v>
      </c>
      <c r="AR37" s="31"/>
      <c r="AS37" s="31">
        <f t="shared" si="109"/>
        <v>0</v>
      </c>
      <c r="AT37" s="31"/>
      <c r="AU37" s="31">
        <f t="shared" si="110"/>
        <v>0</v>
      </c>
      <c r="AV37" s="31"/>
      <c r="AW37" s="31">
        <f t="shared" si="111"/>
        <v>0</v>
      </c>
      <c r="AX37" s="31"/>
      <c r="AY37" s="31">
        <f t="shared" si="112"/>
        <v>0</v>
      </c>
      <c r="AZ37" s="31"/>
      <c r="BA37" s="31">
        <f t="shared" si="113"/>
        <v>0</v>
      </c>
      <c r="BB37" s="31"/>
      <c r="BC37" s="31">
        <f t="shared" si="114"/>
        <v>0</v>
      </c>
      <c r="BD37" s="31"/>
      <c r="BE37" s="31">
        <f t="shared" si="115"/>
        <v>0</v>
      </c>
      <c r="BF37" s="31"/>
      <c r="BG37" s="31">
        <f t="shared" si="116"/>
        <v>0</v>
      </c>
      <c r="BH37" s="42"/>
      <c r="BI37" s="31">
        <f t="shared" si="117"/>
        <v>0</v>
      </c>
      <c r="BJ37" s="31">
        <v>0</v>
      </c>
      <c r="BK37" s="31"/>
      <c r="BL37" s="31">
        <f t="shared" si="28"/>
        <v>0</v>
      </c>
      <c r="BM37" s="31"/>
      <c r="BN37" s="31">
        <f t="shared" si="118"/>
        <v>0</v>
      </c>
      <c r="BO37" s="31"/>
      <c r="BP37" s="31">
        <f t="shared" si="119"/>
        <v>0</v>
      </c>
      <c r="BQ37" s="31"/>
      <c r="BR37" s="31">
        <f t="shared" si="120"/>
        <v>0</v>
      </c>
      <c r="BS37" s="31"/>
      <c r="BT37" s="31">
        <f t="shared" si="121"/>
        <v>0</v>
      </c>
      <c r="BU37" s="31"/>
      <c r="BV37" s="31">
        <f t="shared" si="122"/>
        <v>0</v>
      </c>
      <c r="BW37" s="31"/>
      <c r="BX37" s="31">
        <f t="shared" si="123"/>
        <v>0</v>
      </c>
      <c r="BY37" s="31"/>
      <c r="BZ37" s="31">
        <f t="shared" si="124"/>
        <v>0</v>
      </c>
      <c r="CA37" s="31"/>
      <c r="CB37" s="31">
        <f t="shared" si="125"/>
        <v>0</v>
      </c>
      <c r="CC37" s="31"/>
      <c r="CD37" s="31">
        <f t="shared" si="126"/>
        <v>0</v>
      </c>
      <c r="CE37" s="42"/>
      <c r="CF37" s="31">
        <f t="shared" si="127"/>
        <v>0</v>
      </c>
      <c r="CG37" s="25" t="s">
        <v>215</v>
      </c>
      <c r="CH37" s="19" t="s">
        <v>49</v>
      </c>
      <c r="CI37" s="8"/>
    </row>
    <row r="38" spans="1:87" s="3" customFormat="1" ht="36" hidden="1" x14ac:dyDescent="0.35">
      <c r="A38" s="1" t="s">
        <v>72</v>
      </c>
      <c r="B38" s="37" t="s">
        <v>299</v>
      </c>
      <c r="C38" s="39" t="s">
        <v>11</v>
      </c>
      <c r="D38" s="30">
        <f>D40+D41</f>
        <v>54989.2</v>
      </c>
      <c r="E38" s="31">
        <f>E40+E41</f>
        <v>-54989.2</v>
      </c>
      <c r="F38" s="31">
        <f t="shared" si="0"/>
        <v>0</v>
      </c>
      <c r="G38" s="31">
        <f>G40+G41</f>
        <v>0</v>
      </c>
      <c r="H38" s="31">
        <f t="shared" si="92"/>
        <v>0</v>
      </c>
      <c r="I38" s="31">
        <f>I40+I41</f>
        <v>0</v>
      </c>
      <c r="J38" s="31">
        <f t="shared" si="93"/>
        <v>0</v>
      </c>
      <c r="K38" s="31">
        <f>K40+K41</f>
        <v>0</v>
      </c>
      <c r="L38" s="31">
        <f t="shared" si="94"/>
        <v>0</v>
      </c>
      <c r="M38" s="31">
        <f>M40+M41</f>
        <v>0</v>
      </c>
      <c r="N38" s="31">
        <f t="shared" si="95"/>
        <v>0</v>
      </c>
      <c r="O38" s="69">
        <f>O40+O41</f>
        <v>0</v>
      </c>
      <c r="P38" s="31">
        <f t="shared" si="96"/>
        <v>0</v>
      </c>
      <c r="Q38" s="31">
        <f>Q40+Q41</f>
        <v>0</v>
      </c>
      <c r="R38" s="31">
        <f t="shared" si="97"/>
        <v>0</v>
      </c>
      <c r="S38" s="31">
        <f>S40+S41</f>
        <v>0</v>
      </c>
      <c r="T38" s="31">
        <f t="shared" si="98"/>
        <v>0</v>
      </c>
      <c r="U38" s="31">
        <f>U40+U41</f>
        <v>0</v>
      </c>
      <c r="V38" s="31">
        <f t="shared" si="99"/>
        <v>0</v>
      </c>
      <c r="W38" s="31">
        <f>W40+W41</f>
        <v>0</v>
      </c>
      <c r="X38" s="31">
        <f t="shared" si="100"/>
        <v>0</v>
      </c>
      <c r="Y38" s="31">
        <f>Y40+Y41</f>
        <v>0</v>
      </c>
      <c r="Z38" s="31">
        <f t="shared" si="101"/>
        <v>0</v>
      </c>
      <c r="AA38" s="31">
        <f>AA40+AA41</f>
        <v>0</v>
      </c>
      <c r="AB38" s="31">
        <f t="shared" si="102"/>
        <v>0</v>
      </c>
      <c r="AC38" s="31">
        <f>AC40+AC41</f>
        <v>0</v>
      </c>
      <c r="AD38" s="31">
        <f t="shared" si="103"/>
        <v>0</v>
      </c>
      <c r="AE38" s="31">
        <f>AE40+AE41</f>
        <v>0</v>
      </c>
      <c r="AF38" s="31">
        <f t="shared" si="104"/>
        <v>0</v>
      </c>
      <c r="AG38" s="31">
        <f>AG40+AG41</f>
        <v>0</v>
      </c>
      <c r="AH38" s="31">
        <f t="shared" si="105"/>
        <v>0</v>
      </c>
      <c r="AI38" s="42">
        <f>AI40+AI41</f>
        <v>0</v>
      </c>
      <c r="AJ38" s="31">
        <f t="shared" si="106"/>
        <v>0</v>
      </c>
      <c r="AK38" s="31">
        <f t="shared" ref="AK38:BJ38" si="128">AK40+AK41</f>
        <v>0</v>
      </c>
      <c r="AL38" s="31">
        <f t="shared" ref="AL38:AN38" si="129">AL40+AL41</f>
        <v>0</v>
      </c>
      <c r="AM38" s="31">
        <f t="shared" si="16"/>
        <v>0</v>
      </c>
      <c r="AN38" s="31">
        <f t="shared" si="129"/>
        <v>0</v>
      </c>
      <c r="AO38" s="31">
        <f t="shared" si="107"/>
        <v>0</v>
      </c>
      <c r="AP38" s="31">
        <f t="shared" ref="AP38:AR38" si="130">AP40+AP41</f>
        <v>0</v>
      </c>
      <c r="AQ38" s="31">
        <f t="shared" si="108"/>
        <v>0</v>
      </c>
      <c r="AR38" s="31">
        <f t="shared" si="130"/>
        <v>0</v>
      </c>
      <c r="AS38" s="31">
        <f t="shared" si="109"/>
        <v>0</v>
      </c>
      <c r="AT38" s="31">
        <f t="shared" ref="AT38:AV38" si="131">AT40+AT41</f>
        <v>0</v>
      </c>
      <c r="AU38" s="31">
        <f t="shared" si="110"/>
        <v>0</v>
      </c>
      <c r="AV38" s="31">
        <f t="shared" si="131"/>
        <v>0</v>
      </c>
      <c r="AW38" s="31">
        <f t="shared" si="111"/>
        <v>0</v>
      </c>
      <c r="AX38" s="31">
        <f t="shared" ref="AX38:AZ38" si="132">AX40+AX41</f>
        <v>0</v>
      </c>
      <c r="AY38" s="31">
        <f t="shared" si="112"/>
        <v>0</v>
      </c>
      <c r="AZ38" s="31">
        <f t="shared" si="132"/>
        <v>0</v>
      </c>
      <c r="BA38" s="31">
        <f t="shared" si="113"/>
        <v>0</v>
      </c>
      <c r="BB38" s="31">
        <f t="shared" ref="BB38:BD38" si="133">BB40+BB41</f>
        <v>0</v>
      </c>
      <c r="BC38" s="31">
        <f t="shared" si="114"/>
        <v>0</v>
      </c>
      <c r="BD38" s="31">
        <f t="shared" si="133"/>
        <v>0</v>
      </c>
      <c r="BE38" s="31">
        <f t="shared" si="115"/>
        <v>0</v>
      </c>
      <c r="BF38" s="31">
        <f t="shared" ref="BF38:BH38" si="134">BF40+BF41</f>
        <v>0</v>
      </c>
      <c r="BG38" s="31">
        <f t="shared" si="116"/>
        <v>0</v>
      </c>
      <c r="BH38" s="42">
        <f t="shared" si="134"/>
        <v>0</v>
      </c>
      <c r="BI38" s="31">
        <f t="shared" si="117"/>
        <v>0</v>
      </c>
      <c r="BJ38" s="31">
        <f t="shared" si="128"/>
        <v>0</v>
      </c>
      <c r="BK38" s="31">
        <f>BK40+BK41</f>
        <v>0</v>
      </c>
      <c r="BL38" s="31">
        <f t="shared" si="28"/>
        <v>0</v>
      </c>
      <c r="BM38" s="31">
        <f>BM40+BM41</f>
        <v>0</v>
      </c>
      <c r="BN38" s="31">
        <f t="shared" si="118"/>
        <v>0</v>
      </c>
      <c r="BO38" s="31">
        <f>BO40+BO41</f>
        <v>0</v>
      </c>
      <c r="BP38" s="31">
        <f t="shared" si="119"/>
        <v>0</v>
      </c>
      <c r="BQ38" s="31">
        <f>BQ40+BQ41</f>
        <v>0</v>
      </c>
      <c r="BR38" s="31">
        <f t="shared" si="120"/>
        <v>0</v>
      </c>
      <c r="BS38" s="31">
        <f>BS40+BS41</f>
        <v>0</v>
      </c>
      <c r="BT38" s="31">
        <f t="shared" si="121"/>
        <v>0</v>
      </c>
      <c r="BU38" s="31">
        <f>BU40+BU41</f>
        <v>0</v>
      </c>
      <c r="BV38" s="31">
        <f t="shared" si="122"/>
        <v>0</v>
      </c>
      <c r="BW38" s="31">
        <f>BW40+BW41</f>
        <v>0</v>
      </c>
      <c r="BX38" s="31">
        <f t="shared" si="123"/>
        <v>0</v>
      </c>
      <c r="BY38" s="31">
        <f>BY40+BY41</f>
        <v>0</v>
      </c>
      <c r="BZ38" s="31">
        <f t="shared" si="124"/>
        <v>0</v>
      </c>
      <c r="CA38" s="31">
        <f>CA40+CA41</f>
        <v>0</v>
      </c>
      <c r="CB38" s="31">
        <f t="shared" si="125"/>
        <v>0</v>
      </c>
      <c r="CC38" s="31">
        <f>CC40+CC41</f>
        <v>0</v>
      </c>
      <c r="CD38" s="31">
        <f t="shared" si="126"/>
        <v>0</v>
      </c>
      <c r="CE38" s="42">
        <f>CE40+CE41</f>
        <v>0</v>
      </c>
      <c r="CF38" s="31">
        <f t="shared" si="127"/>
        <v>0</v>
      </c>
      <c r="CG38" s="25"/>
      <c r="CH38" s="19" t="s">
        <v>49</v>
      </c>
      <c r="CI38" s="8"/>
    </row>
    <row r="39" spans="1:87" s="3" customFormat="1" hidden="1" x14ac:dyDescent="0.35">
      <c r="A39" s="36"/>
      <c r="B39" s="6" t="s">
        <v>5</v>
      </c>
      <c r="C39" s="39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69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42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42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42"/>
      <c r="CF39" s="31"/>
      <c r="CG39" s="25"/>
      <c r="CH39" s="19" t="s">
        <v>49</v>
      </c>
      <c r="CI39" s="8"/>
    </row>
    <row r="40" spans="1:87" s="3" customFormat="1" hidden="1" x14ac:dyDescent="0.35">
      <c r="A40" s="36"/>
      <c r="B40" s="39" t="s">
        <v>12</v>
      </c>
      <c r="C40" s="39"/>
      <c r="D40" s="30">
        <v>13747.3</v>
      </c>
      <c r="E40" s="31">
        <v>-13747.3</v>
      </c>
      <c r="F40" s="31">
        <f t="shared" si="0"/>
        <v>0</v>
      </c>
      <c r="G40" s="31"/>
      <c r="H40" s="31">
        <f t="shared" ref="H40:H43" si="135">F40+G40</f>
        <v>0</v>
      </c>
      <c r="I40" s="31"/>
      <c r="J40" s="31">
        <f t="shared" ref="J40:J43" si="136">H40+I40</f>
        <v>0</v>
      </c>
      <c r="K40" s="31"/>
      <c r="L40" s="31">
        <f t="shared" ref="L40:L43" si="137">J40+K40</f>
        <v>0</v>
      </c>
      <c r="M40" s="31"/>
      <c r="N40" s="31">
        <f t="shared" ref="N40:N43" si="138">L40+M40</f>
        <v>0</v>
      </c>
      <c r="O40" s="69"/>
      <c r="P40" s="31">
        <f t="shared" ref="P40:P43" si="139">N40+O40</f>
        <v>0</v>
      </c>
      <c r="Q40" s="31"/>
      <c r="R40" s="31">
        <f t="shared" ref="R40:R43" si="140">P40+Q40</f>
        <v>0</v>
      </c>
      <c r="S40" s="31"/>
      <c r="T40" s="31">
        <f t="shared" ref="T40:T43" si="141">R40+S40</f>
        <v>0</v>
      </c>
      <c r="U40" s="31"/>
      <c r="V40" s="31">
        <f t="shared" ref="V40:V43" si="142">T40+U40</f>
        <v>0</v>
      </c>
      <c r="W40" s="31"/>
      <c r="X40" s="31">
        <f t="shared" ref="X40:X43" si="143">V40+W40</f>
        <v>0</v>
      </c>
      <c r="Y40" s="31"/>
      <c r="Z40" s="31">
        <f t="shared" ref="Z40:Z43" si="144">X40+Y40</f>
        <v>0</v>
      </c>
      <c r="AA40" s="31"/>
      <c r="AB40" s="31">
        <f t="shared" ref="AB40:AB43" si="145">Z40+AA40</f>
        <v>0</v>
      </c>
      <c r="AC40" s="31"/>
      <c r="AD40" s="31">
        <f t="shared" ref="AD40:AD43" si="146">AB40+AC40</f>
        <v>0</v>
      </c>
      <c r="AE40" s="31"/>
      <c r="AF40" s="31">
        <f t="shared" ref="AF40:AF43" si="147">AD40+AE40</f>
        <v>0</v>
      </c>
      <c r="AG40" s="31"/>
      <c r="AH40" s="31">
        <f t="shared" ref="AH40:AH43" si="148">AF40+AG40</f>
        <v>0</v>
      </c>
      <c r="AI40" s="42"/>
      <c r="AJ40" s="31">
        <f t="shared" ref="AJ40:AJ43" si="149">AH40+AI40</f>
        <v>0</v>
      </c>
      <c r="AK40" s="31">
        <v>0</v>
      </c>
      <c r="AL40" s="31"/>
      <c r="AM40" s="31">
        <f t="shared" si="16"/>
        <v>0</v>
      </c>
      <c r="AN40" s="31"/>
      <c r="AO40" s="31">
        <f t="shared" ref="AO40:AO43" si="150">AM40+AN40</f>
        <v>0</v>
      </c>
      <c r="AP40" s="31"/>
      <c r="AQ40" s="31">
        <f t="shared" ref="AQ40:AQ43" si="151">AO40+AP40</f>
        <v>0</v>
      </c>
      <c r="AR40" s="31"/>
      <c r="AS40" s="31">
        <f t="shared" ref="AS40:AS43" si="152">AQ40+AR40</f>
        <v>0</v>
      </c>
      <c r="AT40" s="31"/>
      <c r="AU40" s="31">
        <f t="shared" ref="AU40:AU43" si="153">AS40+AT40</f>
        <v>0</v>
      </c>
      <c r="AV40" s="31"/>
      <c r="AW40" s="31">
        <f t="shared" ref="AW40:AW43" si="154">AU40+AV40</f>
        <v>0</v>
      </c>
      <c r="AX40" s="31"/>
      <c r="AY40" s="31">
        <f t="shared" ref="AY40:AY43" si="155">AW40+AX40</f>
        <v>0</v>
      </c>
      <c r="AZ40" s="31"/>
      <c r="BA40" s="31">
        <f t="shared" ref="BA40:BA43" si="156">AY40+AZ40</f>
        <v>0</v>
      </c>
      <c r="BB40" s="31"/>
      <c r="BC40" s="31">
        <f t="shared" ref="BC40:BC43" si="157">BA40+BB40</f>
        <v>0</v>
      </c>
      <c r="BD40" s="31"/>
      <c r="BE40" s="31">
        <f t="shared" ref="BE40:BE43" si="158">BC40+BD40</f>
        <v>0</v>
      </c>
      <c r="BF40" s="31"/>
      <c r="BG40" s="31">
        <f t="shared" ref="BG40:BG43" si="159">BE40+BF40</f>
        <v>0</v>
      </c>
      <c r="BH40" s="42"/>
      <c r="BI40" s="31">
        <f t="shared" ref="BI40:BI43" si="160">BG40+BH40</f>
        <v>0</v>
      </c>
      <c r="BJ40" s="31">
        <v>0</v>
      </c>
      <c r="BK40" s="31"/>
      <c r="BL40" s="31">
        <f t="shared" si="28"/>
        <v>0</v>
      </c>
      <c r="BM40" s="31"/>
      <c r="BN40" s="31">
        <f t="shared" ref="BN40:BN43" si="161">BL40+BM40</f>
        <v>0</v>
      </c>
      <c r="BO40" s="31"/>
      <c r="BP40" s="31">
        <f t="shared" ref="BP40:BP43" si="162">BN40+BO40</f>
        <v>0</v>
      </c>
      <c r="BQ40" s="31"/>
      <c r="BR40" s="31">
        <f t="shared" ref="BR40:BR43" si="163">BP40+BQ40</f>
        <v>0</v>
      </c>
      <c r="BS40" s="31"/>
      <c r="BT40" s="31">
        <f t="shared" ref="BT40:BT43" si="164">BR40+BS40</f>
        <v>0</v>
      </c>
      <c r="BU40" s="31"/>
      <c r="BV40" s="31">
        <f t="shared" ref="BV40:BV43" si="165">BT40+BU40</f>
        <v>0</v>
      </c>
      <c r="BW40" s="31"/>
      <c r="BX40" s="31">
        <f t="shared" ref="BX40:BX43" si="166">BV40+BW40</f>
        <v>0</v>
      </c>
      <c r="BY40" s="31"/>
      <c r="BZ40" s="31">
        <f t="shared" ref="BZ40:BZ43" si="167">BX40+BY40</f>
        <v>0</v>
      </c>
      <c r="CA40" s="31"/>
      <c r="CB40" s="31">
        <f t="shared" ref="CB40:CB43" si="168">BZ40+CA40</f>
        <v>0</v>
      </c>
      <c r="CC40" s="31"/>
      <c r="CD40" s="31">
        <f t="shared" ref="CD40:CD43" si="169">CB40+CC40</f>
        <v>0</v>
      </c>
      <c r="CE40" s="42"/>
      <c r="CF40" s="31">
        <f t="shared" ref="CF40:CF43" si="170">CD40+CE40</f>
        <v>0</v>
      </c>
      <c r="CG40" s="25" t="s">
        <v>215</v>
      </c>
      <c r="CH40" s="19" t="s">
        <v>49</v>
      </c>
      <c r="CI40" s="8"/>
    </row>
    <row r="41" spans="1:87" s="3" customFormat="1" hidden="1" x14ac:dyDescent="0.35">
      <c r="A41" s="1"/>
      <c r="B41" s="37" t="s">
        <v>27</v>
      </c>
      <c r="C41" s="39"/>
      <c r="D41" s="30">
        <v>41241.9</v>
      </c>
      <c r="E41" s="31">
        <v>-41241.9</v>
      </c>
      <c r="F41" s="31">
        <f t="shared" si="0"/>
        <v>0</v>
      </c>
      <c r="G41" s="31"/>
      <c r="H41" s="31">
        <f t="shared" si="135"/>
        <v>0</v>
      </c>
      <c r="I41" s="31"/>
      <c r="J41" s="31">
        <f t="shared" si="136"/>
        <v>0</v>
      </c>
      <c r="K41" s="31"/>
      <c r="L41" s="31">
        <f t="shared" si="137"/>
        <v>0</v>
      </c>
      <c r="M41" s="31"/>
      <c r="N41" s="31">
        <f t="shared" si="138"/>
        <v>0</v>
      </c>
      <c r="O41" s="69"/>
      <c r="P41" s="31">
        <f t="shared" si="139"/>
        <v>0</v>
      </c>
      <c r="Q41" s="31"/>
      <c r="R41" s="31">
        <f t="shared" si="140"/>
        <v>0</v>
      </c>
      <c r="S41" s="31"/>
      <c r="T41" s="31">
        <f t="shared" si="141"/>
        <v>0</v>
      </c>
      <c r="U41" s="31"/>
      <c r="V41" s="31">
        <f t="shared" si="142"/>
        <v>0</v>
      </c>
      <c r="W41" s="31"/>
      <c r="X41" s="31">
        <f t="shared" si="143"/>
        <v>0</v>
      </c>
      <c r="Y41" s="31"/>
      <c r="Z41" s="31">
        <f t="shared" si="144"/>
        <v>0</v>
      </c>
      <c r="AA41" s="31"/>
      <c r="AB41" s="31">
        <f t="shared" si="145"/>
        <v>0</v>
      </c>
      <c r="AC41" s="31"/>
      <c r="AD41" s="31">
        <f t="shared" si="146"/>
        <v>0</v>
      </c>
      <c r="AE41" s="31"/>
      <c r="AF41" s="31">
        <f t="shared" si="147"/>
        <v>0</v>
      </c>
      <c r="AG41" s="31"/>
      <c r="AH41" s="31">
        <f t="shared" si="148"/>
        <v>0</v>
      </c>
      <c r="AI41" s="42"/>
      <c r="AJ41" s="31">
        <f t="shared" si="149"/>
        <v>0</v>
      </c>
      <c r="AK41" s="31">
        <v>0</v>
      </c>
      <c r="AL41" s="31"/>
      <c r="AM41" s="31">
        <f t="shared" si="16"/>
        <v>0</v>
      </c>
      <c r="AN41" s="31"/>
      <c r="AO41" s="31">
        <f t="shared" si="150"/>
        <v>0</v>
      </c>
      <c r="AP41" s="31"/>
      <c r="AQ41" s="31">
        <f t="shared" si="151"/>
        <v>0</v>
      </c>
      <c r="AR41" s="31"/>
      <c r="AS41" s="31">
        <f t="shared" si="152"/>
        <v>0</v>
      </c>
      <c r="AT41" s="31"/>
      <c r="AU41" s="31">
        <f t="shared" si="153"/>
        <v>0</v>
      </c>
      <c r="AV41" s="31"/>
      <c r="AW41" s="31">
        <f t="shared" si="154"/>
        <v>0</v>
      </c>
      <c r="AX41" s="31"/>
      <c r="AY41" s="31">
        <f t="shared" si="155"/>
        <v>0</v>
      </c>
      <c r="AZ41" s="31"/>
      <c r="BA41" s="31">
        <f t="shared" si="156"/>
        <v>0</v>
      </c>
      <c r="BB41" s="31"/>
      <c r="BC41" s="31">
        <f t="shared" si="157"/>
        <v>0</v>
      </c>
      <c r="BD41" s="31"/>
      <c r="BE41" s="31">
        <f t="shared" si="158"/>
        <v>0</v>
      </c>
      <c r="BF41" s="31"/>
      <c r="BG41" s="31">
        <f t="shared" si="159"/>
        <v>0</v>
      </c>
      <c r="BH41" s="42"/>
      <c r="BI41" s="31">
        <f t="shared" si="160"/>
        <v>0</v>
      </c>
      <c r="BJ41" s="31">
        <v>0</v>
      </c>
      <c r="BK41" s="31"/>
      <c r="BL41" s="31">
        <f t="shared" si="28"/>
        <v>0</v>
      </c>
      <c r="BM41" s="31"/>
      <c r="BN41" s="31">
        <f t="shared" si="161"/>
        <v>0</v>
      </c>
      <c r="BO41" s="31"/>
      <c r="BP41" s="31">
        <f t="shared" si="162"/>
        <v>0</v>
      </c>
      <c r="BQ41" s="31"/>
      <c r="BR41" s="31">
        <f t="shared" si="163"/>
        <v>0</v>
      </c>
      <c r="BS41" s="31"/>
      <c r="BT41" s="31">
        <f t="shared" si="164"/>
        <v>0</v>
      </c>
      <c r="BU41" s="31"/>
      <c r="BV41" s="31">
        <f t="shared" si="165"/>
        <v>0</v>
      </c>
      <c r="BW41" s="31"/>
      <c r="BX41" s="31">
        <f t="shared" si="166"/>
        <v>0</v>
      </c>
      <c r="BY41" s="31"/>
      <c r="BZ41" s="31">
        <f t="shared" si="167"/>
        <v>0</v>
      </c>
      <c r="CA41" s="31"/>
      <c r="CB41" s="31">
        <f t="shared" si="168"/>
        <v>0</v>
      </c>
      <c r="CC41" s="31"/>
      <c r="CD41" s="31">
        <f t="shared" si="169"/>
        <v>0</v>
      </c>
      <c r="CE41" s="42"/>
      <c r="CF41" s="31">
        <f t="shared" si="170"/>
        <v>0</v>
      </c>
      <c r="CG41" s="25" t="s">
        <v>215</v>
      </c>
      <c r="CH41" s="19" t="s">
        <v>49</v>
      </c>
      <c r="CI41" s="8"/>
    </row>
    <row r="42" spans="1:87" ht="54" x14ac:dyDescent="0.35">
      <c r="A42" s="102" t="s">
        <v>72</v>
      </c>
      <c r="B42" s="106" t="s">
        <v>47</v>
      </c>
      <c r="C42" s="106" t="s">
        <v>32</v>
      </c>
      <c r="D42" s="30">
        <v>23476.5</v>
      </c>
      <c r="E42" s="31"/>
      <c r="F42" s="31">
        <f t="shared" si="0"/>
        <v>23476.5</v>
      </c>
      <c r="G42" s="31">
        <v>80.081000000000003</v>
      </c>
      <c r="H42" s="31">
        <f t="shared" si="135"/>
        <v>23556.580999999998</v>
      </c>
      <c r="I42" s="31"/>
      <c r="J42" s="31">
        <f t="shared" si="136"/>
        <v>23556.580999999998</v>
      </c>
      <c r="K42" s="31"/>
      <c r="L42" s="31">
        <f t="shared" si="137"/>
        <v>23556.580999999998</v>
      </c>
      <c r="M42" s="31"/>
      <c r="N42" s="31">
        <f t="shared" si="138"/>
        <v>23556.580999999998</v>
      </c>
      <c r="O42" s="69"/>
      <c r="P42" s="31">
        <f t="shared" si="139"/>
        <v>23556.580999999998</v>
      </c>
      <c r="Q42" s="31"/>
      <c r="R42" s="31">
        <f t="shared" si="140"/>
        <v>23556.580999999998</v>
      </c>
      <c r="S42" s="31"/>
      <c r="T42" s="31">
        <f t="shared" si="141"/>
        <v>23556.580999999998</v>
      </c>
      <c r="U42" s="31"/>
      <c r="V42" s="31">
        <f t="shared" si="142"/>
        <v>23556.580999999998</v>
      </c>
      <c r="W42" s="31">
        <v>11500</v>
      </c>
      <c r="X42" s="31">
        <f t="shared" si="143"/>
        <v>35056.580999999998</v>
      </c>
      <c r="Y42" s="31"/>
      <c r="Z42" s="31">
        <f t="shared" si="144"/>
        <v>35056.580999999998</v>
      </c>
      <c r="AA42" s="31"/>
      <c r="AB42" s="31">
        <f t="shared" si="145"/>
        <v>35056.580999999998</v>
      </c>
      <c r="AC42" s="31"/>
      <c r="AD42" s="31">
        <f t="shared" si="146"/>
        <v>35056.580999999998</v>
      </c>
      <c r="AE42" s="31">
        <v>138701.61900000001</v>
      </c>
      <c r="AF42" s="31">
        <f t="shared" si="147"/>
        <v>173758.2</v>
      </c>
      <c r="AG42" s="31"/>
      <c r="AH42" s="31">
        <f t="shared" si="148"/>
        <v>173758.2</v>
      </c>
      <c r="AI42" s="42"/>
      <c r="AJ42" s="69">
        <f t="shared" si="149"/>
        <v>173758.2</v>
      </c>
      <c r="AK42" s="31">
        <v>222759</v>
      </c>
      <c r="AL42" s="31">
        <v>-79.599999999999994</v>
      </c>
      <c r="AM42" s="31">
        <f t="shared" si="16"/>
        <v>222679.4</v>
      </c>
      <c r="AN42" s="31"/>
      <c r="AO42" s="31">
        <f t="shared" si="150"/>
        <v>222679.4</v>
      </c>
      <c r="AP42" s="31"/>
      <c r="AQ42" s="31">
        <f t="shared" si="151"/>
        <v>222679.4</v>
      </c>
      <c r="AR42" s="31"/>
      <c r="AS42" s="31">
        <f t="shared" si="152"/>
        <v>222679.4</v>
      </c>
      <c r="AT42" s="31"/>
      <c r="AU42" s="31">
        <f t="shared" si="153"/>
        <v>222679.4</v>
      </c>
      <c r="AV42" s="31"/>
      <c r="AW42" s="31">
        <f t="shared" si="154"/>
        <v>222679.4</v>
      </c>
      <c r="AX42" s="31">
        <v>-11500</v>
      </c>
      <c r="AY42" s="31">
        <f t="shared" si="155"/>
        <v>211179.4</v>
      </c>
      <c r="AZ42" s="31"/>
      <c r="BA42" s="31">
        <f t="shared" si="156"/>
        <v>211179.4</v>
      </c>
      <c r="BB42" s="31"/>
      <c r="BC42" s="31">
        <f t="shared" si="157"/>
        <v>211179.4</v>
      </c>
      <c r="BD42" s="31"/>
      <c r="BE42" s="31">
        <f t="shared" si="158"/>
        <v>211179.4</v>
      </c>
      <c r="BF42" s="31">
        <v>-108701.61900000001</v>
      </c>
      <c r="BG42" s="31">
        <f t="shared" si="159"/>
        <v>102477.78099999999</v>
      </c>
      <c r="BH42" s="42"/>
      <c r="BI42" s="69">
        <f t="shared" si="160"/>
        <v>102477.78099999999</v>
      </c>
      <c r="BJ42" s="31">
        <v>0</v>
      </c>
      <c r="BK42" s="31">
        <v>135958.44</v>
      </c>
      <c r="BL42" s="31">
        <f t="shared" si="28"/>
        <v>135958.44</v>
      </c>
      <c r="BM42" s="31"/>
      <c r="BN42" s="31">
        <f t="shared" si="161"/>
        <v>135958.44</v>
      </c>
      <c r="BO42" s="31"/>
      <c r="BP42" s="31">
        <f t="shared" si="162"/>
        <v>135958.44</v>
      </c>
      <c r="BQ42" s="31"/>
      <c r="BR42" s="31">
        <f t="shared" si="163"/>
        <v>135958.44</v>
      </c>
      <c r="BS42" s="31"/>
      <c r="BT42" s="31">
        <f t="shared" si="164"/>
        <v>135958.44</v>
      </c>
      <c r="BU42" s="31"/>
      <c r="BV42" s="31">
        <f t="shared" si="165"/>
        <v>135958.44</v>
      </c>
      <c r="BW42" s="31"/>
      <c r="BX42" s="31">
        <f t="shared" si="166"/>
        <v>135958.44</v>
      </c>
      <c r="BY42" s="31"/>
      <c r="BZ42" s="31">
        <f t="shared" si="167"/>
        <v>135958.44</v>
      </c>
      <c r="CA42" s="31"/>
      <c r="CB42" s="31">
        <f t="shared" si="168"/>
        <v>135958.44</v>
      </c>
      <c r="CC42" s="31">
        <v>-30000</v>
      </c>
      <c r="CD42" s="31">
        <f t="shared" si="169"/>
        <v>105958.44</v>
      </c>
      <c r="CE42" s="42"/>
      <c r="CF42" s="69">
        <f t="shared" si="170"/>
        <v>105958.44</v>
      </c>
      <c r="CG42" s="25" t="s">
        <v>195</v>
      </c>
      <c r="CI42" s="8"/>
    </row>
    <row r="43" spans="1:87" ht="36" x14ac:dyDescent="0.35">
      <c r="A43" s="159" t="s">
        <v>71</v>
      </c>
      <c r="B43" s="106" t="s">
        <v>48</v>
      </c>
      <c r="C43" s="106" t="s">
        <v>11</v>
      </c>
      <c r="D43" s="30"/>
      <c r="E43" s="31">
        <f>E45+E46+E47</f>
        <v>311345.35800000001</v>
      </c>
      <c r="F43" s="31">
        <f t="shared" si="0"/>
        <v>311345.35800000001</v>
      </c>
      <c r="G43" s="31">
        <f>G45+G46+G47</f>
        <v>0</v>
      </c>
      <c r="H43" s="31">
        <f t="shared" si="135"/>
        <v>311345.35800000001</v>
      </c>
      <c r="I43" s="31">
        <f>I45+I46+I47</f>
        <v>111.379</v>
      </c>
      <c r="J43" s="31">
        <f t="shared" si="136"/>
        <v>311456.73700000002</v>
      </c>
      <c r="K43" s="31">
        <f>K45+K46+K47</f>
        <v>0</v>
      </c>
      <c r="L43" s="31">
        <f t="shared" si="137"/>
        <v>311456.73700000002</v>
      </c>
      <c r="M43" s="31">
        <f>M45+M46+M47</f>
        <v>0</v>
      </c>
      <c r="N43" s="31">
        <f t="shared" si="138"/>
        <v>311456.73700000002</v>
      </c>
      <c r="O43" s="69">
        <f>O45+O46+O47</f>
        <v>1054.0150000000001</v>
      </c>
      <c r="P43" s="31">
        <f t="shared" si="139"/>
        <v>312510.75200000004</v>
      </c>
      <c r="Q43" s="31">
        <f>Q45+Q46+Q47</f>
        <v>0</v>
      </c>
      <c r="R43" s="31">
        <f t="shared" si="140"/>
        <v>312510.75200000004</v>
      </c>
      <c r="S43" s="31">
        <f>S45+S46+S47</f>
        <v>-18576.285</v>
      </c>
      <c r="T43" s="31">
        <f t="shared" si="141"/>
        <v>293934.46700000006</v>
      </c>
      <c r="U43" s="31">
        <f>U45+U46+U47</f>
        <v>0</v>
      </c>
      <c r="V43" s="31">
        <f t="shared" si="142"/>
        <v>293934.46700000006</v>
      </c>
      <c r="W43" s="31">
        <f>W45+W46+W47</f>
        <v>0</v>
      </c>
      <c r="X43" s="31">
        <f t="shared" si="143"/>
        <v>293934.46700000006</v>
      </c>
      <c r="Y43" s="31">
        <f>Y45+Y46+Y47</f>
        <v>0</v>
      </c>
      <c r="Z43" s="31">
        <f t="shared" si="144"/>
        <v>293934.46700000006</v>
      </c>
      <c r="AA43" s="31">
        <f>AA45+AA46+AA47</f>
        <v>0</v>
      </c>
      <c r="AB43" s="31">
        <f t="shared" si="145"/>
        <v>293934.46700000006</v>
      </c>
      <c r="AC43" s="31">
        <f>AC45+AC46+AC47</f>
        <v>0</v>
      </c>
      <c r="AD43" s="31">
        <f t="shared" si="146"/>
        <v>293934.46700000006</v>
      </c>
      <c r="AE43" s="31">
        <f>AE45+AE46+AE47</f>
        <v>0</v>
      </c>
      <c r="AF43" s="31">
        <f t="shared" si="147"/>
        <v>293934.46700000006</v>
      </c>
      <c r="AG43" s="31">
        <f>AG45+AG46+AG47</f>
        <v>0</v>
      </c>
      <c r="AH43" s="31">
        <f t="shared" si="148"/>
        <v>293934.46700000006</v>
      </c>
      <c r="AI43" s="42">
        <f>AI45+AI46+AI47</f>
        <v>0</v>
      </c>
      <c r="AJ43" s="69">
        <f t="shared" si="149"/>
        <v>293934.46700000006</v>
      </c>
      <c r="AK43" s="31"/>
      <c r="AL43" s="31"/>
      <c r="AM43" s="31">
        <f t="shared" si="16"/>
        <v>0</v>
      </c>
      <c r="AN43" s="31"/>
      <c r="AO43" s="31">
        <f t="shared" si="150"/>
        <v>0</v>
      </c>
      <c r="AP43" s="31"/>
      <c r="AQ43" s="31">
        <f t="shared" si="151"/>
        <v>0</v>
      </c>
      <c r="AR43" s="31"/>
      <c r="AS43" s="31">
        <f t="shared" si="152"/>
        <v>0</v>
      </c>
      <c r="AT43" s="31"/>
      <c r="AU43" s="31">
        <f t="shared" si="153"/>
        <v>0</v>
      </c>
      <c r="AV43" s="31"/>
      <c r="AW43" s="31">
        <f t="shared" si="154"/>
        <v>0</v>
      </c>
      <c r="AX43" s="31"/>
      <c r="AY43" s="31">
        <f t="shared" si="155"/>
        <v>0</v>
      </c>
      <c r="AZ43" s="31"/>
      <c r="BA43" s="31">
        <f t="shared" si="156"/>
        <v>0</v>
      </c>
      <c r="BB43" s="31"/>
      <c r="BC43" s="31">
        <f t="shared" si="157"/>
        <v>0</v>
      </c>
      <c r="BD43" s="31"/>
      <c r="BE43" s="31">
        <f t="shared" si="158"/>
        <v>0</v>
      </c>
      <c r="BF43" s="31"/>
      <c r="BG43" s="31">
        <f t="shared" si="159"/>
        <v>0</v>
      </c>
      <c r="BH43" s="42"/>
      <c r="BI43" s="69">
        <f t="shared" si="160"/>
        <v>0</v>
      </c>
      <c r="BJ43" s="31"/>
      <c r="BK43" s="31"/>
      <c r="BL43" s="31">
        <f t="shared" si="28"/>
        <v>0</v>
      </c>
      <c r="BM43" s="31"/>
      <c r="BN43" s="31">
        <f t="shared" si="161"/>
        <v>0</v>
      </c>
      <c r="BO43" s="31"/>
      <c r="BP43" s="31">
        <f t="shared" si="162"/>
        <v>0</v>
      </c>
      <c r="BQ43" s="31"/>
      <c r="BR43" s="31">
        <f t="shared" si="163"/>
        <v>0</v>
      </c>
      <c r="BS43" s="31"/>
      <c r="BT43" s="31">
        <f t="shared" si="164"/>
        <v>0</v>
      </c>
      <c r="BU43" s="31"/>
      <c r="BV43" s="31">
        <f t="shared" si="165"/>
        <v>0</v>
      </c>
      <c r="BW43" s="31"/>
      <c r="BX43" s="31">
        <f t="shared" si="166"/>
        <v>0</v>
      </c>
      <c r="BY43" s="31"/>
      <c r="BZ43" s="31">
        <f t="shared" si="167"/>
        <v>0</v>
      </c>
      <c r="CA43" s="31"/>
      <c r="CB43" s="31">
        <f t="shared" si="168"/>
        <v>0</v>
      </c>
      <c r="CC43" s="31"/>
      <c r="CD43" s="31">
        <f t="shared" si="169"/>
        <v>0</v>
      </c>
      <c r="CE43" s="42"/>
      <c r="CF43" s="69">
        <f t="shared" si="170"/>
        <v>0</v>
      </c>
      <c r="CG43" s="25"/>
      <c r="CI43" s="8"/>
    </row>
    <row r="44" spans="1:87" x14ac:dyDescent="0.35">
      <c r="A44" s="160"/>
      <c r="B44" s="103" t="s">
        <v>5</v>
      </c>
      <c r="C44" s="106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69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42"/>
      <c r="AJ44" s="69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42"/>
      <c r="BI44" s="69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42"/>
      <c r="CF44" s="69"/>
      <c r="CG44" s="25"/>
      <c r="CI44" s="8"/>
    </row>
    <row r="45" spans="1:87" s="3" customFormat="1" hidden="1" x14ac:dyDescent="0.35">
      <c r="A45" s="161"/>
      <c r="B45" s="6" t="s">
        <v>6</v>
      </c>
      <c r="C45" s="53"/>
      <c r="D45" s="30"/>
      <c r="E45" s="31">
        <v>18576.285</v>
      </c>
      <c r="F45" s="31">
        <f t="shared" si="0"/>
        <v>18576.285</v>
      </c>
      <c r="G45" s="31"/>
      <c r="H45" s="31">
        <f t="shared" ref="H45:H48" si="171">F45+G45</f>
        <v>18576.285</v>
      </c>
      <c r="I45" s="31">
        <v>111.379</v>
      </c>
      <c r="J45" s="31">
        <f t="shared" ref="J45:J48" si="172">H45+I45</f>
        <v>18687.664000000001</v>
      </c>
      <c r="K45" s="31"/>
      <c r="L45" s="31">
        <f t="shared" ref="L45:L48" si="173">J45+K45</f>
        <v>18687.664000000001</v>
      </c>
      <c r="M45" s="31"/>
      <c r="N45" s="31">
        <f t="shared" ref="N45:N48" si="174">L45+M45</f>
        <v>18687.664000000001</v>
      </c>
      <c r="O45" s="69">
        <v>1054.0150000000001</v>
      </c>
      <c r="P45" s="31">
        <f t="shared" ref="P45:P48" si="175">N45+O45</f>
        <v>19741.679</v>
      </c>
      <c r="Q45" s="31"/>
      <c r="R45" s="31">
        <f t="shared" ref="R45:R48" si="176">P45+Q45</f>
        <v>19741.679</v>
      </c>
      <c r="S45" s="31">
        <v>-18576.285</v>
      </c>
      <c r="T45" s="31">
        <f t="shared" ref="T45:T48" si="177">R45+S45</f>
        <v>1165.3940000000002</v>
      </c>
      <c r="U45" s="31"/>
      <c r="V45" s="31">
        <f t="shared" ref="V45:V48" si="178">T45+U45</f>
        <v>1165.3940000000002</v>
      </c>
      <c r="W45" s="31"/>
      <c r="X45" s="31">
        <f t="shared" ref="X45:X48" si="179">V45+W45</f>
        <v>1165.3940000000002</v>
      </c>
      <c r="Y45" s="31"/>
      <c r="Z45" s="31">
        <f t="shared" ref="Z45:Z48" si="180">X45+Y45</f>
        <v>1165.3940000000002</v>
      </c>
      <c r="AA45" s="31"/>
      <c r="AB45" s="31">
        <f t="shared" ref="AB45:AB48" si="181">Z45+AA45</f>
        <v>1165.3940000000002</v>
      </c>
      <c r="AC45" s="31"/>
      <c r="AD45" s="31">
        <f t="shared" ref="AD45:AD48" si="182">AB45+AC45</f>
        <v>1165.3940000000002</v>
      </c>
      <c r="AE45" s="31"/>
      <c r="AF45" s="31">
        <f t="shared" ref="AF45:AF48" si="183">AD45+AE45</f>
        <v>1165.3940000000002</v>
      </c>
      <c r="AG45" s="31"/>
      <c r="AH45" s="31">
        <f t="shared" ref="AH45:AH48" si="184">AF45+AG45</f>
        <v>1165.3940000000002</v>
      </c>
      <c r="AI45" s="42"/>
      <c r="AJ45" s="31">
        <f t="shared" ref="AJ45:AJ48" si="185">AH45+AI45</f>
        <v>1165.3940000000002</v>
      </c>
      <c r="AK45" s="31"/>
      <c r="AL45" s="31"/>
      <c r="AM45" s="31">
        <f t="shared" si="16"/>
        <v>0</v>
      </c>
      <c r="AN45" s="31"/>
      <c r="AO45" s="31">
        <f t="shared" ref="AO45:AO48" si="186">AM45+AN45</f>
        <v>0</v>
      </c>
      <c r="AP45" s="31"/>
      <c r="AQ45" s="31">
        <f t="shared" ref="AQ45:AQ48" si="187">AO45+AP45</f>
        <v>0</v>
      </c>
      <c r="AR45" s="31"/>
      <c r="AS45" s="31">
        <f t="shared" ref="AS45:AS48" si="188">AQ45+AR45</f>
        <v>0</v>
      </c>
      <c r="AT45" s="31"/>
      <c r="AU45" s="31">
        <f t="shared" ref="AU45:AU48" si="189">AS45+AT45</f>
        <v>0</v>
      </c>
      <c r="AV45" s="31"/>
      <c r="AW45" s="31">
        <f t="shared" ref="AW45:AW48" si="190">AU45+AV45</f>
        <v>0</v>
      </c>
      <c r="AX45" s="31"/>
      <c r="AY45" s="31">
        <f t="shared" ref="AY45:AY48" si="191">AW45+AX45</f>
        <v>0</v>
      </c>
      <c r="AZ45" s="31"/>
      <c r="BA45" s="31">
        <f t="shared" ref="BA45:BA48" si="192">AY45+AZ45</f>
        <v>0</v>
      </c>
      <c r="BB45" s="31"/>
      <c r="BC45" s="31">
        <f t="shared" ref="BC45:BC48" si="193">BA45+BB45</f>
        <v>0</v>
      </c>
      <c r="BD45" s="31"/>
      <c r="BE45" s="31">
        <f t="shared" ref="BE45:BE48" si="194">BC45+BD45</f>
        <v>0</v>
      </c>
      <c r="BF45" s="31"/>
      <c r="BG45" s="31">
        <f t="shared" ref="BG45:BG48" si="195">BE45+BF45</f>
        <v>0</v>
      </c>
      <c r="BH45" s="42"/>
      <c r="BI45" s="31">
        <f t="shared" ref="BI45:BI48" si="196">BG45+BH45</f>
        <v>0</v>
      </c>
      <c r="BJ45" s="31"/>
      <c r="BK45" s="31"/>
      <c r="BL45" s="31">
        <f t="shared" si="28"/>
        <v>0</v>
      </c>
      <c r="BM45" s="31"/>
      <c r="BN45" s="31">
        <f t="shared" ref="BN45:BN48" si="197">BL45+BM45</f>
        <v>0</v>
      </c>
      <c r="BO45" s="31"/>
      <c r="BP45" s="31">
        <f t="shared" ref="BP45:BP48" si="198">BN45+BO45</f>
        <v>0</v>
      </c>
      <c r="BQ45" s="31"/>
      <c r="BR45" s="31">
        <f t="shared" ref="BR45:BR48" si="199">BP45+BQ45</f>
        <v>0</v>
      </c>
      <c r="BS45" s="31"/>
      <c r="BT45" s="31">
        <f t="shared" ref="BT45:BT48" si="200">BR45+BS45</f>
        <v>0</v>
      </c>
      <c r="BU45" s="31"/>
      <c r="BV45" s="31">
        <f t="shared" ref="BV45:BV48" si="201">BT45+BU45</f>
        <v>0</v>
      </c>
      <c r="BW45" s="31"/>
      <c r="BX45" s="31">
        <f t="shared" ref="BX45:BX48" si="202">BV45+BW45</f>
        <v>0</v>
      </c>
      <c r="BY45" s="31"/>
      <c r="BZ45" s="31">
        <f t="shared" ref="BZ45:BZ48" si="203">BX45+BY45</f>
        <v>0</v>
      </c>
      <c r="CA45" s="31"/>
      <c r="CB45" s="31">
        <f t="shared" ref="CB45:CB48" si="204">BZ45+CA45</f>
        <v>0</v>
      </c>
      <c r="CC45" s="31"/>
      <c r="CD45" s="31">
        <f t="shared" ref="CD45:CD48" si="205">CB45+CC45</f>
        <v>0</v>
      </c>
      <c r="CE45" s="42"/>
      <c r="CF45" s="31">
        <f t="shared" ref="CF45:CF48" si="206">CD45+CE45</f>
        <v>0</v>
      </c>
      <c r="CG45" s="25" t="s">
        <v>196</v>
      </c>
      <c r="CH45" s="19" t="s">
        <v>49</v>
      </c>
      <c r="CI45" s="8"/>
    </row>
    <row r="46" spans="1:87" x14ac:dyDescent="0.35">
      <c r="A46" s="160"/>
      <c r="B46" s="106" t="s">
        <v>12</v>
      </c>
      <c r="C46" s="106"/>
      <c r="D46" s="30"/>
      <c r="E46" s="31">
        <f>55882.573+11844.3</f>
        <v>67726.872999999992</v>
      </c>
      <c r="F46" s="31">
        <f t="shared" si="0"/>
        <v>67726.872999999992</v>
      </c>
      <c r="G46" s="31"/>
      <c r="H46" s="31">
        <f t="shared" si="171"/>
        <v>67726.872999999992</v>
      </c>
      <c r="I46" s="31"/>
      <c r="J46" s="31">
        <f t="shared" si="172"/>
        <v>67726.872999999992</v>
      </c>
      <c r="K46" s="31"/>
      <c r="L46" s="31">
        <f t="shared" si="173"/>
        <v>67726.872999999992</v>
      </c>
      <c r="M46" s="31"/>
      <c r="N46" s="31">
        <f t="shared" si="174"/>
        <v>67726.872999999992</v>
      </c>
      <c r="O46" s="69"/>
      <c r="P46" s="31">
        <f t="shared" si="175"/>
        <v>67726.872999999992</v>
      </c>
      <c r="Q46" s="31"/>
      <c r="R46" s="31">
        <f t="shared" si="176"/>
        <v>67726.872999999992</v>
      </c>
      <c r="S46" s="31"/>
      <c r="T46" s="31">
        <f t="shared" si="177"/>
        <v>67726.872999999992</v>
      </c>
      <c r="U46" s="31"/>
      <c r="V46" s="31">
        <f t="shared" si="178"/>
        <v>67726.872999999992</v>
      </c>
      <c r="W46" s="31"/>
      <c r="X46" s="31">
        <f t="shared" si="179"/>
        <v>67726.872999999992</v>
      </c>
      <c r="Y46" s="31"/>
      <c r="Z46" s="31">
        <f t="shared" si="180"/>
        <v>67726.872999999992</v>
      </c>
      <c r="AA46" s="31"/>
      <c r="AB46" s="31">
        <f t="shared" si="181"/>
        <v>67726.872999999992</v>
      </c>
      <c r="AC46" s="31"/>
      <c r="AD46" s="31">
        <f t="shared" si="182"/>
        <v>67726.872999999992</v>
      </c>
      <c r="AE46" s="31"/>
      <c r="AF46" s="31">
        <f t="shared" si="183"/>
        <v>67726.872999999992</v>
      </c>
      <c r="AG46" s="31"/>
      <c r="AH46" s="31">
        <f t="shared" si="184"/>
        <v>67726.872999999992</v>
      </c>
      <c r="AI46" s="42"/>
      <c r="AJ46" s="69">
        <f t="shared" si="185"/>
        <v>67726.872999999992</v>
      </c>
      <c r="AK46" s="31"/>
      <c r="AL46" s="31"/>
      <c r="AM46" s="31">
        <f t="shared" si="16"/>
        <v>0</v>
      </c>
      <c r="AN46" s="31"/>
      <c r="AO46" s="31">
        <f t="shared" si="186"/>
        <v>0</v>
      </c>
      <c r="AP46" s="31"/>
      <c r="AQ46" s="31">
        <f t="shared" si="187"/>
        <v>0</v>
      </c>
      <c r="AR46" s="31"/>
      <c r="AS46" s="31">
        <f t="shared" si="188"/>
        <v>0</v>
      </c>
      <c r="AT46" s="31"/>
      <c r="AU46" s="31">
        <f t="shared" si="189"/>
        <v>0</v>
      </c>
      <c r="AV46" s="31"/>
      <c r="AW46" s="31">
        <f t="shared" si="190"/>
        <v>0</v>
      </c>
      <c r="AX46" s="31"/>
      <c r="AY46" s="31">
        <f t="shared" si="191"/>
        <v>0</v>
      </c>
      <c r="AZ46" s="31"/>
      <c r="BA46" s="31">
        <f t="shared" si="192"/>
        <v>0</v>
      </c>
      <c r="BB46" s="31"/>
      <c r="BC46" s="31">
        <f t="shared" si="193"/>
        <v>0</v>
      </c>
      <c r="BD46" s="31"/>
      <c r="BE46" s="31">
        <f t="shared" si="194"/>
        <v>0</v>
      </c>
      <c r="BF46" s="31"/>
      <c r="BG46" s="31">
        <f t="shared" si="195"/>
        <v>0</v>
      </c>
      <c r="BH46" s="42"/>
      <c r="BI46" s="69">
        <f t="shared" si="196"/>
        <v>0</v>
      </c>
      <c r="BJ46" s="31"/>
      <c r="BK46" s="31"/>
      <c r="BL46" s="31">
        <f t="shared" si="28"/>
        <v>0</v>
      </c>
      <c r="BM46" s="31"/>
      <c r="BN46" s="31">
        <f t="shared" si="197"/>
        <v>0</v>
      </c>
      <c r="BO46" s="31"/>
      <c r="BP46" s="31">
        <f t="shared" si="198"/>
        <v>0</v>
      </c>
      <c r="BQ46" s="31"/>
      <c r="BR46" s="31">
        <f t="shared" si="199"/>
        <v>0</v>
      </c>
      <c r="BS46" s="31"/>
      <c r="BT46" s="31">
        <f t="shared" si="200"/>
        <v>0</v>
      </c>
      <c r="BU46" s="31"/>
      <c r="BV46" s="31">
        <f t="shared" si="201"/>
        <v>0</v>
      </c>
      <c r="BW46" s="31"/>
      <c r="BX46" s="31">
        <f t="shared" si="202"/>
        <v>0</v>
      </c>
      <c r="BY46" s="31"/>
      <c r="BZ46" s="31">
        <f t="shared" si="203"/>
        <v>0</v>
      </c>
      <c r="CA46" s="31"/>
      <c r="CB46" s="31">
        <f t="shared" si="204"/>
        <v>0</v>
      </c>
      <c r="CC46" s="31"/>
      <c r="CD46" s="31">
        <f t="shared" si="205"/>
        <v>0</v>
      </c>
      <c r="CE46" s="42"/>
      <c r="CF46" s="69">
        <f t="shared" si="206"/>
        <v>0</v>
      </c>
      <c r="CG46" s="25" t="s">
        <v>308</v>
      </c>
      <c r="CI46" s="8"/>
    </row>
    <row r="47" spans="1:87" x14ac:dyDescent="0.35">
      <c r="A47" s="160"/>
      <c r="B47" s="121" t="s">
        <v>27</v>
      </c>
      <c r="C47" s="106"/>
      <c r="D47" s="30"/>
      <c r="E47" s="31">
        <v>225042.2</v>
      </c>
      <c r="F47" s="31">
        <f t="shared" si="0"/>
        <v>225042.2</v>
      </c>
      <c r="G47" s="31"/>
      <c r="H47" s="31">
        <f t="shared" si="171"/>
        <v>225042.2</v>
      </c>
      <c r="I47" s="31"/>
      <c r="J47" s="31">
        <f t="shared" si="172"/>
        <v>225042.2</v>
      </c>
      <c r="K47" s="31"/>
      <c r="L47" s="31">
        <f t="shared" si="173"/>
        <v>225042.2</v>
      </c>
      <c r="M47" s="31"/>
      <c r="N47" s="31">
        <f t="shared" si="174"/>
        <v>225042.2</v>
      </c>
      <c r="O47" s="69"/>
      <c r="P47" s="31">
        <f t="shared" si="175"/>
        <v>225042.2</v>
      </c>
      <c r="Q47" s="31"/>
      <c r="R47" s="31">
        <f t="shared" si="176"/>
        <v>225042.2</v>
      </c>
      <c r="S47" s="31"/>
      <c r="T47" s="31">
        <f t="shared" si="177"/>
        <v>225042.2</v>
      </c>
      <c r="U47" s="31"/>
      <c r="V47" s="31">
        <f t="shared" si="178"/>
        <v>225042.2</v>
      </c>
      <c r="W47" s="31"/>
      <c r="X47" s="31">
        <f t="shared" si="179"/>
        <v>225042.2</v>
      </c>
      <c r="Y47" s="31"/>
      <c r="Z47" s="31">
        <f t="shared" si="180"/>
        <v>225042.2</v>
      </c>
      <c r="AA47" s="31"/>
      <c r="AB47" s="31">
        <f t="shared" si="181"/>
        <v>225042.2</v>
      </c>
      <c r="AC47" s="31"/>
      <c r="AD47" s="31">
        <f t="shared" si="182"/>
        <v>225042.2</v>
      </c>
      <c r="AE47" s="31"/>
      <c r="AF47" s="31">
        <f t="shared" si="183"/>
        <v>225042.2</v>
      </c>
      <c r="AG47" s="31"/>
      <c r="AH47" s="31">
        <f t="shared" si="184"/>
        <v>225042.2</v>
      </c>
      <c r="AI47" s="42"/>
      <c r="AJ47" s="69">
        <f t="shared" si="185"/>
        <v>225042.2</v>
      </c>
      <c r="AK47" s="31"/>
      <c r="AL47" s="31"/>
      <c r="AM47" s="31">
        <f t="shared" si="16"/>
        <v>0</v>
      </c>
      <c r="AN47" s="31"/>
      <c r="AO47" s="31">
        <f t="shared" si="186"/>
        <v>0</v>
      </c>
      <c r="AP47" s="31"/>
      <c r="AQ47" s="31">
        <f t="shared" si="187"/>
        <v>0</v>
      </c>
      <c r="AR47" s="31"/>
      <c r="AS47" s="31">
        <f t="shared" si="188"/>
        <v>0</v>
      </c>
      <c r="AT47" s="31"/>
      <c r="AU47" s="31">
        <f t="shared" si="189"/>
        <v>0</v>
      </c>
      <c r="AV47" s="31"/>
      <c r="AW47" s="31">
        <f t="shared" si="190"/>
        <v>0</v>
      </c>
      <c r="AX47" s="31"/>
      <c r="AY47" s="31">
        <f t="shared" si="191"/>
        <v>0</v>
      </c>
      <c r="AZ47" s="31"/>
      <c r="BA47" s="31">
        <f t="shared" si="192"/>
        <v>0</v>
      </c>
      <c r="BB47" s="31"/>
      <c r="BC47" s="31">
        <f t="shared" si="193"/>
        <v>0</v>
      </c>
      <c r="BD47" s="31"/>
      <c r="BE47" s="31">
        <f t="shared" si="194"/>
        <v>0</v>
      </c>
      <c r="BF47" s="31"/>
      <c r="BG47" s="31">
        <f t="shared" si="195"/>
        <v>0</v>
      </c>
      <c r="BH47" s="42"/>
      <c r="BI47" s="69">
        <f t="shared" si="196"/>
        <v>0</v>
      </c>
      <c r="BJ47" s="31"/>
      <c r="BK47" s="31"/>
      <c r="BL47" s="31">
        <f t="shared" si="28"/>
        <v>0</v>
      </c>
      <c r="BM47" s="31"/>
      <c r="BN47" s="31">
        <f t="shared" si="197"/>
        <v>0</v>
      </c>
      <c r="BO47" s="31"/>
      <c r="BP47" s="31">
        <f t="shared" si="198"/>
        <v>0</v>
      </c>
      <c r="BQ47" s="31"/>
      <c r="BR47" s="31">
        <f t="shared" si="199"/>
        <v>0</v>
      </c>
      <c r="BS47" s="31"/>
      <c r="BT47" s="31">
        <f t="shared" si="200"/>
        <v>0</v>
      </c>
      <c r="BU47" s="31"/>
      <c r="BV47" s="31">
        <f t="shared" si="201"/>
        <v>0</v>
      </c>
      <c r="BW47" s="31"/>
      <c r="BX47" s="31">
        <f t="shared" si="202"/>
        <v>0</v>
      </c>
      <c r="BY47" s="31"/>
      <c r="BZ47" s="31">
        <f t="shared" si="203"/>
        <v>0</v>
      </c>
      <c r="CA47" s="31"/>
      <c r="CB47" s="31">
        <f t="shared" si="204"/>
        <v>0</v>
      </c>
      <c r="CC47" s="31"/>
      <c r="CD47" s="31">
        <f t="shared" si="205"/>
        <v>0</v>
      </c>
      <c r="CE47" s="42"/>
      <c r="CF47" s="69">
        <f t="shared" si="206"/>
        <v>0</v>
      </c>
      <c r="CG47" s="25" t="s">
        <v>307</v>
      </c>
      <c r="CI47" s="8"/>
    </row>
    <row r="48" spans="1:87" ht="54" x14ac:dyDescent="0.35">
      <c r="A48" s="162"/>
      <c r="B48" s="106" t="s">
        <v>48</v>
      </c>
      <c r="C48" s="106" t="s">
        <v>32</v>
      </c>
      <c r="D48" s="30">
        <f>D51+D52+D50</f>
        <v>312399.40000000002</v>
      </c>
      <c r="E48" s="31">
        <f>E51+E52+E50</f>
        <v>-311345.35799999995</v>
      </c>
      <c r="F48" s="31">
        <f t="shared" si="0"/>
        <v>1054.042000000074</v>
      </c>
      <c r="G48" s="31">
        <f>G51+G52+G50</f>
        <v>710.58699999999999</v>
      </c>
      <c r="H48" s="31">
        <f t="shared" si="171"/>
        <v>1764.629000000074</v>
      </c>
      <c r="I48" s="31">
        <f>I51+I52+I50</f>
        <v>-710.58699999999999</v>
      </c>
      <c r="J48" s="31">
        <f t="shared" si="172"/>
        <v>1054.042000000074</v>
      </c>
      <c r="K48" s="31">
        <f>K51+K52+K50</f>
        <v>0</v>
      </c>
      <c r="L48" s="31">
        <f t="shared" si="173"/>
        <v>1054.042000000074</v>
      </c>
      <c r="M48" s="31">
        <f>M51+M52+M50</f>
        <v>0</v>
      </c>
      <c r="N48" s="31">
        <f t="shared" si="174"/>
        <v>1054.042000000074</v>
      </c>
      <c r="O48" s="69">
        <f>O51+O52+O50</f>
        <v>-1054.0150000000001</v>
      </c>
      <c r="P48" s="31">
        <f t="shared" si="175"/>
        <v>2.70000000739401E-2</v>
      </c>
      <c r="Q48" s="31">
        <f>Q51+Q52+Q50</f>
        <v>0</v>
      </c>
      <c r="R48" s="31">
        <f t="shared" si="176"/>
        <v>2.70000000739401E-2</v>
      </c>
      <c r="S48" s="31">
        <f>S51+S52+S50</f>
        <v>0</v>
      </c>
      <c r="T48" s="31">
        <f t="shared" si="177"/>
        <v>2.70000000739401E-2</v>
      </c>
      <c r="U48" s="31">
        <f>U51+U52+U50</f>
        <v>0</v>
      </c>
      <c r="V48" s="31">
        <f t="shared" si="178"/>
        <v>2.70000000739401E-2</v>
      </c>
      <c r="W48" s="31">
        <f>W51+W52+W50</f>
        <v>0</v>
      </c>
      <c r="X48" s="31">
        <f t="shared" si="179"/>
        <v>2.70000000739401E-2</v>
      </c>
      <c r="Y48" s="31">
        <f>Y51+Y52+Y50</f>
        <v>0</v>
      </c>
      <c r="Z48" s="31">
        <f t="shared" si="180"/>
        <v>2.70000000739401E-2</v>
      </c>
      <c r="AA48" s="31">
        <f>AA51+AA52+AA50</f>
        <v>0</v>
      </c>
      <c r="AB48" s="31">
        <f t="shared" si="181"/>
        <v>2.70000000739401E-2</v>
      </c>
      <c r="AC48" s="31">
        <f>AC51+AC52+AC50</f>
        <v>0</v>
      </c>
      <c r="AD48" s="31">
        <f t="shared" si="182"/>
        <v>2.70000000739401E-2</v>
      </c>
      <c r="AE48" s="31">
        <f>AE51+AE52+AE50</f>
        <v>0</v>
      </c>
      <c r="AF48" s="31">
        <f t="shared" si="183"/>
        <v>2.70000000739401E-2</v>
      </c>
      <c r="AG48" s="31">
        <f>AG51+AG52+AG50</f>
        <v>0</v>
      </c>
      <c r="AH48" s="31">
        <f t="shared" si="184"/>
        <v>2.70000000739401E-2</v>
      </c>
      <c r="AI48" s="42">
        <f>AI51+AI52+AI50</f>
        <v>0</v>
      </c>
      <c r="AJ48" s="69">
        <f t="shared" si="185"/>
        <v>2.70000000739401E-2</v>
      </c>
      <c r="AK48" s="31">
        <f t="shared" ref="AK48:BK48" si="207">AK51+AK52+AK50</f>
        <v>0</v>
      </c>
      <c r="AL48" s="31">
        <f t="shared" ref="AL48:AN48" si="208">AL51+AL52+AL50</f>
        <v>0</v>
      </c>
      <c r="AM48" s="31">
        <f t="shared" si="16"/>
        <v>0</v>
      </c>
      <c r="AN48" s="31">
        <f t="shared" si="208"/>
        <v>0</v>
      </c>
      <c r="AO48" s="31">
        <f t="shared" si="186"/>
        <v>0</v>
      </c>
      <c r="AP48" s="31">
        <f t="shared" ref="AP48:AR48" si="209">AP51+AP52+AP50</f>
        <v>0</v>
      </c>
      <c r="AQ48" s="31">
        <f t="shared" si="187"/>
        <v>0</v>
      </c>
      <c r="AR48" s="31">
        <f t="shared" si="209"/>
        <v>0</v>
      </c>
      <c r="AS48" s="31">
        <f t="shared" si="188"/>
        <v>0</v>
      </c>
      <c r="AT48" s="31">
        <f t="shared" ref="AT48:AV48" si="210">AT51+AT52+AT50</f>
        <v>0</v>
      </c>
      <c r="AU48" s="31">
        <f t="shared" si="189"/>
        <v>0</v>
      </c>
      <c r="AV48" s="31">
        <f t="shared" si="210"/>
        <v>0</v>
      </c>
      <c r="AW48" s="31">
        <f t="shared" si="190"/>
        <v>0</v>
      </c>
      <c r="AX48" s="31">
        <f t="shared" ref="AX48:AZ48" si="211">AX51+AX52+AX50</f>
        <v>0</v>
      </c>
      <c r="AY48" s="31">
        <f t="shared" si="191"/>
        <v>0</v>
      </c>
      <c r="AZ48" s="31">
        <f t="shared" si="211"/>
        <v>0</v>
      </c>
      <c r="BA48" s="31">
        <f t="shared" si="192"/>
        <v>0</v>
      </c>
      <c r="BB48" s="31">
        <f t="shared" ref="BB48:BD48" si="212">BB51+BB52+BB50</f>
        <v>0</v>
      </c>
      <c r="BC48" s="31">
        <f t="shared" si="193"/>
        <v>0</v>
      </c>
      <c r="BD48" s="31">
        <f t="shared" si="212"/>
        <v>0</v>
      </c>
      <c r="BE48" s="31">
        <f t="shared" si="194"/>
        <v>0</v>
      </c>
      <c r="BF48" s="31">
        <f t="shared" ref="BF48:BH48" si="213">BF51+BF52+BF50</f>
        <v>0</v>
      </c>
      <c r="BG48" s="31">
        <f t="shared" si="195"/>
        <v>0</v>
      </c>
      <c r="BH48" s="42">
        <f t="shared" si="213"/>
        <v>0</v>
      </c>
      <c r="BI48" s="69">
        <f t="shared" si="196"/>
        <v>0</v>
      </c>
      <c r="BJ48" s="31">
        <f t="shared" si="207"/>
        <v>0</v>
      </c>
      <c r="BK48" s="31">
        <f t="shared" si="207"/>
        <v>0</v>
      </c>
      <c r="BL48" s="31">
        <f t="shared" si="28"/>
        <v>0</v>
      </c>
      <c r="BM48" s="31">
        <f t="shared" ref="BM48:BO48" si="214">BM51+BM52+BM50</f>
        <v>0</v>
      </c>
      <c r="BN48" s="31">
        <f t="shared" si="197"/>
        <v>0</v>
      </c>
      <c r="BO48" s="31">
        <f t="shared" si="214"/>
        <v>0</v>
      </c>
      <c r="BP48" s="31">
        <f t="shared" si="198"/>
        <v>0</v>
      </c>
      <c r="BQ48" s="31">
        <f t="shared" ref="BQ48:BS48" si="215">BQ51+BQ52+BQ50</f>
        <v>0</v>
      </c>
      <c r="BR48" s="31">
        <f t="shared" si="199"/>
        <v>0</v>
      </c>
      <c r="BS48" s="31">
        <f t="shared" si="215"/>
        <v>0</v>
      </c>
      <c r="BT48" s="31">
        <f t="shared" si="200"/>
        <v>0</v>
      </c>
      <c r="BU48" s="31">
        <f t="shared" ref="BU48:BW48" si="216">BU51+BU52+BU50</f>
        <v>0</v>
      </c>
      <c r="BV48" s="31">
        <f t="shared" si="201"/>
        <v>0</v>
      </c>
      <c r="BW48" s="31">
        <f t="shared" si="216"/>
        <v>0</v>
      </c>
      <c r="BX48" s="31">
        <f t="shared" si="202"/>
        <v>0</v>
      </c>
      <c r="BY48" s="31">
        <f t="shared" ref="BY48:CA48" si="217">BY51+BY52+BY50</f>
        <v>0</v>
      </c>
      <c r="BZ48" s="31">
        <f t="shared" si="203"/>
        <v>0</v>
      </c>
      <c r="CA48" s="31">
        <f t="shared" si="217"/>
        <v>0</v>
      </c>
      <c r="CB48" s="31">
        <f t="shared" si="204"/>
        <v>0</v>
      </c>
      <c r="CC48" s="31">
        <f t="shared" ref="CC48:CE48" si="218">CC51+CC52+CC50</f>
        <v>0</v>
      </c>
      <c r="CD48" s="31">
        <f t="shared" si="205"/>
        <v>0</v>
      </c>
      <c r="CE48" s="42">
        <f t="shared" si="218"/>
        <v>0</v>
      </c>
      <c r="CF48" s="69">
        <f t="shared" si="206"/>
        <v>0</v>
      </c>
      <c r="CG48" s="25"/>
      <c r="CI48" s="8"/>
    </row>
    <row r="49" spans="1:87" x14ac:dyDescent="0.35">
      <c r="A49" s="102"/>
      <c r="B49" s="103" t="s">
        <v>5</v>
      </c>
      <c r="C49" s="106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69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42"/>
      <c r="AJ49" s="69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42"/>
      <c r="BI49" s="69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42"/>
      <c r="CF49" s="69"/>
      <c r="CG49" s="25"/>
      <c r="CI49" s="8"/>
    </row>
    <row r="50" spans="1:87" s="3" customFormat="1" hidden="1" x14ac:dyDescent="0.35">
      <c r="A50" s="1"/>
      <c r="B50" s="6" t="s">
        <v>6</v>
      </c>
      <c r="C50" s="39"/>
      <c r="D50" s="30">
        <v>19630.300000000047</v>
      </c>
      <c r="E50" s="31">
        <v>-18576.285</v>
      </c>
      <c r="F50" s="31">
        <f t="shared" si="0"/>
        <v>1054.0150000000467</v>
      </c>
      <c r="G50" s="31">
        <f>111.379+599.208</f>
        <v>710.58699999999999</v>
      </c>
      <c r="H50" s="31">
        <f t="shared" ref="H50:H57" si="219">F50+G50</f>
        <v>1764.6020000000467</v>
      </c>
      <c r="I50" s="31">
        <f>-111.379-599.208</f>
        <v>-710.58699999999999</v>
      </c>
      <c r="J50" s="31">
        <f t="shared" ref="J50:J57" si="220">H50+I50</f>
        <v>1054.0150000000467</v>
      </c>
      <c r="K50" s="31"/>
      <c r="L50" s="31">
        <f t="shared" ref="L50:L57" si="221">J50+K50</f>
        <v>1054.0150000000467</v>
      </c>
      <c r="M50" s="31"/>
      <c r="N50" s="31">
        <f t="shared" ref="N50:N57" si="222">L50+M50</f>
        <v>1054.0150000000467</v>
      </c>
      <c r="O50" s="69">
        <v>-1054.0150000000001</v>
      </c>
      <c r="P50" s="31">
        <f t="shared" ref="P50:P57" si="223">N50+O50</f>
        <v>4.6611603465862572E-11</v>
      </c>
      <c r="Q50" s="31"/>
      <c r="R50" s="31">
        <f t="shared" ref="R50:R57" si="224">P50+Q50</f>
        <v>4.6611603465862572E-11</v>
      </c>
      <c r="S50" s="31"/>
      <c r="T50" s="31">
        <f t="shared" ref="T50:T57" si="225">R50+S50</f>
        <v>4.6611603465862572E-11</v>
      </c>
      <c r="U50" s="31"/>
      <c r="V50" s="31">
        <f t="shared" ref="V50:V57" si="226">T50+U50</f>
        <v>4.6611603465862572E-11</v>
      </c>
      <c r="W50" s="31"/>
      <c r="X50" s="31">
        <f t="shared" ref="X50:X57" si="227">V50+W50</f>
        <v>4.6611603465862572E-11</v>
      </c>
      <c r="Y50" s="31"/>
      <c r="Z50" s="31">
        <f t="shared" ref="Z50:Z57" si="228">X50+Y50</f>
        <v>4.6611603465862572E-11</v>
      </c>
      <c r="AA50" s="31"/>
      <c r="AB50" s="31">
        <f t="shared" ref="AB50:AB57" si="229">Z50+AA50</f>
        <v>4.6611603465862572E-11</v>
      </c>
      <c r="AC50" s="31"/>
      <c r="AD50" s="31">
        <f t="shared" ref="AD50:AD57" si="230">AB50+AC50</f>
        <v>4.6611603465862572E-11</v>
      </c>
      <c r="AE50" s="31"/>
      <c r="AF50" s="31">
        <f t="shared" ref="AF50:AF57" si="231">AD50+AE50</f>
        <v>4.6611603465862572E-11</v>
      </c>
      <c r="AG50" s="31"/>
      <c r="AH50" s="31">
        <f t="shared" ref="AH50:AH57" si="232">AF50+AG50</f>
        <v>4.6611603465862572E-11</v>
      </c>
      <c r="AI50" s="42"/>
      <c r="AJ50" s="31">
        <f t="shared" ref="AJ50:AJ57" si="233">AH50+AI50</f>
        <v>4.6611603465862572E-11</v>
      </c>
      <c r="AK50" s="31">
        <v>0</v>
      </c>
      <c r="AL50" s="31"/>
      <c r="AM50" s="31">
        <f t="shared" si="16"/>
        <v>0</v>
      </c>
      <c r="AN50" s="31"/>
      <c r="AO50" s="31">
        <f t="shared" ref="AO50:AO57" si="234">AM50+AN50</f>
        <v>0</v>
      </c>
      <c r="AP50" s="31"/>
      <c r="AQ50" s="31">
        <f t="shared" ref="AQ50:AQ57" si="235">AO50+AP50</f>
        <v>0</v>
      </c>
      <c r="AR50" s="31"/>
      <c r="AS50" s="31">
        <f t="shared" ref="AS50:AS57" si="236">AQ50+AR50</f>
        <v>0</v>
      </c>
      <c r="AT50" s="31"/>
      <c r="AU50" s="31">
        <f t="shared" ref="AU50:AU57" si="237">AS50+AT50</f>
        <v>0</v>
      </c>
      <c r="AV50" s="31"/>
      <c r="AW50" s="31">
        <f t="shared" ref="AW50:AW57" si="238">AU50+AV50</f>
        <v>0</v>
      </c>
      <c r="AX50" s="31"/>
      <c r="AY50" s="31">
        <f t="shared" ref="AY50:AY57" si="239">AW50+AX50</f>
        <v>0</v>
      </c>
      <c r="AZ50" s="31"/>
      <c r="BA50" s="31">
        <f t="shared" ref="BA50:BA57" si="240">AY50+AZ50</f>
        <v>0</v>
      </c>
      <c r="BB50" s="31"/>
      <c r="BC50" s="31">
        <f t="shared" ref="BC50:BC57" si="241">BA50+BB50</f>
        <v>0</v>
      </c>
      <c r="BD50" s="31"/>
      <c r="BE50" s="31">
        <f t="shared" ref="BE50:BE57" si="242">BC50+BD50</f>
        <v>0</v>
      </c>
      <c r="BF50" s="31"/>
      <c r="BG50" s="31">
        <f t="shared" ref="BG50:BG57" si="243">BE50+BF50</f>
        <v>0</v>
      </c>
      <c r="BH50" s="42"/>
      <c r="BI50" s="31">
        <f t="shared" ref="BI50:BI57" si="244">BG50+BH50</f>
        <v>0</v>
      </c>
      <c r="BJ50" s="31">
        <v>0</v>
      </c>
      <c r="BK50" s="31"/>
      <c r="BL50" s="31">
        <f t="shared" si="28"/>
        <v>0</v>
      </c>
      <c r="BM50" s="31"/>
      <c r="BN50" s="31">
        <f t="shared" ref="BN50:BN57" si="245">BL50+BM50</f>
        <v>0</v>
      </c>
      <c r="BO50" s="31"/>
      <c r="BP50" s="31">
        <f t="shared" ref="BP50:BP57" si="246">BN50+BO50</f>
        <v>0</v>
      </c>
      <c r="BQ50" s="31"/>
      <c r="BR50" s="31">
        <f t="shared" ref="BR50:BR57" si="247">BP50+BQ50</f>
        <v>0</v>
      </c>
      <c r="BS50" s="31"/>
      <c r="BT50" s="31">
        <f t="shared" ref="BT50:BT57" si="248">BR50+BS50</f>
        <v>0</v>
      </c>
      <c r="BU50" s="31"/>
      <c r="BV50" s="31">
        <f t="shared" ref="BV50:BV57" si="249">BT50+BU50</f>
        <v>0</v>
      </c>
      <c r="BW50" s="31"/>
      <c r="BX50" s="31">
        <f t="shared" ref="BX50:BX57" si="250">BV50+BW50</f>
        <v>0</v>
      </c>
      <c r="BY50" s="31"/>
      <c r="BZ50" s="31">
        <f t="shared" ref="BZ50:BZ57" si="251">BX50+BY50</f>
        <v>0</v>
      </c>
      <c r="CA50" s="31"/>
      <c r="CB50" s="31">
        <f t="shared" ref="CB50:CB57" si="252">BZ50+CA50</f>
        <v>0</v>
      </c>
      <c r="CC50" s="31"/>
      <c r="CD50" s="31">
        <f t="shared" ref="CD50:CD57" si="253">CB50+CC50</f>
        <v>0</v>
      </c>
      <c r="CE50" s="42"/>
      <c r="CF50" s="31">
        <f t="shared" ref="CF50:CF57" si="254">CD50+CE50</f>
        <v>0</v>
      </c>
      <c r="CG50" s="25" t="s">
        <v>196</v>
      </c>
      <c r="CH50" s="19" t="s">
        <v>49</v>
      </c>
      <c r="CI50" s="8"/>
    </row>
    <row r="51" spans="1:87" x14ac:dyDescent="0.35">
      <c r="A51" s="102"/>
      <c r="B51" s="106" t="s">
        <v>12</v>
      </c>
      <c r="C51" s="106"/>
      <c r="D51" s="30">
        <v>67726.899999999994</v>
      </c>
      <c r="E51" s="31">
        <f>-55882.573-11844.3</f>
        <v>-67726.872999999992</v>
      </c>
      <c r="F51" s="31">
        <f t="shared" si="0"/>
        <v>2.7000000001862645E-2</v>
      </c>
      <c r="G51" s="31"/>
      <c r="H51" s="31">
        <f t="shared" si="219"/>
        <v>2.7000000001862645E-2</v>
      </c>
      <c r="I51" s="31"/>
      <c r="J51" s="31">
        <f t="shared" si="220"/>
        <v>2.7000000001862645E-2</v>
      </c>
      <c r="K51" s="31"/>
      <c r="L51" s="31">
        <f t="shared" si="221"/>
        <v>2.7000000001862645E-2</v>
      </c>
      <c r="M51" s="31"/>
      <c r="N51" s="31">
        <f t="shared" si="222"/>
        <v>2.7000000001862645E-2</v>
      </c>
      <c r="O51" s="69"/>
      <c r="P51" s="31">
        <f t="shared" si="223"/>
        <v>2.7000000001862645E-2</v>
      </c>
      <c r="Q51" s="31"/>
      <c r="R51" s="31">
        <f t="shared" si="224"/>
        <v>2.7000000001862645E-2</v>
      </c>
      <c r="S51" s="31"/>
      <c r="T51" s="31">
        <f t="shared" si="225"/>
        <v>2.7000000001862645E-2</v>
      </c>
      <c r="U51" s="31"/>
      <c r="V51" s="31">
        <f t="shared" si="226"/>
        <v>2.7000000001862645E-2</v>
      </c>
      <c r="W51" s="31"/>
      <c r="X51" s="31">
        <f t="shared" si="227"/>
        <v>2.7000000001862645E-2</v>
      </c>
      <c r="Y51" s="31"/>
      <c r="Z51" s="31">
        <f t="shared" si="228"/>
        <v>2.7000000001862645E-2</v>
      </c>
      <c r="AA51" s="31"/>
      <c r="AB51" s="31">
        <f t="shared" si="229"/>
        <v>2.7000000001862645E-2</v>
      </c>
      <c r="AC51" s="31"/>
      <c r="AD51" s="31">
        <f t="shared" si="230"/>
        <v>2.7000000001862645E-2</v>
      </c>
      <c r="AE51" s="31"/>
      <c r="AF51" s="31">
        <f t="shared" si="231"/>
        <v>2.7000000001862645E-2</v>
      </c>
      <c r="AG51" s="31"/>
      <c r="AH51" s="31">
        <f t="shared" si="232"/>
        <v>2.7000000001862645E-2</v>
      </c>
      <c r="AI51" s="42"/>
      <c r="AJ51" s="69">
        <f t="shared" si="233"/>
        <v>2.7000000001862645E-2</v>
      </c>
      <c r="AK51" s="31">
        <v>0</v>
      </c>
      <c r="AL51" s="31"/>
      <c r="AM51" s="31">
        <f t="shared" si="16"/>
        <v>0</v>
      </c>
      <c r="AN51" s="31"/>
      <c r="AO51" s="31">
        <f t="shared" si="234"/>
        <v>0</v>
      </c>
      <c r="AP51" s="31"/>
      <c r="AQ51" s="31">
        <f t="shared" si="235"/>
        <v>0</v>
      </c>
      <c r="AR51" s="31"/>
      <c r="AS51" s="31">
        <f t="shared" si="236"/>
        <v>0</v>
      </c>
      <c r="AT51" s="31"/>
      <c r="AU51" s="31">
        <f t="shared" si="237"/>
        <v>0</v>
      </c>
      <c r="AV51" s="31"/>
      <c r="AW51" s="31">
        <f t="shared" si="238"/>
        <v>0</v>
      </c>
      <c r="AX51" s="31"/>
      <c r="AY51" s="31">
        <f t="shared" si="239"/>
        <v>0</v>
      </c>
      <c r="AZ51" s="31"/>
      <c r="BA51" s="31">
        <f t="shared" si="240"/>
        <v>0</v>
      </c>
      <c r="BB51" s="31"/>
      <c r="BC51" s="31">
        <f t="shared" si="241"/>
        <v>0</v>
      </c>
      <c r="BD51" s="31"/>
      <c r="BE51" s="31">
        <f t="shared" si="242"/>
        <v>0</v>
      </c>
      <c r="BF51" s="31"/>
      <c r="BG51" s="31">
        <f t="shared" si="243"/>
        <v>0</v>
      </c>
      <c r="BH51" s="42"/>
      <c r="BI51" s="69">
        <f t="shared" si="244"/>
        <v>0</v>
      </c>
      <c r="BJ51" s="31">
        <v>0</v>
      </c>
      <c r="BK51" s="31"/>
      <c r="BL51" s="31">
        <f t="shared" si="28"/>
        <v>0</v>
      </c>
      <c r="BM51" s="31"/>
      <c r="BN51" s="31">
        <f t="shared" si="245"/>
        <v>0</v>
      </c>
      <c r="BO51" s="31"/>
      <c r="BP51" s="31">
        <f t="shared" si="246"/>
        <v>0</v>
      </c>
      <c r="BQ51" s="31"/>
      <c r="BR51" s="31">
        <f t="shared" si="247"/>
        <v>0</v>
      </c>
      <c r="BS51" s="31"/>
      <c r="BT51" s="31">
        <f t="shared" si="248"/>
        <v>0</v>
      </c>
      <c r="BU51" s="31"/>
      <c r="BV51" s="31">
        <f t="shared" si="249"/>
        <v>0</v>
      </c>
      <c r="BW51" s="31"/>
      <c r="BX51" s="31">
        <f t="shared" si="250"/>
        <v>0</v>
      </c>
      <c r="BY51" s="31"/>
      <c r="BZ51" s="31">
        <f t="shared" si="251"/>
        <v>0</v>
      </c>
      <c r="CA51" s="31"/>
      <c r="CB51" s="31">
        <f t="shared" si="252"/>
        <v>0</v>
      </c>
      <c r="CC51" s="31"/>
      <c r="CD51" s="31">
        <f t="shared" si="253"/>
        <v>0</v>
      </c>
      <c r="CE51" s="42"/>
      <c r="CF51" s="69">
        <f t="shared" si="254"/>
        <v>0</v>
      </c>
      <c r="CG51" s="25" t="s">
        <v>308</v>
      </c>
      <c r="CI51" s="8"/>
    </row>
    <row r="52" spans="1:87" s="3" customFormat="1" hidden="1" x14ac:dyDescent="0.35">
      <c r="A52" s="1"/>
      <c r="B52" s="37" t="s">
        <v>27</v>
      </c>
      <c r="C52" s="5"/>
      <c r="D52" s="30">
        <v>225042.2</v>
      </c>
      <c r="E52" s="31">
        <v>-225042.2</v>
      </c>
      <c r="F52" s="31">
        <f t="shared" si="0"/>
        <v>0</v>
      </c>
      <c r="G52" s="31"/>
      <c r="H52" s="31">
        <f t="shared" si="219"/>
        <v>0</v>
      </c>
      <c r="I52" s="31"/>
      <c r="J52" s="31">
        <f t="shared" si="220"/>
        <v>0</v>
      </c>
      <c r="K52" s="31"/>
      <c r="L52" s="31">
        <f t="shared" si="221"/>
        <v>0</v>
      </c>
      <c r="M52" s="31"/>
      <c r="N52" s="31">
        <f t="shared" si="222"/>
        <v>0</v>
      </c>
      <c r="O52" s="69"/>
      <c r="P52" s="31">
        <f t="shared" si="223"/>
        <v>0</v>
      </c>
      <c r="Q52" s="31"/>
      <c r="R52" s="31">
        <f t="shared" si="224"/>
        <v>0</v>
      </c>
      <c r="S52" s="31"/>
      <c r="T52" s="31">
        <f t="shared" si="225"/>
        <v>0</v>
      </c>
      <c r="U52" s="31"/>
      <c r="V52" s="31">
        <f t="shared" si="226"/>
        <v>0</v>
      </c>
      <c r="W52" s="31"/>
      <c r="X52" s="31">
        <f t="shared" si="227"/>
        <v>0</v>
      </c>
      <c r="Y52" s="31"/>
      <c r="Z52" s="31">
        <f t="shared" si="228"/>
        <v>0</v>
      </c>
      <c r="AA52" s="31"/>
      <c r="AB52" s="31">
        <f t="shared" si="229"/>
        <v>0</v>
      </c>
      <c r="AC52" s="31"/>
      <c r="AD52" s="31">
        <f t="shared" si="230"/>
        <v>0</v>
      </c>
      <c r="AE52" s="31"/>
      <c r="AF52" s="31">
        <f t="shared" si="231"/>
        <v>0</v>
      </c>
      <c r="AG52" s="31"/>
      <c r="AH52" s="31">
        <f t="shared" si="232"/>
        <v>0</v>
      </c>
      <c r="AI52" s="42"/>
      <c r="AJ52" s="31">
        <f t="shared" si="233"/>
        <v>0</v>
      </c>
      <c r="AK52" s="31">
        <v>0</v>
      </c>
      <c r="AL52" s="31"/>
      <c r="AM52" s="31">
        <f t="shared" si="16"/>
        <v>0</v>
      </c>
      <c r="AN52" s="31"/>
      <c r="AO52" s="31">
        <f t="shared" si="234"/>
        <v>0</v>
      </c>
      <c r="AP52" s="31"/>
      <c r="AQ52" s="31">
        <f t="shared" si="235"/>
        <v>0</v>
      </c>
      <c r="AR52" s="31"/>
      <c r="AS52" s="31">
        <f t="shared" si="236"/>
        <v>0</v>
      </c>
      <c r="AT52" s="31"/>
      <c r="AU52" s="31">
        <f t="shared" si="237"/>
        <v>0</v>
      </c>
      <c r="AV52" s="31"/>
      <c r="AW52" s="31">
        <f t="shared" si="238"/>
        <v>0</v>
      </c>
      <c r="AX52" s="31"/>
      <c r="AY52" s="31">
        <f t="shared" si="239"/>
        <v>0</v>
      </c>
      <c r="AZ52" s="31"/>
      <c r="BA52" s="31">
        <f t="shared" si="240"/>
        <v>0</v>
      </c>
      <c r="BB52" s="31"/>
      <c r="BC52" s="31">
        <f t="shared" si="241"/>
        <v>0</v>
      </c>
      <c r="BD52" s="31"/>
      <c r="BE52" s="31">
        <f t="shared" si="242"/>
        <v>0</v>
      </c>
      <c r="BF52" s="31"/>
      <c r="BG52" s="31">
        <f t="shared" si="243"/>
        <v>0</v>
      </c>
      <c r="BH52" s="42"/>
      <c r="BI52" s="31">
        <f t="shared" si="244"/>
        <v>0</v>
      </c>
      <c r="BJ52" s="31">
        <v>0</v>
      </c>
      <c r="BK52" s="31"/>
      <c r="BL52" s="31">
        <f t="shared" si="28"/>
        <v>0</v>
      </c>
      <c r="BM52" s="31"/>
      <c r="BN52" s="31">
        <f t="shared" si="245"/>
        <v>0</v>
      </c>
      <c r="BO52" s="31"/>
      <c r="BP52" s="31">
        <f t="shared" si="246"/>
        <v>0</v>
      </c>
      <c r="BQ52" s="31"/>
      <c r="BR52" s="31">
        <f t="shared" si="247"/>
        <v>0</v>
      </c>
      <c r="BS52" s="31"/>
      <c r="BT52" s="31">
        <f t="shared" si="248"/>
        <v>0</v>
      </c>
      <c r="BU52" s="31"/>
      <c r="BV52" s="31">
        <f t="shared" si="249"/>
        <v>0</v>
      </c>
      <c r="BW52" s="31"/>
      <c r="BX52" s="31">
        <f t="shared" si="250"/>
        <v>0</v>
      </c>
      <c r="BY52" s="31"/>
      <c r="BZ52" s="31">
        <f t="shared" si="251"/>
        <v>0</v>
      </c>
      <c r="CA52" s="31"/>
      <c r="CB52" s="31">
        <f t="shared" si="252"/>
        <v>0</v>
      </c>
      <c r="CC52" s="31"/>
      <c r="CD52" s="31">
        <f t="shared" si="253"/>
        <v>0</v>
      </c>
      <c r="CE52" s="42"/>
      <c r="CF52" s="31">
        <f t="shared" si="254"/>
        <v>0</v>
      </c>
      <c r="CG52" s="25" t="s">
        <v>307</v>
      </c>
      <c r="CH52" s="19" t="s">
        <v>49</v>
      </c>
      <c r="CI52" s="8"/>
    </row>
    <row r="53" spans="1:87" s="3" customFormat="1" ht="54" hidden="1" x14ac:dyDescent="0.35">
      <c r="A53" s="1" t="s">
        <v>70</v>
      </c>
      <c r="B53" s="39" t="s">
        <v>50</v>
      </c>
      <c r="C53" s="39" t="s">
        <v>32</v>
      </c>
      <c r="D53" s="30">
        <v>780</v>
      </c>
      <c r="E53" s="31">
        <v>-780</v>
      </c>
      <c r="F53" s="31">
        <f t="shared" si="0"/>
        <v>0</v>
      </c>
      <c r="G53" s="31"/>
      <c r="H53" s="31">
        <f t="shared" si="219"/>
        <v>0</v>
      </c>
      <c r="I53" s="31"/>
      <c r="J53" s="31">
        <f t="shared" si="220"/>
        <v>0</v>
      </c>
      <c r="K53" s="31"/>
      <c r="L53" s="31">
        <f t="shared" si="221"/>
        <v>0</v>
      </c>
      <c r="M53" s="31"/>
      <c r="N53" s="31">
        <f t="shared" si="222"/>
        <v>0</v>
      </c>
      <c r="O53" s="69"/>
      <c r="P53" s="31">
        <f t="shared" si="223"/>
        <v>0</v>
      </c>
      <c r="Q53" s="31"/>
      <c r="R53" s="31">
        <f t="shared" si="224"/>
        <v>0</v>
      </c>
      <c r="S53" s="31"/>
      <c r="T53" s="31">
        <f t="shared" si="225"/>
        <v>0</v>
      </c>
      <c r="U53" s="31"/>
      <c r="V53" s="31">
        <f t="shared" si="226"/>
        <v>0</v>
      </c>
      <c r="W53" s="31"/>
      <c r="X53" s="31">
        <f t="shared" si="227"/>
        <v>0</v>
      </c>
      <c r="Y53" s="31"/>
      <c r="Z53" s="31">
        <f t="shared" si="228"/>
        <v>0</v>
      </c>
      <c r="AA53" s="31"/>
      <c r="AB53" s="31">
        <f t="shared" si="229"/>
        <v>0</v>
      </c>
      <c r="AC53" s="31"/>
      <c r="AD53" s="31">
        <f t="shared" si="230"/>
        <v>0</v>
      </c>
      <c r="AE53" s="31"/>
      <c r="AF53" s="31">
        <f t="shared" si="231"/>
        <v>0</v>
      </c>
      <c r="AG53" s="31"/>
      <c r="AH53" s="31">
        <f t="shared" si="232"/>
        <v>0</v>
      </c>
      <c r="AI53" s="42"/>
      <c r="AJ53" s="31">
        <f t="shared" si="233"/>
        <v>0</v>
      </c>
      <c r="AK53" s="31">
        <v>0</v>
      </c>
      <c r="AL53" s="31"/>
      <c r="AM53" s="31">
        <f t="shared" si="16"/>
        <v>0</v>
      </c>
      <c r="AN53" s="31"/>
      <c r="AO53" s="31">
        <f t="shared" si="234"/>
        <v>0</v>
      </c>
      <c r="AP53" s="31"/>
      <c r="AQ53" s="31">
        <f t="shared" si="235"/>
        <v>0</v>
      </c>
      <c r="AR53" s="31"/>
      <c r="AS53" s="31">
        <f t="shared" si="236"/>
        <v>0</v>
      </c>
      <c r="AT53" s="31"/>
      <c r="AU53" s="31">
        <f t="shared" si="237"/>
        <v>0</v>
      </c>
      <c r="AV53" s="31"/>
      <c r="AW53" s="31">
        <f t="shared" si="238"/>
        <v>0</v>
      </c>
      <c r="AX53" s="31"/>
      <c r="AY53" s="31">
        <f t="shared" si="239"/>
        <v>0</v>
      </c>
      <c r="AZ53" s="31"/>
      <c r="BA53" s="31">
        <f t="shared" si="240"/>
        <v>0</v>
      </c>
      <c r="BB53" s="31"/>
      <c r="BC53" s="31">
        <f t="shared" si="241"/>
        <v>0</v>
      </c>
      <c r="BD53" s="31"/>
      <c r="BE53" s="31">
        <f t="shared" si="242"/>
        <v>0</v>
      </c>
      <c r="BF53" s="31"/>
      <c r="BG53" s="31">
        <f t="shared" si="243"/>
        <v>0</v>
      </c>
      <c r="BH53" s="42"/>
      <c r="BI53" s="31">
        <f t="shared" si="244"/>
        <v>0</v>
      </c>
      <c r="BJ53" s="31">
        <v>0</v>
      </c>
      <c r="BK53" s="31"/>
      <c r="BL53" s="31">
        <f t="shared" si="28"/>
        <v>0</v>
      </c>
      <c r="BM53" s="31"/>
      <c r="BN53" s="31">
        <f t="shared" si="245"/>
        <v>0</v>
      </c>
      <c r="BO53" s="31"/>
      <c r="BP53" s="31">
        <f t="shared" si="246"/>
        <v>0</v>
      </c>
      <c r="BQ53" s="31"/>
      <c r="BR53" s="31">
        <f t="shared" si="247"/>
        <v>0</v>
      </c>
      <c r="BS53" s="31"/>
      <c r="BT53" s="31">
        <f t="shared" si="248"/>
        <v>0</v>
      </c>
      <c r="BU53" s="31"/>
      <c r="BV53" s="31">
        <f t="shared" si="249"/>
        <v>0</v>
      </c>
      <c r="BW53" s="31"/>
      <c r="BX53" s="31">
        <f t="shared" si="250"/>
        <v>0</v>
      </c>
      <c r="BY53" s="31"/>
      <c r="BZ53" s="31">
        <f t="shared" si="251"/>
        <v>0</v>
      </c>
      <c r="CA53" s="31"/>
      <c r="CB53" s="31">
        <f t="shared" si="252"/>
        <v>0</v>
      </c>
      <c r="CC53" s="31"/>
      <c r="CD53" s="31">
        <f t="shared" si="253"/>
        <v>0</v>
      </c>
      <c r="CE53" s="42"/>
      <c r="CF53" s="31">
        <f t="shared" si="254"/>
        <v>0</v>
      </c>
      <c r="CG53" s="25" t="s">
        <v>197</v>
      </c>
      <c r="CH53" s="19" t="s">
        <v>49</v>
      </c>
      <c r="CI53" s="8"/>
    </row>
    <row r="54" spans="1:87" ht="54" x14ac:dyDescent="0.35">
      <c r="A54" s="102" t="s">
        <v>69</v>
      </c>
      <c r="B54" s="121" t="s">
        <v>51</v>
      </c>
      <c r="C54" s="106" t="s">
        <v>32</v>
      </c>
      <c r="D54" s="30">
        <v>0</v>
      </c>
      <c r="E54" s="31"/>
      <c r="F54" s="31">
        <f t="shared" si="0"/>
        <v>0</v>
      </c>
      <c r="G54" s="31"/>
      <c r="H54" s="31">
        <f t="shared" si="219"/>
        <v>0</v>
      </c>
      <c r="I54" s="31"/>
      <c r="J54" s="31">
        <f t="shared" si="220"/>
        <v>0</v>
      </c>
      <c r="K54" s="31"/>
      <c r="L54" s="31">
        <f t="shared" si="221"/>
        <v>0</v>
      </c>
      <c r="M54" s="31"/>
      <c r="N54" s="31">
        <f t="shared" si="222"/>
        <v>0</v>
      </c>
      <c r="O54" s="69"/>
      <c r="P54" s="31">
        <f t="shared" si="223"/>
        <v>0</v>
      </c>
      <c r="Q54" s="31"/>
      <c r="R54" s="31">
        <f t="shared" si="224"/>
        <v>0</v>
      </c>
      <c r="S54" s="31"/>
      <c r="T54" s="31">
        <f t="shared" si="225"/>
        <v>0</v>
      </c>
      <c r="U54" s="31"/>
      <c r="V54" s="31">
        <f t="shared" si="226"/>
        <v>0</v>
      </c>
      <c r="W54" s="31"/>
      <c r="X54" s="31">
        <f t="shared" si="227"/>
        <v>0</v>
      </c>
      <c r="Y54" s="31"/>
      <c r="Z54" s="31">
        <f t="shared" si="228"/>
        <v>0</v>
      </c>
      <c r="AA54" s="31"/>
      <c r="AB54" s="31">
        <f t="shared" si="229"/>
        <v>0</v>
      </c>
      <c r="AC54" s="31"/>
      <c r="AD54" s="31">
        <f t="shared" si="230"/>
        <v>0</v>
      </c>
      <c r="AE54" s="31"/>
      <c r="AF54" s="31">
        <f t="shared" si="231"/>
        <v>0</v>
      </c>
      <c r="AG54" s="31"/>
      <c r="AH54" s="31">
        <f t="shared" si="232"/>
        <v>0</v>
      </c>
      <c r="AI54" s="42"/>
      <c r="AJ54" s="69">
        <f t="shared" si="233"/>
        <v>0</v>
      </c>
      <c r="AK54" s="31">
        <v>25599.8</v>
      </c>
      <c r="AL54" s="31">
        <v>-25599.8</v>
      </c>
      <c r="AM54" s="31">
        <f t="shared" si="16"/>
        <v>0</v>
      </c>
      <c r="AN54" s="31"/>
      <c r="AO54" s="31">
        <f t="shared" si="234"/>
        <v>0</v>
      </c>
      <c r="AP54" s="31"/>
      <c r="AQ54" s="31">
        <f t="shared" si="235"/>
        <v>0</v>
      </c>
      <c r="AR54" s="31"/>
      <c r="AS54" s="31">
        <f t="shared" si="236"/>
        <v>0</v>
      </c>
      <c r="AT54" s="31"/>
      <c r="AU54" s="31">
        <f t="shared" si="237"/>
        <v>0</v>
      </c>
      <c r="AV54" s="31"/>
      <c r="AW54" s="31">
        <f t="shared" si="238"/>
        <v>0</v>
      </c>
      <c r="AX54" s="31"/>
      <c r="AY54" s="31">
        <f t="shared" si="239"/>
        <v>0</v>
      </c>
      <c r="AZ54" s="31"/>
      <c r="BA54" s="31">
        <f t="shared" si="240"/>
        <v>0</v>
      </c>
      <c r="BB54" s="31"/>
      <c r="BC54" s="31">
        <f t="shared" si="241"/>
        <v>0</v>
      </c>
      <c r="BD54" s="31"/>
      <c r="BE54" s="31">
        <f t="shared" si="242"/>
        <v>0</v>
      </c>
      <c r="BF54" s="31"/>
      <c r="BG54" s="31">
        <f t="shared" si="243"/>
        <v>0</v>
      </c>
      <c r="BH54" s="42"/>
      <c r="BI54" s="69">
        <f t="shared" si="244"/>
        <v>0</v>
      </c>
      <c r="BJ54" s="31">
        <v>245085.6</v>
      </c>
      <c r="BK54" s="31"/>
      <c r="BL54" s="31">
        <f t="shared" si="28"/>
        <v>245085.6</v>
      </c>
      <c r="BM54" s="31"/>
      <c r="BN54" s="31">
        <f t="shared" si="245"/>
        <v>245085.6</v>
      </c>
      <c r="BO54" s="31"/>
      <c r="BP54" s="31">
        <f t="shared" si="246"/>
        <v>245085.6</v>
      </c>
      <c r="BQ54" s="31"/>
      <c r="BR54" s="31">
        <f t="shared" si="247"/>
        <v>245085.6</v>
      </c>
      <c r="BS54" s="31"/>
      <c r="BT54" s="31">
        <f t="shared" si="248"/>
        <v>245085.6</v>
      </c>
      <c r="BU54" s="31"/>
      <c r="BV54" s="31">
        <f t="shared" si="249"/>
        <v>245085.6</v>
      </c>
      <c r="BW54" s="31"/>
      <c r="BX54" s="31">
        <f t="shared" si="250"/>
        <v>245085.6</v>
      </c>
      <c r="BY54" s="31"/>
      <c r="BZ54" s="31">
        <f t="shared" si="251"/>
        <v>245085.6</v>
      </c>
      <c r="CA54" s="31"/>
      <c r="CB54" s="31">
        <f t="shared" si="252"/>
        <v>245085.6</v>
      </c>
      <c r="CC54" s="31"/>
      <c r="CD54" s="31">
        <f t="shared" si="253"/>
        <v>245085.6</v>
      </c>
      <c r="CE54" s="42"/>
      <c r="CF54" s="69">
        <f t="shared" si="254"/>
        <v>245085.6</v>
      </c>
      <c r="CG54" s="25" t="s">
        <v>198</v>
      </c>
      <c r="CI54" s="8"/>
    </row>
    <row r="55" spans="1:87" s="3" customFormat="1" ht="54" hidden="1" x14ac:dyDescent="0.35">
      <c r="A55" s="1" t="s">
        <v>74</v>
      </c>
      <c r="B55" s="37" t="s">
        <v>52</v>
      </c>
      <c r="C55" s="39" t="s">
        <v>32</v>
      </c>
      <c r="D55" s="30">
        <v>0</v>
      </c>
      <c r="E55" s="31"/>
      <c r="F55" s="31">
        <f t="shared" si="0"/>
        <v>0</v>
      </c>
      <c r="G55" s="31"/>
      <c r="H55" s="31">
        <f t="shared" si="219"/>
        <v>0</v>
      </c>
      <c r="I55" s="31"/>
      <c r="J55" s="31">
        <f t="shared" si="220"/>
        <v>0</v>
      </c>
      <c r="K55" s="31"/>
      <c r="L55" s="31">
        <f t="shared" si="221"/>
        <v>0</v>
      </c>
      <c r="M55" s="31"/>
      <c r="N55" s="31">
        <f t="shared" si="222"/>
        <v>0</v>
      </c>
      <c r="O55" s="69"/>
      <c r="P55" s="31">
        <f t="shared" si="223"/>
        <v>0</v>
      </c>
      <c r="Q55" s="31"/>
      <c r="R55" s="31">
        <f t="shared" si="224"/>
        <v>0</v>
      </c>
      <c r="S55" s="31"/>
      <c r="T55" s="31">
        <f t="shared" si="225"/>
        <v>0</v>
      </c>
      <c r="U55" s="31"/>
      <c r="V55" s="31">
        <f t="shared" si="226"/>
        <v>0</v>
      </c>
      <c r="W55" s="31"/>
      <c r="X55" s="31">
        <f t="shared" si="227"/>
        <v>0</v>
      </c>
      <c r="Y55" s="31"/>
      <c r="Z55" s="31">
        <f t="shared" si="228"/>
        <v>0</v>
      </c>
      <c r="AA55" s="31"/>
      <c r="AB55" s="31">
        <f t="shared" si="229"/>
        <v>0</v>
      </c>
      <c r="AC55" s="31"/>
      <c r="AD55" s="31">
        <f t="shared" si="230"/>
        <v>0</v>
      </c>
      <c r="AE55" s="31"/>
      <c r="AF55" s="31">
        <f t="shared" si="231"/>
        <v>0</v>
      </c>
      <c r="AG55" s="31"/>
      <c r="AH55" s="31">
        <f t="shared" si="232"/>
        <v>0</v>
      </c>
      <c r="AI55" s="42"/>
      <c r="AJ55" s="31">
        <f t="shared" si="233"/>
        <v>0</v>
      </c>
      <c r="AK55" s="31">
        <v>30734.9</v>
      </c>
      <c r="AL55" s="31">
        <v>-30734.9</v>
      </c>
      <c r="AM55" s="31">
        <f t="shared" si="16"/>
        <v>0</v>
      </c>
      <c r="AN55" s="31"/>
      <c r="AO55" s="31">
        <f t="shared" si="234"/>
        <v>0</v>
      </c>
      <c r="AP55" s="31"/>
      <c r="AQ55" s="31">
        <f t="shared" si="235"/>
        <v>0</v>
      </c>
      <c r="AR55" s="31"/>
      <c r="AS55" s="31">
        <f t="shared" si="236"/>
        <v>0</v>
      </c>
      <c r="AT55" s="31"/>
      <c r="AU55" s="31">
        <f t="shared" si="237"/>
        <v>0</v>
      </c>
      <c r="AV55" s="31"/>
      <c r="AW55" s="31">
        <f t="shared" si="238"/>
        <v>0</v>
      </c>
      <c r="AX55" s="31"/>
      <c r="AY55" s="31">
        <f t="shared" si="239"/>
        <v>0</v>
      </c>
      <c r="AZ55" s="31"/>
      <c r="BA55" s="31">
        <f t="shared" si="240"/>
        <v>0</v>
      </c>
      <c r="BB55" s="31"/>
      <c r="BC55" s="31">
        <f t="shared" si="241"/>
        <v>0</v>
      </c>
      <c r="BD55" s="31"/>
      <c r="BE55" s="31">
        <f t="shared" si="242"/>
        <v>0</v>
      </c>
      <c r="BF55" s="31"/>
      <c r="BG55" s="31">
        <f t="shared" si="243"/>
        <v>0</v>
      </c>
      <c r="BH55" s="42"/>
      <c r="BI55" s="31">
        <f t="shared" si="244"/>
        <v>0</v>
      </c>
      <c r="BJ55" s="31">
        <v>0</v>
      </c>
      <c r="BK55" s="31"/>
      <c r="BL55" s="31">
        <f t="shared" si="28"/>
        <v>0</v>
      </c>
      <c r="BM55" s="31"/>
      <c r="BN55" s="31">
        <f t="shared" si="245"/>
        <v>0</v>
      </c>
      <c r="BO55" s="31"/>
      <c r="BP55" s="31">
        <f t="shared" si="246"/>
        <v>0</v>
      </c>
      <c r="BQ55" s="31"/>
      <c r="BR55" s="31">
        <f t="shared" si="247"/>
        <v>0</v>
      </c>
      <c r="BS55" s="31"/>
      <c r="BT55" s="31">
        <f t="shared" si="248"/>
        <v>0</v>
      </c>
      <c r="BU55" s="31"/>
      <c r="BV55" s="31">
        <f t="shared" si="249"/>
        <v>0</v>
      </c>
      <c r="BW55" s="31"/>
      <c r="BX55" s="31">
        <f t="shared" si="250"/>
        <v>0</v>
      </c>
      <c r="BY55" s="31"/>
      <c r="BZ55" s="31">
        <f t="shared" si="251"/>
        <v>0</v>
      </c>
      <c r="CA55" s="31"/>
      <c r="CB55" s="31">
        <f t="shared" si="252"/>
        <v>0</v>
      </c>
      <c r="CC55" s="31"/>
      <c r="CD55" s="31">
        <f t="shared" si="253"/>
        <v>0</v>
      </c>
      <c r="CE55" s="42"/>
      <c r="CF55" s="31">
        <f t="shared" si="254"/>
        <v>0</v>
      </c>
      <c r="CG55" s="25" t="s">
        <v>199</v>
      </c>
      <c r="CH55" s="19" t="s">
        <v>49</v>
      </c>
      <c r="CI55" s="8"/>
    </row>
    <row r="56" spans="1:87" ht="54" x14ac:dyDescent="0.35">
      <c r="A56" s="102" t="s">
        <v>70</v>
      </c>
      <c r="B56" s="121" t="s">
        <v>53</v>
      </c>
      <c r="C56" s="106" t="s">
        <v>32</v>
      </c>
      <c r="D56" s="30">
        <v>0</v>
      </c>
      <c r="E56" s="31"/>
      <c r="F56" s="31">
        <f t="shared" si="0"/>
        <v>0</v>
      </c>
      <c r="G56" s="31"/>
      <c r="H56" s="31">
        <f t="shared" si="219"/>
        <v>0</v>
      </c>
      <c r="I56" s="31"/>
      <c r="J56" s="31">
        <f t="shared" si="220"/>
        <v>0</v>
      </c>
      <c r="K56" s="31"/>
      <c r="L56" s="31">
        <f t="shared" si="221"/>
        <v>0</v>
      </c>
      <c r="M56" s="31"/>
      <c r="N56" s="31">
        <f t="shared" si="222"/>
        <v>0</v>
      </c>
      <c r="O56" s="69"/>
      <c r="P56" s="31">
        <f t="shared" si="223"/>
        <v>0</v>
      </c>
      <c r="Q56" s="31"/>
      <c r="R56" s="31">
        <f t="shared" si="224"/>
        <v>0</v>
      </c>
      <c r="S56" s="31"/>
      <c r="T56" s="31">
        <f t="shared" si="225"/>
        <v>0</v>
      </c>
      <c r="U56" s="31"/>
      <c r="V56" s="31">
        <f t="shared" si="226"/>
        <v>0</v>
      </c>
      <c r="W56" s="31"/>
      <c r="X56" s="31">
        <f t="shared" si="227"/>
        <v>0</v>
      </c>
      <c r="Y56" s="31"/>
      <c r="Z56" s="31">
        <f t="shared" si="228"/>
        <v>0</v>
      </c>
      <c r="AA56" s="31"/>
      <c r="AB56" s="31">
        <f t="shared" si="229"/>
        <v>0</v>
      </c>
      <c r="AC56" s="31"/>
      <c r="AD56" s="31">
        <f t="shared" si="230"/>
        <v>0</v>
      </c>
      <c r="AE56" s="31"/>
      <c r="AF56" s="31">
        <f t="shared" si="231"/>
        <v>0</v>
      </c>
      <c r="AG56" s="31"/>
      <c r="AH56" s="31">
        <f t="shared" si="232"/>
        <v>0</v>
      </c>
      <c r="AI56" s="42"/>
      <c r="AJ56" s="69">
        <f t="shared" si="233"/>
        <v>0</v>
      </c>
      <c r="AK56" s="31">
        <v>9100.4</v>
      </c>
      <c r="AL56" s="31"/>
      <c r="AM56" s="31">
        <f t="shared" si="16"/>
        <v>9100.4</v>
      </c>
      <c r="AN56" s="31"/>
      <c r="AO56" s="31">
        <f t="shared" si="234"/>
        <v>9100.4</v>
      </c>
      <c r="AP56" s="31"/>
      <c r="AQ56" s="31">
        <f t="shared" si="235"/>
        <v>9100.4</v>
      </c>
      <c r="AR56" s="31"/>
      <c r="AS56" s="31">
        <f t="shared" si="236"/>
        <v>9100.4</v>
      </c>
      <c r="AT56" s="31"/>
      <c r="AU56" s="31">
        <f t="shared" si="237"/>
        <v>9100.4</v>
      </c>
      <c r="AV56" s="31"/>
      <c r="AW56" s="31">
        <f t="shared" si="238"/>
        <v>9100.4</v>
      </c>
      <c r="AX56" s="31"/>
      <c r="AY56" s="31">
        <f t="shared" si="239"/>
        <v>9100.4</v>
      </c>
      <c r="AZ56" s="31"/>
      <c r="BA56" s="31">
        <f t="shared" si="240"/>
        <v>9100.4</v>
      </c>
      <c r="BB56" s="31"/>
      <c r="BC56" s="31">
        <f t="shared" si="241"/>
        <v>9100.4</v>
      </c>
      <c r="BD56" s="31"/>
      <c r="BE56" s="31">
        <f t="shared" si="242"/>
        <v>9100.4</v>
      </c>
      <c r="BF56" s="31"/>
      <c r="BG56" s="31">
        <f t="shared" si="243"/>
        <v>9100.4</v>
      </c>
      <c r="BH56" s="42"/>
      <c r="BI56" s="69">
        <f t="shared" si="244"/>
        <v>9100.4</v>
      </c>
      <c r="BJ56" s="31">
        <v>0</v>
      </c>
      <c r="BK56" s="31"/>
      <c r="BL56" s="31">
        <f t="shared" si="28"/>
        <v>0</v>
      </c>
      <c r="BM56" s="31"/>
      <c r="BN56" s="31">
        <f t="shared" si="245"/>
        <v>0</v>
      </c>
      <c r="BO56" s="31"/>
      <c r="BP56" s="31">
        <f t="shared" si="246"/>
        <v>0</v>
      </c>
      <c r="BQ56" s="31"/>
      <c r="BR56" s="31">
        <f t="shared" si="247"/>
        <v>0</v>
      </c>
      <c r="BS56" s="31"/>
      <c r="BT56" s="31">
        <f t="shared" si="248"/>
        <v>0</v>
      </c>
      <c r="BU56" s="31"/>
      <c r="BV56" s="31">
        <f t="shared" si="249"/>
        <v>0</v>
      </c>
      <c r="BW56" s="31"/>
      <c r="BX56" s="31">
        <f t="shared" si="250"/>
        <v>0</v>
      </c>
      <c r="BY56" s="31"/>
      <c r="BZ56" s="31">
        <f t="shared" si="251"/>
        <v>0</v>
      </c>
      <c r="CA56" s="31"/>
      <c r="CB56" s="31">
        <f t="shared" si="252"/>
        <v>0</v>
      </c>
      <c r="CC56" s="31"/>
      <c r="CD56" s="31">
        <f t="shared" si="253"/>
        <v>0</v>
      </c>
      <c r="CE56" s="42"/>
      <c r="CF56" s="69">
        <f t="shared" si="254"/>
        <v>0</v>
      </c>
      <c r="CG56" s="25" t="s">
        <v>200</v>
      </c>
      <c r="CI56" s="8"/>
    </row>
    <row r="57" spans="1:87" ht="54" x14ac:dyDescent="0.35">
      <c r="A57" s="102" t="s">
        <v>73</v>
      </c>
      <c r="B57" s="121" t="s">
        <v>54</v>
      </c>
      <c r="C57" s="106" t="s">
        <v>32</v>
      </c>
      <c r="D57" s="30">
        <f>D59+D60</f>
        <v>0</v>
      </c>
      <c r="E57" s="31">
        <f>E59+E60</f>
        <v>0</v>
      </c>
      <c r="F57" s="31">
        <f t="shared" si="0"/>
        <v>0</v>
      </c>
      <c r="G57" s="31">
        <f>G59+G60</f>
        <v>0</v>
      </c>
      <c r="H57" s="31">
        <f t="shared" si="219"/>
        <v>0</v>
      </c>
      <c r="I57" s="31">
        <f>I59+I60</f>
        <v>0</v>
      </c>
      <c r="J57" s="31">
        <f t="shared" si="220"/>
        <v>0</v>
      </c>
      <c r="K57" s="31">
        <f>K59+K60</f>
        <v>0</v>
      </c>
      <c r="L57" s="31">
        <f t="shared" si="221"/>
        <v>0</v>
      </c>
      <c r="M57" s="31">
        <f>M59+M60</f>
        <v>0</v>
      </c>
      <c r="N57" s="31">
        <f t="shared" si="222"/>
        <v>0</v>
      </c>
      <c r="O57" s="69">
        <f>O59+O60</f>
        <v>0</v>
      </c>
      <c r="P57" s="31">
        <f t="shared" si="223"/>
        <v>0</v>
      </c>
      <c r="Q57" s="31">
        <f>Q59+Q60</f>
        <v>0</v>
      </c>
      <c r="R57" s="31">
        <f t="shared" si="224"/>
        <v>0</v>
      </c>
      <c r="S57" s="31">
        <f>S59+S60</f>
        <v>0</v>
      </c>
      <c r="T57" s="31">
        <f t="shared" si="225"/>
        <v>0</v>
      </c>
      <c r="U57" s="31">
        <f>U59+U60</f>
        <v>0</v>
      </c>
      <c r="V57" s="31">
        <f t="shared" si="226"/>
        <v>0</v>
      </c>
      <c r="W57" s="31">
        <f>W59+W60</f>
        <v>0</v>
      </c>
      <c r="X57" s="31">
        <f t="shared" si="227"/>
        <v>0</v>
      </c>
      <c r="Y57" s="31">
        <f>Y59+Y60</f>
        <v>0</v>
      </c>
      <c r="Z57" s="31">
        <f t="shared" si="228"/>
        <v>0</v>
      </c>
      <c r="AA57" s="31">
        <f>AA59+AA60</f>
        <v>0</v>
      </c>
      <c r="AB57" s="31">
        <f t="shared" si="229"/>
        <v>0</v>
      </c>
      <c r="AC57" s="31">
        <f>AC59+AC60</f>
        <v>0</v>
      </c>
      <c r="AD57" s="31">
        <f t="shared" si="230"/>
        <v>0</v>
      </c>
      <c r="AE57" s="31">
        <f>AE59+AE60</f>
        <v>0</v>
      </c>
      <c r="AF57" s="31">
        <f t="shared" si="231"/>
        <v>0</v>
      </c>
      <c r="AG57" s="31">
        <f>AG59+AG60</f>
        <v>0</v>
      </c>
      <c r="AH57" s="31">
        <f t="shared" si="232"/>
        <v>0</v>
      </c>
      <c r="AI57" s="42">
        <f>AI59+AI60</f>
        <v>0</v>
      </c>
      <c r="AJ57" s="69">
        <f t="shared" si="233"/>
        <v>0</v>
      </c>
      <c r="AK57" s="31">
        <f t="shared" ref="AK57:BK57" si="255">AK59+AK60</f>
        <v>19435.099999999999</v>
      </c>
      <c r="AL57" s="31">
        <f t="shared" ref="AL57:AN57" si="256">AL59+AL60</f>
        <v>0</v>
      </c>
      <c r="AM57" s="31">
        <f t="shared" si="16"/>
        <v>19435.099999999999</v>
      </c>
      <c r="AN57" s="31">
        <f t="shared" si="256"/>
        <v>0</v>
      </c>
      <c r="AO57" s="31">
        <f t="shared" si="234"/>
        <v>19435.099999999999</v>
      </c>
      <c r="AP57" s="31">
        <f t="shared" ref="AP57:AR57" si="257">AP59+AP60</f>
        <v>0</v>
      </c>
      <c r="AQ57" s="31">
        <f t="shared" si="235"/>
        <v>19435.099999999999</v>
      </c>
      <c r="AR57" s="31">
        <f t="shared" si="257"/>
        <v>0</v>
      </c>
      <c r="AS57" s="31">
        <f t="shared" si="236"/>
        <v>19435.099999999999</v>
      </c>
      <c r="AT57" s="31">
        <f t="shared" ref="AT57:AV57" si="258">AT59+AT60</f>
        <v>0</v>
      </c>
      <c r="AU57" s="31">
        <f t="shared" si="237"/>
        <v>19435.099999999999</v>
      </c>
      <c r="AV57" s="31">
        <f t="shared" si="258"/>
        <v>0</v>
      </c>
      <c r="AW57" s="31">
        <f t="shared" si="238"/>
        <v>19435.099999999999</v>
      </c>
      <c r="AX57" s="31">
        <f t="shared" ref="AX57:AZ57" si="259">AX59+AX60</f>
        <v>0</v>
      </c>
      <c r="AY57" s="31">
        <f t="shared" si="239"/>
        <v>19435.099999999999</v>
      </c>
      <c r="AZ57" s="31">
        <f t="shared" si="259"/>
        <v>0</v>
      </c>
      <c r="BA57" s="31">
        <f t="shared" si="240"/>
        <v>19435.099999999999</v>
      </c>
      <c r="BB57" s="31">
        <f t="shared" ref="BB57:BD57" si="260">BB59+BB60</f>
        <v>0</v>
      </c>
      <c r="BC57" s="31">
        <f t="shared" si="241"/>
        <v>19435.099999999999</v>
      </c>
      <c r="BD57" s="31">
        <f t="shared" si="260"/>
        <v>0</v>
      </c>
      <c r="BE57" s="31">
        <f t="shared" si="242"/>
        <v>19435.099999999999</v>
      </c>
      <c r="BF57" s="31">
        <f t="shared" ref="BF57:BH57" si="261">BF59+BF60</f>
        <v>0</v>
      </c>
      <c r="BG57" s="31">
        <f t="shared" si="243"/>
        <v>19435.099999999999</v>
      </c>
      <c r="BH57" s="42">
        <f t="shared" si="261"/>
        <v>0</v>
      </c>
      <c r="BI57" s="69">
        <f t="shared" si="244"/>
        <v>19435.099999999999</v>
      </c>
      <c r="BJ57" s="31">
        <f t="shared" si="255"/>
        <v>200564.9</v>
      </c>
      <c r="BK57" s="31">
        <f t="shared" si="255"/>
        <v>0</v>
      </c>
      <c r="BL57" s="31">
        <f t="shared" si="28"/>
        <v>200564.9</v>
      </c>
      <c r="BM57" s="31">
        <f t="shared" ref="BM57:BO57" si="262">BM59+BM60</f>
        <v>0</v>
      </c>
      <c r="BN57" s="31">
        <f t="shared" si="245"/>
        <v>200564.9</v>
      </c>
      <c r="BO57" s="31">
        <f t="shared" si="262"/>
        <v>0</v>
      </c>
      <c r="BP57" s="31">
        <f t="shared" si="246"/>
        <v>200564.9</v>
      </c>
      <c r="BQ57" s="31">
        <f t="shared" ref="BQ57:BS57" si="263">BQ59+BQ60</f>
        <v>0</v>
      </c>
      <c r="BR57" s="31">
        <f t="shared" si="247"/>
        <v>200564.9</v>
      </c>
      <c r="BS57" s="31">
        <f t="shared" si="263"/>
        <v>0</v>
      </c>
      <c r="BT57" s="31">
        <f t="shared" si="248"/>
        <v>200564.9</v>
      </c>
      <c r="BU57" s="31">
        <f t="shared" ref="BU57:BW57" si="264">BU59+BU60</f>
        <v>0</v>
      </c>
      <c r="BV57" s="31">
        <f t="shared" si="249"/>
        <v>200564.9</v>
      </c>
      <c r="BW57" s="31">
        <f t="shared" si="264"/>
        <v>0</v>
      </c>
      <c r="BX57" s="31">
        <f t="shared" si="250"/>
        <v>200564.9</v>
      </c>
      <c r="BY57" s="31">
        <f t="shared" ref="BY57:CA57" si="265">BY59+BY60</f>
        <v>0</v>
      </c>
      <c r="BZ57" s="31">
        <f t="shared" si="251"/>
        <v>200564.9</v>
      </c>
      <c r="CA57" s="31">
        <f t="shared" si="265"/>
        <v>0</v>
      </c>
      <c r="CB57" s="31">
        <f t="shared" si="252"/>
        <v>200564.9</v>
      </c>
      <c r="CC57" s="31">
        <f t="shared" ref="CC57:CE57" si="266">CC59+CC60</f>
        <v>0</v>
      </c>
      <c r="CD57" s="31">
        <f t="shared" si="253"/>
        <v>200564.9</v>
      </c>
      <c r="CE57" s="42">
        <f t="shared" si="266"/>
        <v>0</v>
      </c>
      <c r="CF57" s="69">
        <f t="shared" si="254"/>
        <v>200564.9</v>
      </c>
      <c r="CG57" s="25"/>
      <c r="CI57" s="8"/>
    </row>
    <row r="58" spans="1:87" x14ac:dyDescent="0.35">
      <c r="A58" s="102"/>
      <c r="B58" s="103" t="s">
        <v>5</v>
      </c>
      <c r="C58" s="106"/>
      <c r="D58" s="3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69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42"/>
      <c r="AJ58" s="69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42"/>
      <c r="BI58" s="69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42"/>
      <c r="CF58" s="69"/>
      <c r="CG58" s="25"/>
      <c r="CI58" s="8"/>
    </row>
    <row r="59" spans="1:87" s="3" customFormat="1" hidden="1" x14ac:dyDescent="0.35">
      <c r="A59" s="1"/>
      <c r="B59" s="6" t="s">
        <v>6</v>
      </c>
      <c r="C59" s="39"/>
      <c r="D59" s="30">
        <v>0</v>
      </c>
      <c r="E59" s="31"/>
      <c r="F59" s="31">
        <f t="shared" si="0"/>
        <v>0</v>
      </c>
      <c r="G59" s="31"/>
      <c r="H59" s="31">
        <f t="shared" ref="H59:H61" si="267">F59+G59</f>
        <v>0</v>
      </c>
      <c r="I59" s="31"/>
      <c r="J59" s="31">
        <f t="shared" ref="J59:J61" si="268">H59+I59</f>
        <v>0</v>
      </c>
      <c r="K59" s="31"/>
      <c r="L59" s="31">
        <f t="shared" ref="L59:L61" si="269">J59+K59</f>
        <v>0</v>
      </c>
      <c r="M59" s="31"/>
      <c r="N59" s="31">
        <f t="shared" ref="N59:N61" si="270">L59+M59</f>
        <v>0</v>
      </c>
      <c r="O59" s="69"/>
      <c r="P59" s="31">
        <f t="shared" ref="P59:P61" si="271">N59+O59</f>
        <v>0</v>
      </c>
      <c r="Q59" s="31"/>
      <c r="R59" s="31">
        <f t="shared" ref="R59:R61" si="272">P59+Q59</f>
        <v>0</v>
      </c>
      <c r="S59" s="31"/>
      <c r="T59" s="31">
        <f t="shared" ref="T59:T61" si="273">R59+S59</f>
        <v>0</v>
      </c>
      <c r="U59" s="31"/>
      <c r="V59" s="31">
        <f t="shared" ref="V59:V61" si="274">T59+U59</f>
        <v>0</v>
      </c>
      <c r="W59" s="31"/>
      <c r="X59" s="31">
        <f t="shared" ref="X59:X61" si="275">V59+W59</f>
        <v>0</v>
      </c>
      <c r="Y59" s="31"/>
      <c r="Z59" s="31">
        <f t="shared" ref="Z59:Z61" si="276">X59+Y59</f>
        <v>0</v>
      </c>
      <c r="AA59" s="31"/>
      <c r="AB59" s="31">
        <f t="shared" ref="AB59:AB61" si="277">Z59+AA59</f>
        <v>0</v>
      </c>
      <c r="AC59" s="31"/>
      <c r="AD59" s="31">
        <f t="shared" ref="AD59:AD61" si="278">AB59+AC59</f>
        <v>0</v>
      </c>
      <c r="AE59" s="31"/>
      <c r="AF59" s="31">
        <f t="shared" ref="AF59:AF61" si="279">AD59+AE59</f>
        <v>0</v>
      </c>
      <c r="AG59" s="31"/>
      <c r="AH59" s="31">
        <f t="shared" ref="AH59:AH61" si="280">AF59+AG59</f>
        <v>0</v>
      </c>
      <c r="AI59" s="42"/>
      <c r="AJ59" s="31">
        <f t="shared" ref="AJ59:AJ61" si="281">AH59+AI59</f>
        <v>0</v>
      </c>
      <c r="AK59" s="31">
        <v>19435.099999999999</v>
      </c>
      <c r="AL59" s="31"/>
      <c r="AM59" s="31">
        <f t="shared" si="16"/>
        <v>19435.099999999999</v>
      </c>
      <c r="AN59" s="31"/>
      <c r="AO59" s="31">
        <f t="shared" ref="AO59:AO61" si="282">AM59+AN59</f>
        <v>19435.099999999999</v>
      </c>
      <c r="AP59" s="31"/>
      <c r="AQ59" s="31">
        <f t="shared" ref="AQ59:AQ61" si="283">AO59+AP59</f>
        <v>19435.099999999999</v>
      </c>
      <c r="AR59" s="31"/>
      <c r="AS59" s="31">
        <f t="shared" ref="AS59:AS61" si="284">AQ59+AR59</f>
        <v>19435.099999999999</v>
      </c>
      <c r="AT59" s="31"/>
      <c r="AU59" s="31">
        <f t="shared" ref="AU59:AU61" si="285">AS59+AT59</f>
        <v>19435.099999999999</v>
      </c>
      <c r="AV59" s="31"/>
      <c r="AW59" s="31">
        <f t="shared" ref="AW59:AW61" si="286">AU59+AV59</f>
        <v>19435.099999999999</v>
      </c>
      <c r="AX59" s="31"/>
      <c r="AY59" s="31">
        <f t="shared" ref="AY59:AY61" si="287">AW59+AX59</f>
        <v>19435.099999999999</v>
      </c>
      <c r="AZ59" s="31"/>
      <c r="BA59" s="31">
        <f t="shared" ref="BA59:BA61" si="288">AY59+AZ59</f>
        <v>19435.099999999999</v>
      </c>
      <c r="BB59" s="31"/>
      <c r="BC59" s="31">
        <f t="shared" ref="BC59:BC61" si="289">BA59+BB59</f>
        <v>19435.099999999999</v>
      </c>
      <c r="BD59" s="31"/>
      <c r="BE59" s="31">
        <f t="shared" ref="BE59:BE61" si="290">BC59+BD59</f>
        <v>19435.099999999999</v>
      </c>
      <c r="BF59" s="31"/>
      <c r="BG59" s="31">
        <f t="shared" ref="BG59:BG61" si="291">BE59+BF59</f>
        <v>19435.099999999999</v>
      </c>
      <c r="BH59" s="42"/>
      <c r="BI59" s="31">
        <f t="shared" ref="BI59:BI61" si="292">BG59+BH59</f>
        <v>19435.099999999999</v>
      </c>
      <c r="BJ59" s="31">
        <v>93792.299999999988</v>
      </c>
      <c r="BK59" s="31"/>
      <c r="BL59" s="31">
        <f t="shared" si="28"/>
        <v>93792.299999999988</v>
      </c>
      <c r="BM59" s="31"/>
      <c r="BN59" s="31">
        <f t="shared" ref="BN59:BN61" si="293">BL59+BM59</f>
        <v>93792.299999999988</v>
      </c>
      <c r="BO59" s="31"/>
      <c r="BP59" s="31">
        <f t="shared" ref="BP59:BP61" si="294">BN59+BO59</f>
        <v>93792.299999999988</v>
      </c>
      <c r="BQ59" s="31"/>
      <c r="BR59" s="31">
        <f t="shared" ref="BR59:BR61" si="295">BP59+BQ59</f>
        <v>93792.299999999988</v>
      </c>
      <c r="BS59" s="31"/>
      <c r="BT59" s="31">
        <f t="shared" ref="BT59:BT61" si="296">BR59+BS59</f>
        <v>93792.299999999988</v>
      </c>
      <c r="BU59" s="31"/>
      <c r="BV59" s="31">
        <f t="shared" ref="BV59:BV61" si="297">BT59+BU59</f>
        <v>93792.299999999988</v>
      </c>
      <c r="BW59" s="31"/>
      <c r="BX59" s="31">
        <f t="shared" ref="BX59:BX61" si="298">BV59+BW59</f>
        <v>93792.299999999988</v>
      </c>
      <c r="BY59" s="31"/>
      <c r="BZ59" s="31">
        <f t="shared" ref="BZ59:BZ61" si="299">BX59+BY59</f>
        <v>93792.299999999988</v>
      </c>
      <c r="CA59" s="31"/>
      <c r="CB59" s="31">
        <f t="shared" ref="CB59:CB61" si="300">BZ59+CA59</f>
        <v>93792.299999999988</v>
      </c>
      <c r="CC59" s="31"/>
      <c r="CD59" s="31">
        <f t="shared" ref="CD59:CD61" si="301">CB59+CC59</f>
        <v>93792.299999999988</v>
      </c>
      <c r="CE59" s="42"/>
      <c r="CF59" s="31">
        <f t="shared" ref="CF59:CF61" si="302">CD59+CE59</f>
        <v>93792.299999999988</v>
      </c>
      <c r="CG59" s="25" t="s">
        <v>201</v>
      </c>
      <c r="CH59" s="19" t="s">
        <v>49</v>
      </c>
      <c r="CI59" s="8"/>
    </row>
    <row r="60" spans="1:87" x14ac:dyDescent="0.35">
      <c r="A60" s="102"/>
      <c r="B60" s="106" t="s">
        <v>12</v>
      </c>
      <c r="C60" s="106"/>
      <c r="D60" s="30">
        <v>0</v>
      </c>
      <c r="E60" s="31"/>
      <c r="F60" s="31">
        <f t="shared" si="0"/>
        <v>0</v>
      </c>
      <c r="G60" s="31"/>
      <c r="H60" s="31">
        <f t="shared" si="267"/>
        <v>0</v>
      </c>
      <c r="I60" s="31"/>
      <c r="J60" s="31">
        <f t="shared" si="268"/>
        <v>0</v>
      </c>
      <c r="K60" s="31"/>
      <c r="L60" s="31">
        <f t="shared" si="269"/>
        <v>0</v>
      </c>
      <c r="M60" s="31"/>
      <c r="N60" s="31">
        <f t="shared" si="270"/>
        <v>0</v>
      </c>
      <c r="O60" s="69"/>
      <c r="P60" s="31">
        <f t="shared" si="271"/>
        <v>0</v>
      </c>
      <c r="Q60" s="31"/>
      <c r="R60" s="31">
        <f t="shared" si="272"/>
        <v>0</v>
      </c>
      <c r="S60" s="31"/>
      <c r="T60" s="31">
        <f t="shared" si="273"/>
        <v>0</v>
      </c>
      <c r="U60" s="31"/>
      <c r="V60" s="31">
        <f t="shared" si="274"/>
        <v>0</v>
      </c>
      <c r="W60" s="31"/>
      <c r="X60" s="31">
        <f t="shared" si="275"/>
        <v>0</v>
      </c>
      <c r="Y60" s="31"/>
      <c r="Z60" s="31">
        <f t="shared" si="276"/>
        <v>0</v>
      </c>
      <c r="AA60" s="31"/>
      <c r="AB60" s="31">
        <f t="shared" si="277"/>
        <v>0</v>
      </c>
      <c r="AC60" s="31"/>
      <c r="AD60" s="31">
        <f t="shared" si="278"/>
        <v>0</v>
      </c>
      <c r="AE60" s="31"/>
      <c r="AF60" s="31">
        <f t="shared" si="279"/>
        <v>0</v>
      </c>
      <c r="AG60" s="31"/>
      <c r="AH60" s="31">
        <f t="shared" si="280"/>
        <v>0</v>
      </c>
      <c r="AI60" s="42"/>
      <c r="AJ60" s="69">
        <f t="shared" si="281"/>
        <v>0</v>
      </c>
      <c r="AK60" s="31">
        <v>0</v>
      </c>
      <c r="AL60" s="31"/>
      <c r="AM60" s="31">
        <f t="shared" si="16"/>
        <v>0</v>
      </c>
      <c r="AN60" s="31"/>
      <c r="AO60" s="31">
        <f t="shared" si="282"/>
        <v>0</v>
      </c>
      <c r="AP60" s="31"/>
      <c r="AQ60" s="31">
        <f t="shared" si="283"/>
        <v>0</v>
      </c>
      <c r="AR60" s="31"/>
      <c r="AS60" s="31">
        <f t="shared" si="284"/>
        <v>0</v>
      </c>
      <c r="AT60" s="31"/>
      <c r="AU60" s="31">
        <f t="shared" si="285"/>
        <v>0</v>
      </c>
      <c r="AV60" s="31"/>
      <c r="AW60" s="31">
        <f t="shared" si="286"/>
        <v>0</v>
      </c>
      <c r="AX60" s="31"/>
      <c r="AY60" s="31">
        <f t="shared" si="287"/>
        <v>0</v>
      </c>
      <c r="AZ60" s="31"/>
      <c r="BA60" s="31">
        <f t="shared" si="288"/>
        <v>0</v>
      </c>
      <c r="BB60" s="31"/>
      <c r="BC60" s="31">
        <f t="shared" si="289"/>
        <v>0</v>
      </c>
      <c r="BD60" s="31"/>
      <c r="BE60" s="31">
        <f t="shared" si="290"/>
        <v>0</v>
      </c>
      <c r="BF60" s="31"/>
      <c r="BG60" s="31">
        <f t="shared" si="291"/>
        <v>0</v>
      </c>
      <c r="BH60" s="42"/>
      <c r="BI60" s="69">
        <f t="shared" si="292"/>
        <v>0</v>
      </c>
      <c r="BJ60" s="31">
        <v>106772.6</v>
      </c>
      <c r="BK60" s="31"/>
      <c r="BL60" s="31">
        <f t="shared" si="28"/>
        <v>106772.6</v>
      </c>
      <c r="BM60" s="31"/>
      <c r="BN60" s="31">
        <f t="shared" si="293"/>
        <v>106772.6</v>
      </c>
      <c r="BO60" s="31"/>
      <c r="BP60" s="31">
        <f t="shared" si="294"/>
        <v>106772.6</v>
      </c>
      <c r="BQ60" s="31"/>
      <c r="BR60" s="31">
        <f t="shared" si="295"/>
        <v>106772.6</v>
      </c>
      <c r="BS60" s="31"/>
      <c r="BT60" s="31">
        <f t="shared" si="296"/>
        <v>106772.6</v>
      </c>
      <c r="BU60" s="31"/>
      <c r="BV60" s="31">
        <f t="shared" si="297"/>
        <v>106772.6</v>
      </c>
      <c r="BW60" s="31"/>
      <c r="BX60" s="31">
        <f t="shared" si="298"/>
        <v>106772.6</v>
      </c>
      <c r="BY60" s="31"/>
      <c r="BZ60" s="31">
        <f t="shared" si="299"/>
        <v>106772.6</v>
      </c>
      <c r="CA60" s="31"/>
      <c r="CB60" s="31">
        <f t="shared" si="300"/>
        <v>106772.6</v>
      </c>
      <c r="CC60" s="31"/>
      <c r="CD60" s="31">
        <f t="shared" si="301"/>
        <v>106772.6</v>
      </c>
      <c r="CE60" s="42"/>
      <c r="CF60" s="69">
        <f t="shared" si="302"/>
        <v>106772.6</v>
      </c>
      <c r="CG60" s="25" t="s">
        <v>304</v>
      </c>
      <c r="CI60" s="8"/>
    </row>
    <row r="61" spans="1:87" ht="54" x14ac:dyDescent="0.35">
      <c r="A61" s="102" t="s">
        <v>74</v>
      </c>
      <c r="B61" s="121" t="s">
        <v>346</v>
      </c>
      <c r="C61" s="106" t="s">
        <v>32</v>
      </c>
      <c r="D61" s="30">
        <v>17739.900000000001</v>
      </c>
      <c r="E61" s="31">
        <f>E63+E64+E65</f>
        <v>368533.6</v>
      </c>
      <c r="F61" s="31">
        <f t="shared" si="0"/>
        <v>386273.5</v>
      </c>
      <c r="G61" s="31">
        <f>G63+G64+G65</f>
        <v>0</v>
      </c>
      <c r="H61" s="31">
        <f t="shared" si="267"/>
        <v>386273.5</v>
      </c>
      <c r="I61" s="31">
        <f>I63+I64+I65</f>
        <v>0</v>
      </c>
      <c r="J61" s="31">
        <f t="shared" si="268"/>
        <v>386273.5</v>
      </c>
      <c r="K61" s="31">
        <f>K63+K64+K65</f>
        <v>0</v>
      </c>
      <c r="L61" s="31">
        <f t="shared" si="269"/>
        <v>386273.5</v>
      </c>
      <c r="M61" s="31">
        <f>M63+M64+M65</f>
        <v>0</v>
      </c>
      <c r="N61" s="31">
        <f t="shared" si="270"/>
        <v>386273.5</v>
      </c>
      <c r="O61" s="69">
        <f>O63+O64+O65</f>
        <v>0</v>
      </c>
      <c r="P61" s="31">
        <f t="shared" si="271"/>
        <v>386273.5</v>
      </c>
      <c r="Q61" s="31">
        <f>Q63+Q64+Q65</f>
        <v>0</v>
      </c>
      <c r="R61" s="31">
        <f t="shared" si="272"/>
        <v>386273.5</v>
      </c>
      <c r="S61" s="31">
        <f>S63+S64+S65</f>
        <v>0</v>
      </c>
      <c r="T61" s="31">
        <f t="shared" si="273"/>
        <v>386273.5</v>
      </c>
      <c r="U61" s="31">
        <f>U63+U64+U65</f>
        <v>0</v>
      </c>
      <c r="V61" s="31">
        <f t="shared" si="274"/>
        <v>386273.5</v>
      </c>
      <c r="W61" s="31">
        <f>W63+W64+W65</f>
        <v>0</v>
      </c>
      <c r="X61" s="31">
        <f t="shared" si="275"/>
        <v>386273.5</v>
      </c>
      <c r="Y61" s="31">
        <f>Y63+Y64+Y65</f>
        <v>-19203.5</v>
      </c>
      <c r="Z61" s="31">
        <f t="shared" si="276"/>
        <v>367070</v>
      </c>
      <c r="AA61" s="31">
        <f>AA63+AA64+AA65</f>
        <v>-25000</v>
      </c>
      <c r="AB61" s="31">
        <f t="shared" si="277"/>
        <v>342070</v>
      </c>
      <c r="AC61" s="31">
        <f>AC63+AC64+AC65</f>
        <v>0</v>
      </c>
      <c r="AD61" s="31">
        <f t="shared" si="278"/>
        <v>342070</v>
      </c>
      <c r="AE61" s="31">
        <f>AE63+AE64+AE65</f>
        <v>-115300</v>
      </c>
      <c r="AF61" s="31">
        <f t="shared" si="279"/>
        <v>226770</v>
      </c>
      <c r="AG61" s="31">
        <f>AG63+AG64+AG65</f>
        <v>0</v>
      </c>
      <c r="AH61" s="31">
        <f t="shared" si="280"/>
        <v>226770</v>
      </c>
      <c r="AI61" s="42">
        <f>AI63+AI64+AI65</f>
        <v>0</v>
      </c>
      <c r="AJ61" s="69">
        <f t="shared" si="281"/>
        <v>226770</v>
      </c>
      <c r="AK61" s="31">
        <v>359255.5</v>
      </c>
      <c r="AL61" s="31">
        <f>AL63+AL64+AL65</f>
        <v>339200.5</v>
      </c>
      <c r="AM61" s="31">
        <f t="shared" si="16"/>
        <v>698456</v>
      </c>
      <c r="AN61" s="31">
        <f>AN63+AN64+AN65</f>
        <v>-179602.7</v>
      </c>
      <c r="AO61" s="31">
        <f t="shared" si="282"/>
        <v>518853.3</v>
      </c>
      <c r="AP61" s="31">
        <f>AP63+AP64+AP65</f>
        <v>0</v>
      </c>
      <c r="AQ61" s="31">
        <f t="shared" si="283"/>
        <v>518853.3</v>
      </c>
      <c r="AR61" s="31">
        <f>AR63+AR64+AR65</f>
        <v>0</v>
      </c>
      <c r="AS61" s="31">
        <f t="shared" si="284"/>
        <v>518853.3</v>
      </c>
      <c r="AT61" s="31">
        <f>AT63+AT64+AT65</f>
        <v>0</v>
      </c>
      <c r="AU61" s="31">
        <f t="shared" si="285"/>
        <v>518853.3</v>
      </c>
      <c r="AV61" s="31">
        <f>AV63+AV64+AV65</f>
        <v>0</v>
      </c>
      <c r="AW61" s="31">
        <f t="shared" si="286"/>
        <v>518853.3</v>
      </c>
      <c r="AX61" s="31">
        <f>AX63+AX64+AX65</f>
        <v>0</v>
      </c>
      <c r="AY61" s="31">
        <f t="shared" si="287"/>
        <v>518853.3</v>
      </c>
      <c r="AZ61" s="31">
        <f>AZ63+AZ64+AZ65</f>
        <v>19203.5</v>
      </c>
      <c r="BA61" s="31">
        <f t="shared" si="288"/>
        <v>538056.80000000005</v>
      </c>
      <c r="BB61" s="31">
        <f>BB63+BB64+BB65</f>
        <v>25000</v>
      </c>
      <c r="BC61" s="31">
        <f t="shared" si="289"/>
        <v>563056.80000000005</v>
      </c>
      <c r="BD61" s="31">
        <f>BD63+BD64+BD65</f>
        <v>0</v>
      </c>
      <c r="BE61" s="31">
        <f t="shared" si="290"/>
        <v>563056.80000000005</v>
      </c>
      <c r="BF61" s="31">
        <f>BF63+BF64+BF65</f>
        <v>115300</v>
      </c>
      <c r="BG61" s="31">
        <f t="shared" si="291"/>
        <v>678356.8</v>
      </c>
      <c r="BH61" s="42">
        <f>BH63+BH64+BH65</f>
        <v>0</v>
      </c>
      <c r="BI61" s="69">
        <f t="shared" si="292"/>
        <v>678356.8</v>
      </c>
      <c r="BJ61" s="31">
        <v>94000</v>
      </c>
      <c r="BK61" s="31">
        <f>BK63+BK64+BK65</f>
        <v>-94000</v>
      </c>
      <c r="BL61" s="31">
        <f t="shared" si="28"/>
        <v>0</v>
      </c>
      <c r="BM61" s="31">
        <f>BM63+BM64+BM65</f>
        <v>0</v>
      </c>
      <c r="BN61" s="31">
        <f t="shared" si="293"/>
        <v>0</v>
      </c>
      <c r="BO61" s="31">
        <f>BO63+BO64+BO65</f>
        <v>0</v>
      </c>
      <c r="BP61" s="31">
        <f t="shared" si="294"/>
        <v>0</v>
      </c>
      <c r="BQ61" s="31">
        <f>BQ63+BQ64+BQ65</f>
        <v>0</v>
      </c>
      <c r="BR61" s="31">
        <f t="shared" si="295"/>
        <v>0</v>
      </c>
      <c r="BS61" s="31">
        <f>BS63+BS64+BS65</f>
        <v>0</v>
      </c>
      <c r="BT61" s="31">
        <f t="shared" si="296"/>
        <v>0</v>
      </c>
      <c r="BU61" s="31">
        <f>BU63+BU64+BU65</f>
        <v>0</v>
      </c>
      <c r="BV61" s="31">
        <f t="shared" si="297"/>
        <v>0</v>
      </c>
      <c r="BW61" s="31">
        <f>BW63+BW64+BW65</f>
        <v>0</v>
      </c>
      <c r="BX61" s="31">
        <f t="shared" si="298"/>
        <v>0</v>
      </c>
      <c r="BY61" s="31">
        <f>BY63+BY64+BY65</f>
        <v>0</v>
      </c>
      <c r="BZ61" s="31">
        <f t="shared" si="299"/>
        <v>0</v>
      </c>
      <c r="CA61" s="31">
        <f>CA63+CA64+CA65</f>
        <v>0</v>
      </c>
      <c r="CB61" s="31">
        <f t="shared" si="300"/>
        <v>0</v>
      </c>
      <c r="CC61" s="31">
        <f>CC63+CC64+CC65</f>
        <v>0</v>
      </c>
      <c r="CD61" s="31">
        <f t="shared" si="301"/>
        <v>0</v>
      </c>
      <c r="CE61" s="42">
        <f>CE63+CE64+CE65</f>
        <v>0</v>
      </c>
      <c r="CF61" s="69">
        <f t="shared" si="302"/>
        <v>0</v>
      </c>
      <c r="CI61" s="8"/>
    </row>
    <row r="62" spans="1:87" x14ac:dyDescent="0.35">
      <c r="A62" s="102"/>
      <c r="B62" s="103" t="s">
        <v>5</v>
      </c>
      <c r="C62" s="106"/>
      <c r="D62" s="30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69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42"/>
      <c r="AJ62" s="69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42"/>
      <c r="BI62" s="69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42"/>
      <c r="CF62" s="69"/>
      <c r="CG62" s="25"/>
      <c r="CI62" s="8"/>
    </row>
    <row r="63" spans="1:87" s="3" customFormat="1" hidden="1" x14ac:dyDescent="0.35">
      <c r="A63" s="1"/>
      <c r="B63" s="6" t="s">
        <v>6</v>
      </c>
      <c r="C63" s="39"/>
      <c r="D63" s="30">
        <v>17739.900000000001</v>
      </c>
      <c r="E63" s="31">
        <v>178999.9</v>
      </c>
      <c r="F63" s="31">
        <f t="shared" si="0"/>
        <v>196739.8</v>
      </c>
      <c r="G63" s="31"/>
      <c r="H63" s="31">
        <f t="shared" ref="H63:H66" si="303">F63+G63</f>
        <v>196739.8</v>
      </c>
      <c r="I63" s="31"/>
      <c r="J63" s="31">
        <f t="shared" ref="J63:J66" si="304">H63+I63</f>
        <v>196739.8</v>
      </c>
      <c r="K63" s="31"/>
      <c r="L63" s="31">
        <f t="shared" ref="L63:L66" si="305">J63+K63</f>
        <v>196739.8</v>
      </c>
      <c r="M63" s="31"/>
      <c r="N63" s="31">
        <f t="shared" ref="N63:N66" si="306">L63+M63</f>
        <v>196739.8</v>
      </c>
      <c r="O63" s="69"/>
      <c r="P63" s="31">
        <f t="shared" ref="P63:P66" si="307">N63+O63</f>
        <v>196739.8</v>
      </c>
      <c r="Q63" s="31"/>
      <c r="R63" s="31">
        <f t="shared" ref="R63:R66" si="308">P63+Q63</f>
        <v>196739.8</v>
      </c>
      <c r="S63" s="31"/>
      <c r="T63" s="31">
        <f t="shared" ref="T63:T66" si="309">R63+S63</f>
        <v>196739.8</v>
      </c>
      <c r="U63" s="31"/>
      <c r="V63" s="31">
        <f t="shared" ref="V63:V66" si="310">T63+U63</f>
        <v>196739.8</v>
      </c>
      <c r="W63" s="31"/>
      <c r="X63" s="31">
        <f t="shared" ref="X63:X66" si="311">V63+W63</f>
        <v>196739.8</v>
      </c>
      <c r="Y63" s="31">
        <v>-19203.5</v>
      </c>
      <c r="Z63" s="31">
        <f t="shared" ref="Z63:Z66" si="312">X63+Y63</f>
        <v>177536.3</v>
      </c>
      <c r="AA63" s="31">
        <v>-25000</v>
      </c>
      <c r="AB63" s="31">
        <f t="shared" ref="AB63:AB66" si="313">Z63+AA63</f>
        <v>152536.29999999999</v>
      </c>
      <c r="AC63" s="31"/>
      <c r="AD63" s="31">
        <f t="shared" ref="AD63:AD66" si="314">AB63+AC63</f>
        <v>152536.29999999999</v>
      </c>
      <c r="AE63" s="31">
        <v>-115300</v>
      </c>
      <c r="AF63" s="31">
        <f t="shared" ref="AF63:AF66" si="315">AD63+AE63</f>
        <v>37236.299999999988</v>
      </c>
      <c r="AG63" s="31"/>
      <c r="AH63" s="31">
        <f t="shared" ref="AH63:AH66" si="316">AF63+AG63</f>
        <v>37236.299999999988</v>
      </c>
      <c r="AI63" s="42"/>
      <c r="AJ63" s="31">
        <f t="shared" ref="AJ63:AJ66" si="317">AH63+AI63</f>
        <v>37236.299999999988</v>
      </c>
      <c r="AK63" s="31">
        <v>359255.5</v>
      </c>
      <c r="AL63" s="31">
        <v>-166015.79999999999</v>
      </c>
      <c r="AM63" s="31">
        <f t="shared" si="16"/>
        <v>193239.7</v>
      </c>
      <c r="AN63" s="31">
        <v>-179602.7</v>
      </c>
      <c r="AO63" s="31">
        <f t="shared" ref="AO63:AO66" si="318">AM63+AN63</f>
        <v>13637</v>
      </c>
      <c r="AP63" s="31"/>
      <c r="AQ63" s="31">
        <f t="shared" ref="AQ63:AQ66" si="319">AO63+AP63</f>
        <v>13637</v>
      </c>
      <c r="AR63" s="31"/>
      <c r="AS63" s="31">
        <f t="shared" ref="AS63:AS66" si="320">AQ63+AR63</f>
        <v>13637</v>
      </c>
      <c r="AT63" s="31"/>
      <c r="AU63" s="31">
        <f t="shared" ref="AU63:AU66" si="321">AS63+AT63</f>
        <v>13637</v>
      </c>
      <c r="AV63" s="31"/>
      <c r="AW63" s="31">
        <f t="shared" ref="AW63:AW66" si="322">AU63+AV63</f>
        <v>13637</v>
      </c>
      <c r="AX63" s="31"/>
      <c r="AY63" s="31">
        <f t="shared" ref="AY63:AY66" si="323">AW63+AX63</f>
        <v>13637</v>
      </c>
      <c r="AZ63" s="31">
        <v>19203.5</v>
      </c>
      <c r="BA63" s="31">
        <f t="shared" ref="BA63:BA66" si="324">AY63+AZ63</f>
        <v>32840.5</v>
      </c>
      <c r="BB63" s="31">
        <v>25000</v>
      </c>
      <c r="BC63" s="31">
        <f t="shared" ref="BC63:BC66" si="325">BA63+BB63</f>
        <v>57840.5</v>
      </c>
      <c r="BD63" s="31"/>
      <c r="BE63" s="31">
        <f t="shared" ref="BE63:BE66" si="326">BC63+BD63</f>
        <v>57840.5</v>
      </c>
      <c r="BF63" s="31">
        <v>115300</v>
      </c>
      <c r="BG63" s="31">
        <f t="shared" ref="BG63:BG66" si="327">BE63+BF63</f>
        <v>173140.5</v>
      </c>
      <c r="BH63" s="42"/>
      <c r="BI63" s="31">
        <f t="shared" ref="BI63:BI66" si="328">BG63+BH63</f>
        <v>173140.5</v>
      </c>
      <c r="BJ63" s="31">
        <v>94000</v>
      </c>
      <c r="BK63" s="31">
        <v>-94000</v>
      </c>
      <c r="BL63" s="31">
        <f t="shared" si="28"/>
        <v>0</v>
      </c>
      <c r="BM63" s="31"/>
      <c r="BN63" s="31">
        <f t="shared" ref="BN63:BN66" si="329">BL63+BM63</f>
        <v>0</v>
      </c>
      <c r="BO63" s="31"/>
      <c r="BP63" s="31">
        <f t="shared" ref="BP63:BP66" si="330">BN63+BO63</f>
        <v>0</v>
      </c>
      <c r="BQ63" s="31"/>
      <c r="BR63" s="31">
        <f t="shared" ref="BR63:BR66" si="331">BP63+BQ63</f>
        <v>0</v>
      </c>
      <c r="BS63" s="31"/>
      <c r="BT63" s="31">
        <f t="shared" ref="BT63:BT66" si="332">BR63+BS63</f>
        <v>0</v>
      </c>
      <c r="BU63" s="31"/>
      <c r="BV63" s="31">
        <f t="shared" ref="BV63:BV66" si="333">BT63+BU63</f>
        <v>0</v>
      </c>
      <c r="BW63" s="31"/>
      <c r="BX63" s="31">
        <f t="shared" ref="BX63:BX66" si="334">BV63+BW63</f>
        <v>0</v>
      </c>
      <c r="BY63" s="31"/>
      <c r="BZ63" s="31">
        <f t="shared" ref="BZ63:BZ66" si="335">BX63+BY63</f>
        <v>0</v>
      </c>
      <c r="CA63" s="31"/>
      <c r="CB63" s="31">
        <f t="shared" ref="CB63:CB66" si="336">BZ63+CA63</f>
        <v>0</v>
      </c>
      <c r="CC63" s="31"/>
      <c r="CD63" s="31">
        <f t="shared" ref="CD63:CD66" si="337">CB63+CC63</f>
        <v>0</v>
      </c>
      <c r="CE63" s="42"/>
      <c r="CF63" s="31">
        <f t="shared" ref="CF63:CF66" si="338">CD63+CE63</f>
        <v>0</v>
      </c>
      <c r="CG63" s="25" t="s">
        <v>202</v>
      </c>
      <c r="CH63" s="19" t="s">
        <v>49</v>
      </c>
      <c r="CI63" s="8"/>
    </row>
    <row r="64" spans="1:87" x14ac:dyDescent="0.35">
      <c r="A64" s="102"/>
      <c r="B64" s="106" t="s">
        <v>12</v>
      </c>
      <c r="C64" s="106"/>
      <c r="D64" s="30"/>
      <c r="E64" s="31">
        <v>9476.7000000000007</v>
      </c>
      <c r="F64" s="31">
        <f t="shared" si="0"/>
        <v>9476.7000000000007</v>
      </c>
      <c r="G64" s="31"/>
      <c r="H64" s="31">
        <f t="shared" si="303"/>
        <v>9476.7000000000007</v>
      </c>
      <c r="I64" s="31"/>
      <c r="J64" s="31">
        <f t="shared" si="304"/>
        <v>9476.7000000000007</v>
      </c>
      <c r="K64" s="31"/>
      <c r="L64" s="31">
        <f t="shared" si="305"/>
        <v>9476.7000000000007</v>
      </c>
      <c r="M64" s="31"/>
      <c r="N64" s="31">
        <f t="shared" si="306"/>
        <v>9476.7000000000007</v>
      </c>
      <c r="O64" s="69"/>
      <c r="P64" s="31">
        <f t="shared" si="307"/>
        <v>9476.7000000000007</v>
      </c>
      <c r="Q64" s="31"/>
      <c r="R64" s="31">
        <f t="shared" si="308"/>
        <v>9476.7000000000007</v>
      </c>
      <c r="S64" s="31"/>
      <c r="T64" s="31">
        <f t="shared" si="309"/>
        <v>9476.7000000000007</v>
      </c>
      <c r="U64" s="31"/>
      <c r="V64" s="31">
        <f t="shared" si="310"/>
        <v>9476.7000000000007</v>
      </c>
      <c r="W64" s="31"/>
      <c r="X64" s="31">
        <f t="shared" si="311"/>
        <v>9476.7000000000007</v>
      </c>
      <c r="Y64" s="31"/>
      <c r="Z64" s="31">
        <f t="shared" si="312"/>
        <v>9476.7000000000007</v>
      </c>
      <c r="AA64" s="31"/>
      <c r="AB64" s="31">
        <f t="shared" si="313"/>
        <v>9476.7000000000007</v>
      </c>
      <c r="AC64" s="31"/>
      <c r="AD64" s="31">
        <f t="shared" si="314"/>
        <v>9476.7000000000007</v>
      </c>
      <c r="AE64" s="31"/>
      <c r="AF64" s="31">
        <f t="shared" si="315"/>
        <v>9476.7000000000007</v>
      </c>
      <c r="AG64" s="31"/>
      <c r="AH64" s="31">
        <f t="shared" si="316"/>
        <v>9476.7000000000007</v>
      </c>
      <c r="AI64" s="42"/>
      <c r="AJ64" s="69">
        <f t="shared" si="317"/>
        <v>9476.7000000000007</v>
      </c>
      <c r="AK64" s="31"/>
      <c r="AL64" s="31">
        <v>25260.799999999999</v>
      </c>
      <c r="AM64" s="31">
        <f t="shared" si="16"/>
        <v>25260.799999999999</v>
      </c>
      <c r="AN64" s="31"/>
      <c r="AO64" s="31">
        <f t="shared" si="318"/>
        <v>25260.799999999999</v>
      </c>
      <c r="AP64" s="31"/>
      <c r="AQ64" s="31">
        <f t="shared" si="319"/>
        <v>25260.799999999999</v>
      </c>
      <c r="AR64" s="31"/>
      <c r="AS64" s="31">
        <f t="shared" si="320"/>
        <v>25260.799999999999</v>
      </c>
      <c r="AT64" s="31"/>
      <c r="AU64" s="31">
        <f t="shared" si="321"/>
        <v>25260.799999999999</v>
      </c>
      <c r="AV64" s="31"/>
      <c r="AW64" s="31">
        <f t="shared" si="322"/>
        <v>25260.799999999999</v>
      </c>
      <c r="AX64" s="31"/>
      <c r="AY64" s="31">
        <f t="shared" si="323"/>
        <v>25260.799999999999</v>
      </c>
      <c r="AZ64" s="31"/>
      <c r="BA64" s="31">
        <f t="shared" si="324"/>
        <v>25260.799999999999</v>
      </c>
      <c r="BB64" s="31"/>
      <c r="BC64" s="31">
        <f t="shared" si="325"/>
        <v>25260.799999999999</v>
      </c>
      <c r="BD64" s="31"/>
      <c r="BE64" s="31">
        <f t="shared" si="326"/>
        <v>25260.799999999999</v>
      </c>
      <c r="BF64" s="31"/>
      <c r="BG64" s="31">
        <f t="shared" si="327"/>
        <v>25260.799999999999</v>
      </c>
      <c r="BH64" s="42"/>
      <c r="BI64" s="69">
        <f t="shared" si="328"/>
        <v>25260.799999999999</v>
      </c>
      <c r="BJ64" s="31"/>
      <c r="BK64" s="31"/>
      <c r="BL64" s="31">
        <f t="shared" si="28"/>
        <v>0</v>
      </c>
      <c r="BM64" s="31"/>
      <c r="BN64" s="31">
        <f t="shared" si="329"/>
        <v>0</v>
      </c>
      <c r="BO64" s="31"/>
      <c r="BP64" s="31">
        <f t="shared" si="330"/>
        <v>0</v>
      </c>
      <c r="BQ64" s="31"/>
      <c r="BR64" s="31">
        <f t="shared" si="331"/>
        <v>0</v>
      </c>
      <c r="BS64" s="31"/>
      <c r="BT64" s="31">
        <f t="shared" si="332"/>
        <v>0</v>
      </c>
      <c r="BU64" s="31"/>
      <c r="BV64" s="31">
        <f t="shared" si="333"/>
        <v>0</v>
      </c>
      <c r="BW64" s="31"/>
      <c r="BX64" s="31">
        <f t="shared" si="334"/>
        <v>0</v>
      </c>
      <c r="BY64" s="31"/>
      <c r="BZ64" s="31">
        <f t="shared" si="335"/>
        <v>0</v>
      </c>
      <c r="CA64" s="31"/>
      <c r="CB64" s="31">
        <f t="shared" si="336"/>
        <v>0</v>
      </c>
      <c r="CC64" s="31"/>
      <c r="CD64" s="31">
        <f t="shared" si="337"/>
        <v>0</v>
      </c>
      <c r="CE64" s="42"/>
      <c r="CF64" s="69">
        <f t="shared" si="338"/>
        <v>0</v>
      </c>
      <c r="CG64" s="25" t="s">
        <v>307</v>
      </c>
      <c r="CI64" s="8"/>
    </row>
    <row r="65" spans="1:87" x14ac:dyDescent="0.35">
      <c r="A65" s="102"/>
      <c r="B65" s="121" t="s">
        <v>27</v>
      </c>
      <c r="C65" s="106"/>
      <c r="D65" s="30"/>
      <c r="E65" s="31">
        <v>180057</v>
      </c>
      <c r="F65" s="31">
        <f t="shared" si="0"/>
        <v>180057</v>
      </c>
      <c r="G65" s="31"/>
      <c r="H65" s="31">
        <f t="shared" si="303"/>
        <v>180057</v>
      </c>
      <c r="I65" s="31"/>
      <c r="J65" s="31">
        <f t="shared" si="304"/>
        <v>180057</v>
      </c>
      <c r="K65" s="31"/>
      <c r="L65" s="31">
        <f t="shared" si="305"/>
        <v>180057</v>
      </c>
      <c r="M65" s="31"/>
      <c r="N65" s="31">
        <f t="shared" si="306"/>
        <v>180057</v>
      </c>
      <c r="O65" s="69"/>
      <c r="P65" s="31">
        <f t="shared" si="307"/>
        <v>180057</v>
      </c>
      <c r="Q65" s="31"/>
      <c r="R65" s="31">
        <f t="shared" si="308"/>
        <v>180057</v>
      </c>
      <c r="S65" s="31"/>
      <c r="T65" s="31">
        <f t="shared" si="309"/>
        <v>180057</v>
      </c>
      <c r="U65" s="31"/>
      <c r="V65" s="31">
        <f t="shared" si="310"/>
        <v>180057</v>
      </c>
      <c r="W65" s="31"/>
      <c r="X65" s="31">
        <f t="shared" si="311"/>
        <v>180057</v>
      </c>
      <c r="Y65" s="31"/>
      <c r="Z65" s="31">
        <f t="shared" si="312"/>
        <v>180057</v>
      </c>
      <c r="AA65" s="31"/>
      <c r="AB65" s="31">
        <f t="shared" si="313"/>
        <v>180057</v>
      </c>
      <c r="AC65" s="31"/>
      <c r="AD65" s="31">
        <f t="shared" si="314"/>
        <v>180057</v>
      </c>
      <c r="AE65" s="31"/>
      <c r="AF65" s="31">
        <f t="shared" si="315"/>
        <v>180057</v>
      </c>
      <c r="AG65" s="31"/>
      <c r="AH65" s="31">
        <f t="shared" si="316"/>
        <v>180057</v>
      </c>
      <c r="AI65" s="42"/>
      <c r="AJ65" s="69">
        <f t="shared" si="317"/>
        <v>180057</v>
      </c>
      <c r="AK65" s="31"/>
      <c r="AL65" s="31">
        <v>479955.5</v>
      </c>
      <c r="AM65" s="31">
        <f t="shared" si="16"/>
        <v>479955.5</v>
      </c>
      <c r="AN65" s="31"/>
      <c r="AO65" s="31">
        <f t="shared" si="318"/>
        <v>479955.5</v>
      </c>
      <c r="AP65" s="31"/>
      <c r="AQ65" s="31">
        <f t="shared" si="319"/>
        <v>479955.5</v>
      </c>
      <c r="AR65" s="31"/>
      <c r="AS65" s="31">
        <f t="shared" si="320"/>
        <v>479955.5</v>
      </c>
      <c r="AT65" s="31"/>
      <c r="AU65" s="31">
        <f t="shared" si="321"/>
        <v>479955.5</v>
      </c>
      <c r="AV65" s="31"/>
      <c r="AW65" s="31">
        <f t="shared" si="322"/>
        <v>479955.5</v>
      </c>
      <c r="AX65" s="31"/>
      <c r="AY65" s="31">
        <f t="shared" si="323"/>
        <v>479955.5</v>
      </c>
      <c r="AZ65" s="31"/>
      <c r="BA65" s="31">
        <f t="shared" si="324"/>
        <v>479955.5</v>
      </c>
      <c r="BB65" s="31"/>
      <c r="BC65" s="31">
        <f t="shared" si="325"/>
        <v>479955.5</v>
      </c>
      <c r="BD65" s="31"/>
      <c r="BE65" s="31">
        <f t="shared" si="326"/>
        <v>479955.5</v>
      </c>
      <c r="BF65" s="31"/>
      <c r="BG65" s="31">
        <f t="shared" si="327"/>
        <v>479955.5</v>
      </c>
      <c r="BH65" s="42"/>
      <c r="BI65" s="69">
        <f t="shared" si="328"/>
        <v>479955.5</v>
      </c>
      <c r="BJ65" s="31"/>
      <c r="BK65" s="31"/>
      <c r="BL65" s="31">
        <f t="shared" si="28"/>
        <v>0</v>
      </c>
      <c r="BM65" s="31"/>
      <c r="BN65" s="31">
        <f t="shared" si="329"/>
        <v>0</v>
      </c>
      <c r="BO65" s="31"/>
      <c r="BP65" s="31">
        <f t="shared" si="330"/>
        <v>0</v>
      </c>
      <c r="BQ65" s="31"/>
      <c r="BR65" s="31">
        <f t="shared" si="331"/>
        <v>0</v>
      </c>
      <c r="BS65" s="31"/>
      <c r="BT65" s="31">
        <f t="shared" si="332"/>
        <v>0</v>
      </c>
      <c r="BU65" s="31"/>
      <c r="BV65" s="31">
        <f t="shared" si="333"/>
        <v>0</v>
      </c>
      <c r="BW65" s="31"/>
      <c r="BX65" s="31">
        <f t="shared" si="334"/>
        <v>0</v>
      </c>
      <c r="BY65" s="31"/>
      <c r="BZ65" s="31">
        <f t="shared" si="335"/>
        <v>0</v>
      </c>
      <c r="CA65" s="31"/>
      <c r="CB65" s="31">
        <f t="shared" si="336"/>
        <v>0</v>
      </c>
      <c r="CC65" s="31"/>
      <c r="CD65" s="31">
        <f t="shared" si="337"/>
        <v>0</v>
      </c>
      <c r="CE65" s="42"/>
      <c r="CF65" s="69">
        <f t="shared" si="338"/>
        <v>0</v>
      </c>
      <c r="CG65" s="25" t="s">
        <v>307</v>
      </c>
      <c r="CI65" s="8"/>
    </row>
    <row r="66" spans="1:87" ht="54" x14ac:dyDescent="0.35">
      <c r="A66" s="102" t="s">
        <v>75</v>
      </c>
      <c r="B66" s="121" t="s">
        <v>312</v>
      </c>
      <c r="C66" s="106" t="s">
        <v>32</v>
      </c>
      <c r="D66" s="30">
        <f>D68+D69</f>
        <v>17770.600000000006</v>
      </c>
      <c r="E66" s="31">
        <f>E68+E69+E70</f>
        <v>368502.9</v>
      </c>
      <c r="F66" s="31">
        <f t="shared" si="0"/>
        <v>386273.5</v>
      </c>
      <c r="G66" s="31">
        <f>G68+G69+G70</f>
        <v>0</v>
      </c>
      <c r="H66" s="31">
        <f t="shared" si="303"/>
        <v>386273.5</v>
      </c>
      <c r="I66" s="31">
        <f>I68+I69+I70</f>
        <v>0</v>
      </c>
      <c r="J66" s="31">
        <f t="shared" si="304"/>
        <v>386273.5</v>
      </c>
      <c r="K66" s="31">
        <f>K68+K69+K70</f>
        <v>0</v>
      </c>
      <c r="L66" s="31">
        <f t="shared" si="305"/>
        <v>386273.5</v>
      </c>
      <c r="M66" s="31">
        <f>M68+M69+M70</f>
        <v>0</v>
      </c>
      <c r="N66" s="31">
        <f t="shared" si="306"/>
        <v>386273.5</v>
      </c>
      <c r="O66" s="69">
        <f>O68+O69+O70</f>
        <v>0</v>
      </c>
      <c r="P66" s="31">
        <f t="shared" si="307"/>
        <v>386273.5</v>
      </c>
      <c r="Q66" s="31">
        <f>Q68+Q69+Q70</f>
        <v>0</v>
      </c>
      <c r="R66" s="31">
        <f t="shared" si="308"/>
        <v>386273.5</v>
      </c>
      <c r="S66" s="31">
        <f>S68+S69+S70</f>
        <v>0</v>
      </c>
      <c r="T66" s="31">
        <f t="shared" si="309"/>
        <v>386273.5</v>
      </c>
      <c r="U66" s="31">
        <f>U68+U69+U70</f>
        <v>0</v>
      </c>
      <c r="V66" s="31">
        <f t="shared" si="310"/>
        <v>386273.5</v>
      </c>
      <c r="W66" s="31">
        <f>W68+W69+W70</f>
        <v>0</v>
      </c>
      <c r="X66" s="31">
        <f t="shared" si="311"/>
        <v>386273.5</v>
      </c>
      <c r="Y66" s="31">
        <f>Y68+Y69+Y70</f>
        <v>0</v>
      </c>
      <c r="Z66" s="31">
        <f t="shared" si="312"/>
        <v>386273.5</v>
      </c>
      <c r="AA66" s="31">
        <f>AA68+AA69+AA70</f>
        <v>-25000</v>
      </c>
      <c r="AB66" s="31">
        <f t="shared" si="313"/>
        <v>361273.5</v>
      </c>
      <c r="AC66" s="31">
        <f>AC68+AC69+AC70</f>
        <v>0</v>
      </c>
      <c r="AD66" s="31">
        <f t="shared" si="314"/>
        <v>361273.5</v>
      </c>
      <c r="AE66" s="31">
        <f>AE68+AE69+AE70</f>
        <v>-125170.2</v>
      </c>
      <c r="AF66" s="31">
        <f t="shared" si="315"/>
        <v>236103.3</v>
      </c>
      <c r="AG66" s="31">
        <f>AG68+AG69+AG70</f>
        <v>0</v>
      </c>
      <c r="AH66" s="31">
        <f t="shared" si="316"/>
        <v>236103.3</v>
      </c>
      <c r="AI66" s="42">
        <f>AI68+AI69+AI70</f>
        <v>0</v>
      </c>
      <c r="AJ66" s="69">
        <f t="shared" si="317"/>
        <v>236103.3</v>
      </c>
      <c r="AK66" s="31">
        <f t="shared" ref="AK66:BJ66" si="339">AK68+AK69</f>
        <v>359224.79999999993</v>
      </c>
      <c r="AL66" s="31">
        <f>AL68+AL69+AL70</f>
        <v>552406.6</v>
      </c>
      <c r="AM66" s="31">
        <f t="shared" si="16"/>
        <v>911631.39999999991</v>
      </c>
      <c r="AN66" s="31">
        <f>AN68+AN69+AN70</f>
        <v>179602.7</v>
      </c>
      <c r="AO66" s="31">
        <f t="shared" si="318"/>
        <v>1091234.0999999999</v>
      </c>
      <c r="AP66" s="31">
        <f>AP68+AP69+AP70</f>
        <v>0</v>
      </c>
      <c r="AQ66" s="31">
        <f t="shared" si="319"/>
        <v>1091234.0999999999</v>
      </c>
      <c r="AR66" s="31">
        <f>AR68+AR69+AR70</f>
        <v>0</v>
      </c>
      <c r="AS66" s="31">
        <f t="shared" si="320"/>
        <v>1091234.0999999999</v>
      </c>
      <c r="AT66" s="31">
        <f>AT68+AT69+AT70</f>
        <v>0</v>
      </c>
      <c r="AU66" s="31">
        <f t="shared" si="321"/>
        <v>1091234.0999999999</v>
      </c>
      <c r="AV66" s="31">
        <f>AV68+AV69+AV70</f>
        <v>0</v>
      </c>
      <c r="AW66" s="31">
        <f t="shared" si="322"/>
        <v>1091234.0999999999</v>
      </c>
      <c r="AX66" s="31">
        <f>AX68+AX69+AX70</f>
        <v>0</v>
      </c>
      <c r="AY66" s="31">
        <f t="shared" si="323"/>
        <v>1091234.0999999999</v>
      </c>
      <c r="AZ66" s="31">
        <f>AZ68+AZ69+AZ70</f>
        <v>0</v>
      </c>
      <c r="BA66" s="31">
        <f t="shared" si="324"/>
        <v>1091234.0999999999</v>
      </c>
      <c r="BB66" s="31">
        <f>BB68+BB69+BB70</f>
        <v>25000</v>
      </c>
      <c r="BC66" s="31">
        <f t="shared" si="325"/>
        <v>1116234.0999999999</v>
      </c>
      <c r="BD66" s="31">
        <f>BD68+BD69+BD70</f>
        <v>0</v>
      </c>
      <c r="BE66" s="31">
        <f t="shared" si="326"/>
        <v>1116234.0999999999</v>
      </c>
      <c r="BF66" s="31">
        <f>BF68+BF69+BF70</f>
        <v>125170.2</v>
      </c>
      <c r="BG66" s="31">
        <f t="shared" si="327"/>
        <v>1241404.2999999998</v>
      </c>
      <c r="BH66" s="42">
        <f>BH68+BH69+BH70</f>
        <v>0</v>
      </c>
      <c r="BI66" s="69">
        <f t="shared" si="328"/>
        <v>1241404.2999999998</v>
      </c>
      <c r="BJ66" s="31">
        <f t="shared" si="339"/>
        <v>94000</v>
      </c>
      <c r="BK66" s="31">
        <f>BK68+BK69+BK70</f>
        <v>-94000</v>
      </c>
      <c r="BL66" s="31">
        <f t="shared" si="28"/>
        <v>0</v>
      </c>
      <c r="BM66" s="31">
        <f>BM68+BM69+BM70</f>
        <v>0</v>
      </c>
      <c r="BN66" s="31">
        <f t="shared" si="329"/>
        <v>0</v>
      </c>
      <c r="BO66" s="31">
        <f>BO68+BO69+BO70</f>
        <v>0</v>
      </c>
      <c r="BP66" s="31">
        <f t="shared" si="330"/>
        <v>0</v>
      </c>
      <c r="BQ66" s="31">
        <f>BQ68+BQ69+BQ70</f>
        <v>0</v>
      </c>
      <c r="BR66" s="31">
        <f t="shared" si="331"/>
        <v>0</v>
      </c>
      <c r="BS66" s="31">
        <f>BS68+BS69+BS70</f>
        <v>0</v>
      </c>
      <c r="BT66" s="31">
        <f t="shared" si="332"/>
        <v>0</v>
      </c>
      <c r="BU66" s="31">
        <f>BU68+BU69+BU70</f>
        <v>0</v>
      </c>
      <c r="BV66" s="31">
        <f t="shared" si="333"/>
        <v>0</v>
      </c>
      <c r="BW66" s="31">
        <f>BW68+BW69+BW70</f>
        <v>0</v>
      </c>
      <c r="BX66" s="31">
        <f t="shared" si="334"/>
        <v>0</v>
      </c>
      <c r="BY66" s="31">
        <f>BY68+BY69+BY70</f>
        <v>0</v>
      </c>
      <c r="BZ66" s="31">
        <f t="shared" si="335"/>
        <v>0</v>
      </c>
      <c r="CA66" s="31">
        <f>CA68+CA69+CA70</f>
        <v>0</v>
      </c>
      <c r="CB66" s="31">
        <f t="shared" si="336"/>
        <v>0</v>
      </c>
      <c r="CC66" s="31">
        <f>CC68+CC69+CC70</f>
        <v>0</v>
      </c>
      <c r="CD66" s="31">
        <f t="shared" si="337"/>
        <v>0</v>
      </c>
      <c r="CE66" s="42">
        <f>CE68+CE69+CE70</f>
        <v>0</v>
      </c>
      <c r="CF66" s="69">
        <f t="shared" si="338"/>
        <v>0</v>
      </c>
      <c r="CG66" s="25"/>
      <c r="CI66" s="8"/>
    </row>
    <row r="67" spans="1:87" x14ac:dyDescent="0.35">
      <c r="A67" s="102"/>
      <c r="B67" s="121" t="s">
        <v>5</v>
      </c>
      <c r="C67" s="106"/>
      <c r="D67" s="3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69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42"/>
      <c r="AJ67" s="69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42"/>
      <c r="BI67" s="69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42"/>
      <c r="CF67" s="69"/>
      <c r="CG67" s="25"/>
      <c r="CI67" s="8"/>
    </row>
    <row r="68" spans="1:87" s="3" customFormat="1" hidden="1" x14ac:dyDescent="0.35">
      <c r="A68" s="1"/>
      <c r="B68" s="37" t="s">
        <v>6</v>
      </c>
      <c r="C68" s="5"/>
      <c r="D68" s="30">
        <v>17770.600000000006</v>
      </c>
      <c r="E68" s="31">
        <v>178969.2</v>
      </c>
      <c r="F68" s="31">
        <f t="shared" si="0"/>
        <v>196739.80000000002</v>
      </c>
      <c r="G68" s="31"/>
      <c r="H68" s="31">
        <f t="shared" ref="H68:H90" si="340">F68+G68</f>
        <v>196739.80000000002</v>
      </c>
      <c r="I68" s="31"/>
      <c r="J68" s="31">
        <f t="shared" ref="J68:J90" si="341">H68+I68</f>
        <v>196739.80000000002</v>
      </c>
      <c r="K68" s="31"/>
      <c r="L68" s="31">
        <f t="shared" ref="L68:L90" si="342">J68+K68</f>
        <v>196739.80000000002</v>
      </c>
      <c r="M68" s="31"/>
      <c r="N68" s="31">
        <f t="shared" ref="N68:N90" si="343">L68+M68</f>
        <v>196739.80000000002</v>
      </c>
      <c r="O68" s="69"/>
      <c r="P68" s="31">
        <f t="shared" ref="P68:P90" si="344">N68+O68</f>
        <v>196739.80000000002</v>
      </c>
      <c r="Q68" s="31"/>
      <c r="R68" s="31">
        <f t="shared" ref="R68:R90" si="345">P68+Q68</f>
        <v>196739.80000000002</v>
      </c>
      <c r="S68" s="31"/>
      <c r="T68" s="31">
        <f t="shared" ref="T68:T90" si="346">R68+S68</f>
        <v>196739.80000000002</v>
      </c>
      <c r="U68" s="31"/>
      <c r="V68" s="31">
        <f t="shared" ref="V68:V90" si="347">T68+U68</f>
        <v>196739.80000000002</v>
      </c>
      <c r="W68" s="31"/>
      <c r="X68" s="31">
        <f t="shared" ref="X68:X90" si="348">V68+W68</f>
        <v>196739.80000000002</v>
      </c>
      <c r="Y68" s="31"/>
      <c r="Z68" s="31">
        <f t="shared" ref="Z68:Z90" si="349">X68+Y68</f>
        <v>196739.80000000002</v>
      </c>
      <c r="AA68" s="31">
        <v>-25000</v>
      </c>
      <c r="AB68" s="31">
        <f t="shared" ref="AB68:AB90" si="350">Z68+AA68</f>
        <v>171739.80000000002</v>
      </c>
      <c r="AC68" s="31"/>
      <c r="AD68" s="31">
        <f t="shared" ref="AD68:AD90" si="351">AB68+AC68</f>
        <v>171739.80000000002</v>
      </c>
      <c r="AE68" s="31">
        <v>-125170.2</v>
      </c>
      <c r="AF68" s="31">
        <f t="shared" ref="AF68:AF90" si="352">AD68+AE68</f>
        <v>46569.60000000002</v>
      </c>
      <c r="AG68" s="31"/>
      <c r="AH68" s="31">
        <f t="shared" ref="AH68:AH90" si="353">AF68+AG68</f>
        <v>46569.60000000002</v>
      </c>
      <c r="AI68" s="42"/>
      <c r="AJ68" s="31">
        <f t="shared" ref="AJ68:AJ90" si="354">AH68+AI68</f>
        <v>46569.60000000002</v>
      </c>
      <c r="AK68" s="31">
        <v>344947.19999999995</v>
      </c>
      <c r="AL68" s="31">
        <v>61467.9</v>
      </c>
      <c r="AM68" s="31">
        <f t="shared" si="16"/>
        <v>406415.1</v>
      </c>
      <c r="AN68" s="31">
        <v>179602.7</v>
      </c>
      <c r="AO68" s="31">
        <f t="shared" ref="AO68:AO90" si="355">AM68+AN68</f>
        <v>586017.80000000005</v>
      </c>
      <c r="AP68" s="31"/>
      <c r="AQ68" s="31">
        <f t="shared" ref="AQ68:AQ90" si="356">AO68+AP68</f>
        <v>586017.80000000005</v>
      </c>
      <c r="AR68" s="31"/>
      <c r="AS68" s="31">
        <f t="shared" ref="AS68:AS90" si="357">AQ68+AR68</f>
        <v>586017.80000000005</v>
      </c>
      <c r="AT68" s="31"/>
      <c r="AU68" s="31">
        <f t="shared" ref="AU68:AU90" si="358">AS68+AT68</f>
        <v>586017.80000000005</v>
      </c>
      <c r="AV68" s="31"/>
      <c r="AW68" s="31">
        <f t="shared" ref="AW68:AW90" si="359">AU68+AV68</f>
        <v>586017.80000000005</v>
      </c>
      <c r="AX68" s="31"/>
      <c r="AY68" s="31">
        <f t="shared" ref="AY68:AY90" si="360">AW68+AX68</f>
        <v>586017.80000000005</v>
      </c>
      <c r="AZ68" s="31"/>
      <c r="BA68" s="31">
        <f t="shared" ref="BA68:BA90" si="361">AY68+AZ68</f>
        <v>586017.80000000005</v>
      </c>
      <c r="BB68" s="31">
        <v>25000</v>
      </c>
      <c r="BC68" s="31">
        <f t="shared" ref="BC68:BC89" si="362">BA68+BB68</f>
        <v>611017.80000000005</v>
      </c>
      <c r="BD68" s="31"/>
      <c r="BE68" s="31">
        <f t="shared" ref="BE68:BE89" si="363">BC68+BD68</f>
        <v>611017.80000000005</v>
      </c>
      <c r="BF68" s="31">
        <v>125170.2</v>
      </c>
      <c r="BG68" s="31">
        <f t="shared" ref="BG68:BG89" si="364">BE68+BF68</f>
        <v>736188</v>
      </c>
      <c r="BH68" s="42"/>
      <c r="BI68" s="31">
        <f t="shared" ref="BI68:BI89" si="365">BG68+BH68</f>
        <v>736188</v>
      </c>
      <c r="BJ68" s="31">
        <v>94000</v>
      </c>
      <c r="BK68" s="31">
        <v>-94000</v>
      </c>
      <c r="BL68" s="31">
        <f t="shared" si="28"/>
        <v>0</v>
      </c>
      <c r="BM68" s="31"/>
      <c r="BN68" s="31">
        <f t="shared" ref="BN68:BN90" si="366">BL68+BM68</f>
        <v>0</v>
      </c>
      <c r="BO68" s="31"/>
      <c r="BP68" s="31">
        <f t="shared" ref="BP68:BP90" si="367">BN68+BO68</f>
        <v>0</v>
      </c>
      <c r="BQ68" s="31"/>
      <c r="BR68" s="31">
        <f t="shared" ref="BR68:BR90" si="368">BP68+BQ68</f>
        <v>0</v>
      </c>
      <c r="BS68" s="31"/>
      <c r="BT68" s="31">
        <f t="shared" ref="BT68:BT90" si="369">BR68+BS68</f>
        <v>0</v>
      </c>
      <c r="BU68" s="31"/>
      <c r="BV68" s="31">
        <f t="shared" ref="BV68:BV90" si="370">BT68+BU68</f>
        <v>0</v>
      </c>
      <c r="BW68" s="31"/>
      <c r="BX68" s="31">
        <f t="shared" ref="BX68:BX90" si="371">BV68+BW68</f>
        <v>0</v>
      </c>
      <c r="BY68" s="31"/>
      <c r="BZ68" s="31">
        <f t="shared" ref="BZ68:BZ90" si="372">BX68+BY68</f>
        <v>0</v>
      </c>
      <c r="CA68" s="31"/>
      <c r="CB68" s="31">
        <f t="shared" ref="CB68:CB90" si="373">BZ68+CA68</f>
        <v>0</v>
      </c>
      <c r="CC68" s="31"/>
      <c r="CD68" s="31">
        <f t="shared" ref="CD68:CD90" si="374">CB68+CC68</f>
        <v>0</v>
      </c>
      <c r="CE68" s="42"/>
      <c r="CF68" s="31">
        <f t="shared" ref="CF68:CF90" si="375">CD68+CE68</f>
        <v>0</v>
      </c>
      <c r="CG68" s="25" t="s">
        <v>203</v>
      </c>
      <c r="CH68" s="19" t="s">
        <v>49</v>
      </c>
      <c r="CI68" s="8"/>
    </row>
    <row r="69" spans="1:87" x14ac:dyDescent="0.35">
      <c r="A69" s="102"/>
      <c r="B69" s="121" t="s">
        <v>12</v>
      </c>
      <c r="C69" s="104"/>
      <c r="D69" s="30">
        <v>0</v>
      </c>
      <c r="E69" s="31">
        <v>9476.7000000000007</v>
      </c>
      <c r="F69" s="31">
        <f t="shared" si="0"/>
        <v>9476.7000000000007</v>
      </c>
      <c r="G69" s="31"/>
      <c r="H69" s="31">
        <f t="shared" si="340"/>
        <v>9476.7000000000007</v>
      </c>
      <c r="I69" s="31"/>
      <c r="J69" s="31">
        <f t="shared" si="341"/>
        <v>9476.7000000000007</v>
      </c>
      <c r="K69" s="31"/>
      <c r="L69" s="31">
        <f t="shared" si="342"/>
        <v>9476.7000000000007</v>
      </c>
      <c r="M69" s="31"/>
      <c r="N69" s="31">
        <f t="shared" si="343"/>
        <v>9476.7000000000007</v>
      </c>
      <c r="O69" s="69"/>
      <c r="P69" s="31">
        <f t="shared" si="344"/>
        <v>9476.7000000000007</v>
      </c>
      <c r="Q69" s="31"/>
      <c r="R69" s="31">
        <f t="shared" si="345"/>
        <v>9476.7000000000007</v>
      </c>
      <c r="S69" s="31"/>
      <c r="T69" s="31">
        <f t="shared" si="346"/>
        <v>9476.7000000000007</v>
      </c>
      <c r="U69" s="31"/>
      <c r="V69" s="31">
        <f t="shared" si="347"/>
        <v>9476.7000000000007</v>
      </c>
      <c r="W69" s="31"/>
      <c r="X69" s="31">
        <f t="shared" si="348"/>
        <v>9476.7000000000007</v>
      </c>
      <c r="Y69" s="31"/>
      <c r="Z69" s="31">
        <f t="shared" si="349"/>
        <v>9476.7000000000007</v>
      </c>
      <c r="AA69" s="31"/>
      <c r="AB69" s="31">
        <f t="shared" si="350"/>
        <v>9476.7000000000007</v>
      </c>
      <c r="AC69" s="31"/>
      <c r="AD69" s="31">
        <f t="shared" si="351"/>
        <v>9476.7000000000007</v>
      </c>
      <c r="AE69" s="31"/>
      <c r="AF69" s="31">
        <f t="shared" si="352"/>
        <v>9476.7000000000007</v>
      </c>
      <c r="AG69" s="31"/>
      <c r="AH69" s="31">
        <f t="shared" si="353"/>
        <v>9476.7000000000007</v>
      </c>
      <c r="AI69" s="42"/>
      <c r="AJ69" s="69">
        <f t="shared" si="354"/>
        <v>9476.7000000000007</v>
      </c>
      <c r="AK69" s="31">
        <v>14277.6</v>
      </c>
      <c r="AL69" s="31">
        <f>-14277.6+25260.8</f>
        <v>10983.199999999999</v>
      </c>
      <c r="AM69" s="31">
        <f t="shared" si="16"/>
        <v>25260.799999999999</v>
      </c>
      <c r="AN69" s="31"/>
      <c r="AO69" s="31">
        <f t="shared" si="355"/>
        <v>25260.799999999999</v>
      </c>
      <c r="AP69" s="31"/>
      <c r="AQ69" s="31">
        <f t="shared" si="356"/>
        <v>25260.799999999999</v>
      </c>
      <c r="AR69" s="31"/>
      <c r="AS69" s="31">
        <f t="shared" si="357"/>
        <v>25260.799999999999</v>
      </c>
      <c r="AT69" s="31"/>
      <c r="AU69" s="31">
        <f t="shared" si="358"/>
        <v>25260.799999999999</v>
      </c>
      <c r="AV69" s="31"/>
      <c r="AW69" s="31">
        <f t="shared" si="359"/>
        <v>25260.799999999999</v>
      </c>
      <c r="AX69" s="31"/>
      <c r="AY69" s="31">
        <f t="shared" si="360"/>
        <v>25260.799999999999</v>
      </c>
      <c r="AZ69" s="31"/>
      <c r="BA69" s="31">
        <f t="shared" si="361"/>
        <v>25260.799999999999</v>
      </c>
      <c r="BB69" s="31"/>
      <c r="BC69" s="31">
        <f t="shared" si="362"/>
        <v>25260.799999999999</v>
      </c>
      <c r="BD69" s="31"/>
      <c r="BE69" s="31">
        <f t="shared" si="363"/>
        <v>25260.799999999999</v>
      </c>
      <c r="BF69" s="31"/>
      <c r="BG69" s="31">
        <f t="shared" si="364"/>
        <v>25260.799999999999</v>
      </c>
      <c r="BH69" s="42"/>
      <c r="BI69" s="69">
        <f t="shared" si="365"/>
        <v>25260.799999999999</v>
      </c>
      <c r="BJ69" s="31">
        <v>0</v>
      </c>
      <c r="BK69" s="31"/>
      <c r="BL69" s="31">
        <f t="shared" si="28"/>
        <v>0</v>
      </c>
      <c r="BM69" s="31"/>
      <c r="BN69" s="31">
        <f t="shared" si="366"/>
        <v>0</v>
      </c>
      <c r="BO69" s="31"/>
      <c r="BP69" s="31">
        <f t="shared" si="367"/>
        <v>0</v>
      </c>
      <c r="BQ69" s="31"/>
      <c r="BR69" s="31">
        <f t="shared" si="368"/>
        <v>0</v>
      </c>
      <c r="BS69" s="31"/>
      <c r="BT69" s="31">
        <f t="shared" si="369"/>
        <v>0</v>
      </c>
      <c r="BU69" s="31"/>
      <c r="BV69" s="31">
        <f t="shared" si="370"/>
        <v>0</v>
      </c>
      <c r="BW69" s="31"/>
      <c r="BX69" s="31">
        <f t="shared" si="371"/>
        <v>0</v>
      </c>
      <c r="BY69" s="31"/>
      <c r="BZ69" s="31">
        <f t="shared" si="372"/>
        <v>0</v>
      </c>
      <c r="CA69" s="31"/>
      <c r="CB69" s="31">
        <f t="shared" si="373"/>
        <v>0</v>
      </c>
      <c r="CC69" s="31"/>
      <c r="CD69" s="31">
        <f t="shared" si="374"/>
        <v>0</v>
      </c>
      <c r="CE69" s="42"/>
      <c r="CF69" s="69">
        <f t="shared" si="375"/>
        <v>0</v>
      </c>
      <c r="CG69" s="25" t="s">
        <v>309</v>
      </c>
      <c r="CI69" s="8"/>
    </row>
    <row r="70" spans="1:87" x14ac:dyDescent="0.35">
      <c r="A70" s="102"/>
      <c r="B70" s="121" t="s">
        <v>27</v>
      </c>
      <c r="C70" s="104"/>
      <c r="D70" s="30"/>
      <c r="E70" s="31">
        <v>180057</v>
      </c>
      <c r="F70" s="31">
        <f t="shared" si="0"/>
        <v>180057</v>
      </c>
      <c r="G70" s="31"/>
      <c r="H70" s="31">
        <f t="shared" si="340"/>
        <v>180057</v>
      </c>
      <c r="I70" s="31"/>
      <c r="J70" s="31">
        <f t="shared" si="341"/>
        <v>180057</v>
      </c>
      <c r="K70" s="31"/>
      <c r="L70" s="31">
        <f t="shared" si="342"/>
        <v>180057</v>
      </c>
      <c r="M70" s="31"/>
      <c r="N70" s="31">
        <f t="shared" si="343"/>
        <v>180057</v>
      </c>
      <c r="O70" s="69"/>
      <c r="P70" s="31">
        <f t="shared" si="344"/>
        <v>180057</v>
      </c>
      <c r="Q70" s="31"/>
      <c r="R70" s="31">
        <f t="shared" si="345"/>
        <v>180057</v>
      </c>
      <c r="S70" s="31"/>
      <c r="T70" s="31">
        <f t="shared" si="346"/>
        <v>180057</v>
      </c>
      <c r="U70" s="31"/>
      <c r="V70" s="31">
        <f t="shared" si="347"/>
        <v>180057</v>
      </c>
      <c r="W70" s="31"/>
      <c r="X70" s="31">
        <f t="shared" si="348"/>
        <v>180057</v>
      </c>
      <c r="Y70" s="31"/>
      <c r="Z70" s="31">
        <f t="shared" si="349"/>
        <v>180057</v>
      </c>
      <c r="AA70" s="31"/>
      <c r="AB70" s="31">
        <f t="shared" si="350"/>
        <v>180057</v>
      </c>
      <c r="AC70" s="31"/>
      <c r="AD70" s="31">
        <f t="shared" si="351"/>
        <v>180057</v>
      </c>
      <c r="AE70" s="31"/>
      <c r="AF70" s="31">
        <f t="shared" si="352"/>
        <v>180057</v>
      </c>
      <c r="AG70" s="31"/>
      <c r="AH70" s="31">
        <f t="shared" si="353"/>
        <v>180057</v>
      </c>
      <c r="AI70" s="42"/>
      <c r="AJ70" s="69">
        <f t="shared" si="354"/>
        <v>180057</v>
      </c>
      <c r="AK70" s="31"/>
      <c r="AL70" s="31">
        <v>479955.5</v>
      </c>
      <c r="AM70" s="31">
        <f t="shared" si="16"/>
        <v>479955.5</v>
      </c>
      <c r="AN70" s="31"/>
      <c r="AO70" s="31">
        <f t="shared" si="355"/>
        <v>479955.5</v>
      </c>
      <c r="AP70" s="31"/>
      <c r="AQ70" s="31">
        <f t="shared" si="356"/>
        <v>479955.5</v>
      </c>
      <c r="AR70" s="31"/>
      <c r="AS70" s="31">
        <f t="shared" si="357"/>
        <v>479955.5</v>
      </c>
      <c r="AT70" s="31"/>
      <c r="AU70" s="31">
        <f t="shared" si="358"/>
        <v>479955.5</v>
      </c>
      <c r="AV70" s="31"/>
      <c r="AW70" s="31">
        <f t="shared" si="359"/>
        <v>479955.5</v>
      </c>
      <c r="AX70" s="31"/>
      <c r="AY70" s="31">
        <f t="shared" si="360"/>
        <v>479955.5</v>
      </c>
      <c r="AZ70" s="31"/>
      <c r="BA70" s="31">
        <f t="shared" si="361"/>
        <v>479955.5</v>
      </c>
      <c r="BB70" s="31"/>
      <c r="BC70" s="31">
        <f t="shared" si="362"/>
        <v>479955.5</v>
      </c>
      <c r="BD70" s="31"/>
      <c r="BE70" s="31">
        <f t="shared" si="363"/>
        <v>479955.5</v>
      </c>
      <c r="BF70" s="31"/>
      <c r="BG70" s="31">
        <f t="shared" si="364"/>
        <v>479955.5</v>
      </c>
      <c r="BH70" s="42"/>
      <c r="BI70" s="69">
        <f t="shared" si="365"/>
        <v>479955.5</v>
      </c>
      <c r="BJ70" s="31"/>
      <c r="BK70" s="31"/>
      <c r="BL70" s="31">
        <f t="shared" si="28"/>
        <v>0</v>
      </c>
      <c r="BM70" s="31"/>
      <c r="BN70" s="31">
        <f t="shared" si="366"/>
        <v>0</v>
      </c>
      <c r="BO70" s="31"/>
      <c r="BP70" s="31">
        <f t="shared" si="367"/>
        <v>0</v>
      </c>
      <c r="BQ70" s="31"/>
      <c r="BR70" s="31">
        <f t="shared" si="368"/>
        <v>0</v>
      </c>
      <c r="BS70" s="31"/>
      <c r="BT70" s="31">
        <f t="shared" si="369"/>
        <v>0</v>
      </c>
      <c r="BU70" s="31"/>
      <c r="BV70" s="31">
        <f t="shared" si="370"/>
        <v>0</v>
      </c>
      <c r="BW70" s="31"/>
      <c r="BX70" s="31">
        <f t="shared" si="371"/>
        <v>0</v>
      </c>
      <c r="BY70" s="31"/>
      <c r="BZ70" s="31">
        <f t="shared" si="372"/>
        <v>0</v>
      </c>
      <c r="CA70" s="31"/>
      <c r="CB70" s="31">
        <f t="shared" si="373"/>
        <v>0</v>
      </c>
      <c r="CC70" s="31"/>
      <c r="CD70" s="31">
        <f t="shared" si="374"/>
        <v>0</v>
      </c>
      <c r="CE70" s="42"/>
      <c r="CF70" s="69">
        <f t="shared" si="375"/>
        <v>0</v>
      </c>
      <c r="CG70" s="25" t="s">
        <v>307</v>
      </c>
      <c r="CI70" s="8"/>
    </row>
    <row r="71" spans="1:87" ht="36" x14ac:dyDescent="0.35">
      <c r="A71" s="102" t="s">
        <v>76</v>
      </c>
      <c r="B71" s="121" t="s">
        <v>55</v>
      </c>
      <c r="C71" s="106" t="s">
        <v>11</v>
      </c>
      <c r="D71" s="30">
        <v>6999.9</v>
      </c>
      <c r="E71" s="31"/>
      <c r="F71" s="31">
        <f t="shared" si="0"/>
        <v>6999.9</v>
      </c>
      <c r="G71" s="31"/>
      <c r="H71" s="31">
        <f t="shared" si="340"/>
        <v>6999.9</v>
      </c>
      <c r="I71" s="31"/>
      <c r="J71" s="31">
        <f t="shared" si="341"/>
        <v>6999.9</v>
      </c>
      <c r="K71" s="31"/>
      <c r="L71" s="31">
        <f t="shared" si="342"/>
        <v>6999.9</v>
      </c>
      <c r="M71" s="31"/>
      <c r="N71" s="31">
        <f t="shared" si="343"/>
        <v>6999.9</v>
      </c>
      <c r="O71" s="69">
        <v>-6999.9</v>
      </c>
      <c r="P71" s="31">
        <f t="shared" si="344"/>
        <v>0</v>
      </c>
      <c r="Q71" s="31"/>
      <c r="R71" s="31">
        <f t="shared" si="345"/>
        <v>0</v>
      </c>
      <c r="S71" s="31"/>
      <c r="T71" s="31">
        <f t="shared" si="346"/>
        <v>0</v>
      </c>
      <c r="U71" s="31"/>
      <c r="V71" s="31">
        <f t="shared" si="347"/>
        <v>0</v>
      </c>
      <c r="W71" s="31"/>
      <c r="X71" s="31">
        <f t="shared" si="348"/>
        <v>0</v>
      </c>
      <c r="Y71" s="31"/>
      <c r="Z71" s="31">
        <f t="shared" si="349"/>
        <v>0</v>
      </c>
      <c r="AA71" s="31"/>
      <c r="AB71" s="31">
        <f t="shared" si="350"/>
        <v>0</v>
      </c>
      <c r="AC71" s="31"/>
      <c r="AD71" s="31">
        <f t="shared" si="351"/>
        <v>0</v>
      </c>
      <c r="AE71" s="31"/>
      <c r="AF71" s="31">
        <f t="shared" si="352"/>
        <v>0</v>
      </c>
      <c r="AG71" s="31"/>
      <c r="AH71" s="31">
        <f t="shared" si="353"/>
        <v>0</v>
      </c>
      <c r="AI71" s="42"/>
      <c r="AJ71" s="69">
        <f t="shared" si="354"/>
        <v>0</v>
      </c>
      <c r="AK71" s="31">
        <v>0</v>
      </c>
      <c r="AL71" s="31"/>
      <c r="AM71" s="31">
        <f t="shared" si="16"/>
        <v>0</v>
      </c>
      <c r="AN71" s="31"/>
      <c r="AO71" s="31">
        <f t="shared" si="355"/>
        <v>0</v>
      </c>
      <c r="AP71" s="31"/>
      <c r="AQ71" s="31">
        <f t="shared" si="356"/>
        <v>0</v>
      </c>
      <c r="AR71" s="31"/>
      <c r="AS71" s="31">
        <f t="shared" si="357"/>
        <v>0</v>
      </c>
      <c r="AT71" s="31"/>
      <c r="AU71" s="31">
        <f t="shared" si="358"/>
        <v>0</v>
      </c>
      <c r="AV71" s="31"/>
      <c r="AW71" s="31">
        <f t="shared" si="359"/>
        <v>0</v>
      </c>
      <c r="AX71" s="31"/>
      <c r="AY71" s="31">
        <f t="shared" si="360"/>
        <v>0</v>
      </c>
      <c r="AZ71" s="31"/>
      <c r="BA71" s="31">
        <f t="shared" si="361"/>
        <v>0</v>
      </c>
      <c r="BB71" s="31"/>
      <c r="BC71" s="31">
        <f t="shared" si="362"/>
        <v>0</v>
      </c>
      <c r="BD71" s="31"/>
      <c r="BE71" s="31">
        <f t="shared" si="363"/>
        <v>0</v>
      </c>
      <c r="BF71" s="31"/>
      <c r="BG71" s="31">
        <f t="shared" si="364"/>
        <v>0</v>
      </c>
      <c r="BH71" s="42"/>
      <c r="BI71" s="69">
        <f t="shared" si="365"/>
        <v>0</v>
      </c>
      <c r="BJ71" s="31">
        <v>0</v>
      </c>
      <c r="BK71" s="31"/>
      <c r="BL71" s="31">
        <f t="shared" si="28"/>
        <v>0</v>
      </c>
      <c r="BM71" s="31"/>
      <c r="BN71" s="31">
        <f t="shared" si="366"/>
        <v>0</v>
      </c>
      <c r="BO71" s="31"/>
      <c r="BP71" s="31">
        <f t="shared" si="367"/>
        <v>0</v>
      </c>
      <c r="BQ71" s="31"/>
      <c r="BR71" s="31">
        <f t="shared" si="368"/>
        <v>0</v>
      </c>
      <c r="BS71" s="31">
        <v>6999.9</v>
      </c>
      <c r="BT71" s="31">
        <f t="shared" si="369"/>
        <v>6999.9</v>
      </c>
      <c r="BU71" s="31"/>
      <c r="BV71" s="31">
        <f t="shared" si="370"/>
        <v>6999.9</v>
      </c>
      <c r="BW71" s="31"/>
      <c r="BX71" s="31">
        <f t="shared" si="371"/>
        <v>6999.9</v>
      </c>
      <c r="BY71" s="31"/>
      <c r="BZ71" s="31">
        <f t="shared" si="372"/>
        <v>6999.9</v>
      </c>
      <c r="CA71" s="31"/>
      <c r="CB71" s="31">
        <f t="shared" si="373"/>
        <v>6999.9</v>
      </c>
      <c r="CC71" s="31"/>
      <c r="CD71" s="31">
        <f t="shared" si="374"/>
        <v>6999.9</v>
      </c>
      <c r="CE71" s="42"/>
      <c r="CF71" s="69">
        <f t="shared" si="375"/>
        <v>6999.9</v>
      </c>
      <c r="CG71" s="25" t="s">
        <v>204</v>
      </c>
      <c r="CI71" s="8"/>
    </row>
    <row r="72" spans="1:87" ht="36" x14ac:dyDescent="0.35">
      <c r="A72" s="102" t="s">
        <v>77</v>
      </c>
      <c r="B72" s="121" t="s">
        <v>56</v>
      </c>
      <c r="C72" s="106" t="s">
        <v>11</v>
      </c>
      <c r="D72" s="30">
        <v>622.9</v>
      </c>
      <c r="E72" s="31"/>
      <c r="F72" s="31">
        <f t="shared" si="0"/>
        <v>622.9</v>
      </c>
      <c r="G72" s="31"/>
      <c r="H72" s="31">
        <f t="shared" si="340"/>
        <v>622.9</v>
      </c>
      <c r="I72" s="31"/>
      <c r="J72" s="31">
        <f t="shared" si="341"/>
        <v>622.9</v>
      </c>
      <c r="K72" s="31"/>
      <c r="L72" s="31">
        <f t="shared" si="342"/>
        <v>622.9</v>
      </c>
      <c r="M72" s="31"/>
      <c r="N72" s="31">
        <f t="shared" si="343"/>
        <v>622.9</v>
      </c>
      <c r="O72" s="69"/>
      <c r="P72" s="31">
        <f t="shared" si="344"/>
        <v>622.9</v>
      </c>
      <c r="Q72" s="31"/>
      <c r="R72" s="31">
        <f t="shared" si="345"/>
        <v>622.9</v>
      </c>
      <c r="S72" s="31"/>
      <c r="T72" s="31">
        <f t="shared" si="346"/>
        <v>622.9</v>
      </c>
      <c r="U72" s="31"/>
      <c r="V72" s="31">
        <f t="shared" si="347"/>
        <v>622.9</v>
      </c>
      <c r="W72" s="31"/>
      <c r="X72" s="31">
        <f t="shared" si="348"/>
        <v>622.9</v>
      </c>
      <c r="Y72" s="31"/>
      <c r="Z72" s="31">
        <f t="shared" si="349"/>
        <v>622.9</v>
      </c>
      <c r="AA72" s="31"/>
      <c r="AB72" s="31">
        <f t="shared" si="350"/>
        <v>622.9</v>
      </c>
      <c r="AC72" s="31"/>
      <c r="AD72" s="31">
        <f t="shared" si="351"/>
        <v>622.9</v>
      </c>
      <c r="AE72" s="31"/>
      <c r="AF72" s="31">
        <f t="shared" si="352"/>
        <v>622.9</v>
      </c>
      <c r="AG72" s="31"/>
      <c r="AH72" s="31">
        <f t="shared" si="353"/>
        <v>622.9</v>
      </c>
      <c r="AI72" s="42"/>
      <c r="AJ72" s="69">
        <f t="shared" si="354"/>
        <v>622.9</v>
      </c>
      <c r="AK72" s="31">
        <v>16000</v>
      </c>
      <c r="AL72" s="31"/>
      <c r="AM72" s="31">
        <f t="shared" si="16"/>
        <v>16000</v>
      </c>
      <c r="AN72" s="31"/>
      <c r="AO72" s="31">
        <f t="shared" si="355"/>
        <v>16000</v>
      </c>
      <c r="AP72" s="31"/>
      <c r="AQ72" s="31">
        <f t="shared" si="356"/>
        <v>16000</v>
      </c>
      <c r="AR72" s="31"/>
      <c r="AS72" s="31">
        <f t="shared" si="357"/>
        <v>16000</v>
      </c>
      <c r="AT72" s="31"/>
      <c r="AU72" s="31">
        <f t="shared" si="358"/>
        <v>16000</v>
      </c>
      <c r="AV72" s="31"/>
      <c r="AW72" s="31">
        <f t="shared" si="359"/>
        <v>16000</v>
      </c>
      <c r="AX72" s="31"/>
      <c r="AY72" s="31">
        <f t="shared" si="360"/>
        <v>16000</v>
      </c>
      <c r="AZ72" s="31"/>
      <c r="BA72" s="31">
        <f t="shared" si="361"/>
        <v>16000</v>
      </c>
      <c r="BB72" s="31"/>
      <c r="BC72" s="31">
        <f t="shared" si="362"/>
        <v>16000</v>
      </c>
      <c r="BD72" s="31"/>
      <c r="BE72" s="31">
        <f t="shared" si="363"/>
        <v>16000</v>
      </c>
      <c r="BF72" s="31"/>
      <c r="BG72" s="31">
        <f t="shared" si="364"/>
        <v>16000</v>
      </c>
      <c r="BH72" s="42"/>
      <c r="BI72" s="69">
        <f t="shared" si="365"/>
        <v>16000</v>
      </c>
      <c r="BJ72" s="31">
        <v>0</v>
      </c>
      <c r="BK72" s="31"/>
      <c r="BL72" s="31">
        <f t="shared" si="28"/>
        <v>0</v>
      </c>
      <c r="BM72" s="31"/>
      <c r="BN72" s="31">
        <f t="shared" si="366"/>
        <v>0</v>
      </c>
      <c r="BO72" s="31"/>
      <c r="BP72" s="31">
        <f t="shared" si="367"/>
        <v>0</v>
      </c>
      <c r="BQ72" s="31"/>
      <c r="BR72" s="31">
        <f t="shared" si="368"/>
        <v>0</v>
      </c>
      <c r="BS72" s="31"/>
      <c r="BT72" s="31">
        <f t="shared" si="369"/>
        <v>0</v>
      </c>
      <c r="BU72" s="31"/>
      <c r="BV72" s="31">
        <f t="shared" si="370"/>
        <v>0</v>
      </c>
      <c r="BW72" s="31"/>
      <c r="BX72" s="31">
        <f t="shared" si="371"/>
        <v>0</v>
      </c>
      <c r="BY72" s="31"/>
      <c r="BZ72" s="31">
        <f t="shared" si="372"/>
        <v>0</v>
      </c>
      <c r="CA72" s="31"/>
      <c r="CB72" s="31">
        <f t="shared" si="373"/>
        <v>0</v>
      </c>
      <c r="CC72" s="31"/>
      <c r="CD72" s="31">
        <f t="shared" si="374"/>
        <v>0</v>
      </c>
      <c r="CE72" s="42"/>
      <c r="CF72" s="69">
        <f t="shared" si="375"/>
        <v>0</v>
      </c>
      <c r="CG72" s="25" t="s">
        <v>205</v>
      </c>
      <c r="CI72" s="8"/>
    </row>
    <row r="73" spans="1:87" ht="36" x14ac:dyDescent="0.35">
      <c r="A73" s="102" t="s">
        <v>78</v>
      </c>
      <c r="B73" s="121" t="s">
        <v>57</v>
      </c>
      <c r="C73" s="106" t="s">
        <v>11</v>
      </c>
      <c r="D73" s="30">
        <v>622.9</v>
      </c>
      <c r="E73" s="31"/>
      <c r="F73" s="31">
        <f t="shared" si="0"/>
        <v>622.9</v>
      </c>
      <c r="G73" s="31"/>
      <c r="H73" s="31">
        <f t="shared" si="340"/>
        <v>622.9</v>
      </c>
      <c r="I73" s="31"/>
      <c r="J73" s="31">
        <f t="shared" si="341"/>
        <v>622.9</v>
      </c>
      <c r="K73" s="31"/>
      <c r="L73" s="31">
        <f t="shared" si="342"/>
        <v>622.9</v>
      </c>
      <c r="M73" s="31"/>
      <c r="N73" s="31">
        <f t="shared" si="343"/>
        <v>622.9</v>
      </c>
      <c r="O73" s="69"/>
      <c r="P73" s="31">
        <f t="shared" si="344"/>
        <v>622.9</v>
      </c>
      <c r="Q73" s="31"/>
      <c r="R73" s="31">
        <f t="shared" si="345"/>
        <v>622.9</v>
      </c>
      <c r="S73" s="31"/>
      <c r="T73" s="31">
        <f t="shared" si="346"/>
        <v>622.9</v>
      </c>
      <c r="U73" s="31"/>
      <c r="V73" s="31">
        <f t="shared" si="347"/>
        <v>622.9</v>
      </c>
      <c r="W73" s="31"/>
      <c r="X73" s="31">
        <f t="shared" si="348"/>
        <v>622.9</v>
      </c>
      <c r="Y73" s="31"/>
      <c r="Z73" s="31">
        <f t="shared" si="349"/>
        <v>622.9</v>
      </c>
      <c r="AA73" s="31"/>
      <c r="AB73" s="31">
        <f t="shared" si="350"/>
        <v>622.9</v>
      </c>
      <c r="AC73" s="31"/>
      <c r="AD73" s="31">
        <f t="shared" si="351"/>
        <v>622.9</v>
      </c>
      <c r="AE73" s="31"/>
      <c r="AF73" s="31">
        <f t="shared" si="352"/>
        <v>622.9</v>
      </c>
      <c r="AG73" s="31"/>
      <c r="AH73" s="31">
        <f t="shared" si="353"/>
        <v>622.9</v>
      </c>
      <c r="AI73" s="42"/>
      <c r="AJ73" s="69">
        <f t="shared" si="354"/>
        <v>622.9</v>
      </c>
      <c r="AK73" s="31">
        <v>16000</v>
      </c>
      <c r="AL73" s="31"/>
      <c r="AM73" s="31">
        <f t="shared" si="16"/>
        <v>16000</v>
      </c>
      <c r="AN73" s="31"/>
      <c r="AO73" s="31">
        <f t="shared" si="355"/>
        <v>16000</v>
      </c>
      <c r="AP73" s="31"/>
      <c r="AQ73" s="31">
        <f t="shared" si="356"/>
        <v>16000</v>
      </c>
      <c r="AR73" s="31"/>
      <c r="AS73" s="31">
        <f t="shared" si="357"/>
        <v>16000</v>
      </c>
      <c r="AT73" s="31"/>
      <c r="AU73" s="31">
        <f t="shared" si="358"/>
        <v>16000</v>
      </c>
      <c r="AV73" s="31"/>
      <c r="AW73" s="31">
        <f t="shared" si="359"/>
        <v>16000</v>
      </c>
      <c r="AX73" s="31"/>
      <c r="AY73" s="31">
        <f t="shared" si="360"/>
        <v>16000</v>
      </c>
      <c r="AZ73" s="31"/>
      <c r="BA73" s="31">
        <f t="shared" si="361"/>
        <v>16000</v>
      </c>
      <c r="BB73" s="31"/>
      <c r="BC73" s="31">
        <f t="shared" si="362"/>
        <v>16000</v>
      </c>
      <c r="BD73" s="31"/>
      <c r="BE73" s="31">
        <f t="shared" si="363"/>
        <v>16000</v>
      </c>
      <c r="BF73" s="31"/>
      <c r="BG73" s="31">
        <f t="shared" si="364"/>
        <v>16000</v>
      </c>
      <c r="BH73" s="42"/>
      <c r="BI73" s="69">
        <f t="shared" si="365"/>
        <v>16000</v>
      </c>
      <c r="BJ73" s="31">
        <v>0</v>
      </c>
      <c r="BK73" s="31"/>
      <c r="BL73" s="31">
        <f t="shared" si="28"/>
        <v>0</v>
      </c>
      <c r="BM73" s="31"/>
      <c r="BN73" s="31">
        <f t="shared" si="366"/>
        <v>0</v>
      </c>
      <c r="BO73" s="31"/>
      <c r="BP73" s="31">
        <f t="shared" si="367"/>
        <v>0</v>
      </c>
      <c r="BQ73" s="31"/>
      <c r="BR73" s="31">
        <f t="shared" si="368"/>
        <v>0</v>
      </c>
      <c r="BS73" s="31"/>
      <c r="BT73" s="31">
        <f t="shared" si="369"/>
        <v>0</v>
      </c>
      <c r="BU73" s="31"/>
      <c r="BV73" s="31">
        <f t="shared" si="370"/>
        <v>0</v>
      </c>
      <c r="BW73" s="31"/>
      <c r="BX73" s="31">
        <f t="shared" si="371"/>
        <v>0</v>
      </c>
      <c r="BY73" s="31"/>
      <c r="BZ73" s="31">
        <f t="shared" si="372"/>
        <v>0</v>
      </c>
      <c r="CA73" s="31"/>
      <c r="CB73" s="31">
        <f t="shared" si="373"/>
        <v>0</v>
      </c>
      <c r="CC73" s="31"/>
      <c r="CD73" s="31">
        <f t="shared" si="374"/>
        <v>0</v>
      </c>
      <c r="CE73" s="42"/>
      <c r="CF73" s="69">
        <f t="shared" si="375"/>
        <v>0</v>
      </c>
      <c r="CG73" s="25" t="s">
        <v>206</v>
      </c>
      <c r="CI73" s="8"/>
    </row>
    <row r="74" spans="1:87" ht="36" x14ac:dyDescent="0.35">
      <c r="A74" s="102" t="s">
        <v>79</v>
      </c>
      <c r="B74" s="121" t="s">
        <v>58</v>
      </c>
      <c r="C74" s="106" t="s">
        <v>11</v>
      </c>
      <c r="D74" s="30">
        <v>16622.900000000001</v>
      </c>
      <c r="E74" s="31"/>
      <c r="F74" s="31">
        <f t="shared" si="0"/>
        <v>16622.900000000001</v>
      </c>
      <c r="G74" s="31"/>
      <c r="H74" s="31">
        <f t="shared" si="340"/>
        <v>16622.900000000001</v>
      </c>
      <c r="I74" s="31"/>
      <c r="J74" s="31">
        <f t="shared" si="341"/>
        <v>16622.900000000001</v>
      </c>
      <c r="K74" s="31"/>
      <c r="L74" s="31">
        <f t="shared" si="342"/>
        <v>16622.900000000001</v>
      </c>
      <c r="M74" s="31"/>
      <c r="N74" s="31">
        <f t="shared" si="343"/>
        <v>16622.900000000001</v>
      </c>
      <c r="O74" s="69">
        <v>-16622.900000000001</v>
      </c>
      <c r="P74" s="31">
        <f t="shared" si="344"/>
        <v>0</v>
      </c>
      <c r="Q74" s="31"/>
      <c r="R74" s="31">
        <f t="shared" si="345"/>
        <v>0</v>
      </c>
      <c r="S74" s="31"/>
      <c r="T74" s="31">
        <f t="shared" si="346"/>
        <v>0</v>
      </c>
      <c r="U74" s="31"/>
      <c r="V74" s="31">
        <f t="shared" si="347"/>
        <v>0</v>
      </c>
      <c r="W74" s="31"/>
      <c r="X74" s="31">
        <f t="shared" si="348"/>
        <v>0</v>
      </c>
      <c r="Y74" s="31"/>
      <c r="Z74" s="31">
        <f t="shared" si="349"/>
        <v>0</v>
      </c>
      <c r="AA74" s="31"/>
      <c r="AB74" s="31">
        <f t="shared" si="350"/>
        <v>0</v>
      </c>
      <c r="AC74" s="31"/>
      <c r="AD74" s="31">
        <f t="shared" si="351"/>
        <v>0</v>
      </c>
      <c r="AE74" s="31"/>
      <c r="AF74" s="31">
        <f t="shared" si="352"/>
        <v>0</v>
      </c>
      <c r="AG74" s="31"/>
      <c r="AH74" s="31">
        <f t="shared" si="353"/>
        <v>0</v>
      </c>
      <c r="AI74" s="42"/>
      <c r="AJ74" s="69">
        <f t="shared" si="354"/>
        <v>0</v>
      </c>
      <c r="AK74" s="31">
        <v>0</v>
      </c>
      <c r="AL74" s="31"/>
      <c r="AM74" s="31">
        <f t="shared" si="16"/>
        <v>0</v>
      </c>
      <c r="AN74" s="31"/>
      <c r="AO74" s="31">
        <f t="shared" si="355"/>
        <v>0</v>
      </c>
      <c r="AP74" s="31"/>
      <c r="AQ74" s="31">
        <f t="shared" si="356"/>
        <v>0</v>
      </c>
      <c r="AR74" s="31"/>
      <c r="AS74" s="31">
        <f t="shared" si="357"/>
        <v>0</v>
      </c>
      <c r="AT74" s="31"/>
      <c r="AU74" s="31">
        <f t="shared" si="358"/>
        <v>0</v>
      </c>
      <c r="AV74" s="31"/>
      <c r="AW74" s="31">
        <f t="shared" si="359"/>
        <v>0</v>
      </c>
      <c r="AX74" s="31"/>
      <c r="AY74" s="31">
        <f t="shared" si="360"/>
        <v>0</v>
      </c>
      <c r="AZ74" s="31"/>
      <c r="BA74" s="31">
        <f t="shared" si="361"/>
        <v>0</v>
      </c>
      <c r="BB74" s="31"/>
      <c r="BC74" s="31">
        <f t="shared" si="362"/>
        <v>0</v>
      </c>
      <c r="BD74" s="31"/>
      <c r="BE74" s="31">
        <f t="shared" si="363"/>
        <v>0</v>
      </c>
      <c r="BF74" s="31"/>
      <c r="BG74" s="31">
        <f t="shared" si="364"/>
        <v>0</v>
      </c>
      <c r="BH74" s="42"/>
      <c r="BI74" s="69">
        <f t="shared" si="365"/>
        <v>0</v>
      </c>
      <c r="BJ74" s="31">
        <v>0</v>
      </c>
      <c r="BK74" s="31"/>
      <c r="BL74" s="31">
        <f t="shared" si="28"/>
        <v>0</v>
      </c>
      <c r="BM74" s="31"/>
      <c r="BN74" s="31">
        <f t="shared" si="366"/>
        <v>0</v>
      </c>
      <c r="BO74" s="31"/>
      <c r="BP74" s="31">
        <f t="shared" si="367"/>
        <v>0</v>
      </c>
      <c r="BQ74" s="31"/>
      <c r="BR74" s="31">
        <f t="shared" si="368"/>
        <v>0</v>
      </c>
      <c r="BS74" s="31">
        <v>16622.900000000001</v>
      </c>
      <c r="BT74" s="31">
        <f t="shared" si="369"/>
        <v>16622.900000000001</v>
      </c>
      <c r="BU74" s="31"/>
      <c r="BV74" s="31">
        <f t="shared" si="370"/>
        <v>16622.900000000001</v>
      </c>
      <c r="BW74" s="31"/>
      <c r="BX74" s="31">
        <f t="shared" si="371"/>
        <v>16622.900000000001</v>
      </c>
      <c r="BY74" s="31"/>
      <c r="BZ74" s="31">
        <f t="shared" si="372"/>
        <v>16622.900000000001</v>
      </c>
      <c r="CA74" s="31"/>
      <c r="CB74" s="31">
        <f t="shared" si="373"/>
        <v>16622.900000000001</v>
      </c>
      <c r="CC74" s="31"/>
      <c r="CD74" s="31">
        <f t="shared" si="374"/>
        <v>16622.900000000001</v>
      </c>
      <c r="CE74" s="42"/>
      <c r="CF74" s="69">
        <f t="shared" si="375"/>
        <v>16622.900000000001</v>
      </c>
      <c r="CG74" s="25" t="s">
        <v>207</v>
      </c>
      <c r="CI74" s="8"/>
    </row>
    <row r="75" spans="1:87" ht="36" x14ac:dyDescent="0.35">
      <c r="A75" s="102" t="s">
        <v>80</v>
      </c>
      <c r="B75" s="121" t="s">
        <v>59</v>
      </c>
      <c r="C75" s="106" t="s">
        <v>11</v>
      </c>
      <c r="D75" s="30">
        <v>16000</v>
      </c>
      <c r="E75" s="31"/>
      <c r="F75" s="31">
        <f t="shared" si="0"/>
        <v>16000</v>
      </c>
      <c r="G75" s="31"/>
      <c r="H75" s="31">
        <f t="shared" si="340"/>
        <v>16000</v>
      </c>
      <c r="I75" s="31"/>
      <c r="J75" s="31">
        <f t="shared" si="341"/>
        <v>16000</v>
      </c>
      <c r="K75" s="31"/>
      <c r="L75" s="31">
        <f t="shared" si="342"/>
        <v>16000</v>
      </c>
      <c r="M75" s="31"/>
      <c r="N75" s="31">
        <f t="shared" si="343"/>
        <v>16000</v>
      </c>
      <c r="O75" s="69"/>
      <c r="P75" s="31">
        <f t="shared" si="344"/>
        <v>16000</v>
      </c>
      <c r="Q75" s="31"/>
      <c r="R75" s="31">
        <f t="shared" si="345"/>
        <v>16000</v>
      </c>
      <c r="S75" s="31"/>
      <c r="T75" s="31">
        <f t="shared" si="346"/>
        <v>16000</v>
      </c>
      <c r="U75" s="31"/>
      <c r="V75" s="31">
        <f t="shared" si="347"/>
        <v>16000</v>
      </c>
      <c r="W75" s="31"/>
      <c r="X75" s="31">
        <f t="shared" si="348"/>
        <v>16000</v>
      </c>
      <c r="Y75" s="31"/>
      <c r="Z75" s="31">
        <f t="shared" si="349"/>
        <v>16000</v>
      </c>
      <c r="AA75" s="31"/>
      <c r="AB75" s="31">
        <f t="shared" si="350"/>
        <v>16000</v>
      </c>
      <c r="AC75" s="31"/>
      <c r="AD75" s="31">
        <f t="shared" si="351"/>
        <v>16000</v>
      </c>
      <c r="AE75" s="31"/>
      <c r="AF75" s="31">
        <f t="shared" si="352"/>
        <v>16000</v>
      </c>
      <c r="AG75" s="31"/>
      <c r="AH75" s="31">
        <f t="shared" si="353"/>
        <v>16000</v>
      </c>
      <c r="AI75" s="42"/>
      <c r="AJ75" s="69">
        <f t="shared" si="354"/>
        <v>16000</v>
      </c>
      <c r="AK75" s="31">
        <v>0</v>
      </c>
      <c r="AL75" s="31"/>
      <c r="AM75" s="31">
        <f t="shared" si="16"/>
        <v>0</v>
      </c>
      <c r="AN75" s="31"/>
      <c r="AO75" s="31">
        <f t="shared" si="355"/>
        <v>0</v>
      </c>
      <c r="AP75" s="31"/>
      <c r="AQ75" s="31">
        <f t="shared" si="356"/>
        <v>0</v>
      </c>
      <c r="AR75" s="31"/>
      <c r="AS75" s="31">
        <f t="shared" si="357"/>
        <v>0</v>
      </c>
      <c r="AT75" s="31"/>
      <c r="AU75" s="31">
        <f t="shared" si="358"/>
        <v>0</v>
      </c>
      <c r="AV75" s="31"/>
      <c r="AW75" s="31">
        <f t="shared" si="359"/>
        <v>0</v>
      </c>
      <c r="AX75" s="31"/>
      <c r="AY75" s="31">
        <f t="shared" si="360"/>
        <v>0</v>
      </c>
      <c r="AZ75" s="31"/>
      <c r="BA75" s="31">
        <f t="shared" si="361"/>
        <v>0</v>
      </c>
      <c r="BB75" s="31"/>
      <c r="BC75" s="31">
        <f t="shared" si="362"/>
        <v>0</v>
      </c>
      <c r="BD75" s="31"/>
      <c r="BE75" s="31">
        <f t="shared" si="363"/>
        <v>0</v>
      </c>
      <c r="BF75" s="31"/>
      <c r="BG75" s="31">
        <f t="shared" si="364"/>
        <v>0</v>
      </c>
      <c r="BH75" s="42"/>
      <c r="BI75" s="69">
        <f t="shared" si="365"/>
        <v>0</v>
      </c>
      <c r="BJ75" s="31">
        <v>0</v>
      </c>
      <c r="BK75" s="31"/>
      <c r="BL75" s="31">
        <f t="shared" si="28"/>
        <v>0</v>
      </c>
      <c r="BM75" s="31"/>
      <c r="BN75" s="31">
        <f t="shared" si="366"/>
        <v>0</v>
      </c>
      <c r="BO75" s="31"/>
      <c r="BP75" s="31">
        <f t="shared" si="367"/>
        <v>0</v>
      </c>
      <c r="BQ75" s="31"/>
      <c r="BR75" s="31">
        <f t="shared" si="368"/>
        <v>0</v>
      </c>
      <c r="BS75" s="31"/>
      <c r="BT75" s="31">
        <f t="shared" si="369"/>
        <v>0</v>
      </c>
      <c r="BU75" s="31"/>
      <c r="BV75" s="31">
        <f t="shared" si="370"/>
        <v>0</v>
      </c>
      <c r="BW75" s="31"/>
      <c r="BX75" s="31">
        <f t="shared" si="371"/>
        <v>0</v>
      </c>
      <c r="BY75" s="31"/>
      <c r="BZ75" s="31">
        <f t="shared" si="372"/>
        <v>0</v>
      </c>
      <c r="CA75" s="31"/>
      <c r="CB75" s="31">
        <f t="shared" si="373"/>
        <v>0</v>
      </c>
      <c r="CC75" s="31"/>
      <c r="CD75" s="31">
        <f t="shared" si="374"/>
        <v>0</v>
      </c>
      <c r="CE75" s="42"/>
      <c r="CF75" s="69">
        <f t="shared" si="375"/>
        <v>0</v>
      </c>
      <c r="CG75" s="25" t="s">
        <v>208</v>
      </c>
      <c r="CI75" s="8"/>
    </row>
    <row r="76" spans="1:87" ht="36" x14ac:dyDescent="0.35">
      <c r="A76" s="102" t="s">
        <v>81</v>
      </c>
      <c r="B76" s="121" t="s">
        <v>60</v>
      </c>
      <c r="C76" s="106" t="s">
        <v>11</v>
      </c>
      <c r="D76" s="30">
        <v>0</v>
      </c>
      <c r="E76" s="31"/>
      <c r="F76" s="31">
        <f t="shared" si="0"/>
        <v>0</v>
      </c>
      <c r="G76" s="31"/>
      <c r="H76" s="31">
        <f t="shared" si="340"/>
        <v>0</v>
      </c>
      <c r="I76" s="31"/>
      <c r="J76" s="31">
        <f t="shared" si="341"/>
        <v>0</v>
      </c>
      <c r="K76" s="31"/>
      <c r="L76" s="31">
        <f t="shared" si="342"/>
        <v>0</v>
      </c>
      <c r="M76" s="31"/>
      <c r="N76" s="31">
        <f t="shared" si="343"/>
        <v>0</v>
      </c>
      <c r="O76" s="69"/>
      <c r="P76" s="31">
        <f t="shared" si="344"/>
        <v>0</v>
      </c>
      <c r="Q76" s="31"/>
      <c r="R76" s="31">
        <f t="shared" si="345"/>
        <v>0</v>
      </c>
      <c r="S76" s="31"/>
      <c r="T76" s="31">
        <f t="shared" si="346"/>
        <v>0</v>
      </c>
      <c r="U76" s="31"/>
      <c r="V76" s="31">
        <f t="shared" si="347"/>
        <v>0</v>
      </c>
      <c r="W76" s="31"/>
      <c r="X76" s="31">
        <f t="shared" si="348"/>
        <v>0</v>
      </c>
      <c r="Y76" s="31"/>
      <c r="Z76" s="31">
        <f t="shared" si="349"/>
        <v>0</v>
      </c>
      <c r="AA76" s="31"/>
      <c r="AB76" s="31">
        <f t="shared" si="350"/>
        <v>0</v>
      </c>
      <c r="AC76" s="31"/>
      <c r="AD76" s="31">
        <f t="shared" si="351"/>
        <v>0</v>
      </c>
      <c r="AE76" s="31"/>
      <c r="AF76" s="31">
        <f t="shared" si="352"/>
        <v>0</v>
      </c>
      <c r="AG76" s="31"/>
      <c r="AH76" s="31">
        <f t="shared" si="353"/>
        <v>0</v>
      </c>
      <c r="AI76" s="42"/>
      <c r="AJ76" s="69">
        <f t="shared" si="354"/>
        <v>0</v>
      </c>
      <c r="AK76" s="31">
        <v>16622.900000000001</v>
      </c>
      <c r="AL76" s="31"/>
      <c r="AM76" s="31">
        <f t="shared" si="16"/>
        <v>16622.900000000001</v>
      </c>
      <c r="AN76" s="31"/>
      <c r="AO76" s="31">
        <f t="shared" si="355"/>
        <v>16622.900000000001</v>
      </c>
      <c r="AP76" s="31"/>
      <c r="AQ76" s="31">
        <f t="shared" si="356"/>
        <v>16622.900000000001</v>
      </c>
      <c r="AR76" s="31"/>
      <c r="AS76" s="31">
        <f t="shared" si="357"/>
        <v>16622.900000000001</v>
      </c>
      <c r="AT76" s="31"/>
      <c r="AU76" s="31">
        <f t="shared" si="358"/>
        <v>16622.900000000001</v>
      </c>
      <c r="AV76" s="31"/>
      <c r="AW76" s="31">
        <f t="shared" si="359"/>
        <v>16622.900000000001</v>
      </c>
      <c r="AX76" s="31"/>
      <c r="AY76" s="31">
        <f t="shared" si="360"/>
        <v>16622.900000000001</v>
      </c>
      <c r="AZ76" s="31"/>
      <c r="BA76" s="31">
        <f t="shared" si="361"/>
        <v>16622.900000000001</v>
      </c>
      <c r="BB76" s="31"/>
      <c r="BC76" s="31">
        <f t="shared" si="362"/>
        <v>16622.900000000001</v>
      </c>
      <c r="BD76" s="31"/>
      <c r="BE76" s="31">
        <f t="shared" si="363"/>
        <v>16622.900000000001</v>
      </c>
      <c r="BF76" s="31"/>
      <c r="BG76" s="31">
        <f t="shared" si="364"/>
        <v>16622.900000000001</v>
      </c>
      <c r="BH76" s="42"/>
      <c r="BI76" s="69">
        <f t="shared" si="365"/>
        <v>16622.900000000001</v>
      </c>
      <c r="BJ76" s="31">
        <v>0</v>
      </c>
      <c r="BK76" s="31"/>
      <c r="BL76" s="31">
        <f t="shared" si="28"/>
        <v>0</v>
      </c>
      <c r="BM76" s="31"/>
      <c r="BN76" s="31">
        <f t="shared" si="366"/>
        <v>0</v>
      </c>
      <c r="BO76" s="31"/>
      <c r="BP76" s="31">
        <f t="shared" si="367"/>
        <v>0</v>
      </c>
      <c r="BQ76" s="31"/>
      <c r="BR76" s="31">
        <f t="shared" si="368"/>
        <v>0</v>
      </c>
      <c r="BS76" s="31"/>
      <c r="BT76" s="31">
        <f t="shared" si="369"/>
        <v>0</v>
      </c>
      <c r="BU76" s="31"/>
      <c r="BV76" s="31">
        <f t="shared" si="370"/>
        <v>0</v>
      </c>
      <c r="BW76" s="31"/>
      <c r="BX76" s="31">
        <f t="shared" si="371"/>
        <v>0</v>
      </c>
      <c r="BY76" s="31"/>
      <c r="BZ76" s="31">
        <f t="shared" si="372"/>
        <v>0</v>
      </c>
      <c r="CA76" s="31"/>
      <c r="CB76" s="31">
        <f t="shared" si="373"/>
        <v>0</v>
      </c>
      <c r="CC76" s="31"/>
      <c r="CD76" s="31">
        <f t="shared" si="374"/>
        <v>0</v>
      </c>
      <c r="CE76" s="42"/>
      <c r="CF76" s="69">
        <f t="shared" si="375"/>
        <v>0</v>
      </c>
      <c r="CG76" s="25" t="s">
        <v>209</v>
      </c>
      <c r="CI76" s="8"/>
    </row>
    <row r="77" spans="1:87" ht="36" x14ac:dyDescent="0.35">
      <c r="A77" s="102" t="s">
        <v>82</v>
      </c>
      <c r="B77" s="121" t="s">
        <v>61</v>
      </c>
      <c r="C77" s="106" t="s">
        <v>11</v>
      </c>
      <c r="D77" s="30">
        <v>17616.3</v>
      </c>
      <c r="E77" s="31"/>
      <c r="F77" s="31">
        <f t="shared" si="0"/>
        <v>17616.3</v>
      </c>
      <c r="G77" s="31"/>
      <c r="H77" s="31">
        <f t="shared" si="340"/>
        <v>17616.3</v>
      </c>
      <c r="I77" s="31"/>
      <c r="J77" s="31">
        <f t="shared" si="341"/>
        <v>17616.3</v>
      </c>
      <c r="K77" s="31"/>
      <c r="L77" s="31">
        <f t="shared" si="342"/>
        <v>17616.3</v>
      </c>
      <c r="M77" s="31"/>
      <c r="N77" s="31">
        <f t="shared" si="343"/>
        <v>17616.3</v>
      </c>
      <c r="O77" s="69"/>
      <c r="P77" s="31">
        <f t="shared" si="344"/>
        <v>17616.3</v>
      </c>
      <c r="Q77" s="31"/>
      <c r="R77" s="31">
        <f t="shared" si="345"/>
        <v>17616.3</v>
      </c>
      <c r="S77" s="31"/>
      <c r="T77" s="31">
        <f t="shared" si="346"/>
        <v>17616.3</v>
      </c>
      <c r="U77" s="31"/>
      <c r="V77" s="31">
        <f t="shared" si="347"/>
        <v>17616.3</v>
      </c>
      <c r="W77" s="31"/>
      <c r="X77" s="31">
        <f t="shared" si="348"/>
        <v>17616.3</v>
      </c>
      <c r="Y77" s="31"/>
      <c r="Z77" s="31">
        <f t="shared" si="349"/>
        <v>17616.3</v>
      </c>
      <c r="AA77" s="31"/>
      <c r="AB77" s="31">
        <f t="shared" si="350"/>
        <v>17616.3</v>
      </c>
      <c r="AC77" s="31"/>
      <c r="AD77" s="31">
        <f t="shared" si="351"/>
        <v>17616.3</v>
      </c>
      <c r="AE77" s="31"/>
      <c r="AF77" s="31">
        <f t="shared" si="352"/>
        <v>17616.3</v>
      </c>
      <c r="AG77" s="31"/>
      <c r="AH77" s="31">
        <f t="shared" si="353"/>
        <v>17616.3</v>
      </c>
      <c r="AI77" s="42"/>
      <c r="AJ77" s="69">
        <f t="shared" si="354"/>
        <v>17616.3</v>
      </c>
      <c r="AK77" s="31">
        <v>0</v>
      </c>
      <c r="AL77" s="31"/>
      <c r="AM77" s="31">
        <f t="shared" si="16"/>
        <v>0</v>
      </c>
      <c r="AN77" s="31"/>
      <c r="AO77" s="31">
        <f t="shared" si="355"/>
        <v>0</v>
      </c>
      <c r="AP77" s="31"/>
      <c r="AQ77" s="31">
        <f t="shared" si="356"/>
        <v>0</v>
      </c>
      <c r="AR77" s="31"/>
      <c r="AS77" s="31">
        <f t="shared" si="357"/>
        <v>0</v>
      </c>
      <c r="AT77" s="31"/>
      <c r="AU77" s="31">
        <f t="shared" si="358"/>
        <v>0</v>
      </c>
      <c r="AV77" s="31"/>
      <c r="AW77" s="31">
        <f t="shared" si="359"/>
        <v>0</v>
      </c>
      <c r="AX77" s="31"/>
      <c r="AY77" s="31">
        <f t="shared" si="360"/>
        <v>0</v>
      </c>
      <c r="AZ77" s="31"/>
      <c r="BA77" s="31">
        <f t="shared" si="361"/>
        <v>0</v>
      </c>
      <c r="BB77" s="31"/>
      <c r="BC77" s="31">
        <f t="shared" si="362"/>
        <v>0</v>
      </c>
      <c r="BD77" s="31"/>
      <c r="BE77" s="31">
        <f t="shared" si="363"/>
        <v>0</v>
      </c>
      <c r="BF77" s="31"/>
      <c r="BG77" s="31">
        <f t="shared" si="364"/>
        <v>0</v>
      </c>
      <c r="BH77" s="42"/>
      <c r="BI77" s="69">
        <f t="shared" si="365"/>
        <v>0</v>
      </c>
      <c r="BJ77" s="31">
        <v>0</v>
      </c>
      <c r="BK77" s="31"/>
      <c r="BL77" s="31">
        <f t="shared" si="28"/>
        <v>0</v>
      </c>
      <c r="BM77" s="31"/>
      <c r="BN77" s="31">
        <f t="shared" si="366"/>
        <v>0</v>
      </c>
      <c r="BO77" s="31"/>
      <c r="BP77" s="31">
        <f t="shared" si="367"/>
        <v>0</v>
      </c>
      <c r="BQ77" s="31"/>
      <c r="BR77" s="31">
        <f t="shared" si="368"/>
        <v>0</v>
      </c>
      <c r="BS77" s="31"/>
      <c r="BT77" s="31">
        <f t="shared" si="369"/>
        <v>0</v>
      </c>
      <c r="BU77" s="31"/>
      <c r="BV77" s="31">
        <f t="shared" si="370"/>
        <v>0</v>
      </c>
      <c r="BW77" s="31"/>
      <c r="BX77" s="31">
        <f t="shared" si="371"/>
        <v>0</v>
      </c>
      <c r="BY77" s="31"/>
      <c r="BZ77" s="31">
        <f t="shared" si="372"/>
        <v>0</v>
      </c>
      <c r="CA77" s="31"/>
      <c r="CB77" s="31">
        <f t="shared" si="373"/>
        <v>0</v>
      </c>
      <c r="CC77" s="31"/>
      <c r="CD77" s="31">
        <f t="shared" si="374"/>
        <v>0</v>
      </c>
      <c r="CE77" s="42"/>
      <c r="CF77" s="69">
        <f t="shared" si="375"/>
        <v>0</v>
      </c>
      <c r="CG77" s="25" t="s">
        <v>210</v>
      </c>
      <c r="CI77" s="8"/>
    </row>
    <row r="78" spans="1:87" ht="54" x14ac:dyDescent="0.35">
      <c r="A78" s="159" t="s">
        <v>83</v>
      </c>
      <c r="B78" s="163" t="s">
        <v>62</v>
      </c>
      <c r="C78" s="106" t="s">
        <v>32</v>
      </c>
      <c r="D78" s="30">
        <v>13208</v>
      </c>
      <c r="E78" s="31"/>
      <c r="F78" s="31">
        <f t="shared" si="0"/>
        <v>13208</v>
      </c>
      <c r="G78" s="31"/>
      <c r="H78" s="31">
        <f t="shared" si="340"/>
        <v>13208</v>
      </c>
      <c r="I78" s="31"/>
      <c r="J78" s="31">
        <f t="shared" si="341"/>
        <v>13208</v>
      </c>
      <c r="K78" s="31"/>
      <c r="L78" s="31">
        <f t="shared" si="342"/>
        <v>13208</v>
      </c>
      <c r="M78" s="31"/>
      <c r="N78" s="31">
        <f t="shared" si="343"/>
        <v>13208</v>
      </c>
      <c r="O78" s="69"/>
      <c r="P78" s="31">
        <f t="shared" si="344"/>
        <v>13208</v>
      </c>
      <c r="Q78" s="31"/>
      <c r="R78" s="31">
        <f t="shared" si="345"/>
        <v>13208</v>
      </c>
      <c r="S78" s="31"/>
      <c r="T78" s="31">
        <f t="shared" si="346"/>
        <v>13208</v>
      </c>
      <c r="U78" s="31"/>
      <c r="V78" s="31">
        <f t="shared" si="347"/>
        <v>13208</v>
      </c>
      <c r="W78" s="31"/>
      <c r="X78" s="31">
        <f t="shared" si="348"/>
        <v>13208</v>
      </c>
      <c r="Y78" s="31"/>
      <c r="Z78" s="31">
        <f t="shared" si="349"/>
        <v>13208</v>
      </c>
      <c r="AA78" s="31"/>
      <c r="AB78" s="31">
        <f t="shared" si="350"/>
        <v>13208</v>
      </c>
      <c r="AC78" s="31"/>
      <c r="AD78" s="31">
        <f t="shared" si="351"/>
        <v>13208</v>
      </c>
      <c r="AE78" s="31">
        <v>-9077.0069999999996</v>
      </c>
      <c r="AF78" s="31">
        <f t="shared" si="352"/>
        <v>4130.9930000000004</v>
      </c>
      <c r="AG78" s="31"/>
      <c r="AH78" s="31">
        <f t="shared" si="353"/>
        <v>4130.9930000000004</v>
      </c>
      <c r="AI78" s="42"/>
      <c r="AJ78" s="69">
        <f t="shared" si="354"/>
        <v>4130.9930000000004</v>
      </c>
      <c r="AK78" s="31">
        <v>130859</v>
      </c>
      <c r="AL78" s="31"/>
      <c r="AM78" s="31">
        <f t="shared" si="16"/>
        <v>130859</v>
      </c>
      <c r="AN78" s="31"/>
      <c r="AO78" s="31">
        <f t="shared" si="355"/>
        <v>130859</v>
      </c>
      <c r="AP78" s="31"/>
      <c r="AQ78" s="31">
        <f t="shared" si="356"/>
        <v>130859</v>
      </c>
      <c r="AR78" s="31"/>
      <c r="AS78" s="31">
        <f t="shared" si="357"/>
        <v>130859</v>
      </c>
      <c r="AT78" s="31"/>
      <c r="AU78" s="31">
        <f t="shared" si="358"/>
        <v>130859</v>
      </c>
      <c r="AV78" s="31"/>
      <c r="AW78" s="31">
        <f t="shared" si="359"/>
        <v>130859</v>
      </c>
      <c r="AX78" s="31"/>
      <c r="AY78" s="31">
        <f t="shared" si="360"/>
        <v>130859</v>
      </c>
      <c r="AZ78" s="31"/>
      <c r="BA78" s="31">
        <f t="shared" si="361"/>
        <v>130859</v>
      </c>
      <c r="BB78" s="31"/>
      <c r="BC78" s="31">
        <f t="shared" si="362"/>
        <v>130859</v>
      </c>
      <c r="BD78" s="31"/>
      <c r="BE78" s="31">
        <f t="shared" si="363"/>
        <v>130859</v>
      </c>
      <c r="BF78" s="31">
        <v>9077.0069999999996</v>
      </c>
      <c r="BG78" s="31">
        <f t="shared" si="364"/>
        <v>139936.00700000001</v>
      </c>
      <c r="BH78" s="42"/>
      <c r="BI78" s="69">
        <f t="shared" si="365"/>
        <v>139936.00700000001</v>
      </c>
      <c r="BJ78" s="31">
        <v>0</v>
      </c>
      <c r="BK78" s="31"/>
      <c r="BL78" s="31">
        <f t="shared" si="28"/>
        <v>0</v>
      </c>
      <c r="BM78" s="31"/>
      <c r="BN78" s="31">
        <f t="shared" si="366"/>
        <v>0</v>
      </c>
      <c r="BO78" s="31"/>
      <c r="BP78" s="31">
        <f t="shared" si="367"/>
        <v>0</v>
      </c>
      <c r="BQ78" s="31"/>
      <c r="BR78" s="31">
        <f t="shared" si="368"/>
        <v>0</v>
      </c>
      <c r="BS78" s="31"/>
      <c r="BT78" s="31">
        <f t="shared" si="369"/>
        <v>0</v>
      </c>
      <c r="BU78" s="31"/>
      <c r="BV78" s="31">
        <f t="shared" si="370"/>
        <v>0</v>
      </c>
      <c r="BW78" s="31"/>
      <c r="BX78" s="31">
        <f t="shared" si="371"/>
        <v>0</v>
      </c>
      <c r="BY78" s="31"/>
      <c r="BZ78" s="31">
        <f t="shared" si="372"/>
        <v>0</v>
      </c>
      <c r="CA78" s="31"/>
      <c r="CB78" s="31">
        <f t="shared" si="373"/>
        <v>0</v>
      </c>
      <c r="CC78" s="31"/>
      <c r="CD78" s="31">
        <f t="shared" si="374"/>
        <v>0</v>
      </c>
      <c r="CE78" s="42"/>
      <c r="CF78" s="69">
        <f t="shared" si="375"/>
        <v>0</v>
      </c>
      <c r="CG78" s="25" t="s">
        <v>211</v>
      </c>
      <c r="CI78" s="8"/>
    </row>
    <row r="79" spans="1:87" ht="36" x14ac:dyDescent="0.35">
      <c r="A79" s="162"/>
      <c r="B79" s="164"/>
      <c r="C79" s="106" t="s">
        <v>11</v>
      </c>
      <c r="D79" s="30">
        <v>0</v>
      </c>
      <c r="E79" s="31"/>
      <c r="F79" s="31">
        <f t="shared" si="0"/>
        <v>0</v>
      </c>
      <c r="G79" s="31"/>
      <c r="H79" s="31">
        <f t="shared" si="340"/>
        <v>0</v>
      </c>
      <c r="I79" s="31"/>
      <c r="J79" s="31">
        <f t="shared" si="341"/>
        <v>0</v>
      </c>
      <c r="K79" s="31"/>
      <c r="L79" s="31">
        <f t="shared" si="342"/>
        <v>0</v>
      </c>
      <c r="M79" s="31"/>
      <c r="N79" s="31">
        <f t="shared" si="343"/>
        <v>0</v>
      </c>
      <c r="O79" s="69"/>
      <c r="P79" s="31">
        <f t="shared" si="344"/>
        <v>0</v>
      </c>
      <c r="Q79" s="31"/>
      <c r="R79" s="31">
        <f t="shared" si="345"/>
        <v>0</v>
      </c>
      <c r="S79" s="31"/>
      <c r="T79" s="31">
        <f t="shared" si="346"/>
        <v>0</v>
      </c>
      <c r="U79" s="31"/>
      <c r="V79" s="31">
        <f t="shared" si="347"/>
        <v>0</v>
      </c>
      <c r="W79" s="31"/>
      <c r="X79" s="31">
        <f t="shared" si="348"/>
        <v>0</v>
      </c>
      <c r="Y79" s="31"/>
      <c r="Z79" s="31">
        <f t="shared" si="349"/>
        <v>0</v>
      </c>
      <c r="AA79" s="31"/>
      <c r="AB79" s="31">
        <f t="shared" si="350"/>
        <v>0</v>
      </c>
      <c r="AC79" s="31"/>
      <c r="AD79" s="31">
        <f t="shared" si="351"/>
        <v>0</v>
      </c>
      <c r="AE79" s="31"/>
      <c r="AF79" s="31">
        <f t="shared" si="352"/>
        <v>0</v>
      </c>
      <c r="AG79" s="31"/>
      <c r="AH79" s="31">
        <f t="shared" si="353"/>
        <v>0</v>
      </c>
      <c r="AI79" s="42"/>
      <c r="AJ79" s="69">
        <f t="shared" si="354"/>
        <v>0</v>
      </c>
      <c r="AK79" s="31">
        <v>1294.7</v>
      </c>
      <c r="AL79" s="31"/>
      <c r="AM79" s="31">
        <f t="shared" si="16"/>
        <v>1294.7</v>
      </c>
      <c r="AN79" s="31"/>
      <c r="AO79" s="31">
        <f t="shared" si="355"/>
        <v>1294.7</v>
      </c>
      <c r="AP79" s="31"/>
      <c r="AQ79" s="31">
        <f t="shared" si="356"/>
        <v>1294.7</v>
      </c>
      <c r="AR79" s="31"/>
      <c r="AS79" s="31">
        <f t="shared" si="357"/>
        <v>1294.7</v>
      </c>
      <c r="AT79" s="31"/>
      <c r="AU79" s="31">
        <f t="shared" si="358"/>
        <v>1294.7</v>
      </c>
      <c r="AV79" s="31"/>
      <c r="AW79" s="31">
        <f t="shared" si="359"/>
        <v>1294.7</v>
      </c>
      <c r="AX79" s="31"/>
      <c r="AY79" s="31">
        <f t="shared" si="360"/>
        <v>1294.7</v>
      </c>
      <c r="AZ79" s="31"/>
      <c r="BA79" s="31">
        <f t="shared" si="361"/>
        <v>1294.7</v>
      </c>
      <c r="BB79" s="31"/>
      <c r="BC79" s="31">
        <f t="shared" si="362"/>
        <v>1294.7</v>
      </c>
      <c r="BD79" s="31"/>
      <c r="BE79" s="31">
        <f t="shared" si="363"/>
        <v>1294.7</v>
      </c>
      <c r="BF79" s="31"/>
      <c r="BG79" s="31">
        <f t="shared" si="364"/>
        <v>1294.7</v>
      </c>
      <c r="BH79" s="42"/>
      <c r="BI79" s="69">
        <f t="shared" si="365"/>
        <v>1294.7</v>
      </c>
      <c r="BJ79" s="31">
        <v>0</v>
      </c>
      <c r="BK79" s="31"/>
      <c r="BL79" s="31">
        <f t="shared" si="28"/>
        <v>0</v>
      </c>
      <c r="BM79" s="31"/>
      <c r="BN79" s="31">
        <f t="shared" si="366"/>
        <v>0</v>
      </c>
      <c r="BO79" s="31"/>
      <c r="BP79" s="31">
        <f t="shared" si="367"/>
        <v>0</v>
      </c>
      <c r="BQ79" s="31"/>
      <c r="BR79" s="31">
        <f t="shared" si="368"/>
        <v>0</v>
      </c>
      <c r="BS79" s="31"/>
      <c r="BT79" s="31">
        <f t="shared" si="369"/>
        <v>0</v>
      </c>
      <c r="BU79" s="31"/>
      <c r="BV79" s="31">
        <f t="shared" si="370"/>
        <v>0</v>
      </c>
      <c r="BW79" s="31"/>
      <c r="BX79" s="31">
        <f t="shared" si="371"/>
        <v>0</v>
      </c>
      <c r="BY79" s="31"/>
      <c r="BZ79" s="31">
        <f t="shared" si="372"/>
        <v>0</v>
      </c>
      <c r="CA79" s="31"/>
      <c r="CB79" s="31">
        <f t="shared" si="373"/>
        <v>0</v>
      </c>
      <c r="CC79" s="31"/>
      <c r="CD79" s="31">
        <f t="shared" si="374"/>
        <v>0</v>
      </c>
      <c r="CE79" s="42"/>
      <c r="CF79" s="69">
        <f t="shared" si="375"/>
        <v>0</v>
      </c>
      <c r="CG79" s="25" t="s">
        <v>211</v>
      </c>
      <c r="CI79" s="8"/>
    </row>
    <row r="80" spans="1:87" ht="54" x14ac:dyDescent="0.35">
      <c r="A80" s="159" t="s">
        <v>84</v>
      </c>
      <c r="B80" s="163" t="s">
        <v>63</v>
      </c>
      <c r="C80" s="106" t="s">
        <v>32</v>
      </c>
      <c r="D80" s="30">
        <v>13208</v>
      </c>
      <c r="E80" s="31"/>
      <c r="F80" s="31">
        <f t="shared" si="0"/>
        <v>13208</v>
      </c>
      <c r="G80" s="31"/>
      <c r="H80" s="31">
        <f t="shared" si="340"/>
        <v>13208</v>
      </c>
      <c r="I80" s="31"/>
      <c r="J80" s="31">
        <f t="shared" si="341"/>
        <v>13208</v>
      </c>
      <c r="K80" s="31"/>
      <c r="L80" s="31">
        <f t="shared" si="342"/>
        <v>13208</v>
      </c>
      <c r="M80" s="31"/>
      <c r="N80" s="31">
        <f t="shared" si="343"/>
        <v>13208</v>
      </c>
      <c r="O80" s="69"/>
      <c r="P80" s="31">
        <f t="shared" si="344"/>
        <v>13208</v>
      </c>
      <c r="Q80" s="31"/>
      <c r="R80" s="31">
        <f t="shared" si="345"/>
        <v>13208</v>
      </c>
      <c r="S80" s="31"/>
      <c r="T80" s="31">
        <f t="shared" si="346"/>
        <v>13208</v>
      </c>
      <c r="U80" s="31"/>
      <c r="V80" s="31">
        <f t="shared" si="347"/>
        <v>13208</v>
      </c>
      <c r="W80" s="31"/>
      <c r="X80" s="31">
        <f t="shared" si="348"/>
        <v>13208</v>
      </c>
      <c r="Y80" s="31"/>
      <c r="Z80" s="31">
        <f t="shared" si="349"/>
        <v>13208</v>
      </c>
      <c r="AA80" s="31"/>
      <c r="AB80" s="31">
        <f t="shared" si="350"/>
        <v>13208</v>
      </c>
      <c r="AC80" s="31"/>
      <c r="AD80" s="31">
        <f t="shared" si="351"/>
        <v>13208</v>
      </c>
      <c r="AE80" s="31">
        <v>-13154.412</v>
      </c>
      <c r="AF80" s="31">
        <f t="shared" si="352"/>
        <v>53.587999999999738</v>
      </c>
      <c r="AG80" s="31"/>
      <c r="AH80" s="31">
        <f t="shared" si="353"/>
        <v>53.587999999999738</v>
      </c>
      <c r="AI80" s="42"/>
      <c r="AJ80" s="69">
        <f t="shared" si="354"/>
        <v>53.587999999999738</v>
      </c>
      <c r="AK80" s="31">
        <v>105503.9</v>
      </c>
      <c r="AL80" s="31"/>
      <c r="AM80" s="31">
        <f t="shared" si="16"/>
        <v>105503.9</v>
      </c>
      <c r="AN80" s="31"/>
      <c r="AO80" s="31">
        <f t="shared" si="355"/>
        <v>105503.9</v>
      </c>
      <c r="AP80" s="31"/>
      <c r="AQ80" s="31">
        <f t="shared" si="356"/>
        <v>105503.9</v>
      </c>
      <c r="AR80" s="31"/>
      <c r="AS80" s="31">
        <f t="shared" si="357"/>
        <v>105503.9</v>
      </c>
      <c r="AT80" s="31"/>
      <c r="AU80" s="31">
        <f t="shared" si="358"/>
        <v>105503.9</v>
      </c>
      <c r="AV80" s="31"/>
      <c r="AW80" s="31">
        <f t="shared" si="359"/>
        <v>105503.9</v>
      </c>
      <c r="AX80" s="31"/>
      <c r="AY80" s="31">
        <f t="shared" si="360"/>
        <v>105503.9</v>
      </c>
      <c r="AZ80" s="31"/>
      <c r="BA80" s="31">
        <f t="shared" si="361"/>
        <v>105503.9</v>
      </c>
      <c r="BB80" s="31"/>
      <c r="BC80" s="31">
        <f t="shared" si="362"/>
        <v>105503.9</v>
      </c>
      <c r="BD80" s="31"/>
      <c r="BE80" s="31">
        <f t="shared" si="363"/>
        <v>105503.9</v>
      </c>
      <c r="BF80" s="31">
        <v>13154.412</v>
      </c>
      <c r="BG80" s="31">
        <f t="shared" si="364"/>
        <v>118658.31199999999</v>
      </c>
      <c r="BH80" s="42"/>
      <c r="BI80" s="69">
        <f t="shared" si="365"/>
        <v>118658.31199999999</v>
      </c>
      <c r="BJ80" s="31">
        <v>0</v>
      </c>
      <c r="BK80" s="31"/>
      <c r="BL80" s="31">
        <f t="shared" si="28"/>
        <v>0</v>
      </c>
      <c r="BM80" s="31"/>
      <c r="BN80" s="31">
        <f t="shared" si="366"/>
        <v>0</v>
      </c>
      <c r="BO80" s="31"/>
      <c r="BP80" s="31">
        <f t="shared" si="367"/>
        <v>0</v>
      </c>
      <c r="BQ80" s="31"/>
      <c r="BR80" s="31">
        <f t="shared" si="368"/>
        <v>0</v>
      </c>
      <c r="BS80" s="31"/>
      <c r="BT80" s="31">
        <f t="shared" si="369"/>
        <v>0</v>
      </c>
      <c r="BU80" s="31"/>
      <c r="BV80" s="31">
        <f t="shared" si="370"/>
        <v>0</v>
      </c>
      <c r="BW80" s="31"/>
      <c r="BX80" s="31">
        <f t="shared" si="371"/>
        <v>0</v>
      </c>
      <c r="BY80" s="31"/>
      <c r="BZ80" s="31">
        <f t="shared" si="372"/>
        <v>0</v>
      </c>
      <c r="CA80" s="31"/>
      <c r="CB80" s="31">
        <f t="shared" si="373"/>
        <v>0</v>
      </c>
      <c r="CC80" s="31"/>
      <c r="CD80" s="31">
        <f t="shared" si="374"/>
        <v>0</v>
      </c>
      <c r="CE80" s="42"/>
      <c r="CF80" s="69">
        <f t="shared" si="375"/>
        <v>0</v>
      </c>
      <c r="CG80" s="25" t="s">
        <v>212</v>
      </c>
      <c r="CI80" s="8"/>
    </row>
    <row r="81" spans="1:87" ht="36" x14ac:dyDescent="0.35">
      <c r="A81" s="162"/>
      <c r="B81" s="164"/>
      <c r="C81" s="106" t="s">
        <v>11</v>
      </c>
      <c r="D81" s="30">
        <v>0</v>
      </c>
      <c r="E81" s="31"/>
      <c r="F81" s="31">
        <f t="shared" si="0"/>
        <v>0</v>
      </c>
      <c r="G81" s="31"/>
      <c r="H81" s="31">
        <f t="shared" si="340"/>
        <v>0</v>
      </c>
      <c r="I81" s="31"/>
      <c r="J81" s="31">
        <f t="shared" si="341"/>
        <v>0</v>
      </c>
      <c r="K81" s="31"/>
      <c r="L81" s="31">
        <f t="shared" si="342"/>
        <v>0</v>
      </c>
      <c r="M81" s="31"/>
      <c r="N81" s="31">
        <f t="shared" si="343"/>
        <v>0</v>
      </c>
      <c r="O81" s="69"/>
      <c r="P81" s="31">
        <f t="shared" si="344"/>
        <v>0</v>
      </c>
      <c r="Q81" s="31"/>
      <c r="R81" s="31">
        <f t="shared" si="345"/>
        <v>0</v>
      </c>
      <c r="S81" s="31"/>
      <c r="T81" s="31">
        <f t="shared" si="346"/>
        <v>0</v>
      </c>
      <c r="U81" s="31"/>
      <c r="V81" s="31">
        <f t="shared" si="347"/>
        <v>0</v>
      </c>
      <c r="W81" s="31"/>
      <c r="X81" s="31">
        <f t="shared" si="348"/>
        <v>0</v>
      </c>
      <c r="Y81" s="31"/>
      <c r="Z81" s="31">
        <f t="shared" si="349"/>
        <v>0</v>
      </c>
      <c r="AA81" s="31"/>
      <c r="AB81" s="31">
        <f t="shared" si="350"/>
        <v>0</v>
      </c>
      <c r="AC81" s="31"/>
      <c r="AD81" s="31">
        <f t="shared" si="351"/>
        <v>0</v>
      </c>
      <c r="AE81" s="31"/>
      <c r="AF81" s="31">
        <f t="shared" si="352"/>
        <v>0</v>
      </c>
      <c r="AG81" s="31"/>
      <c r="AH81" s="31">
        <f t="shared" si="353"/>
        <v>0</v>
      </c>
      <c r="AI81" s="42"/>
      <c r="AJ81" s="69">
        <f t="shared" si="354"/>
        <v>0</v>
      </c>
      <c r="AK81" s="31">
        <v>309.7</v>
      </c>
      <c r="AL81" s="31"/>
      <c r="AM81" s="31">
        <f t="shared" si="16"/>
        <v>309.7</v>
      </c>
      <c r="AN81" s="31"/>
      <c r="AO81" s="31">
        <f t="shared" si="355"/>
        <v>309.7</v>
      </c>
      <c r="AP81" s="31"/>
      <c r="AQ81" s="31">
        <f t="shared" si="356"/>
        <v>309.7</v>
      </c>
      <c r="AR81" s="31"/>
      <c r="AS81" s="31">
        <f t="shared" si="357"/>
        <v>309.7</v>
      </c>
      <c r="AT81" s="31"/>
      <c r="AU81" s="31">
        <f t="shared" si="358"/>
        <v>309.7</v>
      </c>
      <c r="AV81" s="31"/>
      <c r="AW81" s="31">
        <f t="shared" si="359"/>
        <v>309.7</v>
      </c>
      <c r="AX81" s="31"/>
      <c r="AY81" s="31">
        <f t="shared" si="360"/>
        <v>309.7</v>
      </c>
      <c r="AZ81" s="31"/>
      <c r="BA81" s="31">
        <f t="shared" si="361"/>
        <v>309.7</v>
      </c>
      <c r="BB81" s="31"/>
      <c r="BC81" s="31">
        <f t="shared" si="362"/>
        <v>309.7</v>
      </c>
      <c r="BD81" s="31"/>
      <c r="BE81" s="31">
        <f t="shared" si="363"/>
        <v>309.7</v>
      </c>
      <c r="BF81" s="31"/>
      <c r="BG81" s="31">
        <f t="shared" si="364"/>
        <v>309.7</v>
      </c>
      <c r="BH81" s="42"/>
      <c r="BI81" s="69">
        <f t="shared" si="365"/>
        <v>309.7</v>
      </c>
      <c r="BJ81" s="31">
        <v>0</v>
      </c>
      <c r="BK81" s="31"/>
      <c r="BL81" s="31">
        <f t="shared" si="28"/>
        <v>0</v>
      </c>
      <c r="BM81" s="31"/>
      <c r="BN81" s="31">
        <f t="shared" si="366"/>
        <v>0</v>
      </c>
      <c r="BO81" s="31"/>
      <c r="BP81" s="31">
        <f t="shared" si="367"/>
        <v>0</v>
      </c>
      <c r="BQ81" s="31"/>
      <c r="BR81" s="31">
        <f t="shared" si="368"/>
        <v>0</v>
      </c>
      <c r="BS81" s="31"/>
      <c r="BT81" s="31">
        <f t="shared" si="369"/>
        <v>0</v>
      </c>
      <c r="BU81" s="31"/>
      <c r="BV81" s="31">
        <f t="shared" si="370"/>
        <v>0</v>
      </c>
      <c r="BW81" s="31"/>
      <c r="BX81" s="31">
        <f t="shared" si="371"/>
        <v>0</v>
      </c>
      <c r="BY81" s="31"/>
      <c r="BZ81" s="31">
        <f t="shared" si="372"/>
        <v>0</v>
      </c>
      <c r="CA81" s="31"/>
      <c r="CB81" s="31">
        <f t="shared" si="373"/>
        <v>0</v>
      </c>
      <c r="CC81" s="31"/>
      <c r="CD81" s="31">
        <f t="shared" si="374"/>
        <v>0</v>
      </c>
      <c r="CE81" s="42"/>
      <c r="CF81" s="69">
        <f t="shared" si="375"/>
        <v>0</v>
      </c>
      <c r="CG81" s="25" t="s">
        <v>212</v>
      </c>
      <c r="CI81" s="8"/>
    </row>
    <row r="82" spans="1:87" ht="54" x14ac:dyDescent="0.35">
      <c r="A82" s="159" t="s">
        <v>85</v>
      </c>
      <c r="B82" s="163" t="s">
        <v>64</v>
      </c>
      <c r="C82" s="106" t="s">
        <v>32</v>
      </c>
      <c r="D82" s="30">
        <v>0</v>
      </c>
      <c r="E82" s="31"/>
      <c r="F82" s="31">
        <f t="shared" si="0"/>
        <v>0</v>
      </c>
      <c r="G82" s="31"/>
      <c r="H82" s="31">
        <f t="shared" si="340"/>
        <v>0</v>
      </c>
      <c r="I82" s="31"/>
      <c r="J82" s="31">
        <f t="shared" si="341"/>
        <v>0</v>
      </c>
      <c r="K82" s="31"/>
      <c r="L82" s="31">
        <f t="shared" si="342"/>
        <v>0</v>
      </c>
      <c r="M82" s="31"/>
      <c r="N82" s="31">
        <f t="shared" si="343"/>
        <v>0</v>
      </c>
      <c r="O82" s="69"/>
      <c r="P82" s="31">
        <f t="shared" si="344"/>
        <v>0</v>
      </c>
      <c r="Q82" s="31"/>
      <c r="R82" s="31">
        <f t="shared" si="345"/>
        <v>0</v>
      </c>
      <c r="S82" s="31"/>
      <c r="T82" s="31">
        <f t="shared" si="346"/>
        <v>0</v>
      </c>
      <c r="U82" s="31"/>
      <c r="V82" s="31">
        <f t="shared" si="347"/>
        <v>0</v>
      </c>
      <c r="W82" s="31"/>
      <c r="X82" s="31">
        <f t="shared" si="348"/>
        <v>0</v>
      </c>
      <c r="Y82" s="31"/>
      <c r="Z82" s="31">
        <f t="shared" si="349"/>
        <v>0</v>
      </c>
      <c r="AA82" s="31"/>
      <c r="AB82" s="31">
        <f t="shared" si="350"/>
        <v>0</v>
      </c>
      <c r="AC82" s="31"/>
      <c r="AD82" s="31">
        <f t="shared" si="351"/>
        <v>0</v>
      </c>
      <c r="AE82" s="31"/>
      <c r="AF82" s="31">
        <f t="shared" si="352"/>
        <v>0</v>
      </c>
      <c r="AG82" s="31"/>
      <c r="AH82" s="31">
        <f t="shared" si="353"/>
        <v>0</v>
      </c>
      <c r="AI82" s="42"/>
      <c r="AJ82" s="69">
        <f t="shared" si="354"/>
        <v>0</v>
      </c>
      <c r="AK82" s="31">
        <v>30000</v>
      </c>
      <c r="AL82" s="31"/>
      <c r="AM82" s="31">
        <f t="shared" si="16"/>
        <v>30000</v>
      </c>
      <c r="AN82" s="31"/>
      <c r="AO82" s="31">
        <f t="shared" si="355"/>
        <v>30000</v>
      </c>
      <c r="AP82" s="31"/>
      <c r="AQ82" s="31">
        <f t="shared" si="356"/>
        <v>30000</v>
      </c>
      <c r="AR82" s="31"/>
      <c r="AS82" s="31">
        <f t="shared" si="357"/>
        <v>30000</v>
      </c>
      <c r="AT82" s="31"/>
      <c r="AU82" s="31">
        <f t="shared" si="358"/>
        <v>30000</v>
      </c>
      <c r="AV82" s="31"/>
      <c r="AW82" s="31">
        <f t="shared" si="359"/>
        <v>30000</v>
      </c>
      <c r="AX82" s="31"/>
      <c r="AY82" s="31">
        <f t="shared" si="360"/>
        <v>30000</v>
      </c>
      <c r="AZ82" s="31"/>
      <c r="BA82" s="31">
        <f t="shared" si="361"/>
        <v>30000</v>
      </c>
      <c r="BB82" s="31"/>
      <c r="BC82" s="31">
        <f t="shared" si="362"/>
        <v>30000</v>
      </c>
      <c r="BD82" s="31"/>
      <c r="BE82" s="31">
        <f t="shared" si="363"/>
        <v>30000</v>
      </c>
      <c r="BF82" s="31">
        <v>-30000</v>
      </c>
      <c r="BG82" s="31">
        <f t="shared" si="364"/>
        <v>0</v>
      </c>
      <c r="BH82" s="42"/>
      <c r="BI82" s="69">
        <f t="shared" si="365"/>
        <v>0</v>
      </c>
      <c r="BJ82" s="31">
        <v>60332.2</v>
      </c>
      <c r="BK82" s="31"/>
      <c r="BL82" s="31">
        <f t="shared" si="28"/>
        <v>60332.2</v>
      </c>
      <c r="BM82" s="31"/>
      <c r="BN82" s="31">
        <f t="shared" si="366"/>
        <v>60332.2</v>
      </c>
      <c r="BO82" s="31"/>
      <c r="BP82" s="31">
        <f t="shared" si="367"/>
        <v>60332.2</v>
      </c>
      <c r="BQ82" s="31"/>
      <c r="BR82" s="31">
        <f t="shared" si="368"/>
        <v>60332.2</v>
      </c>
      <c r="BS82" s="31"/>
      <c r="BT82" s="31">
        <f t="shared" si="369"/>
        <v>60332.2</v>
      </c>
      <c r="BU82" s="31"/>
      <c r="BV82" s="31">
        <f t="shared" si="370"/>
        <v>60332.2</v>
      </c>
      <c r="BW82" s="31"/>
      <c r="BX82" s="31">
        <f t="shared" si="371"/>
        <v>60332.2</v>
      </c>
      <c r="BY82" s="31"/>
      <c r="BZ82" s="31">
        <f t="shared" si="372"/>
        <v>60332.2</v>
      </c>
      <c r="CA82" s="31"/>
      <c r="CB82" s="31">
        <f t="shared" si="373"/>
        <v>60332.2</v>
      </c>
      <c r="CC82" s="31">
        <v>30000</v>
      </c>
      <c r="CD82" s="31">
        <f t="shared" si="374"/>
        <v>90332.2</v>
      </c>
      <c r="CE82" s="42"/>
      <c r="CF82" s="69">
        <f t="shared" si="375"/>
        <v>90332.2</v>
      </c>
      <c r="CG82" s="25" t="s">
        <v>213</v>
      </c>
      <c r="CI82" s="8"/>
    </row>
    <row r="83" spans="1:87" ht="36" x14ac:dyDescent="0.35">
      <c r="A83" s="162"/>
      <c r="B83" s="164"/>
      <c r="C83" s="106" t="s">
        <v>11</v>
      </c>
      <c r="D83" s="30">
        <v>0</v>
      </c>
      <c r="E83" s="31"/>
      <c r="F83" s="31">
        <f t="shared" si="0"/>
        <v>0</v>
      </c>
      <c r="G83" s="31"/>
      <c r="H83" s="31">
        <f t="shared" si="340"/>
        <v>0</v>
      </c>
      <c r="I83" s="31"/>
      <c r="J83" s="31">
        <f t="shared" si="341"/>
        <v>0</v>
      </c>
      <c r="K83" s="31"/>
      <c r="L83" s="31">
        <f t="shared" si="342"/>
        <v>0</v>
      </c>
      <c r="M83" s="31"/>
      <c r="N83" s="31">
        <f t="shared" si="343"/>
        <v>0</v>
      </c>
      <c r="O83" s="69"/>
      <c r="P83" s="31">
        <f t="shared" si="344"/>
        <v>0</v>
      </c>
      <c r="Q83" s="31"/>
      <c r="R83" s="31">
        <f t="shared" si="345"/>
        <v>0</v>
      </c>
      <c r="S83" s="31"/>
      <c r="T83" s="31">
        <f t="shared" si="346"/>
        <v>0</v>
      </c>
      <c r="U83" s="31"/>
      <c r="V83" s="31">
        <f t="shared" si="347"/>
        <v>0</v>
      </c>
      <c r="W83" s="31"/>
      <c r="X83" s="31">
        <f t="shared" si="348"/>
        <v>0</v>
      </c>
      <c r="Y83" s="31"/>
      <c r="Z83" s="31">
        <f t="shared" si="349"/>
        <v>0</v>
      </c>
      <c r="AA83" s="31"/>
      <c r="AB83" s="31">
        <f t="shared" si="350"/>
        <v>0</v>
      </c>
      <c r="AC83" s="31"/>
      <c r="AD83" s="31">
        <f t="shared" si="351"/>
        <v>0</v>
      </c>
      <c r="AE83" s="31"/>
      <c r="AF83" s="31">
        <f t="shared" si="352"/>
        <v>0</v>
      </c>
      <c r="AG83" s="31"/>
      <c r="AH83" s="31">
        <f t="shared" si="353"/>
        <v>0</v>
      </c>
      <c r="AI83" s="42"/>
      <c r="AJ83" s="69">
        <f t="shared" si="354"/>
        <v>0</v>
      </c>
      <c r="AK83" s="31">
        <v>0</v>
      </c>
      <c r="AL83" s="31"/>
      <c r="AM83" s="31">
        <f t="shared" si="16"/>
        <v>0</v>
      </c>
      <c r="AN83" s="31"/>
      <c r="AO83" s="31">
        <f t="shared" si="355"/>
        <v>0</v>
      </c>
      <c r="AP83" s="31"/>
      <c r="AQ83" s="31">
        <f t="shared" si="356"/>
        <v>0</v>
      </c>
      <c r="AR83" s="31"/>
      <c r="AS83" s="31">
        <f t="shared" si="357"/>
        <v>0</v>
      </c>
      <c r="AT83" s="31"/>
      <c r="AU83" s="31">
        <f t="shared" si="358"/>
        <v>0</v>
      </c>
      <c r="AV83" s="31"/>
      <c r="AW83" s="31">
        <f t="shared" si="359"/>
        <v>0</v>
      </c>
      <c r="AX83" s="31"/>
      <c r="AY83" s="31">
        <f t="shared" si="360"/>
        <v>0</v>
      </c>
      <c r="AZ83" s="31"/>
      <c r="BA83" s="31">
        <f t="shared" si="361"/>
        <v>0</v>
      </c>
      <c r="BB83" s="31"/>
      <c r="BC83" s="31">
        <f t="shared" si="362"/>
        <v>0</v>
      </c>
      <c r="BD83" s="31"/>
      <c r="BE83" s="31">
        <f t="shared" si="363"/>
        <v>0</v>
      </c>
      <c r="BF83" s="31"/>
      <c r="BG83" s="31">
        <f t="shared" si="364"/>
        <v>0</v>
      </c>
      <c r="BH83" s="42"/>
      <c r="BI83" s="69">
        <f t="shared" si="365"/>
        <v>0</v>
      </c>
      <c r="BJ83" s="31">
        <v>1220.3</v>
      </c>
      <c r="BK83" s="31"/>
      <c r="BL83" s="31">
        <f t="shared" si="28"/>
        <v>1220.3</v>
      </c>
      <c r="BM83" s="31"/>
      <c r="BN83" s="31">
        <f t="shared" si="366"/>
        <v>1220.3</v>
      </c>
      <c r="BO83" s="31"/>
      <c r="BP83" s="31">
        <f t="shared" si="367"/>
        <v>1220.3</v>
      </c>
      <c r="BQ83" s="31"/>
      <c r="BR83" s="31">
        <f t="shared" si="368"/>
        <v>1220.3</v>
      </c>
      <c r="BS83" s="31"/>
      <c r="BT83" s="31">
        <f t="shared" si="369"/>
        <v>1220.3</v>
      </c>
      <c r="BU83" s="31"/>
      <c r="BV83" s="31">
        <f t="shared" si="370"/>
        <v>1220.3</v>
      </c>
      <c r="BW83" s="31"/>
      <c r="BX83" s="31">
        <f t="shared" si="371"/>
        <v>1220.3</v>
      </c>
      <c r="BY83" s="31"/>
      <c r="BZ83" s="31">
        <f t="shared" si="372"/>
        <v>1220.3</v>
      </c>
      <c r="CA83" s="31"/>
      <c r="CB83" s="31">
        <f t="shared" si="373"/>
        <v>1220.3</v>
      </c>
      <c r="CC83" s="31"/>
      <c r="CD83" s="31">
        <f t="shared" si="374"/>
        <v>1220.3</v>
      </c>
      <c r="CE83" s="42"/>
      <c r="CF83" s="69">
        <f t="shared" si="375"/>
        <v>1220.3</v>
      </c>
      <c r="CG83" s="25" t="s">
        <v>213</v>
      </c>
      <c r="CI83" s="8"/>
    </row>
    <row r="84" spans="1:87" s="3" customFormat="1" ht="54" hidden="1" x14ac:dyDescent="0.35">
      <c r="A84" s="1" t="s">
        <v>86</v>
      </c>
      <c r="B84" s="52" t="s">
        <v>65</v>
      </c>
      <c r="C84" s="53" t="s">
        <v>32</v>
      </c>
      <c r="D84" s="30">
        <v>0</v>
      </c>
      <c r="E84" s="31"/>
      <c r="F84" s="31">
        <f t="shared" si="0"/>
        <v>0</v>
      </c>
      <c r="G84" s="31"/>
      <c r="H84" s="31">
        <f t="shared" si="340"/>
        <v>0</v>
      </c>
      <c r="I84" s="31"/>
      <c r="J84" s="31">
        <f t="shared" si="341"/>
        <v>0</v>
      </c>
      <c r="K84" s="31"/>
      <c r="L84" s="31">
        <f t="shared" si="342"/>
        <v>0</v>
      </c>
      <c r="M84" s="31"/>
      <c r="N84" s="31">
        <f t="shared" si="343"/>
        <v>0</v>
      </c>
      <c r="O84" s="69"/>
      <c r="P84" s="31">
        <f t="shared" si="344"/>
        <v>0</v>
      </c>
      <c r="Q84" s="31"/>
      <c r="R84" s="31">
        <f t="shared" si="345"/>
        <v>0</v>
      </c>
      <c r="S84" s="31"/>
      <c r="T84" s="31">
        <f t="shared" si="346"/>
        <v>0</v>
      </c>
      <c r="U84" s="31"/>
      <c r="V84" s="31">
        <f t="shared" si="347"/>
        <v>0</v>
      </c>
      <c r="W84" s="31"/>
      <c r="X84" s="31">
        <f t="shared" si="348"/>
        <v>0</v>
      </c>
      <c r="Y84" s="31"/>
      <c r="Z84" s="31">
        <f t="shared" si="349"/>
        <v>0</v>
      </c>
      <c r="AA84" s="31"/>
      <c r="AB84" s="31">
        <f t="shared" si="350"/>
        <v>0</v>
      </c>
      <c r="AC84" s="31"/>
      <c r="AD84" s="31">
        <f t="shared" si="351"/>
        <v>0</v>
      </c>
      <c r="AE84" s="31"/>
      <c r="AF84" s="31">
        <f t="shared" si="352"/>
        <v>0</v>
      </c>
      <c r="AG84" s="31"/>
      <c r="AH84" s="31">
        <f t="shared" si="353"/>
        <v>0</v>
      </c>
      <c r="AI84" s="42"/>
      <c r="AJ84" s="31">
        <f t="shared" si="354"/>
        <v>0</v>
      </c>
      <c r="AK84" s="31">
        <v>5158.8999999999996</v>
      </c>
      <c r="AL84" s="31">
        <v>-1258.9000000000001</v>
      </c>
      <c r="AM84" s="31">
        <f t="shared" si="16"/>
        <v>3899.9999999999995</v>
      </c>
      <c r="AN84" s="31"/>
      <c r="AO84" s="31">
        <f t="shared" si="355"/>
        <v>3899.9999999999995</v>
      </c>
      <c r="AP84" s="31"/>
      <c r="AQ84" s="31">
        <f t="shared" si="356"/>
        <v>3899.9999999999995</v>
      </c>
      <c r="AR84" s="31"/>
      <c r="AS84" s="31">
        <f t="shared" si="357"/>
        <v>3899.9999999999995</v>
      </c>
      <c r="AT84" s="31"/>
      <c r="AU84" s="31">
        <f t="shared" si="358"/>
        <v>3899.9999999999995</v>
      </c>
      <c r="AV84" s="31"/>
      <c r="AW84" s="31">
        <f t="shared" si="359"/>
        <v>3899.9999999999995</v>
      </c>
      <c r="AX84" s="31"/>
      <c r="AY84" s="31">
        <f t="shared" si="360"/>
        <v>3899.9999999999995</v>
      </c>
      <c r="AZ84" s="31"/>
      <c r="BA84" s="31">
        <f t="shared" si="361"/>
        <v>3899.9999999999995</v>
      </c>
      <c r="BB84" s="31">
        <v>-3900</v>
      </c>
      <c r="BC84" s="31">
        <f t="shared" si="362"/>
        <v>0</v>
      </c>
      <c r="BD84" s="31"/>
      <c r="BE84" s="31">
        <f t="shared" si="363"/>
        <v>0</v>
      </c>
      <c r="BF84" s="31"/>
      <c r="BG84" s="31">
        <f t="shared" si="364"/>
        <v>0</v>
      </c>
      <c r="BH84" s="42"/>
      <c r="BI84" s="31">
        <f t="shared" si="365"/>
        <v>0</v>
      </c>
      <c r="BJ84" s="31">
        <v>0</v>
      </c>
      <c r="BK84" s="31"/>
      <c r="BL84" s="31">
        <f t="shared" si="28"/>
        <v>0</v>
      </c>
      <c r="BM84" s="31"/>
      <c r="BN84" s="31">
        <f t="shared" si="366"/>
        <v>0</v>
      </c>
      <c r="BO84" s="31"/>
      <c r="BP84" s="31">
        <f t="shared" si="367"/>
        <v>0</v>
      </c>
      <c r="BQ84" s="31"/>
      <c r="BR84" s="31">
        <f t="shared" si="368"/>
        <v>0</v>
      </c>
      <c r="BS84" s="31"/>
      <c r="BT84" s="31">
        <f t="shared" si="369"/>
        <v>0</v>
      </c>
      <c r="BU84" s="31"/>
      <c r="BV84" s="31">
        <f t="shared" si="370"/>
        <v>0</v>
      </c>
      <c r="BW84" s="31"/>
      <c r="BX84" s="31">
        <f t="shared" si="371"/>
        <v>0</v>
      </c>
      <c r="BY84" s="31"/>
      <c r="BZ84" s="31">
        <f t="shared" si="372"/>
        <v>0</v>
      </c>
      <c r="CA84" s="31"/>
      <c r="CB84" s="31">
        <f t="shared" si="373"/>
        <v>0</v>
      </c>
      <c r="CC84" s="31"/>
      <c r="CD84" s="31">
        <f t="shared" si="374"/>
        <v>0</v>
      </c>
      <c r="CE84" s="42"/>
      <c r="CF84" s="31">
        <f t="shared" si="375"/>
        <v>0</v>
      </c>
      <c r="CG84" s="25" t="s">
        <v>214</v>
      </c>
      <c r="CH84" s="19" t="s">
        <v>49</v>
      </c>
      <c r="CI84" s="8"/>
    </row>
    <row r="85" spans="1:87" s="3" customFormat="1" ht="54" hidden="1" x14ac:dyDescent="0.35">
      <c r="A85" s="87" t="s">
        <v>87</v>
      </c>
      <c r="B85" s="52" t="s">
        <v>319</v>
      </c>
      <c r="C85" s="52" t="s">
        <v>32</v>
      </c>
      <c r="D85" s="30"/>
      <c r="E85" s="31"/>
      <c r="F85" s="31"/>
      <c r="G85" s="31">
        <v>1.843</v>
      </c>
      <c r="H85" s="31">
        <f t="shared" si="340"/>
        <v>1.843</v>
      </c>
      <c r="I85" s="31"/>
      <c r="J85" s="31">
        <f t="shared" si="341"/>
        <v>1.843</v>
      </c>
      <c r="K85" s="31"/>
      <c r="L85" s="31">
        <f t="shared" si="342"/>
        <v>1.843</v>
      </c>
      <c r="M85" s="31"/>
      <c r="N85" s="31">
        <f t="shared" si="343"/>
        <v>1.843</v>
      </c>
      <c r="O85" s="69"/>
      <c r="P85" s="31">
        <f t="shared" si="344"/>
        <v>1.843</v>
      </c>
      <c r="Q85" s="31"/>
      <c r="R85" s="31">
        <f t="shared" si="345"/>
        <v>1.843</v>
      </c>
      <c r="S85" s="31">
        <v>-1.843</v>
      </c>
      <c r="T85" s="31">
        <f t="shared" si="346"/>
        <v>0</v>
      </c>
      <c r="U85" s="31"/>
      <c r="V85" s="31">
        <f t="shared" si="347"/>
        <v>0</v>
      </c>
      <c r="W85" s="31"/>
      <c r="X85" s="31">
        <f t="shared" si="348"/>
        <v>0</v>
      </c>
      <c r="Y85" s="31"/>
      <c r="Z85" s="31">
        <f t="shared" si="349"/>
        <v>0</v>
      </c>
      <c r="AA85" s="31"/>
      <c r="AB85" s="31">
        <f t="shared" si="350"/>
        <v>0</v>
      </c>
      <c r="AC85" s="31"/>
      <c r="AD85" s="31">
        <f t="shared" si="351"/>
        <v>0</v>
      </c>
      <c r="AE85" s="31"/>
      <c r="AF85" s="31">
        <f t="shared" si="352"/>
        <v>0</v>
      </c>
      <c r="AG85" s="31"/>
      <c r="AH85" s="31">
        <f t="shared" si="353"/>
        <v>0</v>
      </c>
      <c r="AI85" s="42"/>
      <c r="AJ85" s="31">
        <f t="shared" si="354"/>
        <v>0</v>
      </c>
      <c r="AK85" s="31"/>
      <c r="AL85" s="31"/>
      <c r="AM85" s="31"/>
      <c r="AN85" s="31"/>
      <c r="AO85" s="31">
        <f t="shared" si="355"/>
        <v>0</v>
      </c>
      <c r="AP85" s="31"/>
      <c r="AQ85" s="31">
        <f t="shared" si="356"/>
        <v>0</v>
      </c>
      <c r="AR85" s="31"/>
      <c r="AS85" s="31">
        <f t="shared" si="357"/>
        <v>0</v>
      </c>
      <c r="AT85" s="31"/>
      <c r="AU85" s="31">
        <f t="shared" si="358"/>
        <v>0</v>
      </c>
      <c r="AV85" s="31"/>
      <c r="AW85" s="31">
        <f t="shared" si="359"/>
        <v>0</v>
      </c>
      <c r="AX85" s="31"/>
      <c r="AY85" s="31">
        <f t="shared" si="360"/>
        <v>0</v>
      </c>
      <c r="AZ85" s="31"/>
      <c r="BA85" s="31">
        <f t="shared" si="361"/>
        <v>0</v>
      </c>
      <c r="BB85" s="31"/>
      <c r="BC85" s="31">
        <f t="shared" si="362"/>
        <v>0</v>
      </c>
      <c r="BD85" s="31"/>
      <c r="BE85" s="31">
        <f t="shared" si="363"/>
        <v>0</v>
      </c>
      <c r="BF85" s="31"/>
      <c r="BG85" s="31">
        <f t="shared" si="364"/>
        <v>0</v>
      </c>
      <c r="BH85" s="42"/>
      <c r="BI85" s="31">
        <f t="shared" si="365"/>
        <v>0</v>
      </c>
      <c r="BJ85" s="31"/>
      <c r="BK85" s="31"/>
      <c r="BL85" s="31"/>
      <c r="BM85" s="31"/>
      <c r="BN85" s="31">
        <f t="shared" si="366"/>
        <v>0</v>
      </c>
      <c r="BO85" s="31"/>
      <c r="BP85" s="31">
        <f t="shared" si="367"/>
        <v>0</v>
      </c>
      <c r="BQ85" s="31"/>
      <c r="BR85" s="31">
        <f t="shared" si="368"/>
        <v>0</v>
      </c>
      <c r="BS85" s="31"/>
      <c r="BT85" s="31">
        <f t="shared" si="369"/>
        <v>0</v>
      </c>
      <c r="BU85" s="31"/>
      <c r="BV85" s="31">
        <f t="shared" si="370"/>
        <v>0</v>
      </c>
      <c r="BW85" s="31"/>
      <c r="BX85" s="31">
        <f t="shared" si="371"/>
        <v>0</v>
      </c>
      <c r="BY85" s="31"/>
      <c r="BZ85" s="31">
        <f t="shared" si="372"/>
        <v>0</v>
      </c>
      <c r="CA85" s="31"/>
      <c r="CB85" s="31">
        <f t="shared" si="373"/>
        <v>0</v>
      </c>
      <c r="CC85" s="31"/>
      <c r="CD85" s="31">
        <f t="shared" si="374"/>
        <v>0</v>
      </c>
      <c r="CE85" s="42"/>
      <c r="CF85" s="31">
        <f t="shared" si="375"/>
        <v>0</v>
      </c>
      <c r="CG85" s="35" t="s">
        <v>320</v>
      </c>
      <c r="CH85" s="19" t="s">
        <v>49</v>
      </c>
      <c r="CI85" s="8"/>
    </row>
    <row r="86" spans="1:87" ht="54" x14ac:dyDescent="0.35">
      <c r="A86" s="102" t="s">
        <v>86</v>
      </c>
      <c r="B86" s="106" t="s">
        <v>338</v>
      </c>
      <c r="C86" s="104" t="s">
        <v>32</v>
      </c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69">
        <v>1532.952</v>
      </c>
      <c r="P86" s="31">
        <f t="shared" si="344"/>
        <v>1532.952</v>
      </c>
      <c r="Q86" s="31"/>
      <c r="R86" s="31">
        <f t="shared" si="345"/>
        <v>1532.952</v>
      </c>
      <c r="S86" s="31"/>
      <c r="T86" s="31">
        <f t="shared" si="346"/>
        <v>1532.952</v>
      </c>
      <c r="U86" s="31"/>
      <c r="V86" s="31">
        <f t="shared" si="347"/>
        <v>1532.952</v>
      </c>
      <c r="W86" s="31"/>
      <c r="X86" s="31">
        <f t="shared" si="348"/>
        <v>1532.952</v>
      </c>
      <c r="Y86" s="31"/>
      <c r="Z86" s="31">
        <f t="shared" si="349"/>
        <v>1532.952</v>
      </c>
      <c r="AA86" s="31"/>
      <c r="AB86" s="31">
        <f t="shared" si="350"/>
        <v>1532.952</v>
      </c>
      <c r="AC86" s="31"/>
      <c r="AD86" s="31">
        <f t="shared" si="351"/>
        <v>1532.952</v>
      </c>
      <c r="AE86" s="31"/>
      <c r="AF86" s="31">
        <f t="shared" si="352"/>
        <v>1532.952</v>
      </c>
      <c r="AG86" s="31"/>
      <c r="AH86" s="31">
        <f t="shared" si="353"/>
        <v>1532.952</v>
      </c>
      <c r="AI86" s="42"/>
      <c r="AJ86" s="69">
        <f t="shared" si="354"/>
        <v>1532.952</v>
      </c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>
        <f t="shared" si="358"/>
        <v>0</v>
      </c>
      <c r="AV86" s="31"/>
      <c r="AW86" s="31">
        <f t="shared" si="359"/>
        <v>0</v>
      </c>
      <c r="AX86" s="31"/>
      <c r="AY86" s="31">
        <f t="shared" si="360"/>
        <v>0</v>
      </c>
      <c r="AZ86" s="31"/>
      <c r="BA86" s="31">
        <f t="shared" si="361"/>
        <v>0</v>
      </c>
      <c r="BB86" s="31"/>
      <c r="BC86" s="31">
        <f t="shared" si="362"/>
        <v>0</v>
      </c>
      <c r="BD86" s="31"/>
      <c r="BE86" s="31">
        <f t="shared" si="363"/>
        <v>0</v>
      </c>
      <c r="BF86" s="31"/>
      <c r="BG86" s="31">
        <f t="shared" si="364"/>
        <v>0</v>
      </c>
      <c r="BH86" s="42"/>
      <c r="BI86" s="69">
        <f t="shared" si="365"/>
        <v>0</v>
      </c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>
        <f t="shared" si="369"/>
        <v>0</v>
      </c>
      <c r="BU86" s="31"/>
      <c r="BV86" s="31">
        <f t="shared" si="370"/>
        <v>0</v>
      </c>
      <c r="BW86" s="31"/>
      <c r="BX86" s="31">
        <f t="shared" si="371"/>
        <v>0</v>
      </c>
      <c r="BY86" s="31"/>
      <c r="BZ86" s="31">
        <f t="shared" si="372"/>
        <v>0</v>
      </c>
      <c r="CA86" s="31"/>
      <c r="CB86" s="31">
        <f t="shared" si="373"/>
        <v>0</v>
      </c>
      <c r="CC86" s="31"/>
      <c r="CD86" s="31">
        <f t="shared" si="374"/>
        <v>0</v>
      </c>
      <c r="CE86" s="42"/>
      <c r="CF86" s="69">
        <f t="shared" si="375"/>
        <v>0</v>
      </c>
      <c r="CG86" s="35" t="s">
        <v>340</v>
      </c>
      <c r="CI86" s="8"/>
    </row>
    <row r="87" spans="1:87" ht="54" x14ac:dyDescent="0.35">
      <c r="A87" s="102" t="s">
        <v>87</v>
      </c>
      <c r="B87" s="106" t="s">
        <v>339</v>
      </c>
      <c r="C87" s="104" t="s">
        <v>32</v>
      </c>
      <c r="D87" s="3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69">
        <v>16684.161</v>
      </c>
      <c r="P87" s="31">
        <f t="shared" si="344"/>
        <v>16684.161</v>
      </c>
      <c r="Q87" s="31"/>
      <c r="R87" s="31">
        <f t="shared" si="345"/>
        <v>16684.161</v>
      </c>
      <c r="S87" s="31"/>
      <c r="T87" s="31">
        <f t="shared" si="346"/>
        <v>16684.161</v>
      </c>
      <c r="U87" s="31"/>
      <c r="V87" s="31">
        <f t="shared" si="347"/>
        <v>16684.161</v>
      </c>
      <c r="W87" s="31"/>
      <c r="X87" s="31">
        <f t="shared" si="348"/>
        <v>16684.161</v>
      </c>
      <c r="Y87" s="31"/>
      <c r="Z87" s="31">
        <f t="shared" si="349"/>
        <v>16684.161</v>
      </c>
      <c r="AA87" s="31"/>
      <c r="AB87" s="31">
        <f t="shared" si="350"/>
        <v>16684.161</v>
      </c>
      <c r="AC87" s="31"/>
      <c r="AD87" s="31">
        <f t="shared" si="351"/>
        <v>16684.161</v>
      </c>
      <c r="AE87" s="31"/>
      <c r="AF87" s="31">
        <f t="shared" si="352"/>
        <v>16684.161</v>
      </c>
      <c r="AG87" s="31"/>
      <c r="AH87" s="31">
        <f t="shared" si="353"/>
        <v>16684.161</v>
      </c>
      <c r="AI87" s="42"/>
      <c r="AJ87" s="69">
        <f t="shared" si="354"/>
        <v>16684.161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>
        <f t="shared" si="358"/>
        <v>0</v>
      </c>
      <c r="AV87" s="31"/>
      <c r="AW87" s="31">
        <f t="shared" si="359"/>
        <v>0</v>
      </c>
      <c r="AX87" s="31"/>
      <c r="AY87" s="31">
        <f t="shared" si="360"/>
        <v>0</v>
      </c>
      <c r="AZ87" s="31"/>
      <c r="BA87" s="31">
        <f t="shared" si="361"/>
        <v>0</v>
      </c>
      <c r="BB87" s="31"/>
      <c r="BC87" s="31">
        <f t="shared" si="362"/>
        <v>0</v>
      </c>
      <c r="BD87" s="31"/>
      <c r="BE87" s="31">
        <f t="shared" si="363"/>
        <v>0</v>
      </c>
      <c r="BF87" s="31"/>
      <c r="BG87" s="31">
        <f t="shared" si="364"/>
        <v>0</v>
      </c>
      <c r="BH87" s="42"/>
      <c r="BI87" s="69">
        <f t="shared" si="365"/>
        <v>0</v>
      </c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>
        <f t="shared" si="369"/>
        <v>0</v>
      </c>
      <c r="BU87" s="31"/>
      <c r="BV87" s="31">
        <f t="shared" si="370"/>
        <v>0</v>
      </c>
      <c r="BW87" s="31"/>
      <c r="BX87" s="31">
        <f t="shared" si="371"/>
        <v>0</v>
      </c>
      <c r="BY87" s="31"/>
      <c r="BZ87" s="31">
        <f t="shared" si="372"/>
        <v>0</v>
      </c>
      <c r="CA87" s="31"/>
      <c r="CB87" s="31">
        <f t="shared" si="373"/>
        <v>0</v>
      </c>
      <c r="CC87" s="31"/>
      <c r="CD87" s="31">
        <f t="shared" si="374"/>
        <v>0</v>
      </c>
      <c r="CE87" s="42"/>
      <c r="CF87" s="69">
        <f t="shared" si="375"/>
        <v>0</v>
      </c>
      <c r="CG87" s="35" t="s">
        <v>341</v>
      </c>
      <c r="CI87" s="8"/>
    </row>
    <row r="88" spans="1:87" ht="54" x14ac:dyDescent="0.35">
      <c r="A88" s="102" t="s">
        <v>88</v>
      </c>
      <c r="B88" s="121" t="s">
        <v>354</v>
      </c>
      <c r="C88" s="104" t="s">
        <v>32</v>
      </c>
      <c r="D88" s="30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69"/>
      <c r="P88" s="31"/>
      <c r="Q88" s="31"/>
      <c r="R88" s="31"/>
      <c r="S88" s="31">
        <v>1355.7829999999999</v>
      </c>
      <c r="T88" s="31">
        <f t="shared" si="346"/>
        <v>1355.7829999999999</v>
      </c>
      <c r="U88" s="31"/>
      <c r="V88" s="31">
        <f t="shared" si="347"/>
        <v>1355.7829999999999</v>
      </c>
      <c r="W88" s="31"/>
      <c r="X88" s="31">
        <f t="shared" si="348"/>
        <v>1355.7829999999999</v>
      </c>
      <c r="Y88" s="31"/>
      <c r="Z88" s="31">
        <f t="shared" si="349"/>
        <v>1355.7829999999999</v>
      </c>
      <c r="AA88" s="31"/>
      <c r="AB88" s="31">
        <f t="shared" si="350"/>
        <v>1355.7829999999999</v>
      </c>
      <c r="AC88" s="31"/>
      <c r="AD88" s="31">
        <f t="shared" si="351"/>
        <v>1355.7829999999999</v>
      </c>
      <c r="AE88" s="31"/>
      <c r="AF88" s="31">
        <f t="shared" si="352"/>
        <v>1355.7829999999999</v>
      </c>
      <c r="AG88" s="31"/>
      <c r="AH88" s="31">
        <f t="shared" si="353"/>
        <v>1355.7829999999999</v>
      </c>
      <c r="AI88" s="42"/>
      <c r="AJ88" s="69">
        <f t="shared" si="354"/>
        <v>1355.7829999999999</v>
      </c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>
        <f t="shared" si="359"/>
        <v>0</v>
      </c>
      <c r="AX88" s="31"/>
      <c r="AY88" s="31">
        <f t="shared" si="360"/>
        <v>0</v>
      </c>
      <c r="AZ88" s="31"/>
      <c r="BA88" s="31">
        <f t="shared" si="361"/>
        <v>0</v>
      </c>
      <c r="BB88" s="31"/>
      <c r="BC88" s="31">
        <f t="shared" si="362"/>
        <v>0</v>
      </c>
      <c r="BD88" s="31"/>
      <c r="BE88" s="31">
        <f t="shared" si="363"/>
        <v>0</v>
      </c>
      <c r="BF88" s="31"/>
      <c r="BG88" s="31">
        <f t="shared" si="364"/>
        <v>0</v>
      </c>
      <c r="BH88" s="42"/>
      <c r="BI88" s="69">
        <f t="shared" si="365"/>
        <v>0</v>
      </c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>
        <f t="shared" si="370"/>
        <v>0</v>
      </c>
      <c r="BW88" s="31"/>
      <c r="BX88" s="31">
        <f t="shared" si="371"/>
        <v>0</v>
      </c>
      <c r="BY88" s="31"/>
      <c r="BZ88" s="31">
        <f t="shared" si="372"/>
        <v>0</v>
      </c>
      <c r="CA88" s="31"/>
      <c r="CB88" s="31">
        <f t="shared" si="373"/>
        <v>0</v>
      </c>
      <c r="CC88" s="31"/>
      <c r="CD88" s="31">
        <f t="shared" si="374"/>
        <v>0</v>
      </c>
      <c r="CE88" s="42"/>
      <c r="CF88" s="69">
        <f t="shared" si="375"/>
        <v>0</v>
      </c>
      <c r="CG88" s="35" t="s">
        <v>355</v>
      </c>
      <c r="CI88" s="8"/>
    </row>
    <row r="89" spans="1:87" ht="54" x14ac:dyDescent="0.35">
      <c r="A89" s="102" t="s">
        <v>89</v>
      </c>
      <c r="B89" s="121" t="s">
        <v>361</v>
      </c>
      <c r="C89" s="104" t="s">
        <v>32</v>
      </c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69"/>
      <c r="P89" s="31"/>
      <c r="Q89" s="31"/>
      <c r="R89" s="31"/>
      <c r="S89" s="31"/>
      <c r="T89" s="31">
        <f t="shared" si="346"/>
        <v>0</v>
      </c>
      <c r="U89" s="31"/>
      <c r="V89" s="31">
        <f t="shared" si="347"/>
        <v>0</v>
      </c>
      <c r="W89" s="31"/>
      <c r="X89" s="31">
        <f t="shared" si="348"/>
        <v>0</v>
      </c>
      <c r="Y89" s="31"/>
      <c r="Z89" s="31">
        <f t="shared" si="349"/>
        <v>0</v>
      </c>
      <c r="AA89" s="31"/>
      <c r="AB89" s="31">
        <f t="shared" si="350"/>
        <v>0</v>
      </c>
      <c r="AC89" s="31"/>
      <c r="AD89" s="31">
        <f t="shared" si="351"/>
        <v>0</v>
      </c>
      <c r="AE89" s="31"/>
      <c r="AF89" s="31">
        <f t="shared" si="352"/>
        <v>0</v>
      </c>
      <c r="AG89" s="31"/>
      <c r="AH89" s="31">
        <f t="shared" si="353"/>
        <v>0</v>
      </c>
      <c r="AI89" s="42"/>
      <c r="AJ89" s="69">
        <f t="shared" si="354"/>
        <v>0</v>
      </c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>
        <v>18748.326000000001</v>
      </c>
      <c r="AW89" s="31">
        <f t="shared" si="359"/>
        <v>18748.326000000001</v>
      </c>
      <c r="AX89" s="31"/>
      <c r="AY89" s="31">
        <f t="shared" si="360"/>
        <v>18748.326000000001</v>
      </c>
      <c r="AZ89" s="31"/>
      <c r="BA89" s="31">
        <f t="shared" si="361"/>
        <v>18748.326000000001</v>
      </c>
      <c r="BB89" s="31"/>
      <c r="BC89" s="31">
        <f t="shared" si="362"/>
        <v>18748.326000000001</v>
      </c>
      <c r="BD89" s="31"/>
      <c r="BE89" s="31">
        <f t="shared" si="363"/>
        <v>18748.326000000001</v>
      </c>
      <c r="BF89" s="31"/>
      <c r="BG89" s="31">
        <f t="shared" si="364"/>
        <v>18748.326000000001</v>
      </c>
      <c r="BH89" s="42"/>
      <c r="BI89" s="69">
        <f t="shared" si="365"/>
        <v>18748.326000000001</v>
      </c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>
        <f t="shared" si="370"/>
        <v>0</v>
      </c>
      <c r="BW89" s="31"/>
      <c r="BX89" s="31">
        <f t="shared" si="371"/>
        <v>0</v>
      </c>
      <c r="BY89" s="31"/>
      <c r="BZ89" s="31">
        <f t="shared" si="372"/>
        <v>0</v>
      </c>
      <c r="CA89" s="31"/>
      <c r="CB89" s="31">
        <f t="shared" si="373"/>
        <v>0</v>
      </c>
      <c r="CC89" s="31"/>
      <c r="CD89" s="31">
        <f t="shared" si="374"/>
        <v>0</v>
      </c>
      <c r="CE89" s="42"/>
      <c r="CF89" s="69">
        <f t="shared" si="375"/>
        <v>0</v>
      </c>
      <c r="CG89" s="35" t="s">
        <v>356</v>
      </c>
      <c r="CI89" s="8"/>
    </row>
    <row r="90" spans="1:87" x14ac:dyDescent="0.35">
      <c r="A90" s="102"/>
      <c r="B90" s="121" t="s">
        <v>25</v>
      </c>
      <c r="C90" s="104"/>
      <c r="D90" s="32">
        <f>D96+D98+D99+D101+D102+D103+D104+D105+D107+D108+D110+D111+D113+D114+D119+D122+D125</f>
        <v>1923889.5</v>
      </c>
      <c r="E90" s="33">
        <f>E96+E98+E99+E101+E102+E103+E104+E105+E107+E108+E110+E111+E113+E114+E119+E122+E125+E112+E129+E132</f>
        <v>-358843.24299999996</v>
      </c>
      <c r="F90" s="33">
        <f t="shared" si="0"/>
        <v>1565046.257</v>
      </c>
      <c r="G90" s="33">
        <f>G96+G98+G99+G101+G102+G103+G104+G105+G107+G108+G110+G111+G113+G114+G119+G122+G125+G112+G129+G132</f>
        <v>218963.45800000001</v>
      </c>
      <c r="H90" s="33">
        <f t="shared" si="340"/>
        <v>1784009.7150000001</v>
      </c>
      <c r="I90" s="33">
        <f>I96+I98+I99+I101+I102+I103+I104+I105+I107+I108+I110+I111+I113+I114+I119+I122+I125+I112+I129+I132</f>
        <v>2506.3020000000001</v>
      </c>
      <c r="J90" s="33">
        <f t="shared" si="341"/>
        <v>1786516.017</v>
      </c>
      <c r="K90" s="33">
        <f>K96+K98+K99+K101+K102+K103+K104+K105+K107+K108+K110+K111+K113+K114+K119+K122+K125+K112+K129+K132</f>
        <v>-8668.4629999999997</v>
      </c>
      <c r="L90" s="33">
        <f t="shared" si="342"/>
        <v>1777847.554</v>
      </c>
      <c r="M90" s="33">
        <f>M96+M98+M99+M101+M102+M103+M104+M105+M107+M108+M110+M111+M113+M114+M119+M122+M125+M112+M129+M132</f>
        <v>0</v>
      </c>
      <c r="N90" s="33">
        <f t="shared" si="343"/>
        <v>1777847.554</v>
      </c>
      <c r="O90" s="33">
        <f>O96+O98+O99+O101+O102+O103+O104+O105+O107+O108+O110+O111+O113+O114+O119+O122+O125+O112+O129+O132</f>
        <v>56691.229000000007</v>
      </c>
      <c r="P90" s="33">
        <f t="shared" si="344"/>
        <v>1834538.7830000001</v>
      </c>
      <c r="Q90" s="33">
        <f>Q96+Q98+Q99+Q101+Q102+Q103+Q104+Q105+Q107+Q108+Q110+Q111+Q113+Q114+Q119+Q122+Q125+Q112+Q129+Q132</f>
        <v>1175.914</v>
      </c>
      <c r="R90" s="33">
        <f t="shared" si="345"/>
        <v>1835714.6970000002</v>
      </c>
      <c r="S90" s="33">
        <f>S96+S98+S99+S101+S102+S103+S104+S105+S107+S108+S110+S111+S113+S114+S119+S122+S125+S112+S129+S132</f>
        <v>10868.319</v>
      </c>
      <c r="T90" s="33">
        <f t="shared" si="346"/>
        <v>1846583.0160000001</v>
      </c>
      <c r="U90" s="33">
        <f>U96+U98+U99+U101+U102+U103+U104+U105+U107+U108+U110+U111+U113+U114+U119+U122+U125+U112+U129+U132</f>
        <v>202.001</v>
      </c>
      <c r="V90" s="33">
        <f t="shared" si="347"/>
        <v>1846785.017</v>
      </c>
      <c r="W90" s="33">
        <f>W96+W98+W99+W101+W102+W103+W104+W105+W107+W108+W110+W111+W113+W114+W119+W122+W125+W112+W129+W132</f>
        <v>91302.62</v>
      </c>
      <c r="X90" s="33">
        <f t="shared" si="348"/>
        <v>1938087.6370000001</v>
      </c>
      <c r="Y90" s="33">
        <f>Y96+Y98+Y99+Y101+Y102+Y103+Y104+Y105+Y107+Y108+Y110+Y111+Y113+Y114+Y119+Y122+Y125+Y112+Y129+Y132</f>
        <v>432.96</v>
      </c>
      <c r="Z90" s="33">
        <f t="shared" si="349"/>
        <v>1938520.5970000001</v>
      </c>
      <c r="AA90" s="33">
        <f>AA96+AA98+AA99+AA101+AA102+AA103+AA104+AA105+AA107+AA108+AA110+AA111+AA113+AA114+AA119+AA122+AA125+AA112+AA129+AA132+AA100+AA106+AA97+AA109+AA135</f>
        <v>-13537.344999999999</v>
      </c>
      <c r="AB90" s="33">
        <f t="shared" si="350"/>
        <v>1924983.2520000001</v>
      </c>
      <c r="AC90" s="33">
        <f>AC96+AC98+AC99+AC101+AC102+AC103+AC104+AC105+AC107+AC108+AC110+AC111+AC113+AC114+AC119+AC122+AC125+AC112+AC129+AC132+AC100+AC106+AC97+AC109+AC135+AC136</f>
        <v>2278.2349999999992</v>
      </c>
      <c r="AD90" s="33">
        <f t="shared" si="351"/>
        <v>1927261.4870000002</v>
      </c>
      <c r="AE90" s="33">
        <f>AE96+AE98+AE99+AE101+AE102+AE103+AE104+AE105+AE107+AE108+AE110+AE111+AE113+AE114+AE119+AE122+AE125+AE112+AE129+AE132+AE100+AE106+AE97+AE109+AE135+AE136</f>
        <v>29452.47</v>
      </c>
      <c r="AF90" s="33">
        <f t="shared" si="352"/>
        <v>1956713.9570000002</v>
      </c>
      <c r="AG90" s="31">
        <f>AG96+AG98+AG99+AG101+AG102+AG103+AG104+AG105+AG107+AG108+AG110+AG111+AG113+AG114+AG119+AG122+AG125+AG112+AG129+AG132+AG100+AG106+AG97+AG109+AG135+AG136</f>
        <v>12720</v>
      </c>
      <c r="AH90" s="33">
        <f t="shared" si="353"/>
        <v>1969433.9570000002</v>
      </c>
      <c r="AI90" s="33">
        <f>AI96+AI98+AI99+AI101+AI102+AI103+AI104+AI105+AI107+AI108+AI110+AI111+AI113+AI114+AI119+AI122+AI125+AI112+AI129+AI132+AI100+AI106+AI97+AI109+AI135+AI136</f>
        <v>-1353.848</v>
      </c>
      <c r="AJ90" s="69">
        <f t="shared" si="354"/>
        <v>1968080.1090000002</v>
      </c>
      <c r="AK90" s="33">
        <f t="shared" ref="AK90:BJ90" si="376">AK96+AK98+AK99+AK101+AK102+AK103+AK104+AK105+AK107+AK108+AK110+AK111+AK113+AK114+AK119+AK122+AK125</f>
        <v>5543608.1999999993</v>
      </c>
      <c r="AL90" s="33">
        <f>AL96+AL98+AL99+AL101+AL102+AL103+AL104+AL105+AL107+AL108+AL110+AL111+AL113+AL114+AL119+AL122+AL125+AL112+AL129+AL132</f>
        <v>-240261.39999999991</v>
      </c>
      <c r="AM90" s="33">
        <f t="shared" si="16"/>
        <v>5303346.7999999989</v>
      </c>
      <c r="AN90" s="33">
        <f>AN96+AN98+AN99+AN101+AN102+AN103+AN104+AN105+AN107+AN108+AN110+AN111+AN113+AN114+AN119+AN122+AN125+AN112+AN129+AN132</f>
        <v>106538.943</v>
      </c>
      <c r="AO90" s="33">
        <f t="shared" si="355"/>
        <v>5409885.7429999989</v>
      </c>
      <c r="AP90" s="33">
        <f>AP96+AP98+AP99+AP101+AP102+AP103+AP104+AP105+AP107+AP108+AP110+AP111+AP113+AP114+AP119+AP122+AP125+AP112+AP129+AP132</f>
        <v>0</v>
      </c>
      <c r="AQ90" s="33">
        <f t="shared" si="356"/>
        <v>5409885.7429999989</v>
      </c>
      <c r="AR90" s="33">
        <f>AR96+AR98+AR99+AR101+AR102+AR103+AR104+AR105+AR107+AR108+AR110+AR111+AR113+AR114+AR119+AR122+AR125+AR112+AR129+AR132</f>
        <v>0</v>
      </c>
      <c r="AS90" s="33">
        <f t="shared" si="357"/>
        <v>5409885.7429999989</v>
      </c>
      <c r="AT90" s="33">
        <f>AT96+AT98+AT99+AT101+AT102+AT103+AT104+AT105+AT107+AT108+AT110+AT111+AT113+AT114+AT119+AT122+AT125+AT112+AT129+AT132</f>
        <v>-196067.99800000002</v>
      </c>
      <c r="AU90" s="33">
        <f t="shared" si="358"/>
        <v>5213817.7449999992</v>
      </c>
      <c r="AV90" s="33">
        <f>AV96+AV98+AV99+AV101+AV102+AV103+AV104+AV105+AV107+AV108+AV110+AV111+AV113+AV114+AV119+AV122+AV125+AV112+AV129+AV132</f>
        <v>0</v>
      </c>
      <c r="AW90" s="33">
        <f t="shared" si="359"/>
        <v>5213817.7449999992</v>
      </c>
      <c r="AX90" s="33">
        <f>AX96+AX98+AX99+AX101+AX102+AX103+AX104+AX105+AX107+AX108+AX110+AX111+AX113+AX114+AX119+AX122+AX125+AX112+AX129+AX132</f>
        <v>-35084.171999999999</v>
      </c>
      <c r="AY90" s="33">
        <f t="shared" si="360"/>
        <v>5178733.5729999989</v>
      </c>
      <c r="AZ90" s="33">
        <f>AZ96+AZ98+AZ99+AZ101+AZ102+AZ103+AZ104+AZ105+AZ107+AZ108+AZ110+AZ111+AZ113+AZ114+AZ119+AZ122+AZ125+AZ112+AZ129+AZ132</f>
        <v>0</v>
      </c>
      <c r="BA90" s="33">
        <f t="shared" si="361"/>
        <v>5178733.5729999989</v>
      </c>
      <c r="BB90" s="33">
        <f>BB96+BB98+BB99+BB101+BB102+BB103+BB104+BB105+BB107+BB108+BB110+BB111+BB113+BB114+BB119+BB122+BB125+BB112+BB129+BB132+BB100+BB106+BB97+BB109+BB135</f>
        <v>-151549.54699999993</v>
      </c>
      <c r="BC90" s="33">
        <f>BA90+BB90</f>
        <v>5027184.0259999987</v>
      </c>
      <c r="BD90" s="33">
        <f>BD96+BD98+BD99+BD101+BD102+BD103+BD104+BD105+BD107+BD108+BD110+BD111+BD113+BD114+BD119+BD122+BD125+BD112+BD129+BD132+BD100+BD106+BD97+BD109+BD135+BD136</f>
        <v>69697.299999999988</v>
      </c>
      <c r="BE90" s="33">
        <f>BC90+BD90</f>
        <v>5096881.3259999985</v>
      </c>
      <c r="BF90" s="31">
        <f>BF96+BF98+BF99+BF101+BF102+BF103+BF104+BF105+BF107+BF108+BF110+BF111+BF113+BF114+BF119+BF122+BF125+BF112+BF129+BF132+BF100+BF106+BF97+BF109+BF135+BF136</f>
        <v>40863.51200000001</v>
      </c>
      <c r="BG90" s="33">
        <f>BE90+BF90</f>
        <v>5137744.8379999986</v>
      </c>
      <c r="BH90" s="33">
        <f>BH96+BH98+BH99+BH101+BH102+BH103+BH104+BH105+BH107+BH108+BH110+BH111+BH113+BH114+BH119+BH122+BH125+BH112+BH129+BH132+BH100+BH106+BH97+BH109+BH135+BH136</f>
        <v>0</v>
      </c>
      <c r="BI90" s="69">
        <f>BG90+BH90</f>
        <v>5137744.8379999986</v>
      </c>
      <c r="BJ90" s="33">
        <f t="shared" si="376"/>
        <v>914608.79999999993</v>
      </c>
      <c r="BK90" s="33">
        <f>BK96+BK98+BK99+BK101+BK102+BK103+BK104+BK105+BK107+BK108+BK110+BK111+BK113+BK114+BK119+BK122+BK125+BK112+BK129+BK132</f>
        <v>0</v>
      </c>
      <c r="BL90" s="33">
        <f t="shared" si="28"/>
        <v>914608.79999999993</v>
      </c>
      <c r="BM90" s="33">
        <f>BM96+BM98+BM99+BM101+BM102+BM103+BM104+BM105+BM107+BM108+BM110+BM111+BM113+BM114+BM119+BM122+BM125+BM112+BM129+BM132</f>
        <v>130724.838</v>
      </c>
      <c r="BN90" s="33">
        <f t="shared" si="366"/>
        <v>1045333.6379999999</v>
      </c>
      <c r="BO90" s="33">
        <f>BO96+BO98+BO99+BO101+BO102+BO103+BO104+BO105+BO107+BO108+BO110+BO111+BO113+BO114+BO119+BO122+BO125+BO112+BO129+BO132</f>
        <v>0</v>
      </c>
      <c r="BP90" s="33">
        <f t="shared" si="367"/>
        <v>1045333.6379999999</v>
      </c>
      <c r="BQ90" s="33">
        <f>BQ96+BQ98+BQ99+BQ101+BQ102+BQ103+BQ104+BQ105+BQ107+BQ108+BQ110+BQ111+BQ113+BQ114+BQ119+BQ122+BQ125+BQ112+BQ129+BQ132</f>
        <v>0</v>
      </c>
      <c r="BR90" s="33">
        <f t="shared" si="368"/>
        <v>1045333.6379999999</v>
      </c>
      <c r="BS90" s="33">
        <f>BS96+BS98+BS99+BS101+BS102+BS103+BS104+BS105+BS107+BS108+BS110+BS111+BS113+BS114+BS119+BS122+BS125+BS112+BS129+BS132</f>
        <v>50423.485999999997</v>
      </c>
      <c r="BT90" s="33">
        <f t="shared" si="369"/>
        <v>1095757.1239999998</v>
      </c>
      <c r="BU90" s="33">
        <f>BU96+BU98+BU99+BU101+BU102+BU103+BU104+BU105+BU107+BU108+BU110+BU111+BU113+BU114+BU119+BU122+BU125+BU112+BU129+BU132</f>
        <v>0</v>
      </c>
      <c r="BV90" s="33">
        <f t="shared" si="370"/>
        <v>1095757.1239999998</v>
      </c>
      <c r="BW90" s="33">
        <f>BW96+BW98+BW99+BW101+BW102+BW103+BW104+BW105+BW107+BW108+BW110+BW111+BW113+BW114+BW119+BW122+BW125+BW112+BW129+BW132</f>
        <v>35084.171999999999</v>
      </c>
      <c r="BX90" s="33">
        <f t="shared" si="371"/>
        <v>1130841.2959999999</v>
      </c>
      <c r="BY90" s="33">
        <f>BY96+BY98+BY99+BY101+BY102+BY103+BY104+BY105+BY107+BY108+BY110+BY111+BY113+BY114+BY119+BY122+BY125+BY112+BY129+BY132+BY100+BY106+BY97+BY109+BY135</f>
        <v>-7736.1820000000007</v>
      </c>
      <c r="BZ90" s="33">
        <f t="shared" si="372"/>
        <v>1123105.1139999998</v>
      </c>
      <c r="CA90" s="33">
        <f>CA96+CA98+CA99+CA101+CA102+CA103+CA104+CA105+CA107+CA108+CA110+CA111+CA113+CA114+CA119+CA122+CA125+CA112+CA129+CA132+CA100+CA106+CA97+CA109+CA135+CA136</f>
        <v>66804.800000000047</v>
      </c>
      <c r="CB90" s="33">
        <f t="shared" si="373"/>
        <v>1189909.9139999999</v>
      </c>
      <c r="CC90" s="31">
        <f>CC96+CC98+CC99+CC101+CC102+CC103+CC104+CC105+CC107+CC108+CC110+CC111+CC113+CC114+CC119+CC122+CC125+CC112+CC129+CC132+CC100+CC106+CC97+CC109+CC135+CC136</f>
        <v>0</v>
      </c>
      <c r="CD90" s="33">
        <f t="shared" si="374"/>
        <v>1189909.9139999999</v>
      </c>
      <c r="CE90" s="33">
        <f>CE96+CE98+CE99+CE101+CE102+CE103+CE104+CE105+CE107+CE108+CE110+CE111+CE113+CE114+CE119+CE122+CE125+CE112+CE129+CE132+CE100+CE106+CE97+CE109+CE135+CE136</f>
        <v>0</v>
      </c>
      <c r="CF90" s="69">
        <f t="shared" si="375"/>
        <v>1189909.9139999999</v>
      </c>
      <c r="CG90" s="27"/>
      <c r="CH90" s="20"/>
      <c r="CI90" s="8"/>
    </row>
    <row r="91" spans="1:87" x14ac:dyDescent="0.35">
      <c r="A91" s="102"/>
      <c r="B91" s="103" t="s">
        <v>5</v>
      </c>
      <c r="C91" s="104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1"/>
      <c r="AH91" s="33"/>
      <c r="AI91" s="33"/>
      <c r="AJ91" s="69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1"/>
      <c r="BG91" s="33"/>
      <c r="BH91" s="33"/>
      <c r="BI91" s="69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1"/>
      <c r="CD91" s="33"/>
      <c r="CE91" s="33"/>
      <c r="CF91" s="69"/>
      <c r="CG91" s="27"/>
      <c r="CH91" s="20"/>
      <c r="CI91" s="8"/>
    </row>
    <row r="92" spans="1:87" s="14" customFormat="1" hidden="1" x14ac:dyDescent="0.35">
      <c r="A92" s="12"/>
      <c r="B92" s="15" t="s">
        <v>6</v>
      </c>
      <c r="C92" s="18"/>
      <c r="D92" s="32">
        <f>D96+D98+D99+D101+D102+D103+D104+D105+D107+D111+D108+D110+D113+D116</f>
        <v>466242.5</v>
      </c>
      <c r="E92" s="33">
        <f>E96+E98+E99+E101+E102+E103+E104+E105+E107+E111+E108+E110+E113+E116+E112</f>
        <v>-14166.442999999999</v>
      </c>
      <c r="F92" s="33">
        <f t="shared" si="0"/>
        <v>452076.05700000003</v>
      </c>
      <c r="G92" s="33">
        <f>G96+G98+G99+G101+G102+G103+G104+G105+G107+G111+G108+G110+G113+G116+G112</f>
        <v>218963.45800000001</v>
      </c>
      <c r="H92" s="33">
        <f t="shared" ref="H92:H114" si="377">F92+G92</f>
        <v>671039.51500000001</v>
      </c>
      <c r="I92" s="33">
        <f>I96+I98+I99+I101+I102+I103+I104+I105+I107+I111+I108+I110+I113+I116+I112</f>
        <v>2506.3020000000001</v>
      </c>
      <c r="J92" s="33">
        <f t="shared" ref="J92:J114" si="378">H92+I92</f>
        <v>673545.81700000004</v>
      </c>
      <c r="K92" s="33">
        <f>K96+K98+K99+K101+K102+K103+K104+K105+K107+K111+K108+K110+K113+K116+K112</f>
        <v>-8668.4629999999997</v>
      </c>
      <c r="L92" s="33">
        <f t="shared" ref="L92:L114" si="379">J92+K92</f>
        <v>664877.35400000005</v>
      </c>
      <c r="M92" s="33">
        <f>M96+M98+M99+M101+M102+M103+M104+M105+M107+M111+M108+M110+M113+M116+M112</f>
        <v>0</v>
      </c>
      <c r="N92" s="33">
        <f t="shared" ref="N92:N114" si="380">L92+M92</f>
        <v>664877.35400000005</v>
      </c>
      <c r="O92" s="33">
        <f>O96+O98+O99+O101+O102+O103+O104+O105+O107+O111+O108+O110+O113+O116+O112</f>
        <v>48359.987000000001</v>
      </c>
      <c r="P92" s="33">
        <f t="shared" ref="P92:P114" si="381">N92+O92</f>
        <v>713237.34100000001</v>
      </c>
      <c r="Q92" s="33">
        <f>Q96+Q98+Q99+Q101+Q102+Q103+Q104+Q105+Q107+Q111+Q108+Q110+Q113+Q116+Q112</f>
        <v>1175.914</v>
      </c>
      <c r="R92" s="33">
        <f t="shared" ref="R92:R114" si="382">P92+Q92</f>
        <v>714413.255</v>
      </c>
      <c r="S92" s="33">
        <f>S96+S98+S99+S101+S102+S103+S104+S105+S107+S111+S108+S110+S113+S116+S112</f>
        <v>10868.319</v>
      </c>
      <c r="T92" s="33">
        <f t="shared" ref="T92:T114" si="383">R92+S92</f>
        <v>725281.57400000002</v>
      </c>
      <c r="U92" s="33">
        <f>U96+U98+U99+U101+U102+U103+U104+U105+U107+U111+U108+U110+U113+U116+U112</f>
        <v>202.001</v>
      </c>
      <c r="V92" s="33">
        <f t="shared" ref="V92:V114" si="384">T92+U92</f>
        <v>725483.57500000007</v>
      </c>
      <c r="W92" s="33">
        <f>W96+W98+W99+W101+W102+W103+W104+W105+W107+W111+W108+W110+W113+W116+W112</f>
        <v>91302.62</v>
      </c>
      <c r="X92" s="33">
        <f t="shared" ref="X92:X114" si="385">V92+W92</f>
        <v>816786.19500000007</v>
      </c>
      <c r="Y92" s="33">
        <f>Y96+Y98+Y99+Y101+Y102+Y103+Y104+Y105+Y107+Y111+Y108+Y110+Y113+Y116+Y112</f>
        <v>432.96</v>
      </c>
      <c r="Z92" s="33">
        <f t="shared" ref="Z92:Z114" si="386">X92+Y92</f>
        <v>817219.15500000003</v>
      </c>
      <c r="AA92" s="33">
        <f>AA96+AA98+AA99+AA101+AA102+AA103+AA104+AA105+AA107+AA111+AA108+AA110+AA113+AA116+AA112+AA100+AA106+AA97+AA109+AA135</f>
        <v>-13537.344999999999</v>
      </c>
      <c r="AB92" s="33">
        <f t="shared" ref="AB92:AB114" si="387">Z92+AA92</f>
        <v>803681.81</v>
      </c>
      <c r="AC92" s="33">
        <f>AC96+AC98+AC99+AC101+AC102+AC103+AC104+AC105+AC107+AC111+AC108+AC110+AC113+AC116+AC112+AC100+AC106+AC97+AC109+AC135+AC136</f>
        <v>2278.2349999999992</v>
      </c>
      <c r="AD92" s="33">
        <f t="shared" ref="AD92:AD114" si="388">AB92+AC92</f>
        <v>805960.04500000004</v>
      </c>
      <c r="AE92" s="33">
        <f>AE96+AE98+AE99+AE101+AE102+AE103+AE104+AE105+AE107+AE111+AE108+AE110+AE113+AE116+AE112+AE100+AE106+AE97+AE109+AE135+AE136</f>
        <v>29452.47</v>
      </c>
      <c r="AF92" s="33">
        <f t="shared" ref="AF92:AF114" si="389">AD92+AE92</f>
        <v>835412.51500000001</v>
      </c>
      <c r="AG92" s="31">
        <f>AG96+AG98+AG99+AG101+AG102+AG103+AG104+AG105+AG107+AG111+AG108+AG110+AG113+AG116+AG112+AG100+AG106+AG97+AG109+AG135+AG136</f>
        <v>12720</v>
      </c>
      <c r="AH92" s="33">
        <f t="shared" ref="AH92:AH114" si="390">AF92+AG92</f>
        <v>848132.51500000001</v>
      </c>
      <c r="AI92" s="33">
        <f>AI96+AI98+AI99+AI101+AI102+AI103+AI104+AI105+AI107+AI111+AI108+AI110+AI113+AI116+AI112+AI100+AI106+AI97+AI109+AI135+AI136</f>
        <v>-1353.848</v>
      </c>
      <c r="AJ92" s="33">
        <f t="shared" ref="AJ92:AJ114" si="391">AH92+AI92</f>
        <v>846778.66700000002</v>
      </c>
      <c r="AK92" s="33">
        <f t="shared" ref="AK92:BJ92" si="392">AK96+AK98+AK99+AK101+AK102+AK103+AK104+AK105+AK107+AK111+AK108+AK110+AK113+AK116</f>
        <v>483024.19999999995</v>
      </c>
      <c r="AL92" s="33">
        <f>AL96+AL98+AL99+AL101+AL102+AL103+AL104+AL105+AL107+AL111+AL108+AL110+AL113+AL116+AL112</f>
        <v>10457.099999999999</v>
      </c>
      <c r="AM92" s="33">
        <f t="shared" si="16"/>
        <v>493481.29999999993</v>
      </c>
      <c r="AN92" s="33">
        <f>AN96+AN98+AN99+AN101+AN102+AN103+AN104+AN105+AN107+AN111+AN108+AN110+AN113+AN116+AN112</f>
        <v>106538.943</v>
      </c>
      <c r="AO92" s="33">
        <f t="shared" ref="AO92:AO114" si="393">AM92+AN92</f>
        <v>600020.2429999999</v>
      </c>
      <c r="AP92" s="33">
        <f>AP96+AP98+AP99+AP101+AP102+AP103+AP104+AP105+AP107+AP111+AP108+AP110+AP113+AP116+AP112</f>
        <v>0</v>
      </c>
      <c r="AQ92" s="33">
        <f t="shared" ref="AQ92:AQ114" si="394">AO92+AP92</f>
        <v>600020.2429999999</v>
      </c>
      <c r="AR92" s="33">
        <f>AR96+AR98+AR99+AR101+AR102+AR103+AR104+AR105+AR107+AR111+AR108+AR110+AR113+AR116+AR112</f>
        <v>0</v>
      </c>
      <c r="AS92" s="33">
        <f t="shared" ref="AS92:AS114" si="395">AQ92+AR92</f>
        <v>600020.2429999999</v>
      </c>
      <c r="AT92" s="33">
        <f>AT96+AT98+AT99+AT101+AT102+AT103+AT104+AT105+AT107+AT111+AT108+AT110+AT113+AT116+AT112</f>
        <v>0</v>
      </c>
      <c r="AU92" s="33">
        <f t="shared" ref="AU92:AU114" si="396">AS92+AT92</f>
        <v>600020.2429999999</v>
      </c>
      <c r="AV92" s="33">
        <f>AV96+AV98+AV99+AV101+AV102+AV103+AV104+AV105+AV107+AV111+AV108+AV110+AV113+AV116+AV112</f>
        <v>0</v>
      </c>
      <c r="AW92" s="33">
        <f t="shared" ref="AW92:AW114" si="397">AU92+AV92</f>
        <v>600020.2429999999</v>
      </c>
      <c r="AX92" s="33">
        <f>AX96+AX98+AX99+AX101+AX102+AX103+AX104+AX105+AX107+AX111+AX108+AX110+AX113+AX116+AX112</f>
        <v>-35084.171999999999</v>
      </c>
      <c r="AY92" s="33">
        <f t="shared" ref="AY92:AY114" si="398">AW92+AX92</f>
        <v>564936.07099999988</v>
      </c>
      <c r="AZ92" s="33">
        <f>AZ96+AZ98+AZ99+AZ101+AZ102+AZ103+AZ104+AZ105+AZ107+AZ111+AZ108+AZ110+AZ113+AZ116+AZ112</f>
        <v>0</v>
      </c>
      <c r="BA92" s="33">
        <f t="shared" ref="BA92:BA114" si="399">AY92+AZ92</f>
        <v>564936.07099999988</v>
      </c>
      <c r="BB92" s="33">
        <f>BB96+BB98+BB99+BB101+BB102+BB103+BB104+BB105+BB107+BB111+BB108+BB110+BB113+BB116+BB112+BB100+BB106+BB97+BB109+BB135</f>
        <v>-151549.54699999993</v>
      </c>
      <c r="BC92" s="33">
        <f t="shared" ref="BC92:BC114" si="400">BA92+BB92</f>
        <v>413386.52399999998</v>
      </c>
      <c r="BD92" s="33">
        <f>BD96+BD98+BD99+BD101+BD102+BD103+BD104+BD105+BD107+BD111+BD108+BD110+BD113+BD116+BD112+BD100+BD106+BD97+BD109+BD135+BD136</f>
        <v>69697.299999999988</v>
      </c>
      <c r="BE92" s="33">
        <f t="shared" ref="BE92:BE114" si="401">BC92+BD92</f>
        <v>483083.82399999996</v>
      </c>
      <c r="BF92" s="31">
        <f>BF96+BF98+BF99+BF101+BF102+BF103+BF104+BF105+BF107+BF111+BF108+BF110+BF113+BF116+BF112+BF100+BF106+BF97+BF109+BF135+BF136</f>
        <v>40863.51200000001</v>
      </c>
      <c r="BG92" s="33">
        <f t="shared" ref="BG92:BG114" si="402">BE92+BF92</f>
        <v>523947.33599999995</v>
      </c>
      <c r="BH92" s="33">
        <f>BH96+BH98+BH99+BH101+BH102+BH103+BH104+BH105+BH107+BH111+BH108+BH110+BH113+BH116+BH112+BH100+BH106+BH97+BH109+BH135+BH136</f>
        <v>0</v>
      </c>
      <c r="BI92" s="33">
        <f t="shared" ref="BI92:BI114" si="403">BG92+BH92</f>
        <v>523947.33599999995</v>
      </c>
      <c r="BJ92" s="33">
        <f t="shared" si="392"/>
        <v>554000</v>
      </c>
      <c r="BK92" s="33">
        <f>BK96+BK98+BK99+BK101+BK102+BK103+BK104+BK105+BK107+BK111+BK108+BK110+BK113+BK116+BK112</f>
        <v>0</v>
      </c>
      <c r="BL92" s="33">
        <f t="shared" si="28"/>
        <v>554000</v>
      </c>
      <c r="BM92" s="33">
        <f>BM96+BM98+BM99+BM101+BM102+BM103+BM104+BM105+BM107+BM111+BM108+BM110+BM113+BM116+BM112</f>
        <v>130724.838</v>
      </c>
      <c r="BN92" s="33">
        <f t="shared" ref="BN92:BN114" si="404">BL92+BM92</f>
        <v>684724.83799999999</v>
      </c>
      <c r="BO92" s="33">
        <f>BO96+BO98+BO99+BO101+BO102+BO103+BO104+BO105+BO107+BO111+BO108+BO110+BO113+BO116+BO112</f>
        <v>0</v>
      </c>
      <c r="BP92" s="33">
        <f t="shared" ref="BP92:BP114" si="405">BN92+BO92</f>
        <v>684724.83799999999</v>
      </c>
      <c r="BQ92" s="33">
        <f>BQ96+BQ98+BQ99+BQ101+BQ102+BQ103+BQ104+BQ105+BQ107+BQ111+BQ108+BQ110+BQ113+BQ116+BQ112</f>
        <v>0</v>
      </c>
      <c r="BR92" s="33">
        <f t="shared" ref="BR92:BR114" si="406">BP92+BQ92</f>
        <v>684724.83799999999</v>
      </c>
      <c r="BS92" s="33">
        <f>BS96+BS98+BS99+BS101+BS102+BS103+BS104+BS105+BS107+BS111+BS108+BS110+BS113+BS116+BS112</f>
        <v>0</v>
      </c>
      <c r="BT92" s="33">
        <f t="shared" ref="BT92:BT114" si="407">BR92+BS92</f>
        <v>684724.83799999999</v>
      </c>
      <c r="BU92" s="33">
        <f>BU96+BU98+BU99+BU101+BU102+BU103+BU104+BU105+BU107+BU111+BU108+BU110+BU113+BU116+BU112</f>
        <v>0</v>
      </c>
      <c r="BV92" s="33">
        <f t="shared" ref="BV92:BV114" si="408">BT92+BU92</f>
        <v>684724.83799999999</v>
      </c>
      <c r="BW92" s="33">
        <f>BW96+BW98+BW99+BW101+BW102+BW103+BW104+BW105+BW107+BW111+BW108+BW110+BW113+BW116+BW112</f>
        <v>35084.171999999999</v>
      </c>
      <c r="BX92" s="33">
        <f t="shared" ref="BX92:BX114" si="409">BV92+BW92</f>
        <v>719809.01</v>
      </c>
      <c r="BY92" s="33">
        <f>BY96+BY98+BY99+BY101+BY102+BY103+BY104+BY105+BY107+BY111+BY108+BY110+BY113+BY116+BY112+BY100+BY106+BY97+BY109+BY135</f>
        <v>-7736.1820000000007</v>
      </c>
      <c r="BZ92" s="33">
        <f t="shared" ref="BZ92:BZ114" si="410">BX92+BY92</f>
        <v>712072.82799999998</v>
      </c>
      <c r="CA92" s="33">
        <f>CA96+CA98+CA99+CA101+CA102+CA103+CA104+CA105+CA107+CA111+CA108+CA110+CA113+CA116+CA112+CA100+CA106+CA97+CA109+CA135+CA136</f>
        <v>66804.800000000047</v>
      </c>
      <c r="CB92" s="33">
        <f t="shared" ref="CB92:CB114" si="411">BZ92+CA92</f>
        <v>778877.62800000003</v>
      </c>
      <c r="CC92" s="31">
        <f>CC96+CC98+CC99+CC101+CC102+CC103+CC104+CC105+CC107+CC111+CC108+CC110+CC113+CC116+CC112+CC100+CC106+CC97+CC109+CC135+CC136</f>
        <v>0</v>
      </c>
      <c r="CD92" s="33">
        <f t="shared" ref="CD92:CD114" si="412">CB92+CC92</f>
        <v>778877.62800000003</v>
      </c>
      <c r="CE92" s="33">
        <f>CE96+CE98+CE99+CE101+CE102+CE103+CE104+CE105+CE107+CE111+CE108+CE110+CE113+CE116+CE112+CE100+CE106+CE97+CE109+CE135+CE136</f>
        <v>0</v>
      </c>
      <c r="CF92" s="33">
        <f t="shared" ref="CF92:CF114" si="413">CD92+CE92</f>
        <v>778877.62800000003</v>
      </c>
      <c r="CG92" s="27"/>
      <c r="CH92" s="20" t="s">
        <v>49</v>
      </c>
      <c r="CI92" s="13"/>
    </row>
    <row r="93" spans="1:87" x14ac:dyDescent="0.35">
      <c r="A93" s="102"/>
      <c r="B93" s="106" t="s">
        <v>12</v>
      </c>
      <c r="C93" s="104"/>
      <c r="D93" s="32">
        <f>D117+D124+D127</f>
        <v>212318</v>
      </c>
      <c r="E93" s="33">
        <f>E117+E124+E127</f>
        <v>0</v>
      </c>
      <c r="F93" s="33">
        <f t="shared" si="0"/>
        <v>212318</v>
      </c>
      <c r="G93" s="33">
        <f>G117+G124+G127</f>
        <v>0</v>
      </c>
      <c r="H93" s="33">
        <f t="shared" si="377"/>
        <v>212318</v>
      </c>
      <c r="I93" s="33">
        <f>I117+I124+I127</f>
        <v>0</v>
      </c>
      <c r="J93" s="33">
        <f t="shared" si="378"/>
        <v>212318</v>
      </c>
      <c r="K93" s="33">
        <f>K117+K124+K127</f>
        <v>0</v>
      </c>
      <c r="L93" s="33">
        <f t="shared" si="379"/>
        <v>212318</v>
      </c>
      <c r="M93" s="33">
        <f>M117+M124+M127</f>
        <v>0</v>
      </c>
      <c r="N93" s="33">
        <f t="shared" si="380"/>
        <v>212318</v>
      </c>
      <c r="O93" s="33">
        <f>O117+O124+O127</f>
        <v>1056.8</v>
      </c>
      <c r="P93" s="33">
        <f t="shared" si="381"/>
        <v>213374.8</v>
      </c>
      <c r="Q93" s="33">
        <f>Q117+Q124+Q127</f>
        <v>0</v>
      </c>
      <c r="R93" s="33">
        <f t="shared" si="382"/>
        <v>213374.8</v>
      </c>
      <c r="S93" s="33">
        <f>S117+S124+S127</f>
        <v>0</v>
      </c>
      <c r="T93" s="33">
        <f t="shared" si="383"/>
        <v>213374.8</v>
      </c>
      <c r="U93" s="33">
        <f>U117+U124+U127</f>
        <v>0</v>
      </c>
      <c r="V93" s="33">
        <f t="shared" si="384"/>
        <v>213374.8</v>
      </c>
      <c r="W93" s="33">
        <f>W117+W124+W127</f>
        <v>0</v>
      </c>
      <c r="X93" s="33">
        <f t="shared" si="385"/>
        <v>213374.8</v>
      </c>
      <c r="Y93" s="33">
        <f>Y117+Y124+Y127</f>
        <v>0</v>
      </c>
      <c r="Z93" s="33">
        <f t="shared" si="386"/>
        <v>213374.8</v>
      </c>
      <c r="AA93" s="33">
        <f>AA117+AA124+AA127</f>
        <v>0</v>
      </c>
      <c r="AB93" s="33">
        <f t="shared" si="387"/>
        <v>213374.8</v>
      </c>
      <c r="AC93" s="33">
        <f>AC117+AC124+AC127</f>
        <v>0</v>
      </c>
      <c r="AD93" s="33">
        <f t="shared" si="388"/>
        <v>213374.8</v>
      </c>
      <c r="AE93" s="33">
        <f>AE117+AE124+AE127</f>
        <v>0</v>
      </c>
      <c r="AF93" s="33">
        <f t="shared" si="389"/>
        <v>213374.8</v>
      </c>
      <c r="AG93" s="31">
        <f>AG117+AG124+AG127</f>
        <v>0</v>
      </c>
      <c r="AH93" s="33">
        <f t="shared" si="390"/>
        <v>213374.8</v>
      </c>
      <c r="AI93" s="33">
        <f>AI117+AI124+AI127</f>
        <v>0</v>
      </c>
      <c r="AJ93" s="69">
        <f t="shared" si="391"/>
        <v>213374.8</v>
      </c>
      <c r="AK93" s="33">
        <f t="shared" ref="AK93:BK93" si="414">AK117+AK124+AK127</f>
        <v>216563.8</v>
      </c>
      <c r="AL93" s="33">
        <f t="shared" ref="AL93:AN93" si="415">AL117+AL124+AL127</f>
        <v>0</v>
      </c>
      <c r="AM93" s="33">
        <f t="shared" si="16"/>
        <v>216563.8</v>
      </c>
      <c r="AN93" s="33">
        <f t="shared" si="415"/>
        <v>0</v>
      </c>
      <c r="AO93" s="33">
        <f t="shared" si="393"/>
        <v>216563.8</v>
      </c>
      <c r="AP93" s="33">
        <f t="shared" ref="AP93:AR93" si="416">AP117+AP124+AP127</f>
        <v>0</v>
      </c>
      <c r="AQ93" s="33">
        <f t="shared" si="394"/>
        <v>216563.8</v>
      </c>
      <c r="AR93" s="33">
        <f t="shared" si="416"/>
        <v>0</v>
      </c>
      <c r="AS93" s="33">
        <f t="shared" si="395"/>
        <v>216563.8</v>
      </c>
      <c r="AT93" s="33">
        <f t="shared" ref="AT93:AV93" si="417">AT117+AT124+AT127</f>
        <v>-75909.899000000005</v>
      </c>
      <c r="AU93" s="33">
        <f t="shared" si="396"/>
        <v>140653.90099999998</v>
      </c>
      <c r="AV93" s="33">
        <f t="shared" si="417"/>
        <v>0</v>
      </c>
      <c r="AW93" s="33">
        <f t="shared" si="397"/>
        <v>140653.90099999998</v>
      </c>
      <c r="AX93" s="33">
        <f t="shared" ref="AX93:AZ93" si="418">AX117+AX124+AX127</f>
        <v>0</v>
      </c>
      <c r="AY93" s="33">
        <f t="shared" si="398"/>
        <v>140653.90099999998</v>
      </c>
      <c r="AZ93" s="33">
        <f t="shared" si="418"/>
        <v>0</v>
      </c>
      <c r="BA93" s="33">
        <f t="shared" si="399"/>
        <v>140653.90099999998</v>
      </c>
      <c r="BB93" s="33">
        <f t="shared" ref="BB93:BD93" si="419">BB117+BB124+BB127</f>
        <v>0</v>
      </c>
      <c r="BC93" s="33">
        <f t="shared" si="400"/>
        <v>140653.90099999998</v>
      </c>
      <c r="BD93" s="33">
        <f t="shared" si="419"/>
        <v>0</v>
      </c>
      <c r="BE93" s="33">
        <f t="shared" si="401"/>
        <v>140653.90099999998</v>
      </c>
      <c r="BF93" s="31">
        <f t="shared" ref="BF93:BH93" si="420">BF117+BF124+BF127</f>
        <v>0</v>
      </c>
      <c r="BG93" s="33">
        <f t="shared" si="402"/>
        <v>140653.90099999998</v>
      </c>
      <c r="BH93" s="33">
        <f t="shared" si="420"/>
        <v>0</v>
      </c>
      <c r="BI93" s="69">
        <f t="shared" si="403"/>
        <v>140653.90099999998</v>
      </c>
      <c r="BJ93" s="33">
        <f t="shared" si="414"/>
        <v>261356.10000000003</v>
      </c>
      <c r="BK93" s="33">
        <f t="shared" si="414"/>
        <v>0</v>
      </c>
      <c r="BL93" s="33">
        <f t="shared" si="28"/>
        <v>261356.10000000003</v>
      </c>
      <c r="BM93" s="33">
        <f t="shared" ref="BM93:BO93" si="421">BM117+BM124+BM127</f>
        <v>0</v>
      </c>
      <c r="BN93" s="33">
        <f t="shared" si="404"/>
        <v>261356.10000000003</v>
      </c>
      <c r="BO93" s="33">
        <f t="shared" si="421"/>
        <v>0</v>
      </c>
      <c r="BP93" s="33">
        <f t="shared" si="405"/>
        <v>261356.10000000003</v>
      </c>
      <c r="BQ93" s="33">
        <f t="shared" ref="BQ93:BS93" si="422">BQ117+BQ124+BQ127</f>
        <v>0</v>
      </c>
      <c r="BR93" s="33">
        <f t="shared" si="406"/>
        <v>261356.10000000003</v>
      </c>
      <c r="BS93" s="33">
        <f t="shared" si="422"/>
        <v>50423.485999999997</v>
      </c>
      <c r="BT93" s="33">
        <f t="shared" si="407"/>
        <v>311779.58600000001</v>
      </c>
      <c r="BU93" s="33">
        <f t="shared" ref="BU93:BW93" si="423">BU117+BU124+BU127</f>
        <v>0</v>
      </c>
      <c r="BV93" s="33">
        <f t="shared" si="408"/>
        <v>311779.58600000001</v>
      </c>
      <c r="BW93" s="33">
        <f t="shared" si="423"/>
        <v>0</v>
      </c>
      <c r="BX93" s="33">
        <f t="shared" si="409"/>
        <v>311779.58600000001</v>
      </c>
      <c r="BY93" s="33">
        <f t="shared" ref="BY93:CA93" si="424">BY117+BY124+BY127</f>
        <v>0</v>
      </c>
      <c r="BZ93" s="33">
        <f t="shared" si="410"/>
        <v>311779.58600000001</v>
      </c>
      <c r="CA93" s="33">
        <f t="shared" si="424"/>
        <v>0</v>
      </c>
      <c r="CB93" s="33">
        <f t="shared" si="411"/>
        <v>311779.58600000001</v>
      </c>
      <c r="CC93" s="31">
        <f t="shared" ref="CC93:CE93" si="425">CC117+CC124+CC127</f>
        <v>0</v>
      </c>
      <c r="CD93" s="33">
        <f t="shared" si="412"/>
        <v>311779.58600000001</v>
      </c>
      <c r="CE93" s="33">
        <f t="shared" si="425"/>
        <v>0</v>
      </c>
      <c r="CF93" s="69">
        <f t="shared" si="413"/>
        <v>311779.58600000001</v>
      </c>
      <c r="CG93" s="27"/>
      <c r="CH93" s="20"/>
      <c r="CI93" s="8"/>
    </row>
    <row r="94" spans="1:87" x14ac:dyDescent="0.35">
      <c r="A94" s="102"/>
      <c r="B94" s="106" t="s">
        <v>19</v>
      </c>
      <c r="C94" s="104"/>
      <c r="D94" s="32">
        <f>D128</f>
        <v>107290.7</v>
      </c>
      <c r="E94" s="33">
        <f>E128</f>
        <v>0</v>
      </c>
      <c r="F94" s="33">
        <f t="shared" si="0"/>
        <v>107290.7</v>
      </c>
      <c r="G94" s="33">
        <f>G128</f>
        <v>0</v>
      </c>
      <c r="H94" s="33">
        <f t="shared" si="377"/>
        <v>107290.7</v>
      </c>
      <c r="I94" s="33">
        <f>I128</f>
        <v>0</v>
      </c>
      <c r="J94" s="33">
        <f t="shared" si="378"/>
        <v>107290.7</v>
      </c>
      <c r="K94" s="33">
        <f>K128</f>
        <v>0</v>
      </c>
      <c r="L94" s="33">
        <f t="shared" si="379"/>
        <v>107290.7</v>
      </c>
      <c r="M94" s="33">
        <f>M128</f>
        <v>0</v>
      </c>
      <c r="N94" s="33">
        <f t="shared" si="380"/>
        <v>107290.7</v>
      </c>
      <c r="O94" s="33">
        <f>O128</f>
        <v>0</v>
      </c>
      <c r="P94" s="33">
        <f t="shared" si="381"/>
        <v>107290.7</v>
      </c>
      <c r="Q94" s="33">
        <f>Q128</f>
        <v>0</v>
      </c>
      <c r="R94" s="33">
        <f t="shared" si="382"/>
        <v>107290.7</v>
      </c>
      <c r="S94" s="33">
        <f>S128</f>
        <v>0</v>
      </c>
      <c r="T94" s="33">
        <f t="shared" si="383"/>
        <v>107290.7</v>
      </c>
      <c r="U94" s="33">
        <f>U128</f>
        <v>0</v>
      </c>
      <c r="V94" s="33">
        <f t="shared" si="384"/>
        <v>107290.7</v>
      </c>
      <c r="W94" s="33">
        <f>W128</f>
        <v>0</v>
      </c>
      <c r="X94" s="33">
        <f t="shared" si="385"/>
        <v>107290.7</v>
      </c>
      <c r="Y94" s="33">
        <f>Y128</f>
        <v>0</v>
      </c>
      <c r="Z94" s="33">
        <f t="shared" si="386"/>
        <v>107290.7</v>
      </c>
      <c r="AA94" s="33">
        <f>AA128</f>
        <v>0</v>
      </c>
      <c r="AB94" s="33">
        <f t="shared" si="387"/>
        <v>107290.7</v>
      </c>
      <c r="AC94" s="33">
        <f>AC128</f>
        <v>0</v>
      </c>
      <c r="AD94" s="33">
        <f t="shared" si="388"/>
        <v>107290.7</v>
      </c>
      <c r="AE94" s="33">
        <f>AE128</f>
        <v>0</v>
      </c>
      <c r="AF94" s="33">
        <f t="shared" si="389"/>
        <v>107290.7</v>
      </c>
      <c r="AG94" s="31">
        <f>AG128</f>
        <v>0</v>
      </c>
      <c r="AH94" s="33">
        <f t="shared" si="390"/>
        <v>107290.7</v>
      </c>
      <c r="AI94" s="33">
        <f>AI128</f>
        <v>0</v>
      </c>
      <c r="AJ94" s="69">
        <f t="shared" si="391"/>
        <v>107290.7</v>
      </c>
      <c r="AK94" s="33">
        <f t="shared" ref="AK94:BK94" si="426">AK128</f>
        <v>103845.8</v>
      </c>
      <c r="AL94" s="33">
        <f t="shared" ref="AL94:AN94" si="427">AL128</f>
        <v>0</v>
      </c>
      <c r="AM94" s="33">
        <f t="shared" si="16"/>
        <v>103845.8</v>
      </c>
      <c r="AN94" s="33">
        <f t="shared" si="427"/>
        <v>0</v>
      </c>
      <c r="AO94" s="33">
        <f t="shared" si="393"/>
        <v>103845.8</v>
      </c>
      <c r="AP94" s="33">
        <f t="shared" ref="AP94:AR94" si="428">AP128</f>
        <v>0</v>
      </c>
      <c r="AQ94" s="33">
        <f t="shared" si="394"/>
        <v>103845.8</v>
      </c>
      <c r="AR94" s="33">
        <f t="shared" si="428"/>
        <v>0</v>
      </c>
      <c r="AS94" s="33">
        <f t="shared" si="395"/>
        <v>103845.8</v>
      </c>
      <c r="AT94" s="33">
        <f t="shared" ref="AT94:AV94" si="429">AT128</f>
        <v>0</v>
      </c>
      <c r="AU94" s="33">
        <f t="shared" si="396"/>
        <v>103845.8</v>
      </c>
      <c r="AV94" s="33">
        <f t="shared" si="429"/>
        <v>0</v>
      </c>
      <c r="AW94" s="33">
        <f t="shared" si="397"/>
        <v>103845.8</v>
      </c>
      <c r="AX94" s="33">
        <f t="shared" ref="AX94:AZ94" si="430">AX128</f>
        <v>0</v>
      </c>
      <c r="AY94" s="33">
        <f t="shared" si="398"/>
        <v>103845.8</v>
      </c>
      <c r="AZ94" s="33">
        <f t="shared" si="430"/>
        <v>0</v>
      </c>
      <c r="BA94" s="33">
        <f t="shared" si="399"/>
        <v>103845.8</v>
      </c>
      <c r="BB94" s="33">
        <f t="shared" ref="BB94:BD94" si="431">BB128</f>
        <v>0</v>
      </c>
      <c r="BC94" s="33">
        <f t="shared" si="400"/>
        <v>103845.8</v>
      </c>
      <c r="BD94" s="33">
        <f t="shared" si="431"/>
        <v>0</v>
      </c>
      <c r="BE94" s="33">
        <f t="shared" si="401"/>
        <v>103845.8</v>
      </c>
      <c r="BF94" s="31">
        <f t="shared" ref="BF94:BH94" si="432">BF128</f>
        <v>0</v>
      </c>
      <c r="BG94" s="33">
        <f t="shared" si="402"/>
        <v>103845.8</v>
      </c>
      <c r="BH94" s="33">
        <f t="shared" si="432"/>
        <v>0</v>
      </c>
      <c r="BI94" s="69">
        <f t="shared" si="403"/>
        <v>103845.8</v>
      </c>
      <c r="BJ94" s="33">
        <f t="shared" si="426"/>
        <v>99252.7</v>
      </c>
      <c r="BK94" s="33">
        <f t="shared" si="426"/>
        <v>0</v>
      </c>
      <c r="BL94" s="33">
        <f t="shared" si="28"/>
        <v>99252.7</v>
      </c>
      <c r="BM94" s="33">
        <f t="shared" ref="BM94:BO94" si="433">BM128</f>
        <v>0</v>
      </c>
      <c r="BN94" s="33">
        <f t="shared" si="404"/>
        <v>99252.7</v>
      </c>
      <c r="BO94" s="33">
        <f t="shared" si="433"/>
        <v>0</v>
      </c>
      <c r="BP94" s="33">
        <f t="shared" si="405"/>
        <v>99252.7</v>
      </c>
      <c r="BQ94" s="33">
        <f t="shared" ref="BQ94:BS94" si="434">BQ128</f>
        <v>0</v>
      </c>
      <c r="BR94" s="33">
        <f t="shared" si="406"/>
        <v>99252.7</v>
      </c>
      <c r="BS94" s="33">
        <f t="shared" si="434"/>
        <v>0</v>
      </c>
      <c r="BT94" s="33">
        <f t="shared" si="407"/>
        <v>99252.7</v>
      </c>
      <c r="BU94" s="33">
        <f t="shared" ref="BU94:BW94" si="435">BU128</f>
        <v>0</v>
      </c>
      <c r="BV94" s="33">
        <f t="shared" si="408"/>
        <v>99252.7</v>
      </c>
      <c r="BW94" s="33">
        <f t="shared" si="435"/>
        <v>0</v>
      </c>
      <c r="BX94" s="33">
        <f t="shared" si="409"/>
        <v>99252.7</v>
      </c>
      <c r="BY94" s="33">
        <f t="shared" ref="BY94:CA94" si="436">BY128</f>
        <v>0</v>
      </c>
      <c r="BZ94" s="33">
        <f t="shared" si="410"/>
        <v>99252.7</v>
      </c>
      <c r="CA94" s="33">
        <f t="shared" si="436"/>
        <v>0</v>
      </c>
      <c r="CB94" s="33">
        <f t="shared" si="411"/>
        <v>99252.7</v>
      </c>
      <c r="CC94" s="31">
        <f t="shared" ref="CC94:CE94" si="437">CC128</f>
        <v>0</v>
      </c>
      <c r="CD94" s="33">
        <f t="shared" si="412"/>
        <v>99252.7</v>
      </c>
      <c r="CE94" s="33">
        <f t="shared" si="437"/>
        <v>0</v>
      </c>
      <c r="CF94" s="69">
        <f t="shared" si="413"/>
        <v>99252.7</v>
      </c>
      <c r="CG94" s="27"/>
      <c r="CH94" s="20"/>
      <c r="CI94" s="8"/>
    </row>
    <row r="95" spans="1:87" ht="36" x14ac:dyDescent="0.35">
      <c r="A95" s="102"/>
      <c r="B95" s="106" t="s">
        <v>26</v>
      </c>
      <c r="C95" s="104"/>
      <c r="D95" s="32">
        <f>D118+D121</f>
        <v>1138038.3</v>
      </c>
      <c r="E95" s="33">
        <f>E118+E121+E131+E134</f>
        <v>-344676.79999999993</v>
      </c>
      <c r="F95" s="33">
        <f t="shared" si="0"/>
        <v>793361.50000000012</v>
      </c>
      <c r="G95" s="33">
        <f>G118+G121+G131+G134</f>
        <v>0</v>
      </c>
      <c r="H95" s="33">
        <f t="shared" si="377"/>
        <v>793361.50000000012</v>
      </c>
      <c r="I95" s="33">
        <f>I118+I121+I131+I134</f>
        <v>0</v>
      </c>
      <c r="J95" s="33">
        <f t="shared" si="378"/>
        <v>793361.50000000012</v>
      </c>
      <c r="K95" s="33">
        <f>K118+K121+K131+K134</f>
        <v>0</v>
      </c>
      <c r="L95" s="33">
        <f t="shared" si="379"/>
        <v>793361.50000000012</v>
      </c>
      <c r="M95" s="33">
        <f>M118+M121+M131+M134</f>
        <v>0</v>
      </c>
      <c r="N95" s="33">
        <f t="shared" si="380"/>
        <v>793361.50000000012</v>
      </c>
      <c r="O95" s="33">
        <f>O118+O121+O131+O134</f>
        <v>7274.442</v>
      </c>
      <c r="P95" s="33">
        <f t="shared" si="381"/>
        <v>800635.94200000016</v>
      </c>
      <c r="Q95" s="33">
        <f>Q118+Q121+Q131+Q134</f>
        <v>0</v>
      </c>
      <c r="R95" s="33">
        <f t="shared" si="382"/>
        <v>800635.94200000016</v>
      </c>
      <c r="S95" s="33">
        <f>S118+S121+S131+S134</f>
        <v>0</v>
      </c>
      <c r="T95" s="33">
        <f t="shared" si="383"/>
        <v>800635.94200000016</v>
      </c>
      <c r="U95" s="33">
        <f>U118+U121+U131+U134</f>
        <v>0</v>
      </c>
      <c r="V95" s="33">
        <f t="shared" si="384"/>
        <v>800635.94200000016</v>
      </c>
      <c r="W95" s="33">
        <f>W118+W121+W131+W134</f>
        <v>0</v>
      </c>
      <c r="X95" s="33">
        <f t="shared" si="385"/>
        <v>800635.94200000016</v>
      </c>
      <c r="Y95" s="33">
        <f>Y118+Y121+Y131+Y134</f>
        <v>0</v>
      </c>
      <c r="Z95" s="33">
        <f t="shared" si="386"/>
        <v>800635.94200000016</v>
      </c>
      <c r="AA95" s="33">
        <f>AA118+AA121+AA131+AA134</f>
        <v>0</v>
      </c>
      <c r="AB95" s="33">
        <f t="shared" si="387"/>
        <v>800635.94200000016</v>
      </c>
      <c r="AC95" s="33">
        <f>AC118+AC121+AC131+AC134</f>
        <v>0</v>
      </c>
      <c r="AD95" s="33">
        <f t="shared" si="388"/>
        <v>800635.94200000016</v>
      </c>
      <c r="AE95" s="33">
        <f>AE118+AE121+AE131+AE134</f>
        <v>0</v>
      </c>
      <c r="AF95" s="33">
        <f t="shared" si="389"/>
        <v>800635.94200000016</v>
      </c>
      <c r="AG95" s="31">
        <f>AG118+AG121+AG131+AG134</f>
        <v>0</v>
      </c>
      <c r="AH95" s="33">
        <f t="shared" si="390"/>
        <v>800635.94200000016</v>
      </c>
      <c r="AI95" s="33">
        <f>AI118+AI121+AI131+AI134</f>
        <v>0</v>
      </c>
      <c r="AJ95" s="69">
        <f t="shared" si="391"/>
        <v>800635.94200000016</v>
      </c>
      <c r="AK95" s="33">
        <f t="shared" ref="AK95:BJ95" si="438">AK118+AK121</f>
        <v>4740174.3999999994</v>
      </c>
      <c r="AL95" s="33">
        <f>AL118+AL121+AL131+AL134</f>
        <v>-250718.5</v>
      </c>
      <c r="AM95" s="33">
        <f t="shared" si="16"/>
        <v>4489455.8999999994</v>
      </c>
      <c r="AN95" s="33">
        <f>AN118+AN121+AN131+AN134</f>
        <v>0</v>
      </c>
      <c r="AO95" s="33">
        <f t="shared" si="393"/>
        <v>4489455.8999999994</v>
      </c>
      <c r="AP95" s="33">
        <f>AP118+AP121+AP131+AP134</f>
        <v>0</v>
      </c>
      <c r="AQ95" s="33">
        <f t="shared" si="394"/>
        <v>4489455.8999999994</v>
      </c>
      <c r="AR95" s="33">
        <f>AR118+AR121+AR131+AR134</f>
        <v>0</v>
      </c>
      <c r="AS95" s="33">
        <f t="shared" si="395"/>
        <v>4489455.8999999994</v>
      </c>
      <c r="AT95" s="33">
        <f>AT118+AT121+AT131+AT134</f>
        <v>-120158.099</v>
      </c>
      <c r="AU95" s="33">
        <f t="shared" si="396"/>
        <v>4369297.800999999</v>
      </c>
      <c r="AV95" s="33">
        <f>AV118+AV121+AV131+AV134</f>
        <v>0</v>
      </c>
      <c r="AW95" s="33">
        <f t="shared" si="397"/>
        <v>4369297.800999999</v>
      </c>
      <c r="AX95" s="33">
        <f>AX118+AX121+AX131+AX134</f>
        <v>0</v>
      </c>
      <c r="AY95" s="33">
        <f t="shared" si="398"/>
        <v>4369297.800999999</v>
      </c>
      <c r="AZ95" s="33">
        <f>AZ118+AZ121+AZ131+AZ134</f>
        <v>0</v>
      </c>
      <c r="BA95" s="33">
        <f t="shared" si="399"/>
        <v>4369297.800999999</v>
      </c>
      <c r="BB95" s="33">
        <f>BB118+BB121+BB131+BB134</f>
        <v>0</v>
      </c>
      <c r="BC95" s="33">
        <f t="shared" si="400"/>
        <v>4369297.800999999</v>
      </c>
      <c r="BD95" s="33">
        <f>BD118+BD121+BD131+BD134</f>
        <v>0</v>
      </c>
      <c r="BE95" s="33">
        <f t="shared" si="401"/>
        <v>4369297.800999999</v>
      </c>
      <c r="BF95" s="31">
        <f>BF118+BF121+BF131+BF134</f>
        <v>0</v>
      </c>
      <c r="BG95" s="33">
        <f t="shared" si="402"/>
        <v>4369297.800999999</v>
      </c>
      <c r="BH95" s="33">
        <f>BH118+BH121+BH131+BH134</f>
        <v>0</v>
      </c>
      <c r="BI95" s="69">
        <f t="shared" si="403"/>
        <v>4369297.800999999</v>
      </c>
      <c r="BJ95" s="33">
        <f t="shared" si="438"/>
        <v>0</v>
      </c>
      <c r="BK95" s="33">
        <f>BK118+BK121+BK131+BK134</f>
        <v>0</v>
      </c>
      <c r="BL95" s="33">
        <f t="shared" si="28"/>
        <v>0</v>
      </c>
      <c r="BM95" s="33">
        <f>BM118+BM121+BM131+BM134</f>
        <v>0</v>
      </c>
      <c r="BN95" s="33">
        <f t="shared" si="404"/>
        <v>0</v>
      </c>
      <c r="BO95" s="33">
        <f>BO118+BO121+BO131+BO134</f>
        <v>0</v>
      </c>
      <c r="BP95" s="33">
        <f t="shared" si="405"/>
        <v>0</v>
      </c>
      <c r="BQ95" s="33">
        <f>BQ118+BQ121+BQ131+BQ134</f>
        <v>0</v>
      </c>
      <c r="BR95" s="33">
        <f t="shared" si="406"/>
        <v>0</v>
      </c>
      <c r="BS95" s="33">
        <f>BS118+BS121+BS131+BS134</f>
        <v>0</v>
      </c>
      <c r="BT95" s="33">
        <f t="shared" si="407"/>
        <v>0</v>
      </c>
      <c r="BU95" s="33">
        <f>BU118+BU121+BU131+BU134</f>
        <v>0</v>
      </c>
      <c r="BV95" s="33">
        <f t="shared" si="408"/>
        <v>0</v>
      </c>
      <c r="BW95" s="33">
        <f>BW118+BW121+BW131+BW134</f>
        <v>0</v>
      </c>
      <c r="BX95" s="33">
        <f t="shared" si="409"/>
        <v>0</v>
      </c>
      <c r="BY95" s="33">
        <f>BY118+BY121+BY131+BY134</f>
        <v>0</v>
      </c>
      <c r="BZ95" s="33">
        <f t="shared" si="410"/>
        <v>0</v>
      </c>
      <c r="CA95" s="33">
        <f>CA118+CA121+CA131+CA134</f>
        <v>0</v>
      </c>
      <c r="CB95" s="33">
        <f t="shared" si="411"/>
        <v>0</v>
      </c>
      <c r="CC95" s="31">
        <f>CC118+CC121+CC131+CC134</f>
        <v>0</v>
      </c>
      <c r="CD95" s="33">
        <f t="shared" si="412"/>
        <v>0</v>
      </c>
      <c r="CE95" s="33">
        <f>CE118+CE121+CE131+CE134</f>
        <v>0</v>
      </c>
      <c r="CF95" s="69">
        <f t="shared" si="413"/>
        <v>0</v>
      </c>
      <c r="CG95" s="27"/>
      <c r="CH95" s="20"/>
      <c r="CI95" s="8"/>
    </row>
    <row r="96" spans="1:87" ht="54" x14ac:dyDescent="0.35">
      <c r="A96" s="159" t="s">
        <v>134</v>
      </c>
      <c r="B96" s="172" t="s">
        <v>91</v>
      </c>
      <c r="C96" s="104" t="s">
        <v>32</v>
      </c>
      <c r="D96" s="31">
        <v>0</v>
      </c>
      <c r="E96" s="31"/>
      <c r="F96" s="31">
        <f t="shared" si="0"/>
        <v>0</v>
      </c>
      <c r="G96" s="31"/>
      <c r="H96" s="31">
        <f t="shared" si="377"/>
        <v>0</v>
      </c>
      <c r="I96" s="31"/>
      <c r="J96" s="31">
        <f t="shared" si="378"/>
        <v>0</v>
      </c>
      <c r="K96" s="31"/>
      <c r="L96" s="31">
        <f t="shared" si="379"/>
        <v>0</v>
      </c>
      <c r="M96" s="31"/>
      <c r="N96" s="31">
        <f t="shared" si="380"/>
        <v>0</v>
      </c>
      <c r="O96" s="69"/>
      <c r="P96" s="31">
        <f t="shared" si="381"/>
        <v>0</v>
      </c>
      <c r="Q96" s="31"/>
      <c r="R96" s="31">
        <f t="shared" si="382"/>
        <v>0</v>
      </c>
      <c r="S96" s="31"/>
      <c r="T96" s="31">
        <f t="shared" si="383"/>
        <v>0</v>
      </c>
      <c r="U96" s="31"/>
      <c r="V96" s="31">
        <f t="shared" si="384"/>
        <v>0</v>
      </c>
      <c r="W96" s="31"/>
      <c r="X96" s="31">
        <f t="shared" si="385"/>
        <v>0</v>
      </c>
      <c r="Y96" s="31"/>
      <c r="Z96" s="31">
        <f t="shared" si="386"/>
        <v>0</v>
      </c>
      <c r="AA96" s="31"/>
      <c r="AB96" s="31">
        <f t="shared" si="387"/>
        <v>0</v>
      </c>
      <c r="AC96" s="31"/>
      <c r="AD96" s="31">
        <f t="shared" si="388"/>
        <v>0</v>
      </c>
      <c r="AE96" s="31"/>
      <c r="AF96" s="31">
        <f t="shared" si="389"/>
        <v>0</v>
      </c>
      <c r="AG96" s="31"/>
      <c r="AH96" s="31">
        <f t="shared" si="390"/>
        <v>0</v>
      </c>
      <c r="AI96" s="42"/>
      <c r="AJ96" s="69">
        <f t="shared" si="391"/>
        <v>0</v>
      </c>
      <c r="AK96" s="31">
        <v>80479</v>
      </c>
      <c r="AL96" s="31"/>
      <c r="AM96" s="31">
        <f t="shared" si="16"/>
        <v>80479</v>
      </c>
      <c r="AN96" s="31">
        <v>-80479</v>
      </c>
      <c r="AO96" s="31">
        <f t="shared" si="393"/>
        <v>0</v>
      </c>
      <c r="AP96" s="31"/>
      <c r="AQ96" s="31">
        <f t="shared" si="394"/>
        <v>0</v>
      </c>
      <c r="AR96" s="31"/>
      <c r="AS96" s="31">
        <f t="shared" si="395"/>
        <v>0</v>
      </c>
      <c r="AT96" s="31"/>
      <c r="AU96" s="31">
        <f t="shared" si="396"/>
        <v>0</v>
      </c>
      <c r="AV96" s="31"/>
      <c r="AW96" s="31">
        <f t="shared" si="397"/>
        <v>0</v>
      </c>
      <c r="AX96" s="31"/>
      <c r="AY96" s="31">
        <f t="shared" si="398"/>
        <v>0</v>
      </c>
      <c r="AZ96" s="31"/>
      <c r="BA96" s="31">
        <f t="shared" si="399"/>
        <v>0</v>
      </c>
      <c r="BB96" s="31">
        <v>99683.152000000002</v>
      </c>
      <c r="BC96" s="31">
        <f t="shared" si="400"/>
        <v>99683.152000000002</v>
      </c>
      <c r="BD96" s="31"/>
      <c r="BE96" s="31">
        <f t="shared" si="401"/>
        <v>99683.152000000002</v>
      </c>
      <c r="BF96" s="31"/>
      <c r="BG96" s="31">
        <f t="shared" si="402"/>
        <v>99683.152000000002</v>
      </c>
      <c r="BH96" s="42"/>
      <c r="BI96" s="69">
        <f t="shared" si="403"/>
        <v>99683.152000000002</v>
      </c>
      <c r="BJ96" s="31">
        <v>17000</v>
      </c>
      <c r="BK96" s="31"/>
      <c r="BL96" s="31">
        <f t="shared" si="28"/>
        <v>17000</v>
      </c>
      <c r="BM96" s="31">
        <v>80479</v>
      </c>
      <c r="BN96" s="31">
        <f t="shared" si="404"/>
        <v>97479</v>
      </c>
      <c r="BO96" s="31"/>
      <c r="BP96" s="31">
        <f t="shared" si="405"/>
        <v>97479</v>
      </c>
      <c r="BQ96" s="31"/>
      <c r="BR96" s="31">
        <f t="shared" si="406"/>
        <v>97479</v>
      </c>
      <c r="BS96" s="31"/>
      <c r="BT96" s="31">
        <f t="shared" si="407"/>
        <v>97479</v>
      </c>
      <c r="BU96" s="31"/>
      <c r="BV96" s="31">
        <f t="shared" si="408"/>
        <v>97479</v>
      </c>
      <c r="BW96" s="31"/>
      <c r="BX96" s="31">
        <f t="shared" si="409"/>
        <v>97479</v>
      </c>
      <c r="BY96" s="31"/>
      <c r="BZ96" s="31">
        <f t="shared" si="410"/>
        <v>97479</v>
      </c>
      <c r="CA96" s="31"/>
      <c r="CB96" s="31">
        <f t="shared" si="411"/>
        <v>97479</v>
      </c>
      <c r="CC96" s="31"/>
      <c r="CD96" s="31">
        <f t="shared" si="412"/>
        <v>97479</v>
      </c>
      <c r="CE96" s="42"/>
      <c r="CF96" s="69">
        <f t="shared" si="413"/>
        <v>97479</v>
      </c>
      <c r="CG96" s="25" t="s">
        <v>217</v>
      </c>
      <c r="CI96" s="8"/>
    </row>
    <row r="97" spans="1:87" s="3" customFormat="1" ht="72" hidden="1" x14ac:dyDescent="0.35">
      <c r="A97" s="178"/>
      <c r="B97" s="173"/>
      <c r="C97" s="5" t="s">
        <v>38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69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>
        <f t="shared" si="387"/>
        <v>0</v>
      </c>
      <c r="AC97" s="31"/>
      <c r="AD97" s="31">
        <f t="shared" si="388"/>
        <v>0</v>
      </c>
      <c r="AE97" s="31"/>
      <c r="AF97" s="31">
        <f t="shared" si="389"/>
        <v>0</v>
      </c>
      <c r="AG97" s="31"/>
      <c r="AH97" s="31">
        <f t="shared" si="390"/>
        <v>0</v>
      </c>
      <c r="AI97" s="42"/>
      <c r="AJ97" s="31">
        <f t="shared" si="391"/>
        <v>0</v>
      </c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>
        <f t="shared" si="400"/>
        <v>0</v>
      </c>
      <c r="BD97" s="31"/>
      <c r="BE97" s="31">
        <f t="shared" si="401"/>
        <v>0</v>
      </c>
      <c r="BF97" s="31"/>
      <c r="BG97" s="31">
        <f t="shared" si="402"/>
        <v>0</v>
      </c>
      <c r="BH97" s="42"/>
      <c r="BI97" s="31">
        <f t="shared" si="403"/>
        <v>0</v>
      </c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>
        <f t="shared" si="410"/>
        <v>0</v>
      </c>
      <c r="CA97" s="31"/>
      <c r="CB97" s="31">
        <f t="shared" si="411"/>
        <v>0</v>
      </c>
      <c r="CC97" s="31"/>
      <c r="CD97" s="31">
        <f t="shared" si="412"/>
        <v>0</v>
      </c>
      <c r="CE97" s="42"/>
      <c r="CF97" s="31">
        <f t="shared" si="413"/>
        <v>0</v>
      </c>
      <c r="CG97" s="25" t="s">
        <v>217</v>
      </c>
      <c r="CH97" s="19" t="s">
        <v>49</v>
      </c>
      <c r="CI97" s="8"/>
    </row>
    <row r="98" spans="1:87" ht="54" x14ac:dyDescent="0.35">
      <c r="A98" s="102" t="s">
        <v>135</v>
      </c>
      <c r="B98" s="106" t="s">
        <v>36</v>
      </c>
      <c r="C98" s="104" t="s">
        <v>32</v>
      </c>
      <c r="D98" s="31">
        <v>18139.8</v>
      </c>
      <c r="E98" s="31">
        <v>-6406.3429999999998</v>
      </c>
      <c r="F98" s="31">
        <f t="shared" si="0"/>
        <v>11733.456999999999</v>
      </c>
      <c r="G98" s="31"/>
      <c r="H98" s="31">
        <f t="shared" si="377"/>
        <v>11733.456999999999</v>
      </c>
      <c r="I98" s="31"/>
      <c r="J98" s="31">
        <f t="shared" si="378"/>
        <v>11733.456999999999</v>
      </c>
      <c r="K98" s="31">
        <v>-8668.4629999999997</v>
      </c>
      <c r="L98" s="31">
        <f t="shared" si="379"/>
        <v>3064.9939999999988</v>
      </c>
      <c r="M98" s="31"/>
      <c r="N98" s="31">
        <f t="shared" si="380"/>
        <v>3064.9939999999988</v>
      </c>
      <c r="O98" s="69"/>
      <c r="P98" s="31">
        <f t="shared" si="381"/>
        <v>3064.9939999999988</v>
      </c>
      <c r="Q98" s="31"/>
      <c r="R98" s="31">
        <f t="shared" si="382"/>
        <v>3064.9939999999988</v>
      </c>
      <c r="S98" s="31"/>
      <c r="T98" s="31">
        <f t="shared" si="383"/>
        <v>3064.9939999999988</v>
      </c>
      <c r="U98" s="31"/>
      <c r="V98" s="31">
        <f t="shared" si="384"/>
        <v>3064.9939999999988</v>
      </c>
      <c r="W98" s="31"/>
      <c r="X98" s="31">
        <f t="shared" si="385"/>
        <v>3064.9939999999988</v>
      </c>
      <c r="Y98" s="31"/>
      <c r="Z98" s="31">
        <f t="shared" si="386"/>
        <v>3064.9939999999988</v>
      </c>
      <c r="AA98" s="31"/>
      <c r="AB98" s="31">
        <f t="shared" si="387"/>
        <v>3064.9939999999988</v>
      </c>
      <c r="AC98" s="31"/>
      <c r="AD98" s="31">
        <f t="shared" si="388"/>
        <v>3064.9939999999988</v>
      </c>
      <c r="AE98" s="31"/>
      <c r="AF98" s="31">
        <f t="shared" si="389"/>
        <v>3064.9939999999988</v>
      </c>
      <c r="AG98" s="31"/>
      <c r="AH98" s="31">
        <f t="shared" si="390"/>
        <v>3064.9939999999988</v>
      </c>
      <c r="AI98" s="42"/>
      <c r="AJ98" s="69">
        <f t="shared" si="391"/>
        <v>3064.9939999999988</v>
      </c>
      <c r="AK98" s="31">
        <v>0</v>
      </c>
      <c r="AL98" s="31"/>
      <c r="AM98" s="31">
        <f t="shared" si="16"/>
        <v>0</v>
      </c>
      <c r="AN98" s="31"/>
      <c r="AO98" s="31">
        <f t="shared" si="393"/>
        <v>0</v>
      </c>
      <c r="AP98" s="31"/>
      <c r="AQ98" s="31">
        <f t="shared" si="394"/>
        <v>0</v>
      </c>
      <c r="AR98" s="31"/>
      <c r="AS98" s="31">
        <f t="shared" si="395"/>
        <v>0</v>
      </c>
      <c r="AT98" s="31"/>
      <c r="AU98" s="31">
        <f t="shared" si="396"/>
        <v>0</v>
      </c>
      <c r="AV98" s="31"/>
      <c r="AW98" s="31">
        <f t="shared" si="397"/>
        <v>0</v>
      </c>
      <c r="AX98" s="31"/>
      <c r="AY98" s="31">
        <f t="shared" si="398"/>
        <v>0</v>
      </c>
      <c r="AZ98" s="31"/>
      <c r="BA98" s="31">
        <f t="shared" si="399"/>
        <v>0</v>
      </c>
      <c r="BB98" s="31"/>
      <c r="BC98" s="31">
        <f t="shared" si="400"/>
        <v>0</v>
      </c>
      <c r="BD98" s="31"/>
      <c r="BE98" s="31">
        <f t="shared" si="401"/>
        <v>0</v>
      </c>
      <c r="BF98" s="31"/>
      <c r="BG98" s="31">
        <f t="shared" si="402"/>
        <v>0</v>
      </c>
      <c r="BH98" s="42"/>
      <c r="BI98" s="69">
        <f t="shared" si="403"/>
        <v>0</v>
      </c>
      <c r="BJ98" s="31">
        <v>0</v>
      </c>
      <c r="BK98" s="31"/>
      <c r="BL98" s="31">
        <f t="shared" si="28"/>
        <v>0</v>
      </c>
      <c r="BM98" s="31"/>
      <c r="BN98" s="31">
        <f t="shared" si="404"/>
        <v>0</v>
      </c>
      <c r="BO98" s="31"/>
      <c r="BP98" s="31">
        <f t="shared" si="405"/>
        <v>0</v>
      </c>
      <c r="BQ98" s="31"/>
      <c r="BR98" s="31">
        <f t="shared" si="406"/>
        <v>0</v>
      </c>
      <c r="BS98" s="31"/>
      <c r="BT98" s="31">
        <f t="shared" si="407"/>
        <v>0</v>
      </c>
      <c r="BU98" s="31"/>
      <c r="BV98" s="31">
        <f t="shared" si="408"/>
        <v>0</v>
      </c>
      <c r="BW98" s="31"/>
      <c r="BX98" s="31">
        <f t="shared" si="409"/>
        <v>0</v>
      </c>
      <c r="BY98" s="31"/>
      <c r="BZ98" s="31">
        <f t="shared" si="410"/>
        <v>0</v>
      </c>
      <c r="CA98" s="31"/>
      <c r="CB98" s="31">
        <f t="shared" si="411"/>
        <v>0</v>
      </c>
      <c r="CC98" s="31"/>
      <c r="CD98" s="31">
        <f t="shared" si="412"/>
        <v>0</v>
      </c>
      <c r="CE98" s="42"/>
      <c r="CF98" s="69">
        <f t="shared" si="413"/>
        <v>0</v>
      </c>
      <c r="CG98" s="25" t="s">
        <v>218</v>
      </c>
      <c r="CI98" s="8"/>
    </row>
    <row r="99" spans="1:87" s="3" customFormat="1" ht="54" hidden="1" x14ac:dyDescent="0.35">
      <c r="A99" s="87" t="s">
        <v>136</v>
      </c>
      <c r="B99" s="53" t="s">
        <v>90</v>
      </c>
      <c r="C99" s="5" t="s">
        <v>32</v>
      </c>
      <c r="D99" s="31">
        <v>20000</v>
      </c>
      <c r="E99" s="31">
        <v>4831.5</v>
      </c>
      <c r="F99" s="31">
        <f t="shared" si="0"/>
        <v>24831.5</v>
      </c>
      <c r="G99" s="31"/>
      <c r="H99" s="31">
        <f t="shared" si="377"/>
        <v>24831.5</v>
      </c>
      <c r="I99" s="31"/>
      <c r="J99" s="31">
        <f t="shared" si="378"/>
        <v>24831.5</v>
      </c>
      <c r="K99" s="31"/>
      <c r="L99" s="31">
        <f t="shared" si="379"/>
        <v>24831.5</v>
      </c>
      <c r="M99" s="31"/>
      <c r="N99" s="31">
        <f t="shared" si="380"/>
        <v>24831.5</v>
      </c>
      <c r="O99" s="69"/>
      <c r="P99" s="31">
        <f t="shared" si="381"/>
        <v>24831.5</v>
      </c>
      <c r="Q99" s="31"/>
      <c r="R99" s="31">
        <f t="shared" si="382"/>
        <v>24831.5</v>
      </c>
      <c r="S99" s="31"/>
      <c r="T99" s="31">
        <f t="shared" si="383"/>
        <v>24831.5</v>
      </c>
      <c r="U99" s="31"/>
      <c r="V99" s="31">
        <f t="shared" si="384"/>
        <v>24831.5</v>
      </c>
      <c r="W99" s="31"/>
      <c r="X99" s="31">
        <f t="shared" si="385"/>
        <v>24831.5</v>
      </c>
      <c r="Y99" s="31"/>
      <c r="Z99" s="31">
        <f t="shared" si="386"/>
        <v>24831.5</v>
      </c>
      <c r="AA99" s="31">
        <f>-24831.5</f>
        <v>-24831.5</v>
      </c>
      <c r="AB99" s="31">
        <f t="shared" si="387"/>
        <v>0</v>
      </c>
      <c r="AC99" s="31">
        <v>48.59</v>
      </c>
      <c r="AD99" s="31">
        <f t="shared" si="388"/>
        <v>48.59</v>
      </c>
      <c r="AE99" s="31">
        <v>-48.59</v>
      </c>
      <c r="AF99" s="31">
        <f t="shared" si="389"/>
        <v>0</v>
      </c>
      <c r="AG99" s="31"/>
      <c r="AH99" s="31">
        <f t="shared" si="390"/>
        <v>0</v>
      </c>
      <c r="AI99" s="42"/>
      <c r="AJ99" s="31">
        <f t="shared" si="391"/>
        <v>0</v>
      </c>
      <c r="AK99" s="31">
        <v>132806.1</v>
      </c>
      <c r="AL99" s="31">
        <v>27419.5</v>
      </c>
      <c r="AM99" s="31">
        <f t="shared" si="16"/>
        <v>160225.60000000001</v>
      </c>
      <c r="AN99" s="31"/>
      <c r="AO99" s="31">
        <f t="shared" si="393"/>
        <v>160225.60000000001</v>
      </c>
      <c r="AP99" s="31"/>
      <c r="AQ99" s="31">
        <f t="shared" si="394"/>
        <v>160225.60000000001</v>
      </c>
      <c r="AR99" s="31"/>
      <c r="AS99" s="31">
        <f t="shared" si="395"/>
        <v>160225.60000000001</v>
      </c>
      <c r="AT99" s="31"/>
      <c r="AU99" s="31">
        <f t="shared" si="396"/>
        <v>160225.60000000001</v>
      </c>
      <c r="AV99" s="31"/>
      <c r="AW99" s="31">
        <f t="shared" si="397"/>
        <v>160225.60000000001</v>
      </c>
      <c r="AX99" s="31"/>
      <c r="AY99" s="31">
        <f t="shared" si="398"/>
        <v>160225.60000000001</v>
      </c>
      <c r="AZ99" s="31"/>
      <c r="BA99" s="31">
        <f t="shared" si="399"/>
        <v>160225.60000000001</v>
      </c>
      <c r="BB99" s="31">
        <f>-160225.6</f>
        <v>-160225.60000000001</v>
      </c>
      <c r="BC99" s="31">
        <f t="shared" si="400"/>
        <v>0</v>
      </c>
      <c r="BD99" s="31">
        <v>37619.726999999999</v>
      </c>
      <c r="BE99" s="31">
        <f t="shared" si="401"/>
        <v>37619.726999999999</v>
      </c>
      <c r="BF99" s="31">
        <v>-37619.726999999999</v>
      </c>
      <c r="BG99" s="31">
        <f t="shared" si="402"/>
        <v>0</v>
      </c>
      <c r="BH99" s="42"/>
      <c r="BI99" s="31">
        <f t="shared" si="403"/>
        <v>0</v>
      </c>
      <c r="BJ99" s="31">
        <v>0</v>
      </c>
      <c r="BK99" s="31"/>
      <c r="BL99" s="31">
        <f t="shared" si="28"/>
        <v>0</v>
      </c>
      <c r="BM99" s="31"/>
      <c r="BN99" s="31">
        <f t="shared" si="404"/>
        <v>0</v>
      </c>
      <c r="BO99" s="31"/>
      <c r="BP99" s="31">
        <f t="shared" si="405"/>
        <v>0</v>
      </c>
      <c r="BQ99" s="31"/>
      <c r="BR99" s="31">
        <f t="shared" si="406"/>
        <v>0</v>
      </c>
      <c r="BS99" s="31"/>
      <c r="BT99" s="31">
        <f t="shared" si="407"/>
        <v>0</v>
      </c>
      <c r="BU99" s="31"/>
      <c r="BV99" s="31">
        <f t="shared" si="408"/>
        <v>0</v>
      </c>
      <c r="BW99" s="31"/>
      <c r="BX99" s="31">
        <f t="shared" si="409"/>
        <v>0</v>
      </c>
      <c r="BY99" s="31"/>
      <c r="BZ99" s="31">
        <f t="shared" si="410"/>
        <v>0</v>
      </c>
      <c r="CA99" s="31"/>
      <c r="CB99" s="31">
        <f t="shared" si="411"/>
        <v>0</v>
      </c>
      <c r="CC99" s="31"/>
      <c r="CD99" s="31">
        <f t="shared" si="412"/>
        <v>0</v>
      </c>
      <c r="CE99" s="42"/>
      <c r="CF99" s="31">
        <f t="shared" si="413"/>
        <v>0</v>
      </c>
      <c r="CG99" s="25" t="s">
        <v>219</v>
      </c>
      <c r="CH99" s="19" t="s">
        <v>49</v>
      </c>
      <c r="CI99" s="8"/>
    </row>
    <row r="100" spans="1:87" ht="72" x14ac:dyDescent="0.35">
      <c r="A100" s="102" t="s">
        <v>136</v>
      </c>
      <c r="B100" s="106" t="s">
        <v>90</v>
      </c>
      <c r="C100" s="104" t="s">
        <v>38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69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>
        <v>48.59</v>
      </c>
      <c r="AB100" s="31">
        <f t="shared" si="387"/>
        <v>48.59</v>
      </c>
      <c r="AC100" s="31">
        <v>-48.59</v>
      </c>
      <c r="AD100" s="31">
        <f t="shared" si="388"/>
        <v>0</v>
      </c>
      <c r="AE100" s="31">
        <v>48.59</v>
      </c>
      <c r="AF100" s="31">
        <f t="shared" si="389"/>
        <v>48.59</v>
      </c>
      <c r="AG100" s="31"/>
      <c r="AH100" s="31">
        <f t="shared" si="390"/>
        <v>48.59</v>
      </c>
      <c r="AI100" s="42"/>
      <c r="AJ100" s="69">
        <f t="shared" si="391"/>
        <v>48.59</v>
      </c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>
        <v>37619.726999999999</v>
      </c>
      <c r="BC100" s="31">
        <f t="shared" si="400"/>
        <v>37619.726999999999</v>
      </c>
      <c r="BD100" s="31">
        <v>-37619.726999999999</v>
      </c>
      <c r="BE100" s="31">
        <f t="shared" si="401"/>
        <v>0</v>
      </c>
      <c r="BF100" s="31">
        <v>37619.726999999999</v>
      </c>
      <c r="BG100" s="31">
        <f t="shared" si="402"/>
        <v>37619.726999999999</v>
      </c>
      <c r="BH100" s="42"/>
      <c r="BI100" s="69">
        <f t="shared" si="403"/>
        <v>37619.726999999999</v>
      </c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>
        <f t="shared" si="410"/>
        <v>0</v>
      </c>
      <c r="CA100" s="31"/>
      <c r="CB100" s="31">
        <f t="shared" si="411"/>
        <v>0</v>
      </c>
      <c r="CC100" s="31"/>
      <c r="CD100" s="31">
        <f t="shared" si="412"/>
        <v>0</v>
      </c>
      <c r="CE100" s="42"/>
      <c r="CF100" s="69">
        <f t="shared" si="413"/>
        <v>0</v>
      </c>
      <c r="CG100" s="25" t="s">
        <v>219</v>
      </c>
      <c r="CI100" s="8"/>
    </row>
    <row r="101" spans="1:87" ht="54" x14ac:dyDescent="0.35">
      <c r="A101" s="102" t="s">
        <v>137</v>
      </c>
      <c r="B101" s="106" t="s">
        <v>92</v>
      </c>
      <c r="C101" s="104" t="s">
        <v>32</v>
      </c>
      <c r="D101" s="31">
        <v>2093</v>
      </c>
      <c r="E101" s="31"/>
      <c r="F101" s="31">
        <f t="shared" si="0"/>
        <v>2093</v>
      </c>
      <c r="G101" s="31"/>
      <c r="H101" s="31">
        <f t="shared" si="377"/>
        <v>2093</v>
      </c>
      <c r="I101" s="31"/>
      <c r="J101" s="31">
        <f t="shared" si="378"/>
        <v>2093</v>
      </c>
      <c r="K101" s="31"/>
      <c r="L101" s="31">
        <f t="shared" si="379"/>
        <v>2093</v>
      </c>
      <c r="M101" s="31"/>
      <c r="N101" s="31">
        <f t="shared" si="380"/>
        <v>2093</v>
      </c>
      <c r="O101" s="69"/>
      <c r="P101" s="31">
        <f t="shared" si="381"/>
        <v>2093</v>
      </c>
      <c r="Q101" s="31"/>
      <c r="R101" s="31">
        <f t="shared" si="382"/>
        <v>2093</v>
      </c>
      <c r="S101" s="31"/>
      <c r="T101" s="31">
        <f t="shared" si="383"/>
        <v>2093</v>
      </c>
      <c r="U101" s="31"/>
      <c r="V101" s="31">
        <f t="shared" si="384"/>
        <v>2093</v>
      </c>
      <c r="W101" s="31"/>
      <c r="X101" s="31">
        <f t="shared" si="385"/>
        <v>2093</v>
      </c>
      <c r="Y101" s="31"/>
      <c r="Z101" s="31">
        <f t="shared" si="386"/>
        <v>2093</v>
      </c>
      <c r="AA101" s="31"/>
      <c r="AB101" s="31">
        <f t="shared" si="387"/>
        <v>2093</v>
      </c>
      <c r="AC101" s="31"/>
      <c r="AD101" s="31">
        <f t="shared" si="388"/>
        <v>2093</v>
      </c>
      <c r="AE101" s="31"/>
      <c r="AF101" s="31">
        <f t="shared" si="389"/>
        <v>2093</v>
      </c>
      <c r="AG101" s="31"/>
      <c r="AH101" s="31">
        <f t="shared" si="390"/>
        <v>2093</v>
      </c>
      <c r="AI101" s="42"/>
      <c r="AJ101" s="69">
        <f t="shared" si="391"/>
        <v>2093</v>
      </c>
      <c r="AK101" s="31">
        <v>38895</v>
      </c>
      <c r="AL101" s="31">
        <v>-38895</v>
      </c>
      <c r="AM101" s="31">
        <f t="shared" si="16"/>
        <v>0</v>
      </c>
      <c r="AN101" s="31"/>
      <c r="AO101" s="31">
        <f t="shared" si="393"/>
        <v>0</v>
      </c>
      <c r="AP101" s="31"/>
      <c r="AQ101" s="31">
        <f t="shared" si="394"/>
        <v>0</v>
      </c>
      <c r="AR101" s="31"/>
      <c r="AS101" s="31">
        <f t="shared" si="395"/>
        <v>0</v>
      </c>
      <c r="AT101" s="31"/>
      <c r="AU101" s="31">
        <f t="shared" si="396"/>
        <v>0</v>
      </c>
      <c r="AV101" s="31"/>
      <c r="AW101" s="31">
        <f t="shared" si="397"/>
        <v>0</v>
      </c>
      <c r="AX101" s="31"/>
      <c r="AY101" s="31">
        <f t="shared" si="398"/>
        <v>0</v>
      </c>
      <c r="AZ101" s="31"/>
      <c r="BA101" s="31">
        <f t="shared" si="399"/>
        <v>0</v>
      </c>
      <c r="BB101" s="31"/>
      <c r="BC101" s="31">
        <f t="shared" si="400"/>
        <v>0</v>
      </c>
      <c r="BD101" s="31"/>
      <c r="BE101" s="31">
        <f t="shared" si="401"/>
        <v>0</v>
      </c>
      <c r="BF101" s="31"/>
      <c r="BG101" s="31">
        <f t="shared" si="402"/>
        <v>0</v>
      </c>
      <c r="BH101" s="42"/>
      <c r="BI101" s="69">
        <f t="shared" si="403"/>
        <v>0</v>
      </c>
      <c r="BJ101" s="31">
        <v>0</v>
      </c>
      <c r="BK101" s="31"/>
      <c r="BL101" s="31">
        <f t="shared" si="28"/>
        <v>0</v>
      </c>
      <c r="BM101" s="31"/>
      <c r="BN101" s="31">
        <f t="shared" si="404"/>
        <v>0</v>
      </c>
      <c r="BO101" s="31"/>
      <c r="BP101" s="31">
        <f t="shared" si="405"/>
        <v>0</v>
      </c>
      <c r="BQ101" s="31"/>
      <c r="BR101" s="31">
        <f t="shared" si="406"/>
        <v>0</v>
      </c>
      <c r="BS101" s="31"/>
      <c r="BT101" s="31">
        <f t="shared" si="407"/>
        <v>0</v>
      </c>
      <c r="BU101" s="31"/>
      <c r="BV101" s="31">
        <f t="shared" si="408"/>
        <v>0</v>
      </c>
      <c r="BW101" s="31"/>
      <c r="BX101" s="31">
        <f t="shared" si="409"/>
        <v>0</v>
      </c>
      <c r="BY101" s="31"/>
      <c r="BZ101" s="31">
        <f t="shared" si="410"/>
        <v>0</v>
      </c>
      <c r="CA101" s="31"/>
      <c r="CB101" s="31">
        <f t="shared" si="411"/>
        <v>0</v>
      </c>
      <c r="CC101" s="31"/>
      <c r="CD101" s="31">
        <f t="shared" si="412"/>
        <v>0</v>
      </c>
      <c r="CE101" s="42"/>
      <c r="CF101" s="69">
        <f t="shared" si="413"/>
        <v>0</v>
      </c>
      <c r="CG101" s="25" t="s">
        <v>220</v>
      </c>
      <c r="CI101" s="8"/>
    </row>
    <row r="102" spans="1:87" ht="72" x14ac:dyDescent="0.35">
      <c r="A102" s="102" t="s">
        <v>138</v>
      </c>
      <c r="B102" s="106" t="s">
        <v>37</v>
      </c>
      <c r="C102" s="104" t="s">
        <v>38</v>
      </c>
      <c r="D102" s="31">
        <v>6293</v>
      </c>
      <c r="E102" s="31">
        <v>2697</v>
      </c>
      <c r="F102" s="31">
        <f t="shared" si="0"/>
        <v>8990</v>
      </c>
      <c r="G102" s="31">
        <v>-6293</v>
      </c>
      <c r="H102" s="31">
        <f t="shared" si="377"/>
        <v>2697</v>
      </c>
      <c r="I102" s="31"/>
      <c r="J102" s="31">
        <f t="shared" si="378"/>
        <v>2697</v>
      </c>
      <c r="K102" s="31"/>
      <c r="L102" s="31">
        <f t="shared" si="379"/>
        <v>2697</v>
      </c>
      <c r="M102" s="31"/>
      <c r="N102" s="31">
        <f t="shared" si="380"/>
        <v>2697</v>
      </c>
      <c r="O102" s="69"/>
      <c r="P102" s="31">
        <f t="shared" si="381"/>
        <v>2697</v>
      </c>
      <c r="Q102" s="31"/>
      <c r="R102" s="31">
        <f t="shared" si="382"/>
        <v>2697</v>
      </c>
      <c r="S102" s="31"/>
      <c r="T102" s="31">
        <f t="shared" si="383"/>
        <v>2697</v>
      </c>
      <c r="U102" s="31"/>
      <c r="V102" s="31">
        <f t="shared" si="384"/>
        <v>2697</v>
      </c>
      <c r="W102" s="31"/>
      <c r="X102" s="31">
        <f t="shared" si="385"/>
        <v>2697</v>
      </c>
      <c r="Y102" s="31"/>
      <c r="Z102" s="31">
        <f t="shared" si="386"/>
        <v>2697</v>
      </c>
      <c r="AA102" s="31"/>
      <c r="AB102" s="31">
        <f t="shared" si="387"/>
        <v>2697</v>
      </c>
      <c r="AC102" s="31"/>
      <c r="AD102" s="31">
        <f t="shared" si="388"/>
        <v>2697</v>
      </c>
      <c r="AE102" s="31"/>
      <c r="AF102" s="31">
        <f t="shared" si="389"/>
        <v>2697</v>
      </c>
      <c r="AG102" s="31"/>
      <c r="AH102" s="31">
        <f t="shared" si="390"/>
        <v>2697</v>
      </c>
      <c r="AI102" s="42"/>
      <c r="AJ102" s="69">
        <f t="shared" si="391"/>
        <v>2697</v>
      </c>
      <c r="AK102" s="31">
        <v>0</v>
      </c>
      <c r="AL102" s="31"/>
      <c r="AM102" s="31">
        <f t="shared" si="16"/>
        <v>0</v>
      </c>
      <c r="AN102" s="31">
        <v>6293</v>
      </c>
      <c r="AO102" s="31">
        <f t="shared" si="393"/>
        <v>6293</v>
      </c>
      <c r="AP102" s="31"/>
      <c r="AQ102" s="31">
        <f t="shared" si="394"/>
        <v>6293</v>
      </c>
      <c r="AR102" s="31"/>
      <c r="AS102" s="31">
        <f t="shared" si="395"/>
        <v>6293</v>
      </c>
      <c r="AT102" s="31"/>
      <c r="AU102" s="31">
        <f t="shared" si="396"/>
        <v>6293</v>
      </c>
      <c r="AV102" s="31"/>
      <c r="AW102" s="31">
        <f t="shared" si="397"/>
        <v>6293</v>
      </c>
      <c r="AX102" s="31"/>
      <c r="AY102" s="31">
        <f t="shared" si="398"/>
        <v>6293</v>
      </c>
      <c r="AZ102" s="31"/>
      <c r="BA102" s="31">
        <f t="shared" si="399"/>
        <v>6293</v>
      </c>
      <c r="BB102" s="31"/>
      <c r="BC102" s="31">
        <f t="shared" si="400"/>
        <v>6293</v>
      </c>
      <c r="BD102" s="31"/>
      <c r="BE102" s="31">
        <f t="shared" si="401"/>
        <v>6293</v>
      </c>
      <c r="BF102" s="31"/>
      <c r="BG102" s="31">
        <f t="shared" si="402"/>
        <v>6293</v>
      </c>
      <c r="BH102" s="42"/>
      <c r="BI102" s="69">
        <f t="shared" si="403"/>
        <v>6293</v>
      </c>
      <c r="BJ102" s="31">
        <v>0</v>
      </c>
      <c r="BK102" s="31"/>
      <c r="BL102" s="31">
        <f t="shared" si="28"/>
        <v>0</v>
      </c>
      <c r="BM102" s="31"/>
      <c r="BN102" s="31">
        <f t="shared" si="404"/>
        <v>0</v>
      </c>
      <c r="BO102" s="31"/>
      <c r="BP102" s="31">
        <f t="shared" si="405"/>
        <v>0</v>
      </c>
      <c r="BQ102" s="31"/>
      <c r="BR102" s="31">
        <f t="shared" si="406"/>
        <v>0</v>
      </c>
      <c r="BS102" s="31"/>
      <c r="BT102" s="31">
        <f t="shared" si="407"/>
        <v>0</v>
      </c>
      <c r="BU102" s="31"/>
      <c r="BV102" s="31">
        <f t="shared" si="408"/>
        <v>0</v>
      </c>
      <c r="BW102" s="31"/>
      <c r="BX102" s="31">
        <f t="shared" si="409"/>
        <v>0</v>
      </c>
      <c r="BY102" s="31"/>
      <c r="BZ102" s="31">
        <f t="shared" si="410"/>
        <v>0</v>
      </c>
      <c r="CA102" s="31"/>
      <c r="CB102" s="31">
        <f t="shared" si="411"/>
        <v>0</v>
      </c>
      <c r="CC102" s="31"/>
      <c r="CD102" s="31">
        <f t="shared" si="412"/>
        <v>0</v>
      </c>
      <c r="CE102" s="42"/>
      <c r="CF102" s="69">
        <f t="shared" si="413"/>
        <v>0</v>
      </c>
      <c r="CG102" s="25" t="s">
        <v>221</v>
      </c>
      <c r="CI102" s="8"/>
    </row>
    <row r="103" spans="1:87" ht="54" x14ac:dyDescent="0.35">
      <c r="A103" s="102" t="s">
        <v>139</v>
      </c>
      <c r="B103" s="106" t="s">
        <v>39</v>
      </c>
      <c r="C103" s="104" t="s">
        <v>32</v>
      </c>
      <c r="D103" s="31">
        <v>9350</v>
      </c>
      <c r="E103" s="31"/>
      <c r="F103" s="31">
        <f t="shared" si="0"/>
        <v>9350</v>
      </c>
      <c r="G103" s="31"/>
      <c r="H103" s="31">
        <f t="shared" si="377"/>
        <v>9350</v>
      </c>
      <c r="I103" s="31"/>
      <c r="J103" s="31">
        <f t="shared" si="378"/>
        <v>9350</v>
      </c>
      <c r="K103" s="31"/>
      <c r="L103" s="31">
        <f t="shared" si="379"/>
        <v>9350</v>
      </c>
      <c r="M103" s="31"/>
      <c r="N103" s="31">
        <f t="shared" si="380"/>
        <v>9350</v>
      </c>
      <c r="O103" s="69">
        <v>245.98699999999999</v>
      </c>
      <c r="P103" s="31">
        <f t="shared" si="381"/>
        <v>9595.9869999999992</v>
      </c>
      <c r="Q103" s="31"/>
      <c r="R103" s="31">
        <f t="shared" si="382"/>
        <v>9595.9869999999992</v>
      </c>
      <c r="S103" s="31"/>
      <c r="T103" s="31">
        <f t="shared" si="383"/>
        <v>9595.9869999999992</v>
      </c>
      <c r="U103" s="31"/>
      <c r="V103" s="31">
        <f t="shared" si="384"/>
        <v>9595.9869999999992</v>
      </c>
      <c r="W103" s="31"/>
      <c r="X103" s="31">
        <f t="shared" si="385"/>
        <v>9595.9869999999992</v>
      </c>
      <c r="Y103" s="31"/>
      <c r="Z103" s="31">
        <f t="shared" si="386"/>
        <v>9595.9869999999992</v>
      </c>
      <c r="AA103" s="31">
        <v>-245.98699999999999</v>
      </c>
      <c r="AB103" s="31">
        <f t="shared" si="387"/>
        <v>9350</v>
      </c>
      <c r="AC103" s="31"/>
      <c r="AD103" s="31">
        <f t="shared" si="388"/>
        <v>9350</v>
      </c>
      <c r="AE103" s="31"/>
      <c r="AF103" s="31">
        <f t="shared" si="389"/>
        <v>9350</v>
      </c>
      <c r="AG103" s="31"/>
      <c r="AH103" s="31">
        <f t="shared" si="390"/>
        <v>9350</v>
      </c>
      <c r="AI103" s="42"/>
      <c r="AJ103" s="69">
        <f t="shared" si="391"/>
        <v>9350</v>
      </c>
      <c r="AK103" s="31">
        <v>0</v>
      </c>
      <c r="AL103" s="31"/>
      <c r="AM103" s="31">
        <f t="shared" si="16"/>
        <v>0</v>
      </c>
      <c r="AN103" s="31"/>
      <c r="AO103" s="31">
        <f t="shared" si="393"/>
        <v>0</v>
      </c>
      <c r="AP103" s="31"/>
      <c r="AQ103" s="31">
        <f t="shared" si="394"/>
        <v>0</v>
      </c>
      <c r="AR103" s="31"/>
      <c r="AS103" s="31">
        <f t="shared" si="395"/>
        <v>0</v>
      </c>
      <c r="AT103" s="31"/>
      <c r="AU103" s="31">
        <f t="shared" si="396"/>
        <v>0</v>
      </c>
      <c r="AV103" s="31"/>
      <c r="AW103" s="31">
        <f t="shared" si="397"/>
        <v>0</v>
      </c>
      <c r="AX103" s="31"/>
      <c r="AY103" s="31">
        <f t="shared" si="398"/>
        <v>0</v>
      </c>
      <c r="AZ103" s="31"/>
      <c r="BA103" s="31">
        <f t="shared" si="399"/>
        <v>0</v>
      </c>
      <c r="BB103" s="31">
        <f>282.234+19629.054</f>
        <v>19911.288</v>
      </c>
      <c r="BC103" s="31">
        <f t="shared" si="400"/>
        <v>19911.288</v>
      </c>
      <c r="BD103" s="31"/>
      <c r="BE103" s="31">
        <f t="shared" si="401"/>
        <v>19911.288</v>
      </c>
      <c r="BF103" s="31"/>
      <c r="BG103" s="31">
        <f t="shared" si="402"/>
        <v>19911.288</v>
      </c>
      <c r="BH103" s="42"/>
      <c r="BI103" s="69">
        <f t="shared" si="403"/>
        <v>19911.288</v>
      </c>
      <c r="BJ103" s="31">
        <v>0</v>
      </c>
      <c r="BK103" s="31"/>
      <c r="BL103" s="31">
        <f t="shared" si="28"/>
        <v>0</v>
      </c>
      <c r="BM103" s="31"/>
      <c r="BN103" s="31">
        <f t="shared" si="404"/>
        <v>0</v>
      </c>
      <c r="BO103" s="31"/>
      <c r="BP103" s="31">
        <f t="shared" si="405"/>
        <v>0</v>
      </c>
      <c r="BQ103" s="31"/>
      <c r="BR103" s="31">
        <f t="shared" si="406"/>
        <v>0</v>
      </c>
      <c r="BS103" s="31"/>
      <c r="BT103" s="31">
        <f t="shared" si="407"/>
        <v>0</v>
      </c>
      <c r="BU103" s="31"/>
      <c r="BV103" s="31">
        <f t="shared" si="408"/>
        <v>0</v>
      </c>
      <c r="BW103" s="31"/>
      <c r="BX103" s="31">
        <f t="shared" si="409"/>
        <v>0</v>
      </c>
      <c r="BY103" s="31"/>
      <c r="BZ103" s="31">
        <f t="shared" si="410"/>
        <v>0</v>
      </c>
      <c r="CA103" s="31"/>
      <c r="CB103" s="31">
        <f t="shared" si="411"/>
        <v>0</v>
      </c>
      <c r="CC103" s="31"/>
      <c r="CD103" s="31">
        <f t="shared" si="412"/>
        <v>0</v>
      </c>
      <c r="CE103" s="42"/>
      <c r="CF103" s="69">
        <f t="shared" si="413"/>
        <v>0</v>
      </c>
      <c r="CG103" s="25" t="s">
        <v>376</v>
      </c>
      <c r="CI103" s="8"/>
    </row>
    <row r="104" spans="1:87" ht="54" x14ac:dyDescent="0.35">
      <c r="A104" s="102" t="s">
        <v>140</v>
      </c>
      <c r="B104" s="106" t="s">
        <v>93</v>
      </c>
      <c r="C104" s="104" t="s">
        <v>32</v>
      </c>
      <c r="D104" s="31">
        <v>15288.6</v>
      </c>
      <c r="E104" s="31">
        <v>-15288.6</v>
      </c>
      <c r="F104" s="31">
        <f t="shared" si="0"/>
        <v>0</v>
      </c>
      <c r="G104" s="31"/>
      <c r="H104" s="31">
        <f t="shared" si="377"/>
        <v>0</v>
      </c>
      <c r="I104" s="31"/>
      <c r="J104" s="31">
        <f t="shared" si="378"/>
        <v>0</v>
      </c>
      <c r="K104" s="31"/>
      <c r="L104" s="31">
        <f t="shared" si="379"/>
        <v>0</v>
      </c>
      <c r="M104" s="31"/>
      <c r="N104" s="31">
        <f t="shared" si="380"/>
        <v>0</v>
      </c>
      <c r="O104" s="69"/>
      <c r="P104" s="31">
        <f t="shared" si="381"/>
        <v>0</v>
      </c>
      <c r="Q104" s="31"/>
      <c r="R104" s="31">
        <f t="shared" si="382"/>
        <v>0</v>
      </c>
      <c r="S104" s="31"/>
      <c r="T104" s="31">
        <f t="shared" si="383"/>
        <v>0</v>
      </c>
      <c r="U104" s="31"/>
      <c r="V104" s="31">
        <f t="shared" si="384"/>
        <v>0</v>
      </c>
      <c r="W104" s="31"/>
      <c r="X104" s="31">
        <f t="shared" si="385"/>
        <v>0</v>
      </c>
      <c r="Y104" s="31"/>
      <c r="Z104" s="31">
        <f t="shared" si="386"/>
        <v>0</v>
      </c>
      <c r="AA104" s="31"/>
      <c r="AB104" s="31">
        <f t="shared" si="387"/>
        <v>0</v>
      </c>
      <c r="AC104" s="31"/>
      <c r="AD104" s="31">
        <f t="shared" si="388"/>
        <v>0</v>
      </c>
      <c r="AE104" s="31"/>
      <c r="AF104" s="31">
        <f t="shared" si="389"/>
        <v>0</v>
      </c>
      <c r="AG104" s="31"/>
      <c r="AH104" s="31">
        <f t="shared" si="390"/>
        <v>0</v>
      </c>
      <c r="AI104" s="42"/>
      <c r="AJ104" s="69">
        <f t="shared" si="391"/>
        <v>0</v>
      </c>
      <c r="AK104" s="31">
        <v>100597.4</v>
      </c>
      <c r="AL104" s="31">
        <v>21932.6</v>
      </c>
      <c r="AM104" s="31">
        <f t="shared" si="16"/>
        <v>122530</v>
      </c>
      <c r="AN104" s="31">
        <v>-30245.838</v>
      </c>
      <c r="AO104" s="31">
        <f t="shared" si="393"/>
        <v>92284.161999999997</v>
      </c>
      <c r="AP104" s="31"/>
      <c r="AQ104" s="31">
        <f t="shared" si="394"/>
        <v>92284.161999999997</v>
      </c>
      <c r="AR104" s="31"/>
      <c r="AS104" s="31">
        <f t="shared" si="395"/>
        <v>92284.161999999997</v>
      </c>
      <c r="AT104" s="31"/>
      <c r="AU104" s="31">
        <f t="shared" si="396"/>
        <v>92284.161999999997</v>
      </c>
      <c r="AV104" s="31"/>
      <c r="AW104" s="31">
        <f t="shared" si="397"/>
        <v>92284.161999999997</v>
      </c>
      <c r="AX104" s="31">
        <v>-35084.171999999999</v>
      </c>
      <c r="AY104" s="31">
        <f t="shared" si="398"/>
        <v>57199.99</v>
      </c>
      <c r="AZ104" s="31"/>
      <c r="BA104" s="31">
        <f t="shared" si="399"/>
        <v>57199.99</v>
      </c>
      <c r="BB104" s="31"/>
      <c r="BC104" s="31">
        <f t="shared" si="400"/>
        <v>57199.99</v>
      </c>
      <c r="BD104" s="31"/>
      <c r="BE104" s="31">
        <f t="shared" si="401"/>
        <v>57199.99</v>
      </c>
      <c r="BF104" s="31"/>
      <c r="BG104" s="31">
        <f t="shared" si="402"/>
        <v>57199.99</v>
      </c>
      <c r="BH104" s="42"/>
      <c r="BI104" s="69">
        <f t="shared" si="403"/>
        <v>57199.99</v>
      </c>
      <c r="BJ104" s="31">
        <v>37000</v>
      </c>
      <c r="BK104" s="31"/>
      <c r="BL104" s="31">
        <f t="shared" si="28"/>
        <v>37000</v>
      </c>
      <c r="BM104" s="31">
        <v>30245.838</v>
      </c>
      <c r="BN104" s="31">
        <f t="shared" si="404"/>
        <v>67245.838000000003</v>
      </c>
      <c r="BO104" s="31"/>
      <c r="BP104" s="31">
        <f t="shared" si="405"/>
        <v>67245.838000000003</v>
      </c>
      <c r="BQ104" s="31"/>
      <c r="BR104" s="31">
        <f t="shared" si="406"/>
        <v>67245.838000000003</v>
      </c>
      <c r="BS104" s="31"/>
      <c r="BT104" s="31">
        <f t="shared" si="407"/>
        <v>67245.838000000003</v>
      </c>
      <c r="BU104" s="31"/>
      <c r="BV104" s="31">
        <f t="shared" si="408"/>
        <v>67245.838000000003</v>
      </c>
      <c r="BW104" s="31">
        <v>35084.171999999999</v>
      </c>
      <c r="BX104" s="31">
        <f t="shared" si="409"/>
        <v>102330.01000000001</v>
      </c>
      <c r="BY104" s="31"/>
      <c r="BZ104" s="31">
        <f t="shared" si="410"/>
        <v>102330.01000000001</v>
      </c>
      <c r="CA104" s="31"/>
      <c r="CB104" s="31">
        <f t="shared" si="411"/>
        <v>102330.01000000001</v>
      </c>
      <c r="CC104" s="31"/>
      <c r="CD104" s="31">
        <f t="shared" si="412"/>
        <v>102330.01000000001</v>
      </c>
      <c r="CE104" s="42"/>
      <c r="CF104" s="69">
        <f t="shared" si="413"/>
        <v>102330.01000000001</v>
      </c>
      <c r="CG104" s="25" t="s">
        <v>222</v>
      </c>
      <c r="CI104" s="8"/>
    </row>
    <row r="105" spans="1:87" ht="54" x14ac:dyDescent="0.35">
      <c r="A105" s="159" t="s">
        <v>141</v>
      </c>
      <c r="B105" s="172" t="s">
        <v>94</v>
      </c>
      <c r="C105" s="104" t="s">
        <v>32</v>
      </c>
      <c r="D105" s="31">
        <v>14760.4</v>
      </c>
      <c r="E105" s="31"/>
      <c r="F105" s="31">
        <f t="shared" si="0"/>
        <v>14760.4</v>
      </c>
      <c r="G105" s="31">
        <v>25454.12</v>
      </c>
      <c r="H105" s="31">
        <f t="shared" si="377"/>
        <v>40214.519999999997</v>
      </c>
      <c r="I105" s="31">
        <v>-685.54</v>
      </c>
      <c r="J105" s="31">
        <f t="shared" si="378"/>
        <v>39528.979999999996</v>
      </c>
      <c r="K105" s="31"/>
      <c r="L105" s="31">
        <f t="shared" si="379"/>
        <v>39528.979999999996</v>
      </c>
      <c r="M105" s="31"/>
      <c r="N105" s="31">
        <f t="shared" si="380"/>
        <v>39528.979999999996</v>
      </c>
      <c r="O105" s="69"/>
      <c r="P105" s="31">
        <f t="shared" si="381"/>
        <v>39528.979999999996</v>
      </c>
      <c r="Q105" s="31"/>
      <c r="R105" s="31">
        <f t="shared" si="382"/>
        <v>39528.979999999996</v>
      </c>
      <c r="S105" s="31"/>
      <c r="T105" s="31">
        <f t="shared" si="383"/>
        <v>39528.979999999996</v>
      </c>
      <c r="U105" s="31"/>
      <c r="V105" s="31">
        <f t="shared" si="384"/>
        <v>39528.979999999996</v>
      </c>
      <c r="W105" s="31"/>
      <c r="X105" s="31">
        <f t="shared" si="385"/>
        <v>39528.979999999996</v>
      </c>
      <c r="Y105" s="31"/>
      <c r="Z105" s="31">
        <f t="shared" si="386"/>
        <v>39528.979999999996</v>
      </c>
      <c r="AA105" s="31">
        <f>-34100.244</f>
        <v>-34100.243999999999</v>
      </c>
      <c r="AB105" s="31">
        <f t="shared" si="387"/>
        <v>5428.7359999999971</v>
      </c>
      <c r="AC105" s="31">
        <v>18842.655999999999</v>
      </c>
      <c r="AD105" s="31">
        <f t="shared" si="388"/>
        <v>24271.391999999996</v>
      </c>
      <c r="AE105" s="31">
        <v>-18842.655999999999</v>
      </c>
      <c r="AF105" s="31">
        <f t="shared" si="389"/>
        <v>5428.7359999999971</v>
      </c>
      <c r="AG105" s="31"/>
      <c r="AH105" s="31">
        <f t="shared" si="390"/>
        <v>5428.7359999999971</v>
      </c>
      <c r="AI105" s="42"/>
      <c r="AJ105" s="69">
        <f t="shared" si="391"/>
        <v>5428.7359999999971</v>
      </c>
      <c r="AK105" s="31">
        <v>0</v>
      </c>
      <c r="AL105" s="31"/>
      <c r="AM105" s="31">
        <f t="shared" si="16"/>
        <v>0</v>
      </c>
      <c r="AN105" s="31">
        <v>232673.386</v>
      </c>
      <c r="AO105" s="31">
        <f t="shared" si="393"/>
        <v>232673.386</v>
      </c>
      <c r="AP105" s="31"/>
      <c r="AQ105" s="31">
        <f t="shared" si="394"/>
        <v>232673.386</v>
      </c>
      <c r="AR105" s="31"/>
      <c r="AS105" s="31">
        <f t="shared" si="395"/>
        <v>232673.386</v>
      </c>
      <c r="AT105" s="31"/>
      <c r="AU105" s="31">
        <f t="shared" si="396"/>
        <v>232673.386</v>
      </c>
      <c r="AV105" s="31"/>
      <c r="AW105" s="31">
        <f t="shared" si="397"/>
        <v>232673.386</v>
      </c>
      <c r="AX105" s="31"/>
      <c r="AY105" s="31">
        <f t="shared" si="398"/>
        <v>232673.386</v>
      </c>
      <c r="AZ105" s="31"/>
      <c r="BA105" s="31">
        <f t="shared" si="399"/>
        <v>232673.386</v>
      </c>
      <c r="BB105" s="31">
        <f>-232673.386</f>
        <v>-232673.386</v>
      </c>
      <c r="BC105" s="31">
        <f t="shared" si="400"/>
        <v>0</v>
      </c>
      <c r="BD105" s="31">
        <v>43835.578000000001</v>
      </c>
      <c r="BE105" s="31">
        <f t="shared" si="401"/>
        <v>43835.578000000001</v>
      </c>
      <c r="BF105" s="31">
        <v>-43835.578000000001</v>
      </c>
      <c r="BG105" s="31">
        <f t="shared" si="402"/>
        <v>0</v>
      </c>
      <c r="BH105" s="42"/>
      <c r="BI105" s="69">
        <f t="shared" si="403"/>
        <v>0</v>
      </c>
      <c r="BJ105" s="31">
        <v>0</v>
      </c>
      <c r="BK105" s="31"/>
      <c r="BL105" s="31">
        <f t="shared" si="28"/>
        <v>0</v>
      </c>
      <c r="BM105" s="31">
        <v>20000</v>
      </c>
      <c r="BN105" s="31">
        <f t="shared" si="404"/>
        <v>20000</v>
      </c>
      <c r="BO105" s="31"/>
      <c r="BP105" s="31">
        <f t="shared" si="405"/>
        <v>20000</v>
      </c>
      <c r="BQ105" s="31"/>
      <c r="BR105" s="31">
        <f t="shared" si="406"/>
        <v>20000</v>
      </c>
      <c r="BS105" s="31"/>
      <c r="BT105" s="31">
        <f t="shared" si="407"/>
        <v>20000</v>
      </c>
      <c r="BU105" s="31"/>
      <c r="BV105" s="31">
        <f t="shared" si="408"/>
        <v>20000</v>
      </c>
      <c r="BW105" s="31"/>
      <c r="BX105" s="31">
        <f t="shared" si="409"/>
        <v>20000</v>
      </c>
      <c r="BY105" s="31">
        <v>-20000</v>
      </c>
      <c r="BZ105" s="31">
        <f t="shared" si="410"/>
        <v>0</v>
      </c>
      <c r="CA105" s="31"/>
      <c r="CB105" s="31">
        <f t="shared" si="411"/>
        <v>0</v>
      </c>
      <c r="CC105" s="31"/>
      <c r="CD105" s="31">
        <f t="shared" si="412"/>
        <v>0</v>
      </c>
      <c r="CE105" s="42"/>
      <c r="CF105" s="69">
        <f t="shared" si="413"/>
        <v>0</v>
      </c>
      <c r="CG105" s="25" t="s">
        <v>223</v>
      </c>
      <c r="CI105" s="8"/>
    </row>
    <row r="106" spans="1:87" ht="72" x14ac:dyDescent="0.35">
      <c r="A106" s="162"/>
      <c r="B106" s="175"/>
      <c r="C106" s="104" t="s">
        <v>38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69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>
        <v>18842.655999999999</v>
      </c>
      <c r="AB106" s="31">
        <f t="shared" si="387"/>
        <v>18842.655999999999</v>
      </c>
      <c r="AC106" s="31">
        <v>-18842.655999999999</v>
      </c>
      <c r="AD106" s="31">
        <f t="shared" si="388"/>
        <v>0</v>
      </c>
      <c r="AE106" s="31">
        <v>18842.655999999999</v>
      </c>
      <c r="AF106" s="31">
        <f t="shared" si="389"/>
        <v>18842.655999999999</v>
      </c>
      <c r="AG106" s="31"/>
      <c r="AH106" s="31">
        <f t="shared" si="390"/>
        <v>18842.655999999999</v>
      </c>
      <c r="AI106" s="42"/>
      <c r="AJ106" s="69">
        <f t="shared" si="391"/>
        <v>18842.655999999999</v>
      </c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>
        <v>43835.578000000001</v>
      </c>
      <c r="BC106" s="31">
        <f t="shared" si="400"/>
        <v>43835.578000000001</v>
      </c>
      <c r="BD106" s="31">
        <v>-43835.578000000001</v>
      </c>
      <c r="BE106" s="31">
        <f t="shared" si="401"/>
        <v>0</v>
      </c>
      <c r="BF106" s="31">
        <v>43835.578000000001</v>
      </c>
      <c r="BG106" s="31">
        <f t="shared" si="402"/>
        <v>43835.578000000001</v>
      </c>
      <c r="BH106" s="42"/>
      <c r="BI106" s="69">
        <f t="shared" si="403"/>
        <v>43835.578000000001</v>
      </c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>
        <f t="shared" si="410"/>
        <v>0</v>
      </c>
      <c r="CA106" s="31"/>
      <c r="CB106" s="31">
        <f t="shared" si="411"/>
        <v>0</v>
      </c>
      <c r="CC106" s="31"/>
      <c r="CD106" s="31">
        <f t="shared" si="412"/>
        <v>0</v>
      </c>
      <c r="CE106" s="42"/>
      <c r="CF106" s="69">
        <f t="shared" si="413"/>
        <v>0</v>
      </c>
      <c r="CG106" s="25" t="s">
        <v>223</v>
      </c>
      <c r="CI106" s="8"/>
    </row>
    <row r="107" spans="1:87" ht="54" x14ac:dyDescent="0.35">
      <c r="A107" s="102" t="s">
        <v>142</v>
      </c>
      <c r="B107" s="106" t="s">
        <v>31</v>
      </c>
      <c r="C107" s="104" t="s">
        <v>32</v>
      </c>
      <c r="D107" s="31">
        <v>110724.5</v>
      </c>
      <c r="E107" s="31"/>
      <c r="F107" s="31">
        <f t="shared" si="0"/>
        <v>110724.5</v>
      </c>
      <c r="G107" s="31">
        <v>-60759.125999999997</v>
      </c>
      <c r="H107" s="31">
        <f t="shared" si="377"/>
        <v>49965.374000000003</v>
      </c>
      <c r="I107" s="31"/>
      <c r="J107" s="31">
        <f t="shared" si="378"/>
        <v>49965.374000000003</v>
      </c>
      <c r="K107" s="31"/>
      <c r="L107" s="31">
        <f t="shared" si="379"/>
        <v>49965.374000000003</v>
      </c>
      <c r="M107" s="31"/>
      <c r="N107" s="31">
        <f t="shared" si="380"/>
        <v>49965.374000000003</v>
      </c>
      <c r="O107" s="69"/>
      <c r="P107" s="31">
        <f t="shared" si="381"/>
        <v>49965.374000000003</v>
      </c>
      <c r="Q107" s="31"/>
      <c r="R107" s="31">
        <f t="shared" si="382"/>
        <v>49965.374000000003</v>
      </c>
      <c r="S107" s="31"/>
      <c r="T107" s="31">
        <f t="shared" si="383"/>
        <v>49965.374000000003</v>
      </c>
      <c r="U107" s="31"/>
      <c r="V107" s="31">
        <f t="shared" si="384"/>
        <v>49965.374000000003</v>
      </c>
      <c r="W107" s="31"/>
      <c r="X107" s="31">
        <f t="shared" si="385"/>
        <v>49965.374000000003</v>
      </c>
      <c r="Y107" s="31"/>
      <c r="Z107" s="31">
        <f t="shared" si="386"/>
        <v>49965.374000000003</v>
      </c>
      <c r="AA107" s="31"/>
      <c r="AB107" s="31">
        <f t="shared" si="387"/>
        <v>49965.374000000003</v>
      </c>
      <c r="AC107" s="31"/>
      <c r="AD107" s="31">
        <f t="shared" si="388"/>
        <v>49965.374000000003</v>
      </c>
      <c r="AE107" s="31"/>
      <c r="AF107" s="31">
        <f t="shared" si="389"/>
        <v>49965.374000000003</v>
      </c>
      <c r="AG107" s="31"/>
      <c r="AH107" s="31">
        <f t="shared" si="390"/>
        <v>49965.374000000003</v>
      </c>
      <c r="AI107" s="42"/>
      <c r="AJ107" s="69">
        <f t="shared" si="391"/>
        <v>49965.374000000003</v>
      </c>
      <c r="AK107" s="31">
        <v>26057.3</v>
      </c>
      <c r="AL107" s="31"/>
      <c r="AM107" s="31">
        <f t="shared" si="16"/>
        <v>26057.3</v>
      </c>
      <c r="AN107" s="31">
        <v>-15409.605</v>
      </c>
      <c r="AO107" s="31">
        <f t="shared" si="393"/>
        <v>10647.695</v>
      </c>
      <c r="AP107" s="31"/>
      <c r="AQ107" s="31">
        <f t="shared" si="394"/>
        <v>10647.695</v>
      </c>
      <c r="AR107" s="31"/>
      <c r="AS107" s="31">
        <f t="shared" si="395"/>
        <v>10647.695</v>
      </c>
      <c r="AT107" s="31"/>
      <c r="AU107" s="31">
        <f t="shared" si="396"/>
        <v>10647.695</v>
      </c>
      <c r="AV107" s="31"/>
      <c r="AW107" s="31">
        <f t="shared" si="397"/>
        <v>10647.695</v>
      </c>
      <c r="AX107" s="31"/>
      <c r="AY107" s="31">
        <f t="shared" si="398"/>
        <v>10647.695</v>
      </c>
      <c r="AZ107" s="31"/>
      <c r="BA107" s="31">
        <f t="shared" si="399"/>
        <v>10647.695</v>
      </c>
      <c r="BB107" s="31"/>
      <c r="BC107" s="31">
        <f t="shared" si="400"/>
        <v>10647.695</v>
      </c>
      <c r="BD107" s="31"/>
      <c r="BE107" s="31">
        <f t="shared" si="401"/>
        <v>10647.695</v>
      </c>
      <c r="BF107" s="31"/>
      <c r="BG107" s="31">
        <f t="shared" si="402"/>
        <v>10647.695</v>
      </c>
      <c r="BH107" s="42"/>
      <c r="BI107" s="69">
        <f t="shared" si="403"/>
        <v>10647.695</v>
      </c>
      <c r="BJ107" s="31">
        <v>0</v>
      </c>
      <c r="BK107" s="31"/>
      <c r="BL107" s="31">
        <f t="shared" si="28"/>
        <v>0</v>
      </c>
      <c r="BM107" s="31"/>
      <c r="BN107" s="31">
        <f t="shared" si="404"/>
        <v>0</v>
      </c>
      <c r="BO107" s="31"/>
      <c r="BP107" s="31">
        <f t="shared" si="405"/>
        <v>0</v>
      </c>
      <c r="BQ107" s="31"/>
      <c r="BR107" s="31">
        <f t="shared" si="406"/>
        <v>0</v>
      </c>
      <c r="BS107" s="31"/>
      <c r="BT107" s="31">
        <f t="shared" si="407"/>
        <v>0</v>
      </c>
      <c r="BU107" s="31"/>
      <c r="BV107" s="31">
        <f t="shared" si="408"/>
        <v>0</v>
      </c>
      <c r="BW107" s="31"/>
      <c r="BX107" s="31">
        <f t="shared" si="409"/>
        <v>0</v>
      </c>
      <c r="BY107" s="31"/>
      <c r="BZ107" s="31">
        <f t="shared" si="410"/>
        <v>0</v>
      </c>
      <c r="CA107" s="31"/>
      <c r="CB107" s="31">
        <f t="shared" si="411"/>
        <v>0</v>
      </c>
      <c r="CC107" s="31"/>
      <c r="CD107" s="31">
        <f t="shared" si="412"/>
        <v>0</v>
      </c>
      <c r="CE107" s="42"/>
      <c r="CF107" s="69">
        <f t="shared" si="413"/>
        <v>0</v>
      </c>
      <c r="CG107" s="25" t="s">
        <v>224</v>
      </c>
      <c r="CI107" s="8"/>
    </row>
    <row r="108" spans="1:87" ht="54" x14ac:dyDescent="0.35">
      <c r="A108" s="159" t="s">
        <v>143</v>
      </c>
      <c r="B108" s="172" t="s">
        <v>379</v>
      </c>
      <c r="C108" s="104" t="s">
        <v>32</v>
      </c>
      <c r="D108" s="31">
        <v>4480</v>
      </c>
      <c r="E108" s="31"/>
      <c r="F108" s="31">
        <f t="shared" ref="F108:F185" si="439">D108+E108</f>
        <v>4480</v>
      </c>
      <c r="G108" s="31">
        <v>-630</v>
      </c>
      <c r="H108" s="31">
        <f t="shared" si="377"/>
        <v>3850</v>
      </c>
      <c r="I108" s="31">
        <v>630</v>
      </c>
      <c r="J108" s="31">
        <f t="shared" si="378"/>
        <v>4480</v>
      </c>
      <c r="K108" s="31"/>
      <c r="L108" s="31">
        <f t="shared" si="379"/>
        <v>4480</v>
      </c>
      <c r="M108" s="31"/>
      <c r="N108" s="31">
        <f t="shared" si="380"/>
        <v>4480</v>
      </c>
      <c r="O108" s="69"/>
      <c r="P108" s="31">
        <f t="shared" si="381"/>
        <v>4480</v>
      </c>
      <c r="Q108" s="31"/>
      <c r="R108" s="31">
        <f t="shared" si="382"/>
        <v>4480</v>
      </c>
      <c r="S108" s="31"/>
      <c r="T108" s="31">
        <f t="shared" si="383"/>
        <v>4480</v>
      </c>
      <c r="U108" s="31"/>
      <c r="V108" s="31">
        <f t="shared" si="384"/>
        <v>4480</v>
      </c>
      <c r="W108" s="31"/>
      <c r="X108" s="31">
        <f t="shared" si="385"/>
        <v>4480</v>
      </c>
      <c r="Y108" s="31"/>
      <c r="Z108" s="31">
        <f t="shared" si="386"/>
        <v>4480</v>
      </c>
      <c r="AA108" s="31">
        <v>-630</v>
      </c>
      <c r="AB108" s="31">
        <f t="shared" si="387"/>
        <v>3850</v>
      </c>
      <c r="AC108" s="31">
        <v>57.762</v>
      </c>
      <c r="AD108" s="31">
        <f t="shared" si="388"/>
        <v>3907.7620000000002</v>
      </c>
      <c r="AE108" s="31">
        <v>-57.762</v>
      </c>
      <c r="AF108" s="31">
        <f t="shared" si="389"/>
        <v>3850</v>
      </c>
      <c r="AG108" s="31"/>
      <c r="AH108" s="31">
        <f t="shared" si="390"/>
        <v>3850</v>
      </c>
      <c r="AI108" s="42"/>
      <c r="AJ108" s="69">
        <f t="shared" si="391"/>
        <v>3850</v>
      </c>
      <c r="AK108" s="31">
        <v>52519.8</v>
      </c>
      <c r="AL108" s="31"/>
      <c r="AM108" s="31">
        <f t="shared" ref="AM108:AM185" si="440">AK108+AL108</f>
        <v>52519.8</v>
      </c>
      <c r="AN108" s="31"/>
      <c r="AO108" s="31">
        <f t="shared" si="393"/>
        <v>52519.8</v>
      </c>
      <c r="AP108" s="31"/>
      <c r="AQ108" s="31">
        <f t="shared" si="394"/>
        <v>52519.8</v>
      </c>
      <c r="AR108" s="31"/>
      <c r="AS108" s="31">
        <f t="shared" si="395"/>
        <v>52519.8</v>
      </c>
      <c r="AT108" s="31"/>
      <c r="AU108" s="31">
        <f t="shared" si="396"/>
        <v>52519.8</v>
      </c>
      <c r="AV108" s="31"/>
      <c r="AW108" s="31">
        <f t="shared" si="397"/>
        <v>52519.8</v>
      </c>
      <c r="AX108" s="31"/>
      <c r="AY108" s="31">
        <f t="shared" si="398"/>
        <v>52519.8</v>
      </c>
      <c r="AZ108" s="31"/>
      <c r="BA108" s="31">
        <f t="shared" si="399"/>
        <v>52519.8</v>
      </c>
      <c r="BB108" s="31">
        <v>-52519.8</v>
      </c>
      <c r="BC108" s="31">
        <f t="shared" si="400"/>
        <v>0</v>
      </c>
      <c r="BD108" s="31">
        <v>49055.271999999997</v>
      </c>
      <c r="BE108" s="31">
        <f t="shared" si="401"/>
        <v>49055.271999999997</v>
      </c>
      <c r="BF108" s="31">
        <v>-49055.271999999997</v>
      </c>
      <c r="BG108" s="31">
        <f t="shared" si="402"/>
        <v>0</v>
      </c>
      <c r="BH108" s="42"/>
      <c r="BI108" s="69">
        <f t="shared" si="403"/>
        <v>0</v>
      </c>
      <c r="BJ108" s="31">
        <v>0</v>
      </c>
      <c r="BK108" s="31"/>
      <c r="BL108" s="31">
        <f t="shared" ref="BL108:BL185" si="441">BJ108+BK108</f>
        <v>0</v>
      </c>
      <c r="BM108" s="31"/>
      <c r="BN108" s="31">
        <f t="shared" si="404"/>
        <v>0</v>
      </c>
      <c r="BO108" s="31"/>
      <c r="BP108" s="31">
        <f t="shared" si="405"/>
        <v>0</v>
      </c>
      <c r="BQ108" s="31"/>
      <c r="BR108" s="31">
        <f t="shared" si="406"/>
        <v>0</v>
      </c>
      <c r="BS108" s="31"/>
      <c r="BT108" s="31">
        <f t="shared" si="407"/>
        <v>0</v>
      </c>
      <c r="BU108" s="31"/>
      <c r="BV108" s="31">
        <f t="shared" si="408"/>
        <v>0</v>
      </c>
      <c r="BW108" s="31"/>
      <c r="BX108" s="31">
        <f t="shared" si="409"/>
        <v>0</v>
      </c>
      <c r="BY108" s="31"/>
      <c r="BZ108" s="31">
        <f t="shared" si="410"/>
        <v>0</v>
      </c>
      <c r="CA108" s="31">
        <v>12263.817999999999</v>
      </c>
      <c r="CB108" s="31">
        <f t="shared" si="411"/>
        <v>12263.817999999999</v>
      </c>
      <c r="CC108" s="31">
        <v>-12263.817999999999</v>
      </c>
      <c r="CD108" s="31">
        <f t="shared" si="412"/>
        <v>0</v>
      </c>
      <c r="CE108" s="42"/>
      <c r="CF108" s="69">
        <f t="shared" si="413"/>
        <v>0</v>
      </c>
      <c r="CG108" s="25" t="s">
        <v>225</v>
      </c>
      <c r="CI108" s="8"/>
    </row>
    <row r="109" spans="1:87" ht="72" x14ac:dyDescent="0.35">
      <c r="A109" s="162"/>
      <c r="B109" s="175"/>
      <c r="C109" s="104" t="s">
        <v>38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69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>
        <v>57.762</v>
      </c>
      <c r="AB109" s="31">
        <f t="shared" si="387"/>
        <v>57.762</v>
      </c>
      <c r="AC109" s="31">
        <v>-57.762</v>
      </c>
      <c r="AD109" s="31">
        <f t="shared" si="388"/>
        <v>0</v>
      </c>
      <c r="AE109" s="31">
        <v>57.762</v>
      </c>
      <c r="AF109" s="31">
        <f t="shared" si="389"/>
        <v>57.762</v>
      </c>
      <c r="AG109" s="31"/>
      <c r="AH109" s="31">
        <f t="shared" si="390"/>
        <v>57.762</v>
      </c>
      <c r="AI109" s="42"/>
      <c r="AJ109" s="69">
        <f t="shared" si="391"/>
        <v>57.762</v>
      </c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>
        <v>49055.271999999997</v>
      </c>
      <c r="BC109" s="31">
        <f t="shared" si="400"/>
        <v>49055.271999999997</v>
      </c>
      <c r="BD109" s="31">
        <v>-49055.271999999997</v>
      </c>
      <c r="BE109" s="31">
        <f t="shared" si="401"/>
        <v>0</v>
      </c>
      <c r="BF109" s="31">
        <v>49055.271999999997</v>
      </c>
      <c r="BG109" s="31">
        <f t="shared" si="402"/>
        <v>49055.271999999997</v>
      </c>
      <c r="BH109" s="42"/>
      <c r="BI109" s="69">
        <f t="shared" si="403"/>
        <v>49055.271999999997</v>
      </c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>
        <v>12263.817999999999</v>
      </c>
      <c r="BZ109" s="31">
        <f t="shared" si="410"/>
        <v>12263.817999999999</v>
      </c>
      <c r="CA109" s="31">
        <v>-12263.817999999999</v>
      </c>
      <c r="CB109" s="31">
        <f t="shared" si="411"/>
        <v>0</v>
      </c>
      <c r="CC109" s="31">
        <v>12263.817999999999</v>
      </c>
      <c r="CD109" s="31">
        <f t="shared" si="412"/>
        <v>12263.817999999999</v>
      </c>
      <c r="CE109" s="42"/>
      <c r="CF109" s="69">
        <f t="shared" si="413"/>
        <v>12263.817999999999</v>
      </c>
      <c r="CG109" s="25" t="s">
        <v>225</v>
      </c>
      <c r="CI109" s="8"/>
    </row>
    <row r="110" spans="1:87" ht="103.5" customHeight="1" x14ac:dyDescent="0.35">
      <c r="A110" s="102" t="s">
        <v>144</v>
      </c>
      <c r="B110" s="106" t="s">
        <v>40</v>
      </c>
      <c r="C110" s="104" t="s">
        <v>32</v>
      </c>
      <c r="D110" s="31">
        <v>37668.300000000003</v>
      </c>
      <c r="E110" s="31"/>
      <c r="F110" s="31">
        <f t="shared" si="439"/>
        <v>37668.300000000003</v>
      </c>
      <c r="G110" s="31">
        <f>7.018+35935.006</f>
        <v>35942.023999999998</v>
      </c>
      <c r="H110" s="31">
        <f t="shared" si="377"/>
        <v>73610.323999999993</v>
      </c>
      <c r="I110" s="31"/>
      <c r="J110" s="31">
        <f t="shared" si="378"/>
        <v>73610.323999999993</v>
      </c>
      <c r="K110" s="31"/>
      <c r="L110" s="31">
        <f t="shared" si="379"/>
        <v>73610.323999999993</v>
      </c>
      <c r="M110" s="31"/>
      <c r="N110" s="31">
        <f t="shared" si="380"/>
        <v>73610.323999999993</v>
      </c>
      <c r="O110" s="69"/>
      <c r="P110" s="31">
        <f t="shared" si="381"/>
        <v>73610.323999999993</v>
      </c>
      <c r="Q110" s="31"/>
      <c r="R110" s="31">
        <f t="shared" si="382"/>
        <v>73610.323999999993</v>
      </c>
      <c r="S110" s="31"/>
      <c r="T110" s="31">
        <f t="shared" si="383"/>
        <v>73610.323999999993</v>
      </c>
      <c r="U110" s="31"/>
      <c r="V110" s="31">
        <f t="shared" si="384"/>
        <v>73610.323999999993</v>
      </c>
      <c r="W110" s="31">
        <v>35084.171999999999</v>
      </c>
      <c r="X110" s="31">
        <f t="shared" si="385"/>
        <v>108694.49599999998</v>
      </c>
      <c r="Y110" s="31"/>
      <c r="Z110" s="31">
        <f t="shared" si="386"/>
        <v>108694.49599999998</v>
      </c>
      <c r="AA110" s="31"/>
      <c r="AB110" s="31">
        <f t="shared" si="387"/>
        <v>108694.49599999998</v>
      </c>
      <c r="AC110" s="31"/>
      <c r="AD110" s="31">
        <f t="shared" si="388"/>
        <v>108694.49599999998</v>
      </c>
      <c r="AE110" s="31"/>
      <c r="AF110" s="31">
        <f t="shared" si="389"/>
        <v>108694.49599999998</v>
      </c>
      <c r="AG110" s="31"/>
      <c r="AH110" s="31">
        <f t="shared" si="390"/>
        <v>108694.49599999998</v>
      </c>
      <c r="AI110" s="42">
        <v>-1353.848</v>
      </c>
      <c r="AJ110" s="69">
        <f t="shared" si="391"/>
        <v>107340.64799999999</v>
      </c>
      <c r="AK110" s="31">
        <v>0</v>
      </c>
      <c r="AL110" s="31"/>
      <c r="AM110" s="31">
        <f t="shared" si="440"/>
        <v>0</v>
      </c>
      <c r="AN110" s="31"/>
      <c r="AO110" s="31">
        <f t="shared" si="393"/>
        <v>0</v>
      </c>
      <c r="AP110" s="31"/>
      <c r="AQ110" s="31">
        <f t="shared" si="394"/>
        <v>0</v>
      </c>
      <c r="AR110" s="31"/>
      <c r="AS110" s="31">
        <f t="shared" si="395"/>
        <v>0</v>
      </c>
      <c r="AT110" s="31"/>
      <c r="AU110" s="31">
        <f t="shared" si="396"/>
        <v>0</v>
      </c>
      <c r="AV110" s="31"/>
      <c r="AW110" s="31">
        <f t="shared" si="397"/>
        <v>0</v>
      </c>
      <c r="AX110" s="31"/>
      <c r="AY110" s="31">
        <f t="shared" si="398"/>
        <v>0</v>
      </c>
      <c r="AZ110" s="31"/>
      <c r="BA110" s="31">
        <f t="shared" si="399"/>
        <v>0</v>
      </c>
      <c r="BB110" s="31"/>
      <c r="BC110" s="31">
        <f t="shared" si="400"/>
        <v>0</v>
      </c>
      <c r="BD110" s="31"/>
      <c r="BE110" s="31">
        <f t="shared" si="401"/>
        <v>0</v>
      </c>
      <c r="BF110" s="31"/>
      <c r="BG110" s="31">
        <f t="shared" si="402"/>
        <v>0</v>
      </c>
      <c r="BH110" s="42"/>
      <c r="BI110" s="69">
        <f t="shared" si="403"/>
        <v>0</v>
      </c>
      <c r="BJ110" s="31">
        <v>0</v>
      </c>
      <c r="BK110" s="31"/>
      <c r="BL110" s="31">
        <f t="shared" si="441"/>
        <v>0</v>
      </c>
      <c r="BM110" s="31"/>
      <c r="BN110" s="31">
        <f t="shared" si="404"/>
        <v>0</v>
      </c>
      <c r="BO110" s="31"/>
      <c r="BP110" s="31">
        <f t="shared" si="405"/>
        <v>0</v>
      </c>
      <c r="BQ110" s="31"/>
      <c r="BR110" s="31">
        <f t="shared" si="406"/>
        <v>0</v>
      </c>
      <c r="BS110" s="31"/>
      <c r="BT110" s="31">
        <f t="shared" si="407"/>
        <v>0</v>
      </c>
      <c r="BU110" s="31"/>
      <c r="BV110" s="31">
        <f t="shared" si="408"/>
        <v>0</v>
      </c>
      <c r="BW110" s="31"/>
      <c r="BX110" s="31">
        <f t="shared" si="409"/>
        <v>0</v>
      </c>
      <c r="BY110" s="31"/>
      <c r="BZ110" s="31">
        <f t="shared" si="410"/>
        <v>0</v>
      </c>
      <c r="CA110" s="31"/>
      <c r="CB110" s="31">
        <f t="shared" si="411"/>
        <v>0</v>
      </c>
      <c r="CC110" s="31"/>
      <c r="CD110" s="31">
        <f t="shared" si="412"/>
        <v>0</v>
      </c>
      <c r="CE110" s="42"/>
      <c r="CF110" s="69">
        <f t="shared" si="413"/>
        <v>0</v>
      </c>
      <c r="CG110" s="25" t="s">
        <v>226</v>
      </c>
      <c r="CI110" s="8"/>
    </row>
    <row r="111" spans="1:87" s="3" customFormat="1" ht="56.25" hidden="1" customHeight="1" x14ac:dyDescent="0.35">
      <c r="A111" s="1" t="s">
        <v>145</v>
      </c>
      <c r="B111" s="45" t="s">
        <v>95</v>
      </c>
      <c r="C111" s="5" t="s">
        <v>32</v>
      </c>
      <c r="D111" s="31">
        <v>45000</v>
      </c>
      <c r="E111" s="31">
        <v>-45000</v>
      </c>
      <c r="F111" s="31">
        <f t="shared" si="439"/>
        <v>0</v>
      </c>
      <c r="G111" s="31"/>
      <c r="H111" s="31">
        <f t="shared" si="377"/>
        <v>0</v>
      </c>
      <c r="I111" s="31"/>
      <c r="J111" s="31">
        <f t="shared" si="378"/>
        <v>0</v>
      </c>
      <c r="K111" s="31"/>
      <c r="L111" s="31">
        <f t="shared" si="379"/>
        <v>0</v>
      </c>
      <c r="M111" s="31"/>
      <c r="N111" s="31">
        <f t="shared" si="380"/>
        <v>0</v>
      </c>
      <c r="O111" s="69"/>
      <c r="P111" s="31">
        <f t="shared" si="381"/>
        <v>0</v>
      </c>
      <c r="Q111" s="31"/>
      <c r="R111" s="31">
        <f t="shared" si="382"/>
        <v>0</v>
      </c>
      <c r="S111" s="31"/>
      <c r="T111" s="31">
        <f t="shared" si="383"/>
        <v>0</v>
      </c>
      <c r="U111" s="31"/>
      <c r="V111" s="31">
        <f t="shared" si="384"/>
        <v>0</v>
      </c>
      <c r="W111" s="31"/>
      <c r="X111" s="31">
        <f t="shared" si="385"/>
        <v>0</v>
      </c>
      <c r="Y111" s="31"/>
      <c r="Z111" s="31">
        <f t="shared" si="386"/>
        <v>0</v>
      </c>
      <c r="AA111" s="31"/>
      <c r="AB111" s="31">
        <f t="shared" si="387"/>
        <v>0</v>
      </c>
      <c r="AC111" s="31"/>
      <c r="AD111" s="31">
        <f t="shared" si="388"/>
        <v>0</v>
      </c>
      <c r="AE111" s="31"/>
      <c r="AF111" s="31">
        <f t="shared" si="389"/>
        <v>0</v>
      </c>
      <c r="AG111" s="31"/>
      <c r="AH111" s="31">
        <f t="shared" si="390"/>
        <v>0</v>
      </c>
      <c r="AI111" s="42"/>
      <c r="AJ111" s="31">
        <f t="shared" si="391"/>
        <v>0</v>
      </c>
      <c r="AK111" s="31">
        <v>51669.599999999999</v>
      </c>
      <c r="AL111" s="31">
        <v>-51669.599999999999</v>
      </c>
      <c r="AM111" s="31">
        <f t="shared" si="440"/>
        <v>0</v>
      </c>
      <c r="AN111" s="31"/>
      <c r="AO111" s="31">
        <f t="shared" si="393"/>
        <v>0</v>
      </c>
      <c r="AP111" s="31"/>
      <c r="AQ111" s="31">
        <f t="shared" si="394"/>
        <v>0</v>
      </c>
      <c r="AR111" s="31"/>
      <c r="AS111" s="31">
        <f t="shared" si="395"/>
        <v>0</v>
      </c>
      <c r="AT111" s="31"/>
      <c r="AU111" s="31">
        <f t="shared" si="396"/>
        <v>0</v>
      </c>
      <c r="AV111" s="31"/>
      <c r="AW111" s="31">
        <f t="shared" si="397"/>
        <v>0</v>
      </c>
      <c r="AX111" s="31"/>
      <c r="AY111" s="31">
        <f t="shared" si="398"/>
        <v>0</v>
      </c>
      <c r="AZ111" s="31"/>
      <c r="BA111" s="31">
        <f t="shared" si="399"/>
        <v>0</v>
      </c>
      <c r="BB111" s="31"/>
      <c r="BC111" s="31">
        <f t="shared" si="400"/>
        <v>0</v>
      </c>
      <c r="BD111" s="31"/>
      <c r="BE111" s="31">
        <f t="shared" si="401"/>
        <v>0</v>
      </c>
      <c r="BF111" s="31"/>
      <c r="BG111" s="31">
        <f t="shared" si="402"/>
        <v>0</v>
      </c>
      <c r="BH111" s="42"/>
      <c r="BI111" s="31">
        <f t="shared" si="403"/>
        <v>0</v>
      </c>
      <c r="BJ111" s="31">
        <v>0</v>
      </c>
      <c r="BK111" s="31"/>
      <c r="BL111" s="31">
        <f t="shared" si="441"/>
        <v>0</v>
      </c>
      <c r="BM111" s="31"/>
      <c r="BN111" s="31">
        <f t="shared" si="404"/>
        <v>0</v>
      </c>
      <c r="BO111" s="31"/>
      <c r="BP111" s="31">
        <f t="shared" si="405"/>
        <v>0</v>
      </c>
      <c r="BQ111" s="31"/>
      <c r="BR111" s="31">
        <f t="shared" si="406"/>
        <v>0</v>
      </c>
      <c r="BS111" s="31"/>
      <c r="BT111" s="31">
        <f t="shared" si="407"/>
        <v>0</v>
      </c>
      <c r="BU111" s="31"/>
      <c r="BV111" s="31">
        <f t="shared" si="408"/>
        <v>0</v>
      </c>
      <c r="BW111" s="31"/>
      <c r="BX111" s="31">
        <f t="shared" si="409"/>
        <v>0</v>
      </c>
      <c r="BY111" s="31"/>
      <c r="BZ111" s="31">
        <f t="shared" si="410"/>
        <v>0</v>
      </c>
      <c r="CA111" s="31"/>
      <c r="CB111" s="31">
        <f t="shared" si="411"/>
        <v>0</v>
      </c>
      <c r="CC111" s="31"/>
      <c r="CD111" s="31">
        <f t="shared" si="412"/>
        <v>0</v>
      </c>
      <c r="CE111" s="42"/>
      <c r="CF111" s="31">
        <f t="shared" si="413"/>
        <v>0</v>
      </c>
      <c r="CG111" s="25" t="s">
        <v>227</v>
      </c>
      <c r="CH111" s="19" t="s">
        <v>49</v>
      </c>
      <c r="CI111" s="8"/>
    </row>
    <row r="112" spans="1:87" ht="72" x14ac:dyDescent="0.35">
      <c r="A112" s="102" t="s">
        <v>145</v>
      </c>
      <c r="B112" s="123" t="s">
        <v>95</v>
      </c>
      <c r="C112" s="104" t="s">
        <v>38</v>
      </c>
      <c r="D112" s="30"/>
      <c r="E112" s="31">
        <v>45000</v>
      </c>
      <c r="F112" s="31">
        <f t="shared" si="439"/>
        <v>45000</v>
      </c>
      <c r="G112" s="31">
        <v>6293</v>
      </c>
      <c r="H112" s="31">
        <f t="shared" si="377"/>
        <v>51293</v>
      </c>
      <c r="I112" s="31"/>
      <c r="J112" s="31">
        <f t="shared" si="378"/>
        <v>51293</v>
      </c>
      <c r="K112" s="31"/>
      <c r="L112" s="31">
        <f t="shared" si="379"/>
        <v>51293</v>
      </c>
      <c r="M112" s="31"/>
      <c r="N112" s="31">
        <f t="shared" si="380"/>
        <v>51293</v>
      </c>
      <c r="O112" s="69"/>
      <c r="P112" s="31">
        <f t="shared" si="381"/>
        <v>51293</v>
      </c>
      <c r="Q112" s="31"/>
      <c r="R112" s="31">
        <f t="shared" si="382"/>
        <v>51293</v>
      </c>
      <c r="S112" s="31"/>
      <c r="T112" s="31">
        <f t="shared" si="383"/>
        <v>51293</v>
      </c>
      <c r="U112" s="31"/>
      <c r="V112" s="31">
        <f t="shared" si="384"/>
        <v>51293</v>
      </c>
      <c r="W112" s="31"/>
      <c r="X112" s="31">
        <f t="shared" si="385"/>
        <v>51293</v>
      </c>
      <c r="Y112" s="31"/>
      <c r="Z112" s="31">
        <f t="shared" si="386"/>
        <v>51293</v>
      </c>
      <c r="AA112" s="31"/>
      <c r="AB112" s="31">
        <f t="shared" si="387"/>
        <v>51293</v>
      </c>
      <c r="AC112" s="31"/>
      <c r="AD112" s="31">
        <f t="shared" si="388"/>
        <v>51293</v>
      </c>
      <c r="AE112" s="31"/>
      <c r="AF112" s="31">
        <f t="shared" si="389"/>
        <v>51293</v>
      </c>
      <c r="AG112" s="31"/>
      <c r="AH112" s="31">
        <f t="shared" si="390"/>
        <v>51293</v>
      </c>
      <c r="AI112" s="42"/>
      <c r="AJ112" s="69">
        <f t="shared" si="391"/>
        <v>51293</v>
      </c>
      <c r="AK112" s="31"/>
      <c r="AL112" s="31">
        <v>51669.599999999999</v>
      </c>
      <c r="AM112" s="31">
        <f t="shared" si="440"/>
        <v>51669.599999999999</v>
      </c>
      <c r="AN112" s="31">
        <v>-6293</v>
      </c>
      <c r="AO112" s="31">
        <f t="shared" si="393"/>
        <v>45376.6</v>
      </c>
      <c r="AP112" s="31"/>
      <c r="AQ112" s="31">
        <f t="shared" si="394"/>
        <v>45376.6</v>
      </c>
      <c r="AR112" s="31"/>
      <c r="AS112" s="31">
        <f t="shared" si="395"/>
        <v>45376.6</v>
      </c>
      <c r="AT112" s="31"/>
      <c r="AU112" s="31">
        <f t="shared" si="396"/>
        <v>45376.6</v>
      </c>
      <c r="AV112" s="31"/>
      <c r="AW112" s="31">
        <f t="shared" si="397"/>
        <v>45376.6</v>
      </c>
      <c r="AX112" s="31"/>
      <c r="AY112" s="31">
        <f t="shared" si="398"/>
        <v>45376.6</v>
      </c>
      <c r="AZ112" s="31"/>
      <c r="BA112" s="31">
        <f t="shared" si="399"/>
        <v>45376.6</v>
      </c>
      <c r="BB112" s="31"/>
      <c r="BC112" s="31">
        <f t="shared" si="400"/>
        <v>45376.6</v>
      </c>
      <c r="BD112" s="31"/>
      <c r="BE112" s="31">
        <f t="shared" si="401"/>
        <v>45376.6</v>
      </c>
      <c r="BF112" s="31"/>
      <c r="BG112" s="31">
        <f t="shared" si="402"/>
        <v>45376.6</v>
      </c>
      <c r="BH112" s="42"/>
      <c r="BI112" s="69">
        <f t="shared" si="403"/>
        <v>45376.6</v>
      </c>
      <c r="BJ112" s="31"/>
      <c r="BK112" s="31"/>
      <c r="BL112" s="31">
        <f t="shared" si="441"/>
        <v>0</v>
      </c>
      <c r="BM112" s="31"/>
      <c r="BN112" s="31">
        <f t="shared" si="404"/>
        <v>0</v>
      </c>
      <c r="BO112" s="31"/>
      <c r="BP112" s="31">
        <f t="shared" si="405"/>
        <v>0</v>
      </c>
      <c r="BQ112" s="31"/>
      <c r="BR112" s="31">
        <f t="shared" si="406"/>
        <v>0</v>
      </c>
      <c r="BS112" s="31"/>
      <c r="BT112" s="31">
        <f t="shared" si="407"/>
        <v>0</v>
      </c>
      <c r="BU112" s="31"/>
      <c r="BV112" s="31">
        <f t="shared" si="408"/>
        <v>0</v>
      </c>
      <c r="BW112" s="31"/>
      <c r="BX112" s="31">
        <f t="shared" si="409"/>
        <v>0</v>
      </c>
      <c r="BY112" s="31"/>
      <c r="BZ112" s="31">
        <f t="shared" si="410"/>
        <v>0</v>
      </c>
      <c r="CA112" s="31"/>
      <c r="CB112" s="31">
        <f t="shared" si="411"/>
        <v>0</v>
      </c>
      <c r="CC112" s="31"/>
      <c r="CD112" s="31">
        <f t="shared" si="412"/>
        <v>0</v>
      </c>
      <c r="CE112" s="42"/>
      <c r="CF112" s="69">
        <f t="shared" si="413"/>
        <v>0</v>
      </c>
      <c r="CG112" s="25" t="s">
        <v>227</v>
      </c>
      <c r="CI112" s="8"/>
    </row>
    <row r="113" spans="1:88" ht="54" x14ac:dyDescent="0.35">
      <c r="A113" s="102" t="s">
        <v>146</v>
      </c>
      <c r="B113" s="106" t="s">
        <v>96</v>
      </c>
      <c r="C113" s="104" t="s">
        <v>32</v>
      </c>
      <c r="D113" s="30">
        <v>27873.5</v>
      </c>
      <c r="E113" s="31"/>
      <c r="F113" s="31">
        <f t="shared" si="439"/>
        <v>27873.5</v>
      </c>
      <c r="G113" s="31"/>
      <c r="H113" s="31">
        <f t="shared" si="377"/>
        <v>27873.5</v>
      </c>
      <c r="I113" s="31"/>
      <c r="J113" s="31">
        <f t="shared" si="378"/>
        <v>27873.5</v>
      </c>
      <c r="K113" s="31"/>
      <c r="L113" s="31">
        <f t="shared" si="379"/>
        <v>27873.5</v>
      </c>
      <c r="M113" s="31"/>
      <c r="N113" s="31">
        <f t="shared" si="380"/>
        <v>27873.5</v>
      </c>
      <c r="O113" s="69">
        <v>-245.98699999999999</v>
      </c>
      <c r="P113" s="31">
        <f t="shared" si="381"/>
        <v>27627.512999999999</v>
      </c>
      <c r="Q113" s="31"/>
      <c r="R113" s="31">
        <f t="shared" si="382"/>
        <v>27627.512999999999</v>
      </c>
      <c r="S113" s="31"/>
      <c r="T113" s="31">
        <f t="shared" si="383"/>
        <v>27627.512999999999</v>
      </c>
      <c r="U113" s="31"/>
      <c r="V113" s="31">
        <f t="shared" si="384"/>
        <v>27627.512999999999</v>
      </c>
      <c r="W113" s="31"/>
      <c r="X113" s="31">
        <f t="shared" si="385"/>
        <v>27627.512999999999</v>
      </c>
      <c r="Y113" s="31"/>
      <c r="Z113" s="31">
        <f t="shared" si="386"/>
        <v>27627.512999999999</v>
      </c>
      <c r="AA113" s="31"/>
      <c r="AB113" s="31">
        <f t="shared" si="387"/>
        <v>27627.512999999999</v>
      </c>
      <c r="AC113" s="31"/>
      <c r="AD113" s="31">
        <f t="shared" si="388"/>
        <v>27627.512999999999</v>
      </c>
      <c r="AE113" s="31">
        <v>-547.53</v>
      </c>
      <c r="AF113" s="31">
        <f t="shared" si="389"/>
        <v>27079.983</v>
      </c>
      <c r="AG113" s="31"/>
      <c r="AH113" s="31">
        <f t="shared" si="390"/>
        <v>27079.983</v>
      </c>
      <c r="AI113" s="42"/>
      <c r="AJ113" s="69">
        <f t="shared" si="391"/>
        <v>27079.983</v>
      </c>
      <c r="AK113" s="31">
        <v>0</v>
      </c>
      <c r="AL113" s="31"/>
      <c r="AM113" s="31">
        <f t="shared" si="440"/>
        <v>0</v>
      </c>
      <c r="AN113" s="31"/>
      <c r="AO113" s="31">
        <f t="shared" si="393"/>
        <v>0</v>
      </c>
      <c r="AP113" s="31"/>
      <c r="AQ113" s="31">
        <f t="shared" si="394"/>
        <v>0</v>
      </c>
      <c r="AR113" s="31"/>
      <c r="AS113" s="31">
        <f t="shared" si="395"/>
        <v>0</v>
      </c>
      <c r="AT113" s="31"/>
      <c r="AU113" s="31">
        <f t="shared" si="396"/>
        <v>0</v>
      </c>
      <c r="AV113" s="31"/>
      <c r="AW113" s="31">
        <f t="shared" si="397"/>
        <v>0</v>
      </c>
      <c r="AX113" s="31"/>
      <c r="AY113" s="31">
        <f t="shared" si="398"/>
        <v>0</v>
      </c>
      <c r="AZ113" s="31"/>
      <c r="BA113" s="31">
        <f t="shared" si="399"/>
        <v>0</v>
      </c>
      <c r="BB113" s="31"/>
      <c r="BC113" s="31">
        <f t="shared" si="400"/>
        <v>0</v>
      </c>
      <c r="BD113" s="31"/>
      <c r="BE113" s="31">
        <f t="shared" si="401"/>
        <v>0</v>
      </c>
      <c r="BF113" s="31"/>
      <c r="BG113" s="31">
        <f t="shared" si="402"/>
        <v>0</v>
      </c>
      <c r="BH113" s="42"/>
      <c r="BI113" s="69">
        <f t="shared" si="403"/>
        <v>0</v>
      </c>
      <c r="BJ113" s="31">
        <v>0</v>
      </c>
      <c r="BK113" s="31"/>
      <c r="BL113" s="31">
        <f t="shared" si="441"/>
        <v>0</v>
      </c>
      <c r="BM113" s="31"/>
      <c r="BN113" s="31">
        <f t="shared" si="404"/>
        <v>0</v>
      </c>
      <c r="BO113" s="31"/>
      <c r="BP113" s="31">
        <f t="shared" si="405"/>
        <v>0</v>
      </c>
      <c r="BQ113" s="31"/>
      <c r="BR113" s="31">
        <f t="shared" si="406"/>
        <v>0</v>
      </c>
      <c r="BS113" s="31"/>
      <c r="BT113" s="31">
        <f t="shared" si="407"/>
        <v>0</v>
      </c>
      <c r="BU113" s="31"/>
      <c r="BV113" s="31">
        <f t="shared" si="408"/>
        <v>0</v>
      </c>
      <c r="BW113" s="31"/>
      <c r="BX113" s="31">
        <f t="shared" si="409"/>
        <v>0</v>
      </c>
      <c r="BY113" s="31"/>
      <c r="BZ113" s="31">
        <f t="shared" si="410"/>
        <v>0</v>
      </c>
      <c r="CA113" s="31"/>
      <c r="CB113" s="31">
        <f t="shared" si="411"/>
        <v>0</v>
      </c>
      <c r="CC113" s="31"/>
      <c r="CD113" s="31">
        <f t="shared" si="412"/>
        <v>0</v>
      </c>
      <c r="CE113" s="42"/>
      <c r="CF113" s="69">
        <f t="shared" si="413"/>
        <v>0</v>
      </c>
      <c r="CG113" s="25" t="s">
        <v>228</v>
      </c>
      <c r="CI113" s="8"/>
    </row>
    <row r="114" spans="1:88" ht="54" x14ac:dyDescent="0.35">
      <c r="A114" s="102" t="s">
        <v>147</v>
      </c>
      <c r="B114" s="106" t="s">
        <v>131</v>
      </c>
      <c r="C114" s="104" t="s">
        <v>3</v>
      </c>
      <c r="D114" s="30">
        <f>D116+D117+D118</f>
        <v>1111422.8999999999</v>
      </c>
      <c r="E114" s="31">
        <f>E116+E117+E118</f>
        <v>-367677.39999999997</v>
      </c>
      <c r="F114" s="31">
        <f t="shared" si="439"/>
        <v>743745.5</v>
      </c>
      <c r="G114" s="31">
        <f>G116+G117+G118</f>
        <v>218956.44</v>
      </c>
      <c r="H114" s="31">
        <f t="shared" si="377"/>
        <v>962701.94</v>
      </c>
      <c r="I114" s="31">
        <f>I116+I117+I118</f>
        <v>2561.8420000000001</v>
      </c>
      <c r="J114" s="31">
        <f t="shared" si="378"/>
        <v>965263.78199999989</v>
      </c>
      <c r="K114" s="31">
        <f>K116+K117+K118</f>
        <v>0</v>
      </c>
      <c r="L114" s="31">
        <f t="shared" si="379"/>
        <v>965263.78199999989</v>
      </c>
      <c r="M114" s="31">
        <f>M116+M117+M118</f>
        <v>0</v>
      </c>
      <c r="N114" s="31">
        <f t="shared" si="380"/>
        <v>965263.78199999989</v>
      </c>
      <c r="O114" s="69">
        <f>O116+O117+O118</f>
        <v>56691.229000000007</v>
      </c>
      <c r="P114" s="31">
        <f t="shared" si="381"/>
        <v>1021955.0109999999</v>
      </c>
      <c r="Q114" s="31">
        <f>Q116+Q117+Q118</f>
        <v>1175.914</v>
      </c>
      <c r="R114" s="31">
        <f t="shared" si="382"/>
        <v>1023130.9249999999</v>
      </c>
      <c r="S114" s="31">
        <f>S116+S117+S118</f>
        <v>10868.319</v>
      </c>
      <c r="T114" s="31">
        <f t="shared" si="383"/>
        <v>1033999.2439999999</v>
      </c>
      <c r="U114" s="31">
        <f>U116+U117+U118</f>
        <v>202.001</v>
      </c>
      <c r="V114" s="31">
        <f t="shared" si="384"/>
        <v>1034201.245</v>
      </c>
      <c r="W114" s="31">
        <f>W116+W117+W118</f>
        <v>56218.447999999997</v>
      </c>
      <c r="X114" s="31">
        <f t="shared" si="385"/>
        <v>1090419.693</v>
      </c>
      <c r="Y114" s="31">
        <f>Y116+Y117+Y118</f>
        <v>432.96</v>
      </c>
      <c r="Z114" s="31">
        <f t="shared" si="386"/>
        <v>1090852.6529999999</v>
      </c>
      <c r="AA114" s="31">
        <f>AA116+AA117+AA118</f>
        <v>27321.378000000001</v>
      </c>
      <c r="AB114" s="31">
        <f t="shared" si="387"/>
        <v>1118174.031</v>
      </c>
      <c r="AC114" s="31">
        <f>AC116+AC117+AC118</f>
        <v>2278.2350000000001</v>
      </c>
      <c r="AD114" s="31">
        <f t="shared" si="388"/>
        <v>1120452.2660000001</v>
      </c>
      <c r="AE114" s="31">
        <f>AE116+AE117+AE118</f>
        <v>30000</v>
      </c>
      <c r="AF114" s="31">
        <f t="shared" si="389"/>
        <v>1150452.2660000001</v>
      </c>
      <c r="AG114" s="31">
        <f>AG116+AG117+AG118</f>
        <v>12720</v>
      </c>
      <c r="AH114" s="31">
        <f t="shared" si="390"/>
        <v>1163172.2660000001</v>
      </c>
      <c r="AI114" s="42">
        <f>AI116+AI117+AI118</f>
        <v>0</v>
      </c>
      <c r="AJ114" s="69">
        <f t="shared" si="391"/>
        <v>1163172.2660000001</v>
      </c>
      <c r="AK114" s="31">
        <f t="shared" ref="AK114:BK114" si="442">AK116+AK117+AK118</f>
        <v>4577948.6999999993</v>
      </c>
      <c r="AL114" s="31">
        <f t="shared" ref="AL114:AN114" si="443">AL116+AL117+AL118</f>
        <v>-1417383.4</v>
      </c>
      <c r="AM114" s="31">
        <f t="shared" si="440"/>
        <v>3160565.2999999993</v>
      </c>
      <c r="AN114" s="31">
        <f t="shared" si="443"/>
        <v>0</v>
      </c>
      <c r="AO114" s="31">
        <f t="shared" si="393"/>
        <v>3160565.2999999993</v>
      </c>
      <c r="AP114" s="31">
        <f t="shared" ref="AP114:AR114" si="444">AP116+AP117+AP118</f>
        <v>0</v>
      </c>
      <c r="AQ114" s="31">
        <f t="shared" si="394"/>
        <v>3160565.2999999993</v>
      </c>
      <c r="AR114" s="31">
        <f t="shared" si="444"/>
        <v>0</v>
      </c>
      <c r="AS114" s="31">
        <f t="shared" si="395"/>
        <v>3160565.2999999993</v>
      </c>
      <c r="AT114" s="31">
        <f t="shared" ref="AT114:AV114" si="445">AT116+AT117+AT118</f>
        <v>-196067.99800000002</v>
      </c>
      <c r="AU114" s="31">
        <f t="shared" si="396"/>
        <v>2964497.3019999992</v>
      </c>
      <c r="AV114" s="31">
        <f t="shared" si="445"/>
        <v>0</v>
      </c>
      <c r="AW114" s="31">
        <f t="shared" si="397"/>
        <v>2964497.3019999992</v>
      </c>
      <c r="AX114" s="31">
        <f t="shared" ref="AX114:AZ114" si="446">AX116+AX117+AX118</f>
        <v>0</v>
      </c>
      <c r="AY114" s="31">
        <f t="shared" si="398"/>
        <v>2964497.3019999992</v>
      </c>
      <c r="AZ114" s="31">
        <f t="shared" si="446"/>
        <v>0</v>
      </c>
      <c r="BA114" s="31">
        <f t="shared" si="399"/>
        <v>2964497.3019999992</v>
      </c>
      <c r="BB114" s="31">
        <f t="shared" ref="BB114:BD114" si="447">BB116+BB117+BB118</f>
        <v>0</v>
      </c>
      <c r="BC114" s="31">
        <f t="shared" si="400"/>
        <v>2964497.3019999992</v>
      </c>
      <c r="BD114" s="31">
        <f t="shared" si="447"/>
        <v>0</v>
      </c>
      <c r="BE114" s="31">
        <f t="shared" si="401"/>
        <v>2964497.3019999992</v>
      </c>
      <c r="BF114" s="31">
        <f t="shared" ref="BF114:BH114" si="448">BF116+BF117+BF118</f>
        <v>40863.512000000002</v>
      </c>
      <c r="BG114" s="31">
        <f t="shared" si="402"/>
        <v>3005360.8139999993</v>
      </c>
      <c r="BH114" s="42">
        <f t="shared" si="448"/>
        <v>0</v>
      </c>
      <c r="BI114" s="69">
        <f t="shared" si="403"/>
        <v>3005360.8139999993</v>
      </c>
      <c r="BJ114" s="31">
        <f t="shared" si="442"/>
        <v>649689.69999999995</v>
      </c>
      <c r="BK114" s="31">
        <f t="shared" si="442"/>
        <v>0</v>
      </c>
      <c r="BL114" s="31">
        <f t="shared" si="441"/>
        <v>649689.69999999995</v>
      </c>
      <c r="BM114" s="31">
        <f t="shared" ref="BM114:BO114" si="449">BM116+BM117+BM118</f>
        <v>0</v>
      </c>
      <c r="BN114" s="31">
        <f t="shared" si="404"/>
        <v>649689.69999999995</v>
      </c>
      <c r="BO114" s="31">
        <f t="shared" si="449"/>
        <v>0</v>
      </c>
      <c r="BP114" s="31">
        <f t="shared" si="405"/>
        <v>649689.69999999995</v>
      </c>
      <c r="BQ114" s="31">
        <f t="shared" ref="BQ114:BS114" si="450">BQ116+BQ117+BQ118</f>
        <v>0</v>
      </c>
      <c r="BR114" s="31">
        <f t="shared" si="406"/>
        <v>649689.69999999995</v>
      </c>
      <c r="BS114" s="31">
        <f t="shared" si="450"/>
        <v>50423.485999999997</v>
      </c>
      <c r="BT114" s="31">
        <f t="shared" si="407"/>
        <v>700113.18599999999</v>
      </c>
      <c r="BU114" s="31">
        <f t="shared" ref="BU114:BW114" si="451">BU116+BU117+BU118</f>
        <v>0</v>
      </c>
      <c r="BV114" s="31">
        <f t="shared" si="408"/>
        <v>700113.18599999999</v>
      </c>
      <c r="BW114" s="31">
        <f t="shared" si="451"/>
        <v>0</v>
      </c>
      <c r="BX114" s="31">
        <f t="shared" si="409"/>
        <v>700113.18599999999</v>
      </c>
      <c r="BY114" s="31">
        <f t="shared" ref="BY114:CA114" si="452">BY116+BY117+BY118</f>
        <v>0</v>
      </c>
      <c r="BZ114" s="31">
        <f t="shared" si="410"/>
        <v>700113.18599999999</v>
      </c>
      <c r="CA114" s="31">
        <f t="shared" si="452"/>
        <v>-500000</v>
      </c>
      <c r="CB114" s="31">
        <f t="shared" si="411"/>
        <v>200113.18599999999</v>
      </c>
      <c r="CC114" s="31">
        <f t="shared" ref="CC114:CE114" si="453">CC116+CC117+CC118</f>
        <v>0</v>
      </c>
      <c r="CD114" s="31">
        <f t="shared" si="412"/>
        <v>200113.18599999999</v>
      </c>
      <c r="CE114" s="42">
        <f t="shared" si="453"/>
        <v>0</v>
      </c>
      <c r="CF114" s="69">
        <f t="shared" si="413"/>
        <v>200113.18599999999</v>
      </c>
      <c r="CG114" s="25"/>
      <c r="CI114" s="8"/>
    </row>
    <row r="115" spans="1:88" x14ac:dyDescent="0.35">
      <c r="A115" s="102"/>
      <c r="B115" s="103" t="s">
        <v>5</v>
      </c>
      <c r="C115" s="104"/>
      <c r="D115" s="30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69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42"/>
      <c r="AJ115" s="69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42"/>
      <c r="BI115" s="69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42"/>
      <c r="CF115" s="69"/>
      <c r="CG115" s="25"/>
      <c r="CI115" s="8"/>
    </row>
    <row r="116" spans="1:88" s="100" customFormat="1" ht="18.600000000000001" hidden="1" customHeight="1" x14ac:dyDescent="0.35">
      <c r="A116" s="87"/>
      <c r="B116" s="101" t="s">
        <v>6</v>
      </c>
      <c r="C116" s="99"/>
      <c r="D116" s="31">
        <v>154571.4</v>
      </c>
      <c r="E116" s="31"/>
      <c r="F116" s="31">
        <f t="shared" si="439"/>
        <v>154571.4</v>
      </c>
      <c r="G116" s="31">
        <f>189570.112+36577.073-41360.692+34169.947</f>
        <v>218956.44</v>
      </c>
      <c r="H116" s="31">
        <f t="shared" ref="H116:H119" si="454">F116+G116</f>
        <v>373527.83999999997</v>
      </c>
      <c r="I116" s="31">
        <v>2561.8420000000001</v>
      </c>
      <c r="J116" s="31">
        <f t="shared" ref="J116:J119" si="455">H116+I116</f>
        <v>376089.68199999997</v>
      </c>
      <c r="K116" s="31"/>
      <c r="L116" s="31">
        <f t="shared" ref="L116:L119" si="456">J116+K116</f>
        <v>376089.68199999997</v>
      </c>
      <c r="M116" s="31"/>
      <c r="N116" s="31">
        <f t="shared" ref="N116:N119" si="457">L116+M116</f>
        <v>376089.68199999997</v>
      </c>
      <c r="O116" s="69">
        <f>48359.987-1056.8+1056.8</f>
        <v>48359.987000000001</v>
      </c>
      <c r="P116" s="31">
        <f t="shared" ref="P116:P119" si="458">N116+O116</f>
        <v>424449.66899999999</v>
      </c>
      <c r="Q116" s="31">
        <f>766.991+408.923</f>
        <v>1175.914</v>
      </c>
      <c r="R116" s="31">
        <f t="shared" ref="R116:R119" si="459">P116+Q116</f>
        <v>425625.58299999998</v>
      </c>
      <c r="S116" s="31">
        <v>10868.319</v>
      </c>
      <c r="T116" s="31">
        <f t="shared" ref="T116:T119" si="460">R116+S116</f>
        <v>436493.902</v>
      </c>
      <c r="U116" s="31">
        <v>202.001</v>
      </c>
      <c r="V116" s="31">
        <f t="shared" ref="V116:V119" si="461">T116+U116</f>
        <v>436695.90299999999</v>
      </c>
      <c r="W116" s="31">
        <v>56218.447999999997</v>
      </c>
      <c r="X116" s="31">
        <f t="shared" ref="X116:X119" si="462">V116+W116</f>
        <v>492914.35099999997</v>
      </c>
      <c r="Y116" s="31">
        <v>432.96</v>
      </c>
      <c r="Z116" s="31">
        <f t="shared" ref="Z116:Z119" si="463">X116+Y116</f>
        <v>493347.31099999999</v>
      </c>
      <c r="AA116" s="31">
        <v>27321.378000000001</v>
      </c>
      <c r="AB116" s="31">
        <f t="shared" ref="AB116:AB119" si="464">Z116+AA116</f>
        <v>520668.68900000001</v>
      </c>
      <c r="AC116" s="31">
        <f>2278.235</f>
        <v>2278.2350000000001</v>
      </c>
      <c r="AD116" s="31">
        <f t="shared" ref="AD116:AD119" si="465">AB116+AC116</f>
        <v>522946.924</v>
      </c>
      <c r="AE116" s="31">
        <v>30000</v>
      </c>
      <c r="AF116" s="31">
        <f t="shared" ref="AF116:AF119" si="466">AD116+AE116</f>
        <v>552946.924</v>
      </c>
      <c r="AG116" s="31">
        <v>12720</v>
      </c>
      <c r="AH116" s="31">
        <f t="shared" ref="AH116:AH119" si="467">AF116+AG116</f>
        <v>565666.924</v>
      </c>
      <c r="AI116" s="42">
        <f>21794.523-21794.523</f>
        <v>0</v>
      </c>
      <c r="AJ116" s="42">
        <f t="shared" ref="AJ116:AJ119" si="468">AH116+AI116</f>
        <v>565666.924</v>
      </c>
      <c r="AK116" s="31">
        <v>0</v>
      </c>
      <c r="AL116" s="31"/>
      <c r="AM116" s="31">
        <f t="shared" si="440"/>
        <v>0</v>
      </c>
      <c r="AN116" s="31"/>
      <c r="AO116" s="31">
        <f t="shared" ref="AO116:AO119" si="469">AM116+AN116</f>
        <v>0</v>
      </c>
      <c r="AP116" s="31"/>
      <c r="AQ116" s="31">
        <f t="shared" ref="AQ116:AQ119" si="470">AO116+AP116</f>
        <v>0</v>
      </c>
      <c r="AR116" s="31"/>
      <c r="AS116" s="31">
        <f t="shared" ref="AS116:AS119" si="471">AQ116+AR116</f>
        <v>0</v>
      </c>
      <c r="AT116" s="31"/>
      <c r="AU116" s="31">
        <f t="shared" ref="AU116:AU119" si="472">AS116+AT116</f>
        <v>0</v>
      </c>
      <c r="AV116" s="31"/>
      <c r="AW116" s="31">
        <f t="shared" ref="AW116:AW119" si="473">AU116+AV116</f>
        <v>0</v>
      </c>
      <c r="AX116" s="31"/>
      <c r="AY116" s="31">
        <f t="shared" ref="AY116:AY119" si="474">AW116+AX116</f>
        <v>0</v>
      </c>
      <c r="AZ116" s="31"/>
      <c r="BA116" s="31">
        <f t="shared" ref="BA116:BA119" si="475">AY116+AZ116</f>
        <v>0</v>
      </c>
      <c r="BB116" s="31"/>
      <c r="BC116" s="31">
        <f t="shared" ref="BC116:BC119" si="476">BA116+BB116</f>
        <v>0</v>
      </c>
      <c r="BD116" s="31"/>
      <c r="BE116" s="31">
        <f t="shared" ref="BE116:BE119" si="477">BC116+BD116</f>
        <v>0</v>
      </c>
      <c r="BF116" s="31">
        <v>40863.512000000002</v>
      </c>
      <c r="BG116" s="31">
        <f t="shared" ref="BG116:BG119" si="478">BE116+BF116</f>
        <v>40863.512000000002</v>
      </c>
      <c r="BH116" s="42"/>
      <c r="BI116" s="42">
        <f t="shared" ref="BI116:BI119" si="479">BG116+BH116</f>
        <v>40863.512000000002</v>
      </c>
      <c r="BJ116" s="31">
        <v>500000</v>
      </c>
      <c r="BK116" s="31"/>
      <c r="BL116" s="31">
        <f t="shared" si="441"/>
        <v>500000</v>
      </c>
      <c r="BM116" s="31"/>
      <c r="BN116" s="31">
        <f t="shared" ref="BN116:BN119" si="480">BL116+BM116</f>
        <v>500000</v>
      </c>
      <c r="BO116" s="31"/>
      <c r="BP116" s="31">
        <f t="shared" ref="BP116:BP119" si="481">BN116+BO116</f>
        <v>500000</v>
      </c>
      <c r="BQ116" s="31"/>
      <c r="BR116" s="31">
        <f t="shared" ref="BR116:BR119" si="482">BP116+BQ116</f>
        <v>500000</v>
      </c>
      <c r="BS116" s="31"/>
      <c r="BT116" s="31">
        <f t="shared" ref="BT116:BT119" si="483">BR116+BS116</f>
        <v>500000</v>
      </c>
      <c r="BU116" s="31"/>
      <c r="BV116" s="31">
        <f t="shared" ref="BV116:BV119" si="484">BT116+BU116</f>
        <v>500000</v>
      </c>
      <c r="BW116" s="31"/>
      <c r="BX116" s="31">
        <f t="shared" ref="BX116:BX119" si="485">BV116+BW116</f>
        <v>500000</v>
      </c>
      <c r="BY116" s="31"/>
      <c r="BZ116" s="31">
        <f t="shared" ref="BZ116:BZ119" si="486">BX116+BY116</f>
        <v>500000</v>
      </c>
      <c r="CA116" s="31">
        <v>-500000</v>
      </c>
      <c r="CB116" s="31">
        <f t="shared" ref="CB116:CB119" si="487">BZ116+CA116</f>
        <v>0</v>
      </c>
      <c r="CC116" s="31"/>
      <c r="CD116" s="31">
        <f t="shared" ref="CD116:CD119" si="488">CB116+CC116</f>
        <v>0</v>
      </c>
      <c r="CE116" s="42"/>
      <c r="CF116" s="42">
        <f t="shared" ref="CF116:CF119" si="489">CD116+CE116</f>
        <v>0</v>
      </c>
      <c r="CG116" s="25" t="s">
        <v>383</v>
      </c>
      <c r="CH116" s="19" t="s">
        <v>49</v>
      </c>
      <c r="CI116" s="8"/>
      <c r="CJ116" s="3"/>
    </row>
    <row r="117" spans="1:88" x14ac:dyDescent="0.35">
      <c r="A117" s="102"/>
      <c r="B117" s="103" t="s">
        <v>12</v>
      </c>
      <c r="C117" s="104"/>
      <c r="D117" s="31">
        <v>91719.2</v>
      </c>
      <c r="E117" s="31"/>
      <c r="F117" s="31">
        <f t="shared" si="439"/>
        <v>91719.2</v>
      </c>
      <c r="G117" s="31"/>
      <c r="H117" s="31">
        <f t="shared" si="454"/>
        <v>91719.2</v>
      </c>
      <c r="I117" s="31"/>
      <c r="J117" s="31">
        <f t="shared" si="455"/>
        <v>91719.2</v>
      </c>
      <c r="K117" s="31"/>
      <c r="L117" s="31">
        <f t="shared" si="456"/>
        <v>91719.2</v>
      </c>
      <c r="M117" s="31"/>
      <c r="N117" s="31">
        <f t="shared" si="457"/>
        <v>91719.2</v>
      </c>
      <c r="O117" s="69">
        <v>1056.8</v>
      </c>
      <c r="P117" s="31">
        <f t="shared" si="458"/>
        <v>92776</v>
      </c>
      <c r="Q117" s="31"/>
      <c r="R117" s="31">
        <f t="shared" si="459"/>
        <v>92776</v>
      </c>
      <c r="S117" s="31"/>
      <c r="T117" s="31">
        <f t="shared" si="460"/>
        <v>92776</v>
      </c>
      <c r="U117" s="31"/>
      <c r="V117" s="31">
        <f t="shared" si="461"/>
        <v>92776</v>
      </c>
      <c r="W117" s="31"/>
      <c r="X117" s="31">
        <f t="shared" si="462"/>
        <v>92776</v>
      </c>
      <c r="Y117" s="31"/>
      <c r="Z117" s="31">
        <f t="shared" si="463"/>
        <v>92776</v>
      </c>
      <c r="AA117" s="31"/>
      <c r="AB117" s="31">
        <f t="shared" si="464"/>
        <v>92776</v>
      </c>
      <c r="AC117" s="31"/>
      <c r="AD117" s="31">
        <f t="shared" si="465"/>
        <v>92776</v>
      </c>
      <c r="AE117" s="31"/>
      <c r="AF117" s="31">
        <f t="shared" si="466"/>
        <v>92776</v>
      </c>
      <c r="AG117" s="31"/>
      <c r="AH117" s="31">
        <f t="shared" si="467"/>
        <v>92776</v>
      </c>
      <c r="AI117" s="42"/>
      <c r="AJ117" s="69">
        <f t="shared" si="468"/>
        <v>92776</v>
      </c>
      <c r="AK117" s="31">
        <v>99793.1</v>
      </c>
      <c r="AL117" s="31"/>
      <c r="AM117" s="31">
        <f t="shared" si="440"/>
        <v>99793.1</v>
      </c>
      <c r="AN117" s="31"/>
      <c r="AO117" s="31">
        <f t="shared" si="469"/>
        <v>99793.1</v>
      </c>
      <c r="AP117" s="31"/>
      <c r="AQ117" s="31">
        <f t="shared" si="470"/>
        <v>99793.1</v>
      </c>
      <c r="AR117" s="31"/>
      <c r="AS117" s="31">
        <f t="shared" si="471"/>
        <v>99793.1</v>
      </c>
      <c r="AT117" s="31">
        <v>-75909.899000000005</v>
      </c>
      <c r="AU117" s="31">
        <f t="shared" si="472"/>
        <v>23883.201000000001</v>
      </c>
      <c r="AV117" s="31"/>
      <c r="AW117" s="31">
        <f t="shared" si="473"/>
        <v>23883.201000000001</v>
      </c>
      <c r="AX117" s="31"/>
      <c r="AY117" s="31">
        <f t="shared" si="474"/>
        <v>23883.201000000001</v>
      </c>
      <c r="AZ117" s="31"/>
      <c r="BA117" s="31">
        <f t="shared" si="475"/>
        <v>23883.201000000001</v>
      </c>
      <c r="BB117" s="31"/>
      <c r="BC117" s="31">
        <f t="shared" si="476"/>
        <v>23883.201000000001</v>
      </c>
      <c r="BD117" s="31"/>
      <c r="BE117" s="31">
        <f t="shared" si="477"/>
        <v>23883.201000000001</v>
      </c>
      <c r="BF117" s="31"/>
      <c r="BG117" s="31">
        <f t="shared" si="478"/>
        <v>23883.201000000001</v>
      </c>
      <c r="BH117" s="42"/>
      <c r="BI117" s="69">
        <f t="shared" si="479"/>
        <v>23883.201000000001</v>
      </c>
      <c r="BJ117" s="31">
        <v>149689.70000000001</v>
      </c>
      <c r="BK117" s="31"/>
      <c r="BL117" s="31">
        <f t="shared" si="441"/>
        <v>149689.70000000001</v>
      </c>
      <c r="BM117" s="31"/>
      <c r="BN117" s="31">
        <f t="shared" si="480"/>
        <v>149689.70000000001</v>
      </c>
      <c r="BO117" s="31"/>
      <c r="BP117" s="31">
        <f t="shared" si="481"/>
        <v>149689.70000000001</v>
      </c>
      <c r="BQ117" s="31"/>
      <c r="BR117" s="31">
        <f t="shared" si="482"/>
        <v>149689.70000000001</v>
      </c>
      <c r="BS117" s="31">
        <v>50423.485999999997</v>
      </c>
      <c r="BT117" s="31">
        <f t="shared" si="483"/>
        <v>200113.18600000002</v>
      </c>
      <c r="BU117" s="31"/>
      <c r="BV117" s="31">
        <f t="shared" si="484"/>
        <v>200113.18600000002</v>
      </c>
      <c r="BW117" s="31"/>
      <c r="BX117" s="31">
        <f t="shared" si="485"/>
        <v>200113.18600000002</v>
      </c>
      <c r="BY117" s="31"/>
      <c r="BZ117" s="31">
        <f t="shared" si="486"/>
        <v>200113.18600000002</v>
      </c>
      <c r="CA117" s="31"/>
      <c r="CB117" s="31">
        <f t="shared" si="487"/>
        <v>200113.18600000002</v>
      </c>
      <c r="CC117" s="31"/>
      <c r="CD117" s="31">
        <f t="shared" si="488"/>
        <v>200113.18600000002</v>
      </c>
      <c r="CE117" s="42"/>
      <c r="CF117" s="69">
        <f t="shared" si="489"/>
        <v>200113.18600000002</v>
      </c>
      <c r="CG117" s="25" t="s">
        <v>342</v>
      </c>
      <c r="CI117" s="8"/>
    </row>
    <row r="118" spans="1:88" ht="36" x14ac:dyDescent="0.35">
      <c r="A118" s="102"/>
      <c r="B118" s="106" t="s">
        <v>26</v>
      </c>
      <c r="C118" s="106"/>
      <c r="D118" s="31">
        <v>865132.3</v>
      </c>
      <c r="E118" s="31">
        <f>-344676.8-23000.6</f>
        <v>-367677.39999999997</v>
      </c>
      <c r="F118" s="31">
        <f t="shared" si="439"/>
        <v>497454.90000000008</v>
      </c>
      <c r="G118" s="31"/>
      <c r="H118" s="31">
        <f t="shared" si="454"/>
        <v>497454.90000000008</v>
      </c>
      <c r="I118" s="31"/>
      <c r="J118" s="31">
        <f t="shared" si="455"/>
        <v>497454.90000000008</v>
      </c>
      <c r="K118" s="31"/>
      <c r="L118" s="31">
        <f t="shared" si="456"/>
        <v>497454.90000000008</v>
      </c>
      <c r="M118" s="31"/>
      <c r="N118" s="31">
        <f t="shared" si="457"/>
        <v>497454.90000000008</v>
      </c>
      <c r="O118" s="69">
        <v>7274.442</v>
      </c>
      <c r="P118" s="31">
        <f t="shared" si="458"/>
        <v>504729.34200000006</v>
      </c>
      <c r="Q118" s="31"/>
      <c r="R118" s="31">
        <f t="shared" si="459"/>
        <v>504729.34200000006</v>
      </c>
      <c r="S118" s="31"/>
      <c r="T118" s="31">
        <f t="shared" si="460"/>
        <v>504729.34200000006</v>
      </c>
      <c r="U118" s="31"/>
      <c r="V118" s="31">
        <f t="shared" si="461"/>
        <v>504729.34200000006</v>
      </c>
      <c r="W118" s="31"/>
      <c r="X118" s="31">
        <f t="shared" si="462"/>
        <v>504729.34200000006</v>
      </c>
      <c r="Y118" s="31"/>
      <c r="Z118" s="31">
        <f t="shared" si="463"/>
        <v>504729.34200000006</v>
      </c>
      <c r="AA118" s="31"/>
      <c r="AB118" s="31">
        <f t="shared" si="464"/>
        <v>504729.34200000006</v>
      </c>
      <c r="AC118" s="31"/>
      <c r="AD118" s="31">
        <f t="shared" si="465"/>
        <v>504729.34200000006</v>
      </c>
      <c r="AE118" s="31"/>
      <c r="AF118" s="31">
        <f t="shared" si="466"/>
        <v>504729.34200000006</v>
      </c>
      <c r="AG118" s="31"/>
      <c r="AH118" s="31">
        <f t="shared" si="467"/>
        <v>504729.34200000006</v>
      </c>
      <c r="AI118" s="42"/>
      <c r="AJ118" s="69">
        <f t="shared" si="468"/>
        <v>504729.34200000006</v>
      </c>
      <c r="AK118" s="31">
        <v>4478155.5999999996</v>
      </c>
      <c r="AL118" s="31">
        <f>-250718.5-1166664.9</f>
        <v>-1417383.4</v>
      </c>
      <c r="AM118" s="31">
        <f t="shared" si="440"/>
        <v>3060772.1999999997</v>
      </c>
      <c r="AN118" s="31"/>
      <c r="AO118" s="31">
        <f t="shared" si="469"/>
        <v>3060772.1999999997</v>
      </c>
      <c r="AP118" s="31"/>
      <c r="AQ118" s="31">
        <f t="shared" si="470"/>
        <v>3060772.1999999997</v>
      </c>
      <c r="AR118" s="31"/>
      <c r="AS118" s="31">
        <f t="shared" si="471"/>
        <v>3060772.1999999997</v>
      </c>
      <c r="AT118" s="31">
        <v>-120158.099</v>
      </c>
      <c r="AU118" s="31">
        <f t="shared" si="472"/>
        <v>2940614.1009999998</v>
      </c>
      <c r="AV118" s="31"/>
      <c r="AW118" s="31">
        <f t="shared" si="473"/>
        <v>2940614.1009999998</v>
      </c>
      <c r="AX118" s="31"/>
      <c r="AY118" s="31">
        <f t="shared" si="474"/>
        <v>2940614.1009999998</v>
      </c>
      <c r="AZ118" s="31"/>
      <c r="BA118" s="31">
        <f t="shared" si="475"/>
        <v>2940614.1009999998</v>
      </c>
      <c r="BB118" s="31"/>
      <c r="BC118" s="31">
        <f t="shared" si="476"/>
        <v>2940614.1009999998</v>
      </c>
      <c r="BD118" s="31"/>
      <c r="BE118" s="31">
        <f t="shared" si="477"/>
        <v>2940614.1009999998</v>
      </c>
      <c r="BF118" s="31"/>
      <c r="BG118" s="31">
        <f t="shared" si="478"/>
        <v>2940614.1009999998</v>
      </c>
      <c r="BH118" s="42"/>
      <c r="BI118" s="69">
        <f t="shared" si="479"/>
        <v>2940614.1009999998</v>
      </c>
      <c r="BJ118" s="31">
        <v>0</v>
      </c>
      <c r="BK118" s="31"/>
      <c r="BL118" s="31">
        <f t="shared" si="441"/>
        <v>0</v>
      </c>
      <c r="BM118" s="31"/>
      <c r="BN118" s="31">
        <f t="shared" si="480"/>
        <v>0</v>
      </c>
      <c r="BO118" s="31"/>
      <c r="BP118" s="31">
        <f t="shared" si="481"/>
        <v>0</v>
      </c>
      <c r="BQ118" s="31"/>
      <c r="BR118" s="31">
        <f t="shared" si="482"/>
        <v>0</v>
      </c>
      <c r="BS118" s="31"/>
      <c r="BT118" s="31">
        <f t="shared" si="483"/>
        <v>0</v>
      </c>
      <c r="BU118" s="31"/>
      <c r="BV118" s="31">
        <f t="shared" si="484"/>
        <v>0</v>
      </c>
      <c r="BW118" s="31"/>
      <c r="BX118" s="31">
        <f t="shared" si="485"/>
        <v>0</v>
      </c>
      <c r="BY118" s="31"/>
      <c r="BZ118" s="31">
        <f t="shared" si="486"/>
        <v>0</v>
      </c>
      <c r="CA118" s="31"/>
      <c r="CB118" s="31">
        <f t="shared" si="487"/>
        <v>0</v>
      </c>
      <c r="CC118" s="31"/>
      <c r="CD118" s="31">
        <f t="shared" si="488"/>
        <v>0</v>
      </c>
      <c r="CE118" s="42"/>
      <c r="CF118" s="69">
        <f t="shared" si="489"/>
        <v>0</v>
      </c>
      <c r="CG118" s="25" t="s">
        <v>231</v>
      </c>
      <c r="CI118" s="8"/>
    </row>
    <row r="119" spans="1:88" ht="54" x14ac:dyDescent="0.35">
      <c r="A119" s="102" t="s">
        <v>148</v>
      </c>
      <c r="B119" s="105" t="s">
        <v>349</v>
      </c>
      <c r="C119" s="104" t="s">
        <v>32</v>
      </c>
      <c r="D119" s="31">
        <f>D121</f>
        <v>272906</v>
      </c>
      <c r="E119" s="31">
        <f>E121</f>
        <v>0</v>
      </c>
      <c r="F119" s="31">
        <f t="shared" si="439"/>
        <v>272906</v>
      </c>
      <c r="G119" s="31">
        <f>G121</f>
        <v>0</v>
      </c>
      <c r="H119" s="31">
        <f t="shared" si="454"/>
        <v>272906</v>
      </c>
      <c r="I119" s="31">
        <f>I121</f>
        <v>0</v>
      </c>
      <c r="J119" s="31">
        <f t="shared" si="455"/>
        <v>272906</v>
      </c>
      <c r="K119" s="31">
        <f>K121</f>
        <v>0</v>
      </c>
      <c r="L119" s="31">
        <f t="shared" si="456"/>
        <v>272906</v>
      </c>
      <c r="M119" s="31">
        <f>M121</f>
        <v>0</v>
      </c>
      <c r="N119" s="31">
        <f t="shared" si="457"/>
        <v>272906</v>
      </c>
      <c r="O119" s="69">
        <f>O121</f>
        <v>0</v>
      </c>
      <c r="P119" s="31">
        <f t="shared" si="458"/>
        <v>272906</v>
      </c>
      <c r="Q119" s="31">
        <f>Q121</f>
        <v>0</v>
      </c>
      <c r="R119" s="31">
        <f t="shared" si="459"/>
        <v>272906</v>
      </c>
      <c r="S119" s="31">
        <f>S121</f>
        <v>0</v>
      </c>
      <c r="T119" s="31">
        <f t="shared" si="460"/>
        <v>272906</v>
      </c>
      <c r="U119" s="31">
        <f>U121</f>
        <v>0</v>
      </c>
      <c r="V119" s="31">
        <f t="shared" si="461"/>
        <v>272906</v>
      </c>
      <c r="W119" s="31">
        <f>W121</f>
        <v>0</v>
      </c>
      <c r="X119" s="31">
        <f t="shared" si="462"/>
        <v>272906</v>
      </c>
      <c r="Y119" s="31">
        <f>Y121</f>
        <v>0</v>
      </c>
      <c r="Z119" s="31">
        <f t="shared" si="463"/>
        <v>272906</v>
      </c>
      <c r="AA119" s="31">
        <f>AA121</f>
        <v>0</v>
      </c>
      <c r="AB119" s="31">
        <f t="shared" si="464"/>
        <v>272906</v>
      </c>
      <c r="AC119" s="31">
        <f>AC121</f>
        <v>0</v>
      </c>
      <c r="AD119" s="31">
        <f t="shared" si="465"/>
        <v>272906</v>
      </c>
      <c r="AE119" s="31">
        <f>AE121</f>
        <v>0</v>
      </c>
      <c r="AF119" s="31">
        <f t="shared" si="466"/>
        <v>272906</v>
      </c>
      <c r="AG119" s="31">
        <f>AG121</f>
        <v>0</v>
      </c>
      <c r="AH119" s="31">
        <f t="shared" si="467"/>
        <v>272906</v>
      </c>
      <c r="AI119" s="42">
        <f>AI121</f>
        <v>0</v>
      </c>
      <c r="AJ119" s="69">
        <f t="shared" si="468"/>
        <v>272906</v>
      </c>
      <c r="AK119" s="31">
        <f t="shared" ref="AK119:BK119" si="490">AK121</f>
        <v>262018.8</v>
      </c>
      <c r="AL119" s="31">
        <f t="shared" ref="AL119:AN119" si="491">AL121</f>
        <v>0</v>
      </c>
      <c r="AM119" s="31">
        <f t="shared" si="440"/>
        <v>262018.8</v>
      </c>
      <c r="AN119" s="31">
        <f t="shared" si="491"/>
        <v>0</v>
      </c>
      <c r="AO119" s="31">
        <f t="shared" si="469"/>
        <v>262018.8</v>
      </c>
      <c r="AP119" s="31">
        <f t="shared" ref="AP119:AR119" si="492">AP121</f>
        <v>0</v>
      </c>
      <c r="AQ119" s="31">
        <f t="shared" si="470"/>
        <v>262018.8</v>
      </c>
      <c r="AR119" s="31">
        <f t="shared" si="492"/>
        <v>0</v>
      </c>
      <c r="AS119" s="31">
        <f t="shared" si="471"/>
        <v>262018.8</v>
      </c>
      <c r="AT119" s="31">
        <f t="shared" ref="AT119:AV119" si="493">AT121</f>
        <v>0</v>
      </c>
      <c r="AU119" s="31">
        <f t="shared" si="472"/>
        <v>262018.8</v>
      </c>
      <c r="AV119" s="31">
        <f t="shared" si="493"/>
        <v>0</v>
      </c>
      <c r="AW119" s="31">
        <f t="shared" si="473"/>
        <v>262018.8</v>
      </c>
      <c r="AX119" s="31">
        <f t="shared" ref="AX119:AZ119" si="494">AX121</f>
        <v>0</v>
      </c>
      <c r="AY119" s="31">
        <f t="shared" si="474"/>
        <v>262018.8</v>
      </c>
      <c r="AZ119" s="31">
        <f t="shared" si="494"/>
        <v>0</v>
      </c>
      <c r="BA119" s="31">
        <f t="shared" si="475"/>
        <v>262018.8</v>
      </c>
      <c r="BB119" s="31">
        <f t="shared" ref="BB119:BD119" si="495">BB121</f>
        <v>0</v>
      </c>
      <c r="BC119" s="31">
        <f t="shared" si="476"/>
        <v>262018.8</v>
      </c>
      <c r="BD119" s="31">
        <f t="shared" si="495"/>
        <v>0</v>
      </c>
      <c r="BE119" s="31">
        <f t="shared" si="477"/>
        <v>262018.8</v>
      </c>
      <c r="BF119" s="31">
        <f t="shared" ref="BF119:BH119" si="496">BF121</f>
        <v>0</v>
      </c>
      <c r="BG119" s="31">
        <f t="shared" si="478"/>
        <v>262018.8</v>
      </c>
      <c r="BH119" s="42">
        <f t="shared" si="496"/>
        <v>0</v>
      </c>
      <c r="BI119" s="69">
        <f t="shared" si="479"/>
        <v>262018.8</v>
      </c>
      <c r="BJ119" s="31">
        <f t="shared" si="490"/>
        <v>0</v>
      </c>
      <c r="BK119" s="31">
        <f t="shared" si="490"/>
        <v>0</v>
      </c>
      <c r="BL119" s="31">
        <f t="shared" si="441"/>
        <v>0</v>
      </c>
      <c r="BM119" s="31">
        <f t="shared" ref="BM119:BO119" si="497">BM121</f>
        <v>0</v>
      </c>
      <c r="BN119" s="31">
        <f t="shared" si="480"/>
        <v>0</v>
      </c>
      <c r="BO119" s="31">
        <f t="shared" si="497"/>
        <v>0</v>
      </c>
      <c r="BP119" s="31">
        <f t="shared" si="481"/>
        <v>0</v>
      </c>
      <c r="BQ119" s="31">
        <f t="shared" ref="BQ119:BS119" si="498">BQ121</f>
        <v>0</v>
      </c>
      <c r="BR119" s="31">
        <f t="shared" si="482"/>
        <v>0</v>
      </c>
      <c r="BS119" s="31">
        <f t="shared" si="498"/>
        <v>0</v>
      </c>
      <c r="BT119" s="31">
        <f t="shared" si="483"/>
        <v>0</v>
      </c>
      <c r="BU119" s="31">
        <f t="shared" ref="BU119:BW119" si="499">BU121</f>
        <v>0</v>
      </c>
      <c r="BV119" s="31">
        <f t="shared" si="484"/>
        <v>0</v>
      </c>
      <c r="BW119" s="31">
        <f t="shared" si="499"/>
        <v>0</v>
      </c>
      <c r="BX119" s="31">
        <f t="shared" si="485"/>
        <v>0</v>
      </c>
      <c r="BY119" s="31">
        <f t="shared" ref="BY119:CA119" si="500">BY121</f>
        <v>0</v>
      </c>
      <c r="BZ119" s="31">
        <f t="shared" si="486"/>
        <v>0</v>
      </c>
      <c r="CA119" s="31">
        <f t="shared" si="500"/>
        <v>0</v>
      </c>
      <c r="CB119" s="31">
        <f t="shared" si="487"/>
        <v>0</v>
      </c>
      <c r="CC119" s="31">
        <f t="shared" ref="CC119:CE119" si="501">CC121</f>
        <v>0</v>
      </c>
      <c r="CD119" s="31">
        <f t="shared" si="488"/>
        <v>0</v>
      </c>
      <c r="CE119" s="42">
        <f t="shared" si="501"/>
        <v>0</v>
      </c>
      <c r="CF119" s="69">
        <f t="shared" si="489"/>
        <v>0</v>
      </c>
      <c r="CG119" s="25"/>
      <c r="CI119" s="8"/>
    </row>
    <row r="120" spans="1:88" x14ac:dyDescent="0.35">
      <c r="A120" s="102"/>
      <c r="B120" s="106" t="s">
        <v>5</v>
      </c>
      <c r="C120" s="104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69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42"/>
      <c r="AJ120" s="69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42"/>
      <c r="BI120" s="69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42"/>
      <c r="CF120" s="69"/>
      <c r="CG120" s="25"/>
      <c r="CI120" s="8"/>
    </row>
    <row r="121" spans="1:88" ht="36" x14ac:dyDescent="0.35">
      <c r="A121" s="102"/>
      <c r="B121" s="106" t="s">
        <v>26</v>
      </c>
      <c r="C121" s="104"/>
      <c r="D121" s="31">
        <v>272906</v>
      </c>
      <c r="E121" s="31"/>
      <c r="F121" s="31">
        <f t="shared" si="439"/>
        <v>272906</v>
      </c>
      <c r="G121" s="31"/>
      <c r="H121" s="31">
        <f t="shared" ref="H121:H122" si="502">F121+G121</f>
        <v>272906</v>
      </c>
      <c r="I121" s="31"/>
      <c r="J121" s="31">
        <f t="shared" ref="J121:J122" si="503">H121+I121</f>
        <v>272906</v>
      </c>
      <c r="K121" s="31"/>
      <c r="L121" s="31">
        <f t="shared" ref="L121:L122" si="504">J121+K121</f>
        <v>272906</v>
      </c>
      <c r="M121" s="31"/>
      <c r="N121" s="31">
        <f t="shared" ref="N121:N122" si="505">L121+M121</f>
        <v>272906</v>
      </c>
      <c r="O121" s="69"/>
      <c r="P121" s="31">
        <f t="shared" ref="P121:P122" si="506">N121+O121</f>
        <v>272906</v>
      </c>
      <c r="Q121" s="31"/>
      <c r="R121" s="31">
        <f t="shared" ref="R121:R122" si="507">P121+Q121</f>
        <v>272906</v>
      </c>
      <c r="S121" s="31"/>
      <c r="T121" s="31">
        <f t="shared" ref="T121:T122" si="508">R121+S121</f>
        <v>272906</v>
      </c>
      <c r="U121" s="31"/>
      <c r="V121" s="31">
        <f t="shared" ref="V121:V122" si="509">T121+U121</f>
        <v>272906</v>
      </c>
      <c r="W121" s="31"/>
      <c r="X121" s="31">
        <f t="shared" ref="X121:X122" si="510">V121+W121</f>
        <v>272906</v>
      </c>
      <c r="Y121" s="31"/>
      <c r="Z121" s="31">
        <f t="shared" ref="Z121:Z122" si="511">X121+Y121</f>
        <v>272906</v>
      </c>
      <c r="AA121" s="31"/>
      <c r="AB121" s="31">
        <f t="shared" ref="AB121:AB122" si="512">Z121+AA121</f>
        <v>272906</v>
      </c>
      <c r="AC121" s="31"/>
      <c r="AD121" s="31">
        <f t="shared" ref="AD121:AD122" si="513">AB121+AC121</f>
        <v>272906</v>
      </c>
      <c r="AE121" s="31"/>
      <c r="AF121" s="31">
        <f t="shared" ref="AF121:AF122" si="514">AD121+AE121</f>
        <v>272906</v>
      </c>
      <c r="AG121" s="31"/>
      <c r="AH121" s="31">
        <f t="shared" ref="AH121:AH122" si="515">AF121+AG121</f>
        <v>272906</v>
      </c>
      <c r="AI121" s="42"/>
      <c r="AJ121" s="69">
        <f t="shared" ref="AJ121:AJ122" si="516">AH121+AI121</f>
        <v>272906</v>
      </c>
      <c r="AK121" s="31">
        <v>262018.8</v>
      </c>
      <c r="AL121" s="31"/>
      <c r="AM121" s="31">
        <f t="shared" si="440"/>
        <v>262018.8</v>
      </c>
      <c r="AN121" s="31"/>
      <c r="AO121" s="31">
        <f t="shared" ref="AO121:AO122" si="517">AM121+AN121</f>
        <v>262018.8</v>
      </c>
      <c r="AP121" s="31"/>
      <c r="AQ121" s="31">
        <f t="shared" ref="AQ121:AQ122" si="518">AO121+AP121</f>
        <v>262018.8</v>
      </c>
      <c r="AR121" s="31"/>
      <c r="AS121" s="31">
        <f t="shared" ref="AS121:AS122" si="519">AQ121+AR121</f>
        <v>262018.8</v>
      </c>
      <c r="AT121" s="31"/>
      <c r="AU121" s="31">
        <f t="shared" ref="AU121:AU122" si="520">AS121+AT121</f>
        <v>262018.8</v>
      </c>
      <c r="AV121" s="31"/>
      <c r="AW121" s="31">
        <f t="shared" ref="AW121:AW122" si="521">AU121+AV121</f>
        <v>262018.8</v>
      </c>
      <c r="AX121" s="31"/>
      <c r="AY121" s="31">
        <f t="shared" ref="AY121:AY122" si="522">AW121+AX121</f>
        <v>262018.8</v>
      </c>
      <c r="AZ121" s="31"/>
      <c r="BA121" s="31">
        <f t="shared" ref="BA121:BA122" si="523">AY121+AZ121</f>
        <v>262018.8</v>
      </c>
      <c r="BB121" s="31"/>
      <c r="BC121" s="31">
        <f t="shared" ref="BC121:BC122" si="524">BA121+BB121</f>
        <v>262018.8</v>
      </c>
      <c r="BD121" s="31"/>
      <c r="BE121" s="31">
        <f t="shared" ref="BE121:BE122" si="525">BC121+BD121</f>
        <v>262018.8</v>
      </c>
      <c r="BF121" s="31"/>
      <c r="BG121" s="31">
        <f t="shared" ref="BG121:BG122" si="526">BE121+BF121</f>
        <v>262018.8</v>
      </c>
      <c r="BH121" s="42"/>
      <c r="BI121" s="69">
        <f t="shared" ref="BI121:BI122" si="527">BG121+BH121</f>
        <v>262018.8</v>
      </c>
      <c r="BJ121" s="31">
        <v>0</v>
      </c>
      <c r="BK121" s="31"/>
      <c r="BL121" s="31">
        <f t="shared" si="441"/>
        <v>0</v>
      </c>
      <c r="BM121" s="31"/>
      <c r="BN121" s="31">
        <f t="shared" ref="BN121:BN122" si="528">BL121+BM121</f>
        <v>0</v>
      </c>
      <c r="BO121" s="31"/>
      <c r="BP121" s="31">
        <f t="shared" ref="BP121:BP122" si="529">BN121+BO121</f>
        <v>0</v>
      </c>
      <c r="BQ121" s="31"/>
      <c r="BR121" s="31">
        <f t="shared" ref="BR121:BR122" si="530">BP121+BQ121</f>
        <v>0</v>
      </c>
      <c r="BS121" s="31"/>
      <c r="BT121" s="31">
        <f t="shared" ref="BT121:BT122" si="531">BR121+BS121</f>
        <v>0</v>
      </c>
      <c r="BU121" s="31"/>
      <c r="BV121" s="31">
        <f t="shared" ref="BV121:BV122" si="532">BT121+BU121</f>
        <v>0</v>
      </c>
      <c r="BW121" s="31"/>
      <c r="BX121" s="31">
        <f t="shared" ref="BX121:BX122" si="533">BV121+BW121</f>
        <v>0</v>
      </c>
      <c r="BY121" s="31"/>
      <c r="BZ121" s="31">
        <f t="shared" ref="BZ121:BZ122" si="534">BX121+BY121</f>
        <v>0</v>
      </c>
      <c r="CA121" s="31"/>
      <c r="CB121" s="31">
        <f t="shared" ref="CB121:CB122" si="535">BZ121+CA121</f>
        <v>0</v>
      </c>
      <c r="CC121" s="31"/>
      <c r="CD121" s="31">
        <f t="shared" ref="CD121:CD122" si="536">CB121+CC121</f>
        <v>0</v>
      </c>
      <c r="CE121" s="42"/>
      <c r="CF121" s="69">
        <f t="shared" ref="CF121:CF122" si="537">CD121+CE121</f>
        <v>0</v>
      </c>
      <c r="CG121" s="25" t="s">
        <v>231</v>
      </c>
      <c r="CI121" s="8"/>
    </row>
    <row r="122" spans="1:88" ht="120" customHeight="1" x14ac:dyDescent="0.35">
      <c r="A122" s="102" t="s">
        <v>149</v>
      </c>
      <c r="B122" s="106" t="s">
        <v>132</v>
      </c>
      <c r="C122" s="104" t="s">
        <v>3</v>
      </c>
      <c r="D122" s="31">
        <f>D124</f>
        <v>84835.199999999997</v>
      </c>
      <c r="E122" s="31">
        <f>E124</f>
        <v>0</v>
      </c>
      <c r="F122" s="31">
        <f t="shared" si="439"/>
        <v>84835.199999999997</v>
      </c>
      <c r="G122" s="31">
        <f>G124</f>
        <v>0</v>
      </c>
      <c r="H122" s="31">
        <f t="shared" si="502"/>
        <v>84835.199999999997</v>
      </c>
      <c r="I122" s="31">
        <f>I124</f>
        <v>0</v>
      </c>
      <c r="J122" s="31">
        <f t="shared" si="503"/>
        <v>84835.199999999997</v>
      </c>
      <c r="K122" s="31">
        <f>K124</f>
        <v>0</v>
      </c>
      <c r="L122" s="31">
        <f t="shared" si="504"/>
        <v>84835.199999999997</v>
      </c>
      <c r="M122" s="31">
        <f>M124</f>
        <v>0</v>
      </c>
      <c r="N122" s="31">
        <f t="shared" si="505"/>
        <v>84835.199999999997</v>
      </c>
      <c r="O122" s="69">
        <f>O124</f>
        <v>0</v>
      </c>
      <c r="P122" s="31">
        <f t="shared" si="506"/>
        <v>84835.199999999997</v>
      </c>
      <c r="Q122" s="31">
        <f>Q124</f>
        <v>0</v>
      </c>
      <c r="R122" s="31">
        <f t="shared" si="507"/>
        <v>84835.199999999997</v>
      </c>
      <c r="S122" s="31">
        <f>S124</f>
        <v>0</v>
      </c>
      <c r="T122" s="31">
        <f t="shared" si="508"/>
        <v>84835.199999999997</v>
      </c>
      <c r="U122" s="31">
        <f>U124</f>
        <v>0</v>
      </c>
      <c r="V122" s="31">
        <f t="shared" si="509"/>
        <v>84835.199999999997</v>
      </c>
      <c r="W122" s="31">
        <f>W124</f>
        <v>0</v>
      </c>
      <c r="X122" s="31">
        <f t="shared" si="510"/>
        <v>84835.199999999997</v>
      </c>
      <c r="Y122" s="31">
        <f>Y124</f>
        <v>0</v>
      </c>
      <c r="Z122" s="31">
        <f t="shared" si="511"/>
        <v>84835.199999999997</v>
      </c>
      <c r="AA122" s="31">
        <f>AA124</f>
        <v>0</v>
      </c>
      <c r="AB122" s="31">
        <f t="shared" si="512"/>
        <v>84835.199999999997</v>
      </c>
      <c r="AC122" s="31">
        <f>AC124</f>
        <v>0</v>
      </c>
      <c r="AD122" s="31">
        <f t="shared" si="513"/>
        <v>84835.199999999997</v>
      </c>
      <c r="AE122" s="31">
        <f>AE124</f>
        <v>0</v>
      </c>
      <c r="AF122" s="31">
        <f t="shared" si="514"/>
        <v>84835.199999999997</v>
      </c>
      <c r="AG122" s="31">
        <f>AG124</f>
        <v>0</v>
      </c>
      <c r="AH122" s="31">
        <f t="shared" si="515"/>
        <v>84835.199999999997</v>
      </c>
      <c r="AI122" s="42">
        <f>AI124</f>
        <v>0</v>
      </c>
      <c r="AJ122" s="69">
        <f t="shared" si="516"/>
        <v>84835.199999999997</v>
      </c>
      <c r="AK122" s="31">
        <f t="shared" ref="AK122:BK122" si="538">AK124</f>
        <v>82155.399999999994</v>
      </c>
      <c r="AL122" s="31">
        <f t="shared" ref="AL122:AN122" si="539">AL124</f>
        <v>0</v>
      </c>
      <c r="AM122" s="31">
        <f t="shared" si="440"/>
        <v>82155.399999999994</v>
      </c>
      <c r="AN122" s="31">
        <f t="shared" si="539"/>
        <v>0</v>
      </c>
      <c r="AO122" s="31">
        <f t="shared" si="517"/>
        <v>82155.399999999994</v>
      </c>
      <c r="AP122" s="31">
        <f t="shared" ref="AP122:AR122" si="540">AP124</f>
        <v>0</v>
      </c>
      <c r="AQ122" s="31">
        <f t="shared" si="518"/>
        <v>82155.399999999994</v>
      </c>
      <c r="AR122" s="31">
        <f t="shared" si="540"/>
        <v>0</v>
      </c>
      <c r="AS122" s="31">
        <f t="shared" si="519"/>
        <v>82155.399999999994</v>
      </c>
      <c r="AT122" s="31">
        <f t="shared" ref="AT122:AV122" si="541">AT124</f>
        <v>0</v>
      </c>
      <c r="AU122" s="31">
        <f t="shared" si="520"/>
        <v>82155.399999999994</v>
      </c>
      <c r="AV122" s="31">
        <f t="shared" si="541"/>
        <v>0</v>
      </c>
      <c r="AW122" s="31">
        <f t="shared" si="521"/>
        <v>82155.399999999994</v>
      </c>
      <c r="AX122" s="31">
        <f t="shared" ref="AX122:AZ122" si="542">AX124</f>
        <v>0</v>
      </c>
      <c r="AY122" s="31">
        <f t="shared" si="522"/>
        <v>82155.399999999994</v>
      </c>
      <c r="AZ122" s="31">
        <f t="shared" si="542"/>
        <v>0</v>
      </c>
      <c r="BA122" s="31">
        <f t="shared" si="523"/>
        <v>82155.399999999994</v>
      </c>
      <c r="BB122" s="31">
        <f t="shared" ref="BB122:BD122" si="543">BB124</f>
        <v>0</v>
      </c>
      <c r="BC122" s="31">
        <f t="shared" si="524"/>
        <v>82155.399999999994</v>
      </c>
      <c r="BD122" s="31">
        <f t="shared" si="543"/>
        <v>0</v>
      </c>
      <c r="BE122" s="31">
        <f t="shared" si="525"/>
        <v>82155.399999999994</v>
      </c>
      <c r="BF122" s="31">
        <f t="shared" ref="BF122:BH122" si="544">BF124</f>
        <v>0</v>
      </c>
      <c r="BG122" s="31">
        <f t="shared" si="526"/>
        <v>82155.399999999994</v>
      </c>
      <c r="BH122" s="42">
        <f t="shared" si="544"/>
        <v>0</v>
      </c>
      <c r="BI122" s="69">
        <f t="shared" si="527"/>
        <v>82155.399999999994</v>
      </c>
      <c r="BJ122" s="31">
        <f t="shared" si="538"/>
        <v>78582.2</v>
      </c>
      <c r="BK122" s="31">
        <f t="shared" si="538"/>
        <v>0</v>
      </c>
      <c r="BL122" s="31">
        <f t="shared" si="441"/>
        <v>78582.2</v>
      </c>
      <c r="BM122" s="31">
        <f t="shared" ref="BM122:BO122" si="545">BM124</f>
        <v>0</v>
      </c>
      <c r="BN122" s="31">
        <f t="shared" si="528"/>
        <v>78582.2</v>
      </c>
      <c r="BO122" s="31">
        <f t="shared" si="545"/>
        <v>0</v>
      </c>
      <c r="BP122" s="31">
        <f t="shared" si="529"/>
        <v>78582.2</v>
      </c>
      <c r="BQ122" s="31">
        <f t="shared" ref="BQ122:BS122" si="546">BQ124</f>
        <v>0</v>
      </c>
      <c r="BR122" s="31">
        <f t="shared" si="530"/>
        <v>78582.2</v>
      </c>
      <c r="BS122" s="31">
        <f t="shared" si="546"/>
        <v>0</v>
      </c>
      <c r="BT122" s="31">
        <f t="shared" si="531"/>
        <v>78582.2</v>
      </c>
      <c r="BU122" s="31">
        <f t="shared" ref="BU122:BW122" si="547">BU124</f>
        <v>0</v>
      </c>
      <c r="BV122" s="31">
        <f t="shared" si="532"/>
        <v>78582.2</v>
      </c>
      <c r="BW122" s="31">
        <f t="shared" si="547"/>
        <v>0</v>
      </c>
      <c r="BX122" s="31">
        <f t="shared" si="533"/>
        <v>78582.2</v>
      </c>
      <c r="BY122" s="31">
        <f t="shared" ref="BY122:CA122" si="548">BY124</f>
        <v>0</v>
      </c>
      <c r="BZ122" s="31">
        <f t="shared" si="534"/>
        <v>78582.2</v>
      </c>
      <c r="CA122" s="31">
        <f t="shared" si="548"/>
        <v>0</v>
      </c>
      <c r="CB122" s="31">
        <f t="shared" si="535"/>
        <v>78582.2</v>
      </c>
      <c r="CC122" s="31">
        <f t="shared" ref="CC122:CE122" si="549">CC124</f>
        <v>0</v>
      </c>
      <c r="CD122" s="31">
        <f t="shared" si="536"/>
        <v>78582.2</v>
      </c>
      <c r="CE122" s="42">
        <f t="shared" si="549"/>
        <v>0</v>
      </c>
      <c r="CF122" s="69">
        <f t="shared" si="537"/>
        <v>78582.2</v>
      </c>
      <c r="CG122" s="25"/>
      <c r="CI122" s="8"/>
    </row>
    <row r="123" spans="1:88" x14ac:dyDescent="0.35">
      <c r="A123" s="102"/>
      <c r="B123" s="106" t="s">
        <v>5</v>
      </c>
      <c r="C123" s="104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69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42"/>
      <c r="AJ123" s="69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42"/>
      <c r="BI123" s="69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42"/>
      <c r="CF123" s="69"/>
      <c r="CG123" s="25"/>
      <c r="CI123" s="8"/>
    </row>
    <row r="124" spans="1:88" x14ac:dyDescent="0.35">
      <c r="A124" s="102"/>
      <c r="B124" s="106" t="s">
        <v>12</v>
      </c>
      <c r="C124" s="104"/>
      <c r="D124" s="31">
        <v>84835.199999999997</v>
      </c>
      <c r="E124" s="31"/>
      <c r="F124" s="31">
        <f t="shared" si="439"/>
        <v>84835.199999999997</v>
      </c>
      <c r="G124" s="31"/>
      <c r="H124" s="31">
        <f t="shared" ref="H124:H125" si="550">F124+G124</f>
        <v>84835.199999999997</v>
      </c>
      <c r="I124" s="31"/>
      <c r="J124" s="31">
        <f t="shared" ref="J124:J125" si="551">H124+I124</f>
        <v>84835.199999999997</v>
      </c>
      <c r="K124" s="31"/>
      <c r="L124" s="31">
        <f t="shared" ref="L124:L125" si="552">J124+K124</f>
        <v>84835.199999999997</v>
      </c>
      <c r="M124" s="31"/>
      <c r="N124" s="31">
        <f t="shared" ref="N124:N125" si="553">L124+M124</f>
        <v>84835.199999999997</v>
      </c>
      <c r="O124" s="69"/>
      <c r="P124" s="31">
        <f t="shared" ref="P124:P125" si="554">N124+O124</f>
        <v>84835.199999999997</v>
      </c>
      <c r="Q124" s="31"/>
      <c r="R124" s="31">
        <f t="shared" ref="R124:R125" si="555">P124+Q124</f>
        <v>84835.199999999997</v>
      </c>
      <c r="S124" s="31"/>
      <c r="T124" s="31">
        <f t="shared" ref="T124:T125" si="556">R124+S124</f>
        <v>84835.199999999997</v>
      </c>
      <c r="U124" s="31"/>
      <c r="V124" s="31">
        <f t="shared" ref="V124:V125" si="557">T124+U124</f>
        <v>84835.199999999997</v>
      </c>
      <c r="W124" s="31"/>
      <c r="X124" s="31">
        <f t="shared" ref="X124:X125" si="558">V124+W124</f>
        <v>84835.199999999997</v>
      </c>
      <c r="Y124" s="31"/>
      <c r="Z124" s="31">
        <f t="shared" ref="Z124:Z125" si="559">X124+Y124</f>
        <v>84835.199999999997</v>
      </c>
      <c r="AA124" s="31"/>
      <c r="AB124" s="31">
        <f t="shared" ref="AB124:AB125" si="560">Z124+AA124</f>
        <v>84835.199999999997</v>
      </c>
      <c r="AC124" s="31"/>
      <c r="AD124" s="31">
        <f t="shared" ref="AD124:AD125" si="561">AB124+AC124</f>
        <v>84835.199999999997</v>
      </c>
      <c r="AE124" s="31"/>
      <c r="AF124" s="31">
        <f t="shared" ref="AF124:AF125" si="562">AD124+AE124</f>
        <v>84835.199999999997</v>
      </c>
      <c r="AG124" s="31"/>
      <c r="AH124" s="31">
        <f t="shared" ref="AH124:AH125" si="563">AF124+AG124</f>
        <v>84835.199999999997</v>
      </c>
      <c r="AI124" s="42"/>
      <c r="AJ124" s="69">
        <f t="shared" ref="AJ124:AJ125" si="564">AH124+AI124</f>
        <v>84835.199999999997</v>
      </c>
      <c r="AK124" s="31">
        <v>82155.399999999994</v>
      </c>
      <c r="AL124" s="31"/>
      <c r="AM124" s="31">
        <f t="shared" si="440"/>
        <v>82155.399999999994</v>
      </c>
      <c r="AN124" s="31"/>
      <c r="AO124" s="31">
        <f t="shared" ref="AO124:AO125" si="565">AM124+AN124</f>
        <v>82155.399999999994</v>
      </c>
      <c r="AP124" s="31"/>
      <c r="AQ124" s="31">
        <f t="shared" ref="AQ124:AQ125" si="566">AO124+AP124</f>
        <v>82155.399999999994</v>
      </c>
      <c r="AR124" s="31"/>
      <c r="AS124" s="31">
        <f t="shared" ref="AS124:AS125" si="567">AQ124+AR124</f>
        <v>82155.399999999994</v>
      </c>
      <c r="AT124" s="31"/>
      <c r="AU124" s="31">
        <f t="shared" ref="AU124:AU125" si="568">AS124+AT124</f>
        <v>82155.399999999994</v>
      </c>
      <c r="AV124" s="31"/>
      <c r="AW124" s="31">
        <f t="shared" ref="AW124:AW125" si="569">AU124+AV124</f>
        <v>82155.399999999994</v>
      </c>
      <c r="AX124" s="31"/>
      <c r="AY124" s="31">
        <f t="shared" ref="AY124:AY125" si="570">AW124+AX124</f>
        <v>82155.399999999994</v>
      </c>
      <c r="AZ124" s="31"/>
      <c r="BA124" s="31">
        <f t="shared" ref="BA124:BA125" si="571">AY124+AZ124</f>
        <v>82155.399999999994</v>
      </c>
      <c r="BB124" s="31"/>
      <c r="BC124" s="31">
        <f t="shared" ref="BC124:BC125" si="572">BA124+BB124</f>
        <v>82155.399999999994</v>
      </c>
      <c r="BD124" s="31"/>
      <c r="BE124" s="31">
        <f t="shared" ref="BE124:BE125" si="573">BC124+BD124</f>
        <v>82155.399999999994</v>
      </c>
      <c r="BF124" s="31"/>
      <c r="BG124" s="31">
        <f t="shared" ref="BG124:BG125" si="574">BE124+BF124</f>
        <v>82155.399999999994</v>
      </c>
      <c r="BH124" s="42"/>
      <c r="BI124" s="69">
        <f t="shared" ref="BI124:BI125" si="575">BG124+BH124</f>
        <v>82155.399999999994</v>
      </c>
      <c r="BJ124" s="31">
        <v>78582.2</v>
      </c>
      <c r="BK124" s="31"/>
      <c r="BL124" s="31">
        <f t="shared" si="441"/>
        <v>78582.2</v>
      </c>
      <c r="BM124" s="31"/>
      <c r="BN124" s="31">
        <f t="shared" ref="BN124:BN125" si="576">BL124+BM124</f>
        <v>78582.2</v>
      </c>
      <c r="BO124" s="31"/>
      <c r="BP124" s="31">
        <f t="shared" ref="BP124:BP125" si="577">BN124+BO124</f>
        <v>78582.2</v>
      </c>
      <c r="BQ124" s="31"/>
      <c r="BR124" s="31">
        <f t="shared" ref="BR124:BR125" si="578">BP124+BQ124</f>
        <v>78582.2</v>
      </c>
      <c r="BS124" s="31"/>
      <c r="BT124" s="31">
        <f t="shared" ref="BT124:BT125" si="579">BR124+BS124</f>
        <v>78582.2</v>
      </c>
      <c r="BU124" s="31"/>
      <c r="BV124" s="31">
        <f t="shared" ref="BV124:BV125" si="580">BT124+BU124</f>
        <v>78582.2</v>
      </c>
      <c r="BW124" s="31"/>
      <c r="BX124" s="31">
        <f t="shared" ref="BX124:BX125" si="581">BV124+BW124</f>
        <v>78582.2</v>
      </c>
      <c r="BY124" s="31"/>
      <c r="BZ124" s="31">
        <f t="shared" ref="BZ124:BZ125" si="582">BX124+BY124</f>
        <v>78582.2</v>
      </c>
      <c r="CA124" s="31"/>
      <c r="CB124" s="31">
        <f t="shared" ref="CB124:CB125" si="583">BZ124+CA124</f>
        <v>78582.2</v>
      </c>
      <c r="CC124" s="31"/>
      <c r="CD124" s="31">
        <f t="shared" ref="CD124:CD125" si="584">CB124+CC124</f>
        <v>78582.2</v>
      </c>
      <c r="CE124" s="42"/>
      <c r="CF124" s="69">
        <f t="shared" ref="CF124:CF125" si="585">CD124+CE124</f>
        <v>78582.2</v>
      </c>
      <c r="CG124" s="25" t="s">
        <v>229</v>
      </c>
      <c r="CI124" s="8"/>
    </row>
    <row r="125" spans="1:88" ht="54" x14ac:dyDescent="0.35">
      <c r="A125" s="102" t="s">
        <v>150</v>
      </c>
      <c r="B125" s="106" t="s">
        <v>133</v>
      </c>
      <c r="C125" s="104" t="s">
        <v>3</v>
      </c>
      <c r="D125" s="31">
        <f>D127+D128</f>
        <v>143054.29999999999</v>
      </c>
      <c r="E125" s="31">
        <f>E127+E128</f>
        <v>0</v>
      </c>
      <c r="F125" s="31">
        <f t="shared" si="439"/>
        <v>143054.29999999999</v>
      </c>
      <c r="G125" s="31">
        <f>G127+G128</f>
        <v>0</v>
      </c>
      <c r="H125" s="31">
        <f t="shared" si="550"/>
        <v>143054.29999999999</v>
      </c>
      <c r="I125" s="31">
        <f>I127+I128</f>
        <v>0</v>
      </c>
      <c r="J125" s="31">
        <f t="shared" si="551"/>
        <v>143054.29999999999</v>
      </c>
      <c r="K125" s="31">
        <f>K127+K128</f>
        <v>0</v>
      </c>
      <c r="L125" s="31">
        <f t="shared" si="552"/>
        <v>143054.29999999999</v>
      </c>
      <c r="M125" s="31">
        <f>M127+M128</f>
        <v>0</v>
      </c>
      <c r="N125" s="31">
        <f t="shared" si="553"/>
        <v>143054.29999999999</v>
      </c>
      <c r="O125" s="69">
        <f>O127+O128</f>
        <v>0</v>
      </c>
      <c r="P125" s="31">
        <f t="shared" si="554"/>
        <v>143054.29999999999</v>
      </c>
      <c r="Q125" s="31">
        <f>Q127+Q128</f>
        <v>0</v>
      </c>
      <c r="R125" s="31">
        <f t="shared" si="555"/>
        <v>143054.29999999999</v>
      </c>
      <c r="S125" s="31">
        <f>S127+S128</f>
        <v>0</v>
      </c>
      <c r="T125" s="31">
        <f t="shared" si="556"/>
        <v>143054.29999999999</v>
      </c>
      <c r="U125" s="31">
        <f>U127+U128</f>
        <v>0</v>
      </c>
      <c r="V125" s="31">
        <f t="shared" si="557"/>
        <v>143054.29999999999</v>
      </c>
      <c r="W125" s="31">
        <f>W127+W128</f>
        <v>0</v>
      </c>
      <c r="X125" s="31">
        <f t="shared" si="558"/>
        <v>143054.29999999999</v>
      </c>
      <c r="Y125" s="31">
        <f>Y127+Y128</f>
        <v>0</v>
      </c>
      <c r="Z125" s="31">
        <f t="shared" si="559"/>
        <v>143054.29999999999</v>
      </c>
      <c r="AA125" s="31">
        <f>AA127+AA128</f>
        <v>0</v>
      </c>
      <c r="AB125" s="31">
        <f t="shared" si="560"/>
        <v>143054.29999999999</v>
      </c>
      <c r="AC125" s="31">
        <f>AC127+AC128</f>
        <v>0</v>
      </c>
      <c r="AD125" s="31">
        <f t="shared" si="561"/>
        <v>143054.29999999999</v>
      </c>
      <c r="AE125" s="31">
        <f>AE127+AE128</f>
        <v>0</v>
      </c>
      <c r="AF125" s="31">
        <f t="shared" si="562"/>
        <v>143054.29999999999</v>
      </c>
      <c r="AG125" s="31">
        <f>AG127+AG128</f>
        <v>0</v>
      </c>
      <c r="AH125" s="31">
        <f t="shared" si="563"/>
        <v>143054.29999999999</v>
      </c>
      <c r="AI125" s="42">
        <f>AI127+AI128</f>
        <v>0</v>
      </c>
      <c r="AJ125" s="69">
        <f t="shared" si="564"/>
        <v>143054.29999999999</v>
      </c>
      <c r="AK125" s="31">
        <f t="shared" ref="AK125:BK125" si="586">AK127+AK128</f>
        <v>138461.1</v>
      </c>
      <c r="AL125" s="31">
        <f t="shared" ref="AL125:AN125" si="587">AL127+AL128</f>
        <v>0</v>
      </c>
      <c r="AM125" s="31">
        <f t="shared" si="440"/>
        <v>138461.1</v>
      </c>
      <c r="AN125" s="31">
        <f t="shared" si="587"/>
        <v>0</v>
      </c>
      <c r="AO125" s="31">
        <f t="shared" si="565"/>
        <v>138461.1</v>
      </c>
      <c r="AP125" s="31">
        <f t="shared" ref="AP125:AR125" si="588">AP127+AP128</f>
        <v>0</v>
      </c>
      <c r="AQ125" s="31">
        <f t="shared" si="566"/>
        <v>138461.1</v>
      </c>
      <c r="AR125" s="31">
        <f t="shared" si="588"/>
        <v>0</v>
      </c>
      <c r="AS125" s="31">
        <f t="shared" si="567"/>
        <v>138461.1</v>
      </c>
      <c r="AT125" s="31">
        <f t="shared" ref="AT125:AV125" si="589">AT127+AT128</f>
        <v>0</v>
      </c>
      <c r="AU125" s="31">
        <f t="shared" si="568"/>
        <v>138461.1</v>
      </c>
      <c r="AV125" s="31">
        <f t="shared" si="589"/>
        <v>0</v>
      </c>
      <c r="AW125" s="31">
        <f t="shared" si="569"/>
        <v>138461.1</v>
      </c>
      <c r="AX125" s="31">
        <f t="shared" ref="AX125:AZ125" si="590">AX127+AX128</f>
        <v>0</v>
      </c>
      <c r="AY125" s="31">
        <f t="shared" si="570"/>
        <v>138461.1</v>
      </c>
      <c r="AZ125" s="31">
        <f t="shared" si="590"/>
        <v>0</v>
      </c>
      <c r="BA125" s="31">
        <f t="shared" si="571"/>
        <v>138461.1</v>
      </c>
      <c r="BB125" s="31">
        <f t="shared" ref="BB125:BD125" si="591">BB127+BB128</f>
        <v>0</v>
      </c>
      <c r="BC125" s="31">
        <f t="shared" si="572"/>
        <v>138461.1</v>
      </c>
      <c r="BD125" s="31">
        <f t="shared" si="591"/>
        <v>0</v>
      </c>
      <c r="BE125" s="31">
        <f t="shared" si="573"/>
        <v>138461.1</v>
      </c>
      <c r="BF125" s="31">
        <f t="shared" ref="BF125:BH125" si="592">BF127+BF128</f>
        <v>0</v>
      </c>
      <c r="BG125" s="31">
        <f t="shared" si="574"/>
        <v>138461.1</v>
      </c>
      <c r="BH125" s="42">
        <f t="shared" si="592"/>
        <v>0</v>
      </c>
      <c r="BI125" s="69">
        <f t="shared" si="575"/>
        <v>138461.1</v>
      </c>
      <c r="BJ125" s="31">
        <f t="shared" si="586"/>
        <v>132336.9</v>
      </c>
      <c r="BK125" s="31">
        <f t="shared" si="586"/>
        <v>0</v>
      </c>
      <c r="BL125" s="31">
        <f t="shared" si="441"/>
        <v>132336.9</v>
      </c>
      <c r="BM125" s="31">
        <f t="shared" ref="BM125:BO125" si="593">BM127+BM128</f>
        <v>0</v>
      </c>
      <c r="BN125" s="31">
        <f t="shared" si="576"/>
        <v>132336.9</v>
      </c>
      <c r="BO125" s="31">
        <f t="shared" si="593"/>
        <v>0</v>
      </c>
      <c r="BP125" s="31">
        <f t="shared" si="577"/>
        <v>132336.9</v>
      </c>
      <c r="BQ125" s="31">
        <f t="shared" ref="BQ125:BS125" si="594">BQ127+BQ128</f>
        <v>0</v>
      </c>
      <c r="BR125" s="31">
        <f t="shared" si="578"/>
        <v>132336.9</v>
      </c>
      <c r="BS125" s="31">
        <f t="shared" si="594"/>
        <v>0</v>
      </c>
      <c r="BT125" s="31">
        <f t="shared" si="579"/>
        <v>132336.9</v>
      </c>
      <c r="BU125" s="31">
        <f t="shared" ref="BU125:BW125" si="595">BU127+BU128</f>
        <v>0</v>
      </c>
      <c r="BV125" s="31">
        <f t="shared" si="580"/>
        <v>132336.9</v>
      </c>
      <c r="BW125" s="31">
        <f t="shared" si="595"/>
        <v>0</v>
      </c>
      <c r="BX125" s="31">
        <f t="shared" si="581"/>
        <v>132336.9</v>
      </c>
      <c r="BY125" s="31">
        <f t="shared" ref="BY125:CA125" si="596">BY127+BY128</f>
        <v>0</v>
      </c>
      <c r="BZ125" s="31">
        <f t="shared" si="582"/>
        <v>132336.9</v>
      </c>
      <c r="CA125" s="31">
        <f t="shared" si="596"/>
        <v>0</v>
      </c>
      <c r="CB125" s="31">
        <f t="shared" si="583"/>
        <v>132336.9</v>
      </c>
      <c r="CC125" s="31">
        <f t="shared" ref="CC125:CE125" si="597">CC127+CC128</f>
        <v>0</v>
      </c>
      <c r="CD125" s="31">
        <f t="shared" si="584"/>
        <v>132336.9</v>
      </c>
      <c r="CE125" s="42">
        <f t="shared" si="597"/>
        <v>0</v>
      </c>
      <c r="CF125" s="69">
        <f t="shared" si="585"/>
        <v>132336.9</v>
      </c>
      <c r="CG125" s="25"/>
      <c r="CI125" s="8"/>
    </row>
    <row r="126" spans="1:88" x14ac:dyDescent="0.35">
      <c r="A126" s="102"/>
      <c r="B126" s="106" t="s">
        <v>5</v>
      </c>
      <c r="C126" s="104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69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42"/>
      <c r="AJ126" s="69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42"/>
      <c r="BI126" s="69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42"/>
      <c r="CF126" s="69"/>
      <c r="CG126" s="25"/>
      <c r="CI126" s="8"/>
    </row>
    <row r="127" spans="1:88" x14ac:dyDescent="0.35">
      <c r="A127" s="102"/>
      <c r="B127" s="106" t="s">
        <v>12</v>
      </c>
      <c r="C127" s="104"/>
      <c r="D127" s="31">
        <v>35763.599999999999</v>
      </c>
      <c r="E127" s="31"/>
      <c r="F127" s="31">
        <f t="shared" si="439"/>
        <v>35763.599999999999</v>
      </c>
      <c r="G127" s="31"/>
      <c r="H127" s="31">
        <f t="shared" ref="H127:H129" si="598">F127+G127</f>
        <v>35763.599999999999</v>
      </c>
      <c r="I127" s="31"/>
      <c r="J127" s="31">
        <f t="shared" ref="J127:J129" si="599">H127+I127</f>
        <v>35763.599999999999</v>
      </c>
      <c r="K127" s="31"/>
      <c r="L127" s="31">
        <f t="shared" ref="L127:L129" si="600">J127+K127</f>
        <v>35763.599999999999</v>
      </c>
      <c r="M127" s="31"/>
      <c r="N127" s="31">
        <f t="shared" ref="N127:N129" si="601">L127+M127</f>
        <v>35763.599999999999</v>
      </c>
      <c r="O127" s="69"/>
      <c r="P127" s="31">
        <f t="shared" ref="P127:P129" si="602">N127+O127</f>
        <v>35763.599999999999</v>
      </c>
      <c r="Q127" s="31"/>
      <c r="R127" s="31">
        <f t="shared" ref="R127:R129" si="603">P127+Q127</f>
        <v>35763.599999999999</v>
      </c>
      <c r="S127" s="31"/>
      <c r="T127" s="31">
        <f t="shared" ref="T127:T129" si="604">R127+S127</f>
        <v>35763.599999999999</v>
      </c>
      <c r="U127" s="31"/>
      <c r="V127" s="31">
        <f t="shared" ref="V127:V129" si="605">T127+U127</f>
        <v>35763.599999999999</v>
      </c>
      <c r="W127" s="31"/>
      <c r="X127" s="31">
        <f t="shared" ref="X127:X129" si="606">V127+W127</f>
        <v>35763.599999999999</v>
      </c>
      <c r="Y127" s="31"/>
      <c r="Z127" s="31">
        <f t="shared" ref="Z127:Z129" si="607">X127+Y127</f>
        <v>35763.599999999999</v>
      </c>
      <c r="AA127" s="31"/>
      <c r="AB127" s="31">
        <f t="shared" ref="AB127:AB129" si="608">Z127+AA127</f>
        <v>35763.599999999999</v>
      </c>
      <c r="AC127" s="31"/>
      <c r="AD127" s="31">
        <f t="shared" ref="AD127:AD129" si="609">AB127+AC127</f>
        <v>35763.599999999999</v>
      </c>
      <c r="AE127" s="31"/>
      <c r="AF127" s="31">
        <f t="shared" ref="AF127:AF129" si="610">AD127+AE127</f>
        <v>35763.599999999999</v>
      </c>
      <c r="AG127" s="31"/>
      <c r="AH127" s="31">
        <f t="shared" ref="AH127:AH129" si="611">AF127+AG127</f>
        <v>35763.599999999999</v>
      </c>
      <c r="AI127" s="42"/>
      <c r="AJ127" s="69">
        <f t="shared" ref="AJ127:AJ129" si="612">AH127+AI127</f>
        <v>35763.599999999999</v>
      </c>
      <c r="AK127" s="31">
        <v>34615.300000000003</v>
      </c>
      <c r="AL127" s="31"/>
      <c r="AM127" s="31">
        <f t="shared" si="440"/>
        <v>34615.300000000003</v>
      </c>
      <c r="AN127" s="31"/>
      <c r="AO127" s="31">
        <f t="shared" ref="AO127:AO129" si="613">AM127+AN127</f>
        <v>34615.300000000003</v>
      </c>
      <c r="AP127" s="31"/>
      <c r="AQ127" s="31">
        <f t="shared" ref="AQ127:AQ129" si="614">AO127+AP127</f>
        <v>34615.300000000003</v>
      </c>
      <c r="AR127" s="31"/>
      <c r="AS127" s="31">
        <f t="shared" ref="AS127:AS129" si="615">AQ127+AR127</f>
        <v>34615.300000000003</v>
      </c>
      <c r="AT127" s="31"/>
      <c r="AU127" s="31">
        <f t="shared" ref="AU127:AU129" si="616">AS127+AT127</f>
        <v>34615.300000000003</v>
      </c>
      <c r="AV127" s="31"/>
      <c r="AW127" s="31">
        <f t="shared" ref="AW127:AW129" si="617">AU127+AV127</f>
        <v>34615.300000000003</v>
      </c>
      <c r="AX127" s="31"/>
      <c r="AY127" s="31">
        <f t="shared" ref="AY127:AY129" si="618">AW127+AX127</f>
        <v>34615.300000000003</v>
      </c>
      <c r="AZ127" s="31"/>
      <c r="BA127" s="31">
        <f t="shared" ref="BA127:BA129" si="619">AY127+AZ127</f>
        <v>34615.300000000003</v>
      </c>
      <c r="BB127" s="31"/>
      <c r="BC127" s="31">
        <f t="shared" ref="BC127:BC129" si="620">BA127+BB127</f>
        <v>34615.300000000003</v>
      </c>
      <c r="BD127" s="31"/>
      <c r="BE127" s="31">
        <f t="shared" ref="BE127:BE129" si="621">BC127+BD127</f>
        <v>34615.300000000003</v>
      </c>
      <c r="BF127" s="31"/>
      <c r="BG127" s="31">
        <f t="shared" ref="BG127:BG129" si="622">BE127+BF127</f>
        <v>34615.300000000003</v>
      </c>
      <c r="BH127" s="42"/>
      <c r="BI127" s="69">
        <f t="shared" ref="BI127:BI129" si="623">BG127+BH127</f>
        <v>34615.300000000003</v>
      </c>
      <c r="BJ127" s="31">
        <v>33084.199999999997</v>
      </c>
      <c r="BK127" s="31"/>
      <c r="BL127" s="31">
        <f t="shared" si="441"/>
        <v>33084.199999999997</v>
      </c>
      <c r="BM127" s="31"/>
      <c r="BN127" s="31">
        <f t="shared" ref="BN127:BN129" si="624">BL127+BM127</f>
        <v>33084.199999999997</v>
      </c>
      <c r="BO127" s="31"/>
      <c r="BP127" s="31">
        <f t="shared" ref="BP127:BP129" si="625">BN127+BO127</f>
        <v>33084.199999999997</v>
      </c>
      <c r="BQ127" s="31"/>
      <c r="BR127" s="31">
        <f t="shared" ref="BR127:BR129" si="626">BP127+BQ127</f>
        <v>33084.199999999997</v>
      </c>
      <c r="BS127" s="31"/>
      <c r="BT127" s="31">
        <f t="shared" ref="BT127:BT129" si="627">BR127+BS127</f>
        <v>33084.199999999997</v>
      </c>
      <c r="BU127" s="31"/>
      <c r="BV127" s="31">
        <f t="shared" ref="BV127:BV129" si="628">BT127+BU127</f>
        <v>33084.199999999997</v>
      </c>
      <c r="BW127" s="31"/>
      <c r="BX127" s="31">
        <f t="shared" ref="BX127:BX129" si="629">BV127+BW127</f>
        <v>33084.199999999997</v>
      </c>
      <c r="BY127" s="31"/>
      <c r="BZ127" s="31">
        <f t="shared" ref="BZ127:BZ129" si="630">BX127+BY127</f>
        <v>33084.199999999997</v>
      </c>
      <c r="CA127" s="31"/>
      <c r="CB127" s="31">
        <f t="shared" ref="CB127:CB129" si="631">BZ127+CA127</f>
        <v>33084.199999999997</v>
      </c>
      <c r="CC127" s="31"/>
      <c r="CD127" s="31">
        <f t="shared" ref="CD127:CD129" si="632">CB127+CC127</f>
        <v>33084.199999999997</v>
      </c>
      <c r="CE127" s="42"/>
      <c r="CF127" s="69">
        <f t="shared" ref="CF127:CF129" si="633">CD127+CE127</f>
        <v>33084.199999999997</v>
      </c>
      <c r="CG127" s="25" t="s">
        <v>230</v>
      </c>
      <c r="CI127" s="8"/>
    </row>
    <row r="128" spans="1:88" x14ac:dyDescent="0.35">
      <c r="A128" s="102"/>
      <c r="B128" s="106" t="s">
        <v>19</v>
      </c>
      <c r="C128" s="104"/>
      <c r="D128" s="31">
        <v>107290.7</v>
      </c>
      <c r="E128" s="31"/>
      <c r="F128" s="31">
        <f t="shared" si="439"/>
        <v>107290.7</v>
      </c>
      <c r="G128" s="31"/>
      <c r="H128" s="31">
        <f t="shared" si="598"/>
        <v>107290.7</v>
      </c>
      <c r="I128" s="31"/>
      <c r="J128" s="31">
        <f t="shared" si="599"/>
        <v>107290.7</v>
      </c>
      <c r="K128" s="31"/>
      <c r="L128" s="31">
        <f t="shared" si="600"/>
        <v>107290.7</v>
      </c>
      <c r="M128" s="31"/>
      <c r="N128" s="31">
        <f t="shared" si="601"/>
        <v>107290.7</v>
      </c>
      <c r="O128" s="69"/>
      <c r="P128" s="31">
        <f t="shared" si="602"/>
        <v>107290.7</v>
      </c>
      <c r="Q128" s="31"/>
      <c r="R128" s="31">
        <f t="shared" si="603"/>
        <v>107290.7</v>
      </c>
      <c r="S128" s="31"/>
      <c r="T128" s="31">
        <f t="shared" si="604"/>
        <v>107290.7</v>
      </c>
      <c r="U128" s="31"/>
      <c r="V128" s="31">
        <f t="shared" si="605"/>
        <v>107290.7</v>
      </c>
      <c r="W128" s="31"/>
      <c r="X128" s="31">
        <f t="shared" si="606"/>
        <v>107290.7</v>
      </c>
      <c r="Y128" s="31"/>
      <c r="Z128" s="31">
        <f t="shared" si="607"/>
        <v>107290.7</v>
      </c>
      <c r="AA128" s="31"/>
      <c r="AB128" s="31">
        <f t="shared" si="608"/>
        <v>107290.7</v>
      </c>
      <c r="AC128" s="31"/>
      <c r="AD128" s="31">
        <f t="shared" si="609"/>
        <v>107290.7</v>
      </c>
      <c r="AE128" s="31"/>
      <c r="AF128" s="31">
        <f t="shared" si="610"/>
        <v>107290.7</v>
      </c>
      <c r="AG128" s="31"/>
      <c r="AH128" s="31">
        <f t="shared" si="611"/>
        <v>107290.7</v>
      </c>
      <c r="AI128" s="42"/>
      <c r="AJ128" s="69">
        <f t="shared" si="612"/>
        <v>107290.7</v>
      </c>
      <c r="AK128" s="31">
        <v>103845.8</v>
      </c>
      <c r="AL128" s="31"/>
      <c r="AM128" s="31">
        <f t="shared" si="440"/>
        <v>103845.8</v>
      </c>
      <c r="AN128" s="31"/>
      <c r="AO128" s="31">
        <f t="shared" si="613"/>
        <v>103845.8</v>
      </c>
      <c r="AP128" s="31"/>
      <c r="AQ128" s="31">
        <f t="shared" si="614"/>
        <v>103845.8</v>
      </c>
      <c r="AR128" s="31"/>
      <c r="AS128" s="31">
        <f t="shared" si="615"/>
        <v>103845.8</v>
      </c>
      <c r="AT128" s="31"/>
      <c r="AU128" s="31">
        <f t="shared" si="616"/>
        <v>103845.8</v>
      </c>
      <c r="AV128" s="31"/>
      <c r="AW128" s="31">
        <f t="shared" si="617"/>
        <v>103845.8</v>
      </c>
      <c r="AX128" s="31"/>
      <c r="AY128" s="31">
        <f t="shared" si="618"/>
        <v>103845.8</v>
      </c>
      <c r="AZ128" s="31"/>
      <c r="BA128" s="31">
        <f t="shared" si="619"/>
        <v>103845.8</v>
      </c>
      <c r="BB128" s="31"/>
      <c r="BC128" s="31">
        <f t="shared" si="620"/>
        <v>103845.8</v>
      </c>
      <c r="BD128" s="31"/>
      <c r="BE128" s="31">
        <f t="shared" si="621"/>
        <v>103845.8</v>
      </c>
      <c r="BF128" s="31"/>
      <c r="BG128" s="31">
        <f t="shared" si="622"/>
        <v>103845.8</v>
      </c>
      <c r="BH128" s="42"/>
      <c r="BI128" s="69">
        <f t="shared" si="623"/>
        <v>103845.8</v>
      </c>
      <c r="BJ128" s="31">
        <v>99252.7</v>
      </c>
      <c r="BK128" s="31"/>
      <c r="BL128" s="31">
        <f t="shared" si="441"/>
        <v>99252.7</v>
      </c>
      <c r="BM128" s="31"/>
      <c r="BN128" s="31">
        <f t="shared" si="624"/>
        <v>99252.7</v>
      </c>
      <c r="BO128" s="31"/>
      <c r="BP128" s="31">
        <f t="shared" si="625"/>
        <v>99252.7</v>
      </c>
      <c r="BQ128" s="31"/>
      <c r="BR128" s="31">
        <f t="shared" si="626"/>
        <v>99252.7</v>
      </c>
      <c r="BS128" s="31"/>
      <c r="BT128" s="31">
        <f t="shared" si="627"/>
        <v>99252.7</v>
      </c>
      <c r="BU128" s="31"/>
      <c r="BV128" s="31">
        <f t="shared" si="628"/>
        <v>99252.7</v>
      </c>
      <c r="BW128" s="31"/>
      <c r="BX128" s="31">
        <f t="shared" si="629"/>
        <v>99252.7</v>
      </c>
      <c r="BY128" s="31"/>
      <c r="BZ128" s="31">
        <f t="shared" si="630"/>
        <v>99252.7</v>
      </c>
      <c r="CA128" s="31"/>
      <c r="CB128" s="31">
        <f t="shared" si="631"/>
        <v>99252.7</v>
      </c>
      <c r="CC128" s="31"/>
      <c r="CD128" s="31">
        <f t="shared" si="632"/>
        <v>99252.7</v>
      </c>
      <c r="CE128" s="42"/>
      <c r="CF128" s="69">
        <f t="shared" si="633"/>
        <v>99252.7</v>
      </c>
      <c r="CG128" s="25" t="s">
        <v>230</v>
      </c>
      <c r="CI128" s="8"/>
    </row>
    <row r="129" spans="1:87" ht="54" x14ac:dyDescent="0.35">
      <c r="A129" s="102" t="s">
        <v>151</v>
      </c>
      <c r="B129" s="106" t="s">
        <v>350</v>
      </c>
      <c r="C129" s="104" t="s">
        <v>32</v>
      </c>
      <c r="D129" s="31"/>
      <c r="E129" s="31">
        <f>E131</f>
        <v>11500.2</v>
      </c>
      <c r="F129" s="31">
        <f t="shared" si="439"/>
        <v>11500.2</v>
      </c>
      <c r="G129" s="31">
        <f>G131</f>
        <v>0</v>
      </c>
      <c r="H129" s="31">
        <f t="shared" si="598"/>
        <v>11500.2</v>
      </c>
      <c r="I129" s="31">
        <f>I131</f>
        <v>0</v>
      </c>
      <c r="J129" s="31">
        <f t="shared" si="599"/>
        <v>11500.2</v>
      </c>
      <c r="K129" s="31">
        <f>K131</f>
        <v>0</v>
      </c>
      <c r="L129" s="31">
        <f t="shared" si="600"/>
        <v>11500.2</v>
      </c>
      <c r="M129" s="31">
        <f>M131</f>
        <v>0</v>
      </c>
      <c r="N129" s="31">
        <f t="shared" si="601"/>
        <v>11500.2</v>
      </c>
      <c r="O129" s="69">
        <f>O131</f>
        <v>0</v>
      </c>
      <c r="P129" s="31">
        <f t="shared" si="602"/>
        <v>11500.2</v>
      </c>
      <c r="Q129" s="31">
        <f>Q131</f>
        <v>0</v>
      </c>
      <c r="R129" s="31">
        <f t="shared" si="603"/>
        <v>11500.2</v>
      </c>
      <c r="S129" s="31">
        <f>S131</f>
        <v>0</v>
      </c>
      <c r="T129" s="31">
        <f t="shared" si="604"/>
        <v>11500.2</v>
      </c>
      <c r="U129" s="31">
        <f>U131</f>
        <v>0</v>
      </c>
      <c r="V129" s="31">
        <f t="shared" si="605"/>
        <v>11500.2</v>
      </c>
      <c r="W129" s="31">
        <f>W131</f>
        <v>0</v>
      </c>
      <c r="X129" s="31">
        <f t="shared" si="606"/>
        <v>11500.2</v>
      </c>
      <c r="Y129" s="31">
        <f>Y131</f>
        <v>0</v>
      </c>
      <c r="Z129" s="31">
        <f t="shared" si="607"/>
        <v>11500.2</v>
      </c>
      <c r="AA129" s="31">
        <f>AA131</f>
        <v>0</v>
      </c>
      <c r="AB129" s="31">
        <f t="shared" si="608"/>
        <v>11500.2</v>
      </c>
      <c r="AC129" s="31">
        <f>AC131</f>
        <v>0</v>
      </c>
      <c r="AD129" s="31">
        <f t="shared" si="609"/>
        <v>11500.2</v>
      </c>
      <c r="AE129" s="31">
        <f>AE131</f>
        <v>0</v>
      </c>
      <c r="AF129" s="31">
        <f t="shared" si="610"/>
        <v>11500.2</v>
      </c>
      <c r="AG129" s="31">
        <f>AG131</f>
        <v>0</v>
      </c>
      <c r="AH129" s="31">
        <f t="shared" si="611"/>
        <v>11500.2</v>
      </c>
      <c r="AI129" s="42">
        <f>AI131</f>
        <v>0</v>
      </c>
      <c r="AJ129" s="69">
        <f t="shared" si="612"/>
        <v>11500.2</v>
      </c>
      <c r="AK129" s="31"/>
      <c r="AL129" s="31">
        <f>AL131</f>
        <v>583233.69999999995</v>
      </c>
      <c r="AM129" s="31">
        <f t="shared" si="440"/>
        <v>583233.69999999995</v>
      </c>
      <c r="AN129" s="31">
        <f>AN131</f>
        <v>0</v>
      </c>
      <c r="AO129" s="31">
        <f t="shared" si="613"/>
        <v>583233.69999999995</v>
      </c>
      <c r="AP129" s="31">
        <f>AP131</f>
        <v>0</v>
      </c>
      <c r="AQ129" s="31">
        <f t="shared" si="614"/>
        <v>583233.69999999995</v>
      </c>
      <c r="AR129" s="31">
        <f>AR131</f>
        <v>0</v>
      </c>
      <c r="AS129" s="31">
        <f t="shared" si="615"/>
        <v>583233.69999999995</v>
      </c>
      <c r="AT129" s="31">
        <f>AT131</f>
        <v>0</v>
      </c>
      <c r="AU129" s="31">
        <f t="shared" si="616"/>
        <v>583233.69999999995</v>
      </c>
      <c r="AV129" s="31">
        <f>AV131</f>
        <v>0</v>
      </c>
      <c r="AW129" s="31">
        <f t="shared" si="617"/>
        <v>583233.69999999995</v>
      </c>
      <c r="AX129" s="31">
        <f>AX131</f>
        <v>0</v>
      </c>
      <c r="AY129" s="31">
        <f t="shared" si="618"/>
        <v>583233.69999999995</v>
      </c>
      <c r="AZ129" s="31">
        <f>AZ131</f>
        <v>0</v>
      </c>
      <c r="BA129" s="31">
        <f t="shared" si="619"/>
        <v>583233.69999999995</v>
      </c>
      <c r="BB129" s="31">
        <f>BB131</f>
        <v>0</v>
      </c>
      <c r="BC129" s="31">
        <f t="shared" si="620"/>
        <v>583233.69999999995</v>
      </c>
      <c r="BD129" s="31">
        <f>BD131</f>
        <v>0</v>
      </c>
      <c r="BE129" s="31">
        <f t="shared" si="621"/>
        <v>583233.69999999995</v>
      </c>
      <c r="BF129" s="31">
        <f>BF131</f>
        <v>0</v>
      </c>
      <c r="BG129" s="31">
        <f t="shared" si="622"/>
        <v>583233.69999999995</v>
      </c>
      <c r="BH129" s="42">
        <f>BH131</f>
        <v>0</v>
      </c>
      <c r="BI129" s="69">
        <f t="shared" si="623"/>
        <v>583233.69999999995</v>
      </c>
      <c r="BJ129" s="31"/>
      <c r="BK129" s="31"/>
      <c r="BL129" s="31">
        <f t="shared" si="441"/>
        <v>0</v>
      </c>
      <c r="BM129" s="31"/>
      <c r="BN129" s="31">
        <f t="shared" si="624"/>
        <v>0</v>
      </c>
      <c r="BO129" s="31"/>
      <c r="BP129" s="31">
        <f t="shared" si="625"/>
        <v>0</v>
      </c>
      <c r="BQ129" s="31"/>
      <c r="BR129" s="31">
        <f t="shared" si="626"/>
        <v>0</v>
      </c>
      <c r="BS129" s="31"/>
      <c r="BT129" s="31">
        <f t="shared" si="627"/>
        <v>0</v>
      </c>
      <c r="BU129" s="31"/>
      <c r="BV129" s="31">
        <f t="shared" si="628"/>
        <v>0</v>
      </c>
      <c r="BW129" s="31"/>
      <c r="BX129" s="31">
        <f t="shared" si="629"/>
        <v>0</v>
      </c>
      <c r="BY129" s="31"/>
      <c r="BZ129" s="31">
        <f t="shared" si="630"/>
        <v>0</v>
      </c>
      <c r="CA129" s="31"/>
      <c r="CB129" s="31">
        <f t="shared" si="631"/>
        <v>0</v>
      </c>
      <c r="CC129" s="31"/>
      <c r="CD129" s="31">
        <f t="shared" si="632"/>
        <v>0</v>
      </c>
      <c r="CE129" s="42"/>
      <c r="CF129" s="69">
        <f t="shared" si="633"/>
        <v>0</v>
      </c>
      <c r="CG129" s="25"/>
      <c r="CI129" s="8"/>
    </row>
    <row r="130" spans="1:87" x14ac:dyDescent="0.35">
      <c r="A130" s="102"/>
      <c r="B130" s="106" t="s">
        <v>5</v>
      </c>
      <c r="C130" s="104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69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42"/>
      <c r="AJ130" s="69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42"/>
      <c r="BI130" s="69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42"/>
      <c r="CF130" s="69"/>
      <c r="CG130" s="25"/>
      <c r="CI130" s="8"/>
    </row>
    <row r="131" spans="1:87" ht="36" x14ac:dyDescent="0.35">
      <c r="A131" s="102"/>
      <c r="B131" s="106" t="s">
        <v>26</v>
      </c>
      <c r="C131" s="104"/>
      <c r="D131" s="31"/>
      <c r="E131" s="31">
        <v>11500.2</v>
      </c>
      <c r="F131" s="31">
        <f t="shared" si="439"/>
        <v>11500.2</v>
      </c>
      <c r="G131" s="31"/>
      <c r="H131" s="31">
        <f t="shared" ref="H131:H132" si="634">F131+G131</f>
        <v>11500.2</v>
      </c>
      <c r="I131" s="31"/>
      <c r="J131" s="31">
        <f t="shared" ref="J131:J132" si="635">H131+I131</f>
        <v>11500.2</v>
      </c>
      <c r="K131" s="31"/>
      <c r="L131" s="31">
        <f t="shared" ref="L131:L132" si="636">J131+K131</f>
        <v>11500.2</v>
      </c>
      <c r="M131" s="31"/>
      <c r="N131" s="31">
        <f t="shared" ref="N131:N132" si="637">L131+M131</f>
        <v>11500.2</v>
      </c>
      <c r="O131" s="69"/>
      <c r="P131" s="31">
        <f t="shared" ref="P131:P132" si="638">N131+O131</f>
        <v>11500.2</v>
      </c>
      <c r="Q131" s="31"/>
      <c r="R131" s="31">
        <f t="shared" ref="R131:R132" si="639">P131+Q131</f>
        <v>11500.2</v>
      </c>
      <c r="S131" s="31"/>
      <c r="T131" s="31">
        <f t="shared" ref="T131:T132" si="640">R131+S131</f>
        <v>11500.2</v>
      </c>
      <c r="U131" s="31"/>
      <c r="V131" s="31">
        <f t="shared" ref="V131:V132" si="641">T131+U131</f>
        <v>11500.2</v>
      </c>
      <c r="W131" s="31"/>
      <c r="X131" s="31">
        <f t="shared" ref="X131:X132" si="642">V131+W131</f>
        <v>11500.2</v>
      </c>
      <c r="Y131" s="31"/>
      <c r="Z131" s="31">
        <f t="shared" ref="Z131:Z132" si="643">X131+Y131</f>
        <v>11500.2</v>
      </c>
      <c r="AA131" s="31"/>
      <c r="AB131" s="31">
        <f t="shared" ref="AB131:AB132" si="644">Z131+AA131</f>
        <v>11500.2</v>
      </c>
      <c r="AC131" s="31"/>
      <c r="AD131" s="31">
        <f t="shared" ref="AD131:AD132" si="645">AB131+AC131</f>
        <v>11500.2</v>
      </c>
      <c r="AE131" s="31"/>
      <c r="AF131" s="31">
        <f t="shared" ref="AF131:AF132" si="646">AD131+AE131</f>
        <v>11500.2</v>
      </c>
      <c r="AG131" s="31"/>
      <c r="AH131" s="31">
        <f t="shared" ref="AH131:AH132" si="647">AF131+AG131</f>
        <v>11500.2</v>
      </c>
      <c r="AI131" s="42"/>
      <c r="AJ131" s="69">
        <f t="shared" ref="AJ131:AJ132" si="648">AH131+AI131</f>
        <v>11500.2</v>
      </c>
      <c r="AK131" s="31"/>
      <c r="AL131" s="31">
        <v>583233.69999999995</v>
      </c>
      <c r="AM131" s="31">
        <f t="shared" si="440"/>
        <v>583233.69999999995</v>
      </c>
      <c r="AN131" s="31"/>
      <c r="AO131" s="31">
        <f t="shared" ref="AO131:AO132" si="649">AM131+AN131</f>
        <v>583233.69999999995</v>
      </c>
      <c r="AP131" s="31"/>
      <c r="AQ131" s="31">
        <f t="shared" ref="AQ131:AQ132" si="650">AO131+AP131</f>
        <v>583233.69999999995</v>
      </c>
      <c r="AR131" s="31"/>
      <c r="AS131" s="31">
        <f t="shared" ref="AS131:AS132" si="651">AQ131+AR131</f>
        <v>583233.69999999995</v>
      </c>
      <c r="AT131" s="31"/>
      <c r="AU131" s="31">
        <f t="shared" ref="AU131:AU132" si="652">AS131+AT131</f>
        <v>583233.69999999995</v>
      </c>
      <c r="AV131" s="31"/>
      <c r="AW131" s="31">
        <f t="shared" ref="AW131:AW132" si="653">AU131+AV131</f>
        <v>583233.69999999995</v>
      </c>
      <c r="AX131" s="31"/>
      <c r="AY131" s="31">
        <f t="shared" ref="AY131:AY132" si="654">AW131+AX131</f>
        <v>583233.69999999995</v>
      </c>
      <c r="AZ131" s="31"/>
      <c r="BA131" s="31">
        <f t="shared" ref="BA131:BA132" si="655">AY131+AZ131</f>
        <v>583233.69999999995</v>
      </c>
      <c r="BB131" s="31"/>
      <c r="BC131" s="31">
        <f t="shared" ref="BC131:BC132" si="656">BA131+BB131</f>
        <v>583233.69999999995</v>
      </c>
      <c r="BD131" s="31"/>
      <c r="BE131" s="31">
        <f t="shared" ref="BE131:BE132" si="657">BC131+BD131</f>
        <v>583233.69999999995</v>
      </c>
      <c r="BF131" s="31"/>
      <c r="BG131" s="31">
        <f t="shared" ref="BG131:BG132" si="658">BE131+BF131</f>
        <v>583233.69999999995</v>
      </c>
      <c r="BH131" s="42"/>
      <c r="BI131" s="69">
        <f t="shared" ref="BI131:BI132" si="659">BG131+BH131</f>
        <v>583233.69999999995</v>
      </c>
      <c r="BJ131" s="31"/>
      <c r="BK131" s="31"/>
      <c r="BL131" s="31">
        <f t="shared" si="441"/>
        <v>0</v>
      </c>
      <c r="BM131" s="31"/>
      <c r="BN131" s="31">
        <f t="shared" ref="BN131:BN132" si="660">BL131+BM131</f>
        <v>0</v>
      </c>
      <c r="BO131" s="31"/>
      <c r="BP131" s="31">
        <f t="shared" ref="BP131:BP132" si="661">BN131+BO131</f>
        <v>0</v>
      </c>
      <c r="BQ131" s="31"/>
      <c r="BR131" s="31">
        <f t="shared" ref="BR131:BR132" si="662">BP131+BQ131</f>
        <v>0</v>
      </c>
      <c r="BS131" s="31"/>
      <c r="BT131" s="31">
        <f t="shared" ref="BT131:BT132" si="663">BR131+BS131</f>
        <v>0</v>
      </c>
      <c r="BU131" s="31"/>
      <c r="BV131" s="31">
        <f t="shared" ref="BV131:BV132" si="664">BT131+BU131</f>
        <v>0</v>
      </c>
      <c r="BW131" s="31"/>
      <c r="BX131" s="31">
        <f t="shared" ref="BX131:BX132" si="665">BV131+BW131</f>
        <v>0</v>
      </c>
      <c r="BY131" s="31"/>
      <c r="BZ131" s="31">
        <f t="shared" ref="BZ131:BZ132" si="666">BX131+BY131</f>
        <v>0</v>
      </c>
      <c r="CA131" s="31"/>
      <c r="CB131" s="31">
        <f t="shared" ref="CB131:CB132" si="667">BZ131+CA131</f>
        <v>0</v>
      </c>
      <c r="CC131" s="31"/>
      <c r="CD131" s="31">
        <f t="shared" ref="CD131:CD132" si="668">CB131+CC131</f>
        <v>0</v>
      </c>
      <c r="CE131" s="42"/>
      <c r="CF131" s="69">
        <f t="shared" ref="CF131:CF132" si="669">CD131+CE131</f>
        <v>0</v>
      </c>
      <c r="CG131" s="25" t="s">
        <v>231</v>
      </c>
      <c r="CI131" s="8"/>
    </row>
    <row r="132" spans="1:87" ht="54" x14ac:dyDescent="0.35">
      <c r="A132" s="102" t="s">
        <v>152</v>
      </c>
      <c r="B132" s="106" t="s">
        <v>351</v>
      </c>
      <c r="C132" s="104" t="s">
        <v>32</v>
      </c>
      <c r="D132" s="31"/>
      <c r="E132" s="31">
        <f>E134</f>
        <v>11500.4</v>
      </c>
      <c r="F132" s="31">
        <f t="shared" si="439"/>
        <v>11500.4</v>
      </c>
      <c r="G132" s="31">
        <f>G134</f>
        <v>0</v>
      </c>
      <c r="H132" s="31">
        <f t="shared" si="634"/>
        <v>11500.4</v>
      </c>
      <c r="I132" s="31">
        <f>I134</f>
        <v>0</v>
      </c>
      <c r="J132" s="31">
        <f t="shared" si="635"/>
        <v>11500.4</v>
      </c>
      <c r="K132" s="31">
        <f>K134</f>
        <v>0</v>
      </c>
      <c r="L132" s="31">
        <f t="shared" si="636"/>
        <v>11500.4</v>
      </c>
      <c r="M132" s="31">
        <f>M134</f>
        <v>0</v>
      </c>
      <c r="N132" s="31">
        <f t="shared" si="637"/>
        <v>11500.4</v>
      </c>
      <c r="O132" s="69">
        <f>O134</f>
        <v>0</v>
      </c>
      <c r="P132" s="31">
        <f t="shared" si="638"/>
        <v>11500.4</v>
      </c>
      <c r="Q132" s="31">
        <f>Q134</f>
        <v>0</v>
      </c>
      <c r="R132" s="31">
        <f t="shared" si="639"/>
        <v>11500.4</v>
      </c>
      <c r="S132" s="31">
        <f>S134</f>
        <v>0</v>
      </c>
      <c r="T132" s="31">
        <f t="shared" si="640"/>
        <v>11500.4</v>
      </c>
      <c r="U132" s="31">
        <f>U134</f>
        <v>0</v>
      </c>
      <c r="V132" s="31">
        <f t="shared" si="641"/>
        <v>11500.4</v>
      </c>
      <c r="W132" s="31">
        <f>W134</f>
        <v>0</v>
      </c>
      <c r="X132" s="31">
        <f t="shared" si="642"/>
        <v>11500.4</v>
      </c>
      <c r="Y132" s="31">
        <f>Y134</f>
        <v>0</v>
      </c>
      <c r="Z132" s="31">
        <f t="shared" si="643"/>
        <v>11500.4</v>
      </c>
      <c r="AA132" s="31">
        <f>AA134</f>
        <v>0</v>
      </c>
      <c r="AB132" s="31">
        <f t="shared" si="644"/>
        <v>11500.4</v>
      </c>
      <c r="AC132" s="31">
        <f>AC134</f>
        <v>0</v>
      </c>
      <c r="AD132" s="31">
        <f t="shared" si="645"/>
        <v>11500.4</v>
      </c>
      <c r="AE132" s="31">
        <f>AE134</f>
        <v>0</v>
      </c>
      <c r="AF132" s="31">
        <f t="shared" si="646"/>
        <v>11500.4</v>
      </c>
      <c r="AG132" s="31">
        <f>AG134</f>
        <v>0</v>
      </c>
      <c r="AH132" s="31">
        <f t="shared" si="647"/>
        <v>11500.4</v>
      </c>
      <c r="AI132" s="42">
        <f>AI134</f>
        <v>0</v>
      </c>
      <c r="AJ132" s="69">
        <f t="shared" si="648"/>
        <v>11500.4</v>
      </c>
      <c r="AK132" s="31"/>
      <c r="AL132" s="31">
        <f>AL134</f>
        <v>583431.19999999995</v>
      </c>
      <c r="AM132" s="31">
        <f t="shared" si="440"/>
        <v>583431.19999999995</v>
      </c>
      <c r="AN132" s="31">
        <f>AN134</f>
        <v>0</v>
      </c>
      <c r="AO132" s="31">
        <f t="shared" si="649"/>
        <v>583431.19999999995</v>
      </c>
      <c r="AP132" s="31">
        <f>AP134</f>
        <v>0</v>
      </c>
      <c r="AQ132" s="31">
        <f t="shared" si="650"/>
        <v>583431.19999999995</v>
      </c>
      <c r="AR132" s="31">
        <f>AR134</f>
        <v>0</v>
      </c>
      <c r="AS132" s="31">
        <f t="shared" si="651"/>
        <v>583431.19999999995</v>
      </c>
      <c r="AT132" s="31">
        <f>AT134</f>
        <v>0</v>
      </c>
      <c r="AU132" s="31">
        <f t="shared" si="652"/>
        <v>583431.19999999995</v>
      </c>
      <c r="AV132" s="31">
        <f>AV134</f>
        <v>0</v>
      </c>
      <c r="AW132" s="31">
        <f t="shared" si="653"/>
        <v>583431.19999999995</v>
      </c>
      <c r="AX132" s="31">
        <f>AX134</f>
        <v>0</v>
      </c>
      <c r="AY132" s="31">
        <f t="shared" si="654"/>
        <v>583431.19999999995</v>
      </c>
      <c r="AZ132" s="31">
        <f>AZ134</f>
        <v>0</v>
      </c>
      <c r="BA132" s="31">
        <f t="shared" si="655"/>
        <v>583431.19999999995</v>
      </c>
      <c r="BB132" s="31">
        <f>BB134</f>
        <v>0</v>
      </c>
      <c r="BC132" s="31">
        <f t="shared" si="656"/>
        <v>583431.19999999995</v>
      </c>
      <c r="BD132" s="31">
        <f>BD134</f>
        <v>0</v>
      </c>
      <c r="BE132" s="31">
        <f t="shared" si="657"/>
        <v>583431.19999999995</v>
      </c>
      <c r="BF132" s="31">
        <f>BF134</f>
        <v>0</v>
      </c>
      <c r="BG132" s="31">
        <f t="shared" si="658"/>
        <v>583431.19999999995</v>
      </c>
      <c r="BH132" s="42">
        <f>BH134</f>
        <v>0</v>
      </c>
      <c r="BI132" s="69">
        <f t="shared" si="659"/>
        <v>583431.19999999995</v>
      </c>
      <c r="BJ132" s="31"/>
      <c r="BK132" s="31"/>
      <c r="BL132" s="31">
        <f t="shared" si="441"/>
        <v>0</v>
      </c>
      <c r="BM132" s="31"/>
      <c r="BN132" s="31">
        <f t="shared" si="660"/>
        <v>0</v>
      </c>
      <c r="BO132" s="31"/>
      <c r="BP132" s="31">
        <f t="shared" si="661"/>
        <v>0</v>
      </c>
      <c r="BQ132" s="31"/>
      <c r="BR132" s="31">
        <f t="shared" si="662"/>
        <v>0</v>
      </c>
      <c r="BS132" s="31"/>
      <c r="BT132" s="31">
        <f t="shared" si="663"/>
        <v>0</v>
      </c>
      <c r="BU132" s="31"/>
      <c r="BV132" s="31">
        <f t="shared" si="664"/>
        <v>0</v>
      </c>
      <c r="BW132" s="31"/>
      <c r="BX132" s="31">
        <f t="shared" si="665"/>
        <v>0</v>
      </c>
      <c r="BY132" s="31"/>
      <c r="BZ132" s="31">
        <f t="shared" si="666"/>
        <v>0</v>
      </c>
      <c r="CA132" s="31"/>
      <c r="CB132" s="31">
        <f t="shared" si="667"/>
        <v>0</v>
      </c>
      <c r="CC132" s="31"/>
      <c r="CD132" s="31">
        <f t="shared" si="668"/>
        <v>0</v>
      </c>
      <c r="CE132" s="42"/>
      <c r="CF132" s="69">
        <f t="shared" si="669"/>
        <v>0</v>
      </c>
      <c r="CG132" s="25"/>
      <c r="CI132" s="8"/>
    </row>
    <row r="133" spans="1:87" x14ac:dyDescent="0.35">
      <c r="A133" s="102"/>
      <c r="B133" s="106" t="s">
        <v>5</v>
      </c>
      <c r="C133" s="104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69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42"/>
      <c r="AJ133" s="69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42"/>
      <c r="BI133" s="69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42"/>
      <c r="CF133" s="69"/>
      <c r="CG133" s="25"/>
      <c r="CI133" s="8"/>
    </row>
    <row r="134" spans="1:87" ht="36" x14ac:dyDescent="0.35">
      <c r="A134" s="102"/>
      <c r="B134" s="106" t="s">
        <v>26</v>
      </c>
      <c r="C134" s="104"/>
      <c r="D134" s="31"/>
      <c r="E134" s="31">
        <v>11500.4</v>
      </c>
      <c r="F134" s="31">
        <f t="shared" si="439"/>
        <v>11500.4</v>
      </c>
      <c r="G134" s="31"/>
      <c r="H134" s="31">
        <f t="shared" ref="H134:H137" si="670">F134+G134</f>
        <v>11500.4</v>
      </c>
      <c r="I134" s="31"/>
      <c r="J134" s="31">
        <f t="shared" ref="J134:J137" si="671">H134+I134</f>
        <v>11500.4</v>
      </c>
      <c r="K134" s="31"/>
      <c r="L134" s="31">
        <f t="shared" ref="L134:L137" si="672">J134+K134</f>
        <v>11500.4</v>
      </c>
      <c r="M134" s="31"/>
      <c r="N134" s="31">
        <f t="shared" ref="N134:N137" si="673">L134+M134</f>
        <v>11500.4</v>
      </c>
      <c r="O134" s="69"/>
      <c r="P134" s="31">
        <f t="shared" ref="P134:P137" si="674">N134+O134</f>
        <v>11500.4</v>
      </c>
      <c r="Q134" s="31"/>
      <c r="R134" s="31">
        <f t="shared" ref="R134:R137" si="675">P134+Q134</f>
        <v>11500.4</v>
      </c>
      <c r="S134" s="31"/>
      <c r="T134" s="31">
        <f t="shared" ref="T134:T137" si="676">R134+S134</f>
        <v>11500.4</v>
      </c>
      <c r="U134" s="31"/>
      <c r="V134" s="31">
        <f t="shared" ref="V134:V137" si="677">T134+U134</f>
        <v>11500.4</v>
      </c>
      <c r="W134" s="31"/>
      <c r="X134" s="31">
        <f t="shared" ref="X134:X137" si="678">V134+W134</f>
        <v>11500.4</v>
      </c>
      <c r="Y134" s="31"/>
      <c r="Z134" s="31">
        <f t="shared" ref="Z134:Z137" si="679">X134+Y134</f>
        <v>11500.4</v>
      </c>
      <c r="AA134" s="31"/>
      <c r="AB134" s="31">
        <f t="shared" ref="AB134:AB137" si="680">Z134+AA134</f>
        <v>11500.4</v>
      </c>
      <c r="AC134" s="31"/>
      <c r="AD134" s="31">
        <f t="shared" ref="AD134:AD137" si="681">AB134+AC134</f>
        <v>11500.4</v>
      </c>
      <c r="AE134" s="31"/>
      <c r="AF134" s="31">
        <f t="shared" ref="AF134:AF137" si="682">AD134+AE134</f>
        <v>11500.4</v>
      </c>
      <c r="AG134" s="31"/>
      <c r="AH134" s="31">
        <f t="shared" ref="AH134:AH137" si="683">AF134+AG134</f>
        <v>11500.4</v>
      </c>
      <c r="AI134" s="42"/>
      <c r="AJ134" s="69">
        <f t="shared" ref="AJ134:AJ137" si="684">AH134+AI134</f>
        <v>11500.4</v>
      </c>
      <c r="AK134" s="31"/>
      <c r="AL134" s="31">
        <v>583431.19999999995</v>
      </c>
      <c r="AM134" s="31">
        <f t="shared" si="440"/>
        <v>583431.19999999995</v>
      </c>
      <c r="AN134" s="31"/>
      <c r="AO134" s="31">
        <f t="shared" ref="AO134:AO137" si="685">AM134+AN134</f>
        <v>583431.19999999995</v>
      </c>
      <c r="AP134" s="31"/>
      <c r="AQ134" s="31">
        <f t="shared" ref="AQ134:AQ137" si="686">AO134+AP134</f>
        <v>583431.19999999995</v>
      </c>
      <c r="AR134" s="31"/>
      <c r="AS134" s="31">
        <f t="shared" ref="AS134:AS137" si="687">AQ134+AR134</f>
        <v>583431.19999999995</v>
      </c>
      <c r="AT134" s="31"/>
      <c r="AU134" s="31">
        <f t="shared" ref="AU134:AU137" si="688">AS134+AT134</f>
        <v>583431.19999999995</v>
      </c>
      <c r="AV134" s="31"/>
      <c r="AW134" s="31">
        <f t="shared" ref="AW134:AW137" si="689">AU134+AV134</f>
        <v>583431.19999999995</v>
      </c>
      <c r="AX134" s="31"/>
      <c r="AY134" s="31">
        <f t="shared" ref="AY134:AY137" si="690">AW134+AX134</f>
        <v>583431.19999999995</v>
      </c>
      <c r="AZ134" s="31"/>
      <c r="BA134" s="31">
        <f t="shared" ref="BA134:BA137" si="691">AY134+AZ134</f>
        <v>583431.19999999995</v>
      </c>
      <c r="BB134" s="31"/>
      <c r="BC134" s="31">
        <f t="shared" ref="BC134:BC137" si="692">BA134+BB134</f>
        <v>583431.19999999995</v>
      </c>
      <c r="BD134" s="31"/>
      <c r="BE134" s="31">
        <f t="shared" ref="BE134:BE136" si="693">BC134+BD134</f>
        <v>583431.19999999995</v>
      </c>
      <c r="BF134" s="31"/>
      <c r="BG134" s="31">
        <f t="shared" ref="BG134:BG137" si="694">BE134+BF134</f>
        <v>583431.19999999995</v>
      </c>
      <c r="BH134" s="42"/>
      <c r="BI134" s="69">
        <f t="shared" ref="BI134:BI137" si="695">BG134+BH134</f>
        <v>583431.19999999995</v>
      </c>
      <c r="BJ134" s="31"/>
      <c r="BK134" s="31"/>
      <c r="BL134" s="31">
        <f t="shared" si="441"/>
        <v>0</v>
      </c>
      <c r="BM134" s="31"/>
      <c r="BN134" s="31">
        <f t="shared" ref="BN134:BN137" si="696">BL134+BM134</f>
        <v>0</v>
      </c>
      <c r="BO134" s="31"/>
      <c r="BP134" s="31">
        <f t="shared" ref="BP134:BP137" si="697">BN134+BO134</f>
        <v>0</v>
      </c>
      <c r="BQ134" s="31"/>
      <c r="BR134" s="31">
        <f t="shared" ref="BR134:BR137" si="698">BP134+BQ134</f>
        <v>0</v>
      </c>
      <c r="BS134" s="31"/>
      <c r="BT134" s="31">
        <f t="shared" ref="BT134:BT137" si="699">BR134+BS134</f>
        <v>0</v>
      </c>
      <c r="BU134" s="31"/>
      <c r="BV134" s="31">
        <f t="shared" ref="BV134:BV137" si="700">BT134+BU134</f>
        <v>0</v>
      </c>
      <c r="BW134" s="31"/>
      <c r="BX134" s="31">
        <f t="shared" ref="BX134:BX137" si="701">BV134+BW134</f>
        <v>0</v>
      </c>
      <c r="BY134" s="31"/>
      <c r="BZ134" s="31">
        <f t="shared" ref="BZ134:BZ137" si="702">BX134+BY134</f>
        <v>0</v>
      </c>
      <c r="CA134" s="31"/>
      <c r="CB134" s="31">
        <f t="shared" ref="CB134:CB136" si="703">BZ134+CA134</f>
        <v>0</v>
      </c>
      <c r="CC134" s="31"/>
      <c r="CD134" s="31">
        <f t="shared" ref="CD134:CD137" si="704">CB134+CC134</f>
        <v>0</v>
      </c>
      <c r="CE134" s="42"/>
      <c r="CF134" s="69">
        <f t="shared" ref="CF134:CF137" si="705">CD134+CE134</f>
        <v>0</v>
      </c>
      <c r="CG134" s="25" t="s">
        <v>231</v>
      </c>
      <c r="CI134" s="8"/>
    </row>
    <row r="135" spans="1:87" ht="54" x14ac:dyDescent="0.35">
      <c r="A135" s="102" t="s">
        <v>153</v>
      </c>
      <c r="B135" s="106" t="s">
        <v>377</v>
      </c>
      <c r="C135" s="104" t="s">
        <v>32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69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>
        <f t="shared" si="680"/>
        <v>0</v>
      </c>
      <c r="AC135" s="31"/>
      <c r="AD135" s="31">
        <f t="shared" si="681"/>
        <v>0</v>
      </c>
      <c r="AE135" s="31"/>
      <c r="AF135" s="31">
        <f t="shared" si="682"/>
        <v>0</v>
      </c>
      <c r="AG135" s="31"/>
      <c r="AH135" s="31">
        <f t="shared" si="683"/>
        <v>0</v>
      </c>
      <c r="AI135" s="42"/>
      <c r="AJ135" s="69">
        <f t="shared" si="684"/>
        <v>0</v>
      </c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>
        <v>43764.222000000002</v>
      </c>
      <c r="BC135" s="31">
        <f t="shared" si="692"/>
        <v>43764.222000000002</v>
      </c>
      <c r="BD135" s="31"/>
      <c r="BE135" s="31">
        <f t="shared" si="693"/>
        <v>43764.222000000002</v>
      </c>
      <c r="BF135" s="31"/>
      <c r="BG135" s="31">
        <f t="shared" si="694"/>
        <v>43764.222000000002</v>
      </c>
      <c r="BH135" s="42"/>
      <c r="BI135" s="69">
        <f t="shared" si="695"/>
        <v>43764.222000000002</v>
      </c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>
        <f t="shared" si="702"/>
        <v>0</v>
      </c>
      <c r="CA135" s="31"/>
      <c r="CB135" s="31">
        <f t="shared" si="703"/>
        <v>0</v>
      </c>
      <c r="CC135" s="31"/>
      <c r="CD135" s="31">
        <f t="shared" si="704"/>
        <v>0</v>
      </c>
      <c r="CE135" s="42"/>
      <c r="CF135" s="69">
        <f t="shared" si="705"/>
        <v>0</v>
      </c>
      <c r="CG135" s="35">
        <v>1710142360</v>
      </c>
      <c r="CI135" s="8"/>
    </row>
    <row r="136" spans="1:87" ht="72" x14ac:dyDescent="0.35">
      <c r="A136" s="102" t="s">
        <v>154</v>
      </c>
      <c r="B136" s="106" t="s">
        <v>380</v>
      </c>
      <c r="C136" s="104" t="s">
        <v>32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69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681"/>
        <v>0</v>
      </c>
      <c r="AE136" s="31"/>
      <c r="AF136" s="31">
        <f t="shared" si="682"/>
        <v>0</v>
      </c>
      <c r="AG136" s="31"/>
      <c r="AH136" s="31">
        <f t="shared" si="683"/>
        <v>0</v>
      </c>
      <c r="AI136" s="42"/>
      <c r="AJ136" s="69">
        <f t="shared" si="684"/>
        <v>0</v>
      </c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>
        <v>69697.3</v>
      </c>
      <c r="BE136" s="31">
        <f t="shared" si="693"/>
        <v>69697.3</v>
      </c>
      <c r="BF136" s="31"/>
      <c r="BG136" s="31">
        <f t="shared" si="694"/>
        <v>69697.3</v>
      </c>
      <c r="BH136" s="42"/>
      <c r="BI136" s="69">
        <f t="shared" si="695"/>
        <v>69697.3</v>
      </c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>
        <v>566804.80000000005</v>
      </c>
      <c r="CB136" s="31">
        <f t="shared" si="703"/>
        <v>566804.80000000005</v>
      </c>
      <c r="CC136" s="31"/>
      <c r="CD136" s="31">
        <f t="shared" si="704"/>
        <v>566804.80000000005</v>
      </c>
      <c r="CE136" s="42"/>
      <c r="CF136" s="69">
        <f t="shared" si="705"/>
        <v>566804.80000000005</v>
      </c>
      <c r="CG136" s="25" t="s">
        <v>231</v>
      </c>
      <c r="CI136" s="8"/>
    </row>
    <row r="137" spans="1:87" x14ac:dyDescent="0.35">
      <c r="A137" s="102"/>
      <c r="B137" s="106" t="s">
        <v>24</v>
      </c>
      <c r="C137" s="106"/>
      <c r="D137" s="33">
        <f>D141+D145+D146+D147+D148+D149+D150+D151+D152+D153+D154+D155</f>
        <v>517225.00000000006</v>
      </c>
      <c r="E137" s="33">
        <f>E141+E145+E146+E147+E148+E149+E150+E151+E152+E153+E154+E155+E156</f>
        <v>-1474.1000000000004</v>
      </c>
      <c r="F137" s="33">
        <f t="shared" si="439"/>
        <v>515750.90000000008</v>
      </c>
      <c r="G137" s="33">
        <f>G141+G145+G146+G147+G148+G149+G150+G151+G152+G153+G154+G155+G156</f>
        <v>4011.2</v>
      </c>
      <c r="H137" s="33">
        <f t="shared" si="670"/>
        <v>519762.10000000009</v>
      </c>
      <c r="I137" s="33">
        <f>I141+I145+I146+I147+I148+I149+I150+I151+I152+I153+I154+I155+I156</f>
        <v>0</v>
      </c>
      <c r="J137" s="33">
        <f t="shared" si="671"/>
        <v>519762.10000000009</v>
      </c>
      <c r="K137" s="33">
        <f>K141+K145+K146+K147+K148+K149+K150+K151+K152+K153+K154+K155+K156</f>
        <v>0</v>
      </c>
      <c r="L137" s="33">
        <f t="shared" si="672"/>
        <v>519762.10000000009</v>
      </c>
      <c r="M137" s="33">
        <f>M141+M145+M146+M147+M148+M149+M150+M151+M152+M153+M154+M155+M156</f>
        <v>0</v>
      </c>
      <c r="N137" s="33">
        <f t="shared" si="673"/>
        <v>519762.10000000009</v>
      </c>
      <c r="O137" s="33">
        <f>O141+O145+O146+O147+O148+O149+O150+O151+O152+O153+O154+O155+O156</f>
        <v>18000</v>
      </c>
      <c r="P137" s="33">
        <f t="shared" si="674"/>
        <v>537762.10000000009</v>
      </c>
      <c r="Q137" s="33">
        <f>Q141+Q145+Q146+Q147+Q148+Q149+Q150+Q151+Q152+Q153+Q154+Q155+Q156</f>
        <v>0</v>
      </c>
      <c r="R137" s="33">
        <f t="shared" si="675"/>
        <v>537762.10000000009</v>
      </c>
      <c r="S137" s="33">
        <f>S141+S145+S146+S147+S148+S149+S150+S151+S152+S153+S154+S155+S156</f>
        <v>-1361.5</v>
      </c>
      <c r="T137" s="33">
        <f t="shared" si="676"/>
        <v>536400.60000000009</v>
      </c>
      <c r="U137" s="33">
        <f>U141+U145+U146+U147+U148+U149+U150+U151+U152+U153+U154+U155+U156</f>
        <v>0</v>
      </c>
      <c r="V137" s="33">
        <f t="shared" si="677"/>
        <v>536400.60000000009</v>
      </c>
      <c r="W137" s="33">
        <f>W141+W145+W146+W147+W148+W149+W150+W151+W152+W153+W154+W155+W156</f>
        <v>-11500</v>
      </c>
      <c r="X137" s="33">
        <f t="shared" si="678"/>
        <v>524900.60000000009</v>
      </c>
      <c r="Y137" s="33">
        <f>Y141+Y145+Y146+Y147+Y148+Y149+Y150+Y151+Y152+Y153+Y154+Y155+Y156</f>
        <v>0</v>
      </c>
      <c r="Z137" s="33">
        <f t="shared" si="679"/>
        <v>524900.60000000009</v>
      </c>
      <c r="AA137" s="33">
        <f>AA141+AA145+AA146+AA147+AA148+AA149+AA150+AA151+AA152+AA153+AA154+AA155+AA156</f>
        <v>-18538.133999999998</v>
      </c>
      <c r="AB137" s="33">
        <f t="shared" si="680"/>
        <v>506362.46600000007</v>
      </c>
      <c r="AC137" s="33">
        <f>AC141+AC145+AC146+AC147+AC148+AC149+AC150+AC151+AC152+AC153+AC154+AC155+AC156</f>
        <v>0</v>
      </c>
      <c r="AD137" s="33">
        <f t="shared" si="681"/>
        <v>506362.46600000007</v>
      </c>
      <c r="AE137" s="33">
        <f>AE141+AE145+AE146+AE147+AE148+AE149+AE150+AE151+AE152+AE153+AE154+AE155+AE156</f>
        <v>-33133.949999999997</v>
      </c>
      <c r="AF137" s="33">
        <f t="shared" si="682"/>
        <v>473228.51600000006</v>
      </c>
      <c r="AG137" s="31">
        <f>AG141+AG145+AG146+AG147+AG148+AG149+AG150+AG151+AG152+AG153+AG154+AG155+AG156</f>
        <v>0</v>
      </c>
      <c r="AH137" s="33">
        <f t="shared" si="683"/>
        <v>473228.51600000006</v>
      </c>
      <c r="AI137" s="33">
        <f>AI141+AI145+AI146+AI147+AI148+AI149+AI150+AI151+AI152+AI153+AI154+AI155+AI156</f>
        <v>0</v>
      </c>
      <c r="AJ137" s="69">
        <f t="shared" si="684"/>
        <v>473228.51600000006</v>
      </c>
      <c r="AK137" s="33">
        <f t="shared" ref="AK137:BJ137" si="706">AK141+AK145+AK146+AK147+AK148+AK149+AK150+AK151+AK152+AK153+AK154+AK155</f>
        <v>618381.4</v>
      </c>
      <c r="AL137" s="33">
        <f>AL141+AL145+AL146+AL147+AL148+AL149+AL150+AL151+AL152+AL153+AL154+AL155+AL156</f>
        <v>-1768.8999999999996</v>
      </c>
      <c r="AM137" s="33">
        <f t="shared" si="440"/>
        <v>616612.5</v>
      </c>
      <c r="AN137" s="33">
        <f>AN141+AN145+AN146+AN147+AN148+AN149+AN150+AN151+AN152+AN153+AN154+AN155+AN156</f>
        <v>0</v>
      </c>
      <c r="AO137" s="33">
        <f t="shared" si="685"/>
        <v>616612.5</v>
      </c>
      <c r="AP137" s="33">
        <f>AP141+AP145+AP146+AP147+AP148+AP149+AP150+AP151+AP152+AP153+AP154+AP155+AP156</f>
        <v>0</v>
      </c>
      <c r="AQ137" s="33">
        <f t="shared" si="686"/>
        <v>616612.5</v>
      </c>
      <c r="AR137" s="33">
        <f>AR141+AR145+AR146+AR147+AR148+AR149+AR150+AR151+AR152+AR153+AR154+AR155+AR156</f>
        <v>0</v>
      </c>
      <c r="AS137" s="33">
        <f t="shared" si="687"/>
        <v>616612.5</v>
      </c>
      <c r="AT137" s="33">
        <f>AT141+AT145+AT146+AT147+AT148+AT149+AT150+AT151+AT152+AT153+AT154+AT155+AT156</f>
        <v>-18000</v>
      </c>
      <c r="AU137" s="33">
        <f t="shared" si="688"/>
        <v>598612.5</v>
      </c>
      <c r="AV137" s="33">
        <f>AV141+AV145+AV146+AV147+AV148+AV149+AV150+AV151+AV152+AV153+AV154+AV155+AV156</f>
        <v>0</v>
      </c>
      <c r="AW137" s="33">
        <f t="shared" si="689"/>
        <v>598612.5</v>
      </c>
      <c r="AX137" s="33">
        <f>AX141+AX145+AX146+AX147+AX148+AX149+AX150+AX151+AX152+AX153+AX154+AX155+AX156</f>
        <v>2738.9789999999994</v>
      </c>
      <c r="AY137" s="33">
        <f t="shared" si="690"/>
        <v>601351.47900000005</v>
      </c>
      <c r="AZ137" s="33">
        <f>AZ141+AZ145+AZ146+AZ147+AZ148+AZ149+AZ150+AZ151+AZ152+AZ153+AZ154+AZ155+AZ156</f>
        <v>0</v>
      </c>
      <c r="BA137" s="33">
        <f t="shared" si="691"/>
        <v>601351.47900000005</v>
      </c>
      <c r="BB137" s="33">
        <f>BB141+BB145+BB146+BB147+BB148+BB149+BB150+BB151+BB152+BB153+BB154+BB155+BB156</f>
        <v>45000</v>
      </c>
      <c r="BC137" s="33">
        <f t="shared" si="692"/>
        <v>646351.47900000005</v>
      </c>
      <c r="BD137" s="33">
        <f>BD141+BD145+BD146+BD147+BD148+BD149+BD150+BD151+BD152+BD153+BD154+BD155+BD156</f>
        <v>0</v>
      </c>
      <c r="BE137" s="33">
        <f t="shared" ref="BE137" si="707">BC137+BD137</f>
        <v>646351.47900000005</v>
      </c>
      <c r="BF137" s="31">
        <f>BF141+BF145+BF146+BF147+BF148+BF149+BF150+BF151+BF152+BF153+BF154+BF155+BF156</f>
        <v>33133.949999999997</v>
      </c>
      <c r="BG137" s="33">
        <f t="shared" si="694"/>
        <v>679485.429</v>
      </c>
      <c r="BH137" s="33">
        <f>BH141+BH145+BH146+BH147+BH148+BH149+BH150+BH151+BH152+BH153+BH154+BH155+BH156</f>
        <v>0</v>
      </c>
      <c r="BI137" s="69">
        <f t="shared" si="695"/>
        <v>679485.429</v>
      </c>
      <c r="BJ137" s="33">
        <f t="shared" si="706"/>
        <v>201480.4</v>
      </c>
      <c r="BK137" s="33">
        <f>BK141+BK145+BK146+BK147+BK148+BK149+BK150+BK151+BK152+BK153+BK154+BK155+BK156</f>
        <v>0</v>
      </c>
      <c r="BL137" s="33">
        <f t="shared" si="441"/>
        <v>201480.4</v>
      </c>
      <c r="BM137" s="33">
        <f>BM141+BM145+BM146+BM147+BM148+BM149+BM150+BM151+BM152+BM153+BM154+BM155+BM156</f>
        <v>0</v>
      </c>
      <c r="BN137" s="33">
        <f t="shared" si="696"/>
        <v>201480.4</v>
      </c>
      <c r="BO137" s="33">
        <f>BO141+BO145+BO146+BO147+BO148+BO149+BO150+BO151+BO152+BO153+BO154+BO155+BO156</f>
        <v>0</v>
      </c>
      <c r="BP137" s="33">
        <f t="shared" si="697"/>
        <v>201480.4</v>
      </c>
      <c r="BQ137" s="33">
        <f>BQ141+BQ145+BQ146+BQ147+BQ148+BQ149+BQ150+BQ151+BQ152+BQ153+BQ154+BQ155+BQ156</f>
        <v>0</v>
      </c>
      <c r="BR137" s="33">
        <f t="shared" si="698"/>
        <v>201480.4</v>
      </c>
      <c r="BS137" s="33">
        <f>BS141+BS145+BS146+BS147+BS148+BS149+BS150+BS151+BS152+BS153+BS154+BS155+BS156</f>
        <v>-92000</v>
      </c>
      <c r="BT137" s="33">
        <f t="shared" si="699"/>
        <v>109480.4</v>
      </c>
      <c r="BU137" s="33">
        <f>BU141+BU145+BU146+BU147+BU148+BU149+BU150+BU151+BU152+BU153+BU154+BU155+BU156</f>
        <v>0</v>
      </c>
      <c r="BV137" s="33">
        <f t="shared" si="700"/>
        <v>109480.4</v>
      </c>
      <c r="BW137" s="33">
        <f>BW141+BW145+BW146+BW147+BW148+BW149+BW150+BW151+BW152+BW153+BW154+BW155+BW156</f>
        <v>0</v>
      </c>
      <c r="BX137" s="33">
        <f t="shared" si="701"/>
        <v>109480.4</v>
      </c>
      <c r="BY137" s="33">
        <f>BY141+BY145+BY146+BY147+BY148+BY149+BY150+BY151+BY152+BY153+BY154+BY155+BY156</f>
        <v>0</v>
      </c>
      <c r="BZ137" s="33">
        <f t="shared" si="702"/>
        <v>109480.4</v>
      </c>
      <c r="CA137" s="33">
        <f>CA141+CA145+CA146+CA147+CA148+CA149+CA150+CA151+CA152+CA153+CA154+CA155+CA156</f>
        <v>0</v>
      </c>
      <c r="CB137" s="33">
        <f t="shared" ref="CB137" si="708">BZ137+CA137</f>
        <v>109480.4</v>
      </c>
      <c r="CC137" s="31">
        <f>CC141+CC145+CC146+CC147+CC148+CC149+CC150+CC151+CC152+CC153+CC154+CC155+CC156</f>
        <v>0</v>
      </c>
      <c r="CD137" s="33">
        <f t="shared" si="704"/>
        <v>109480.4</v>
      </c>
      <c r="CE137" s="33">
        <f>CE141+CE145+CE146+CE147+CE148+CE149+CE150+CE151+CE152+CE153+CE154+CE155+CE156</f>
        <v>0</v>
      </c>
      <c r="CF137" s="69">
        <f t="shared" si="705"/>
        <v>109480.4</v>
      </c>
      <c r="CG137" s="27"/>
      <c r="CH137" s="20"/>
      <c r="CI137" s="8"/>
    </row>
    <row r="138" spans="1:87" x14ac:dyDescent="0.35">
      <c r="A138" s="102"/>
      <c r="B138" s="103" t="s">
        <v>5</v>
      </c>
      <c r="C138" s="106"/>
      <c r="D138" s="32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1"/>
      <c r="AH138" s="33"/>
      <c r="AI138" s="33"/>
      <c r="AJ138" s="69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1"/>
      <c r="BG138" s="33"/>
      <c r="BH138" s="33"/>
      <c r="BI138" s="69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1"/>
      <c r="CD138" s="33"/>
      <c r="CE138" s="33"/>
      <c r="CF138" s="69"/>
      <c r="CG138" s="27"/>
      <c r="CH138" s="20"/>
      <c r="CI138" s="8"/>
    </row>
    <row r="139" spans="1:87" s="14" customFormat="1" hidden="1" x14ac:dyDescent="0.35">
      <c r="A139" s="12"/>
      <c r="B139" s="15" t="s">
        <v>6</v>
      </c>
      <c r="C139" s="50"/>
      <c r="D139" s="32">
        <f>D143+D145+D146+D147+D148+D149+D150+D151+D152+D153+D154+D155</f>
        <v>433563.80000000005</v>
      </c>
      <c r="E139" s="33">
        <f>E143+E145+E146+E147+E148+E149+E150+E151+E152+E153+E154+E155+E158</f>
        <v>-1474.1</v>
      </c>
      <c r="F139" s="33">
        <f t="shared" si="439"/>
        <v>432089.70000000007</v>
      </c>
      <c r="G139" s="33">
        <f>G143+G145+G146+G147+G148+G149+G150+G151+G152+G153+G154+G155+G158</f>
        <v>4011.2</v>
      </c>
      <c r="H139" s="33">
        <f t="shared" ref="H139:H141" si="709">F139+G139</f>
        <v>436100.90000000008</v>
      </c>
      <c r="I139" s="33">
        <f>I143+I145+I146+I147+I148+I149+I150+I151+I152+I153+I154+I155+I158</f>
        <v>0</v>
      </c>
      <c r="J139" s="33">
        <f t="shared" ref="J139:J141" si="710">H139+I139</f>
        <v>436100.90000000008</v>
      </c>
      <c r="K139" s="33">
        <f>K143+K145+K146+K147+K148+K149+K150+K151+K152+K153+K154+K155+K158</f>
        <v>0</v>
      </c>
      <c r="L139" s="33">
        <f t="shared" ref="L139:L141" si="711">J139+K139</f>
        <v>436100.90000000008</v>
      </c>
      <c r="M139" s="33">
        <f>M143+M145+M146+M147+M148+M149+M150+M151+M152+M153+M154+M155+M158</f>
        <v>0</v>
      </c>
      <c r="N139" s="33">
        <f t="shared" ref="N139:N141" si="712">L139+M139</f>
        <v>436100.90000000008</v>
      </c>
      <c r="O139" s="33">
        <f>O143+O145+O146+O147+O148+O149+O150+O151+O152+O153+O154+O155+O158</f>
        <v>18000</v>
      </c>
      <c r="P139" s="33">
        <f t="shared" ref="P139:P141" si="713">N139+O139</f>
        <v>454100.90000000008</v>
      </c>
      <c r="Q139" s="33">
        <f>Q143+Q145+Q146+Q147+Q148+Q149+Q150+Q151+Q152+Q153+Q154+Q155+Q158</f>
        <v>0</v>
      </c>
      <c r="R139" s="33">
        <f t="shared" ref="R139:R141" si="714">P139+Q139</f>
        <v>454100.90000000008</v>
      </c>
      <c r="S139" s="33">
        <f>S143+S145+S146+S147+S148+S149+S150+S151+S152+S153+S154+S155+S158</f>
        <v>-1361.5</v>
      </c>
      <c r="T139" s="33">
        <f t="shared" ref="T139:T141" si="715">R139+S139</f>
        <v>452739.40000000008</v>
      </c>
      <c r="U139" s="33">
        <f>U143+U145+U146+U147+U148+U149+U150+U151+U152+U153+U154+U155+U158</f>
        <v>0</v>
      </c>
      <c r="V139" s="33">
        <f t="shared" ref="V139:V141" si="716">T139+U139</f>
        <v>452739.40000000008</v>
      </c>
      <c r="W139" s="33">
        <f>W143+W145+W146+W147+W148+W149+W150+W151+W152+W153+W154+W155+W158</f>
        <v>-11500</v>
      </c>
      <c r="X139" s="33">
        <f t="shared" ref="X139:X141" si="717">V139+W139</f>
        <v>441239.40000000008</v>
      </c>
      <c r="Y139" s="33">
        <f>Y143+Y145+Y146+Y147+Y148+Y149+Y150+Y151+Y152+Y153+Y154+Y155+Y158</f>
        <v>0</v>
      </c>
      <c r="Z139" s="33">
        <f t="shared" ref="Z139:Z141" si="718">X139+Y139</f>
        <v>441239.40000000008</v>
      </c>
      <c r="AA139" s="33">
        <f>AA143+AA145+AA146+AA147+AA148+AA149+AA150+AA151+AA152+AA153+AA154+AA155+AA158</f>
        <v>-18538.133999999998</v>
      </c>
      <c r="AB139" s="33">
        <f t="shared" ref="AB139:AB141" si="719">Z139+AA139</f>
        <v>422701.26600000006</v>
      </c>
      <c r="AC139" s="33">
        <f>AC143+AC145+AC146+AC147+AC148+AC149+AC150+AC151+AC152+AC153+AC154+AC155+AC158</f>
        <v>0</v>
      </c>
      <c r="AD139" s="33">
        <f t="shared" ref="AD139:AD141" si="720">AB139+AC139</f>
        <v>422701.26600000006</v>
      </c>
      <c r="AE139" s="33">
        <f>AE143+AE145+AE146+AE147+AE148+AE149+AE150+AE151+AE152+AE153+AE154+AE155+AE158</f>
        <v>-33133.949999999997</v>
      </c>
      <c r="AF139" s="33">
        <f t="shared" ref="AF139:AF141" si="721">AD139+AE139</f>
        <v>389567.31600000005</v>
      </c>
      <c r="AG139" s="31">
        <f>AG143+AG145+AG146+AG147+AG148+AG149+AG150+AG151+AG152+AG153+AG154+AG155+AG158</f>
        <v>0</v>
      </c>
      <c r="AH139" s="33">
        <f t="shared" ref="AH139:AH141" si="722">AF139+AG139</f>
        <v>389567.31600000005</v>
      </c>
      <c r="AI139" s="33">
        <f>AI143+AI145+AI146+AI147+AI148+AI149+AI150+AI151+AI152+AI153+AI154+AI155+AI158</f>
        <v>0</v>
      </c>
      <c r="AJ139" s="33">
        <f t="shared" ref="AJ139:AJ141" si="723">AH139+AI139</f>
        <v>389567.31600000005</v>
      </c>
      <c r="AK139" s="33">
        <f t="shared" ref="AK139:BJ139" si="724">AK143+AK145+AK146+AK147+AK148+AK149+AK150+AK151+AK152+AK153+AK154+AK155</f>
        <v>618381.4</v>
      </c>
      <c r="AL139" s="33">
        <f>AL143+AL145+AL146+AL147+AL148+AL149+AL150+AL151+AL152+AL153+AL154+AL155+AL158</f>
        <v>-1768.8999999999996</v>
      </c>
      <c r="AM139" s="33">
        <f t="shared" si="440"/>
        <v>616612.5</v>
      </c>
      <c r="AN139" s="33">
        <f>AN143+AN145+AN146+AN147+AN148+AN149+AN150+AN151+AN152+AN153+AN154+AN155+AN158</f>
        <v>0</v>
      </c>
      <c r="AO139" s="33">
        <f t="shared" ref="AO139:AO141" si="725">AM139+AN139</f>
        <v>616612.5</v>
      </c>
      <c r="AP139" s="33">
        <f>AP143+AP145+AP146+AP147+AP148+AP149+AP150+AP151+AP152+AP153+AP154+AP155+AP158</f>
        <v>0</v>
      </c>
      <c r="AQ139" s="33">
        <f t="shared" ref="AQ139:AQ141" si="726">AO139+AP139</f>
        <v>616612.5</v>
      </c>
      <c r="AR139" s="33">
        <f>AR143+AR145+AR146+AR147+AR148+AR149+AR150+AR151+AR152+AR153+AR154+AR155+AR158</f>
        <v>0</v>
      </c>
      <c r="AS139" s="33">
        <f t="shared" ref="AS139:AS141" si="727">AQ139+AR139</f>
        <v>616612.5</v>
      </c>
      <c r="AT139" s="33">
        <f>AT143+AT145+AT146+AT147+AT148+AT149+AT150+AT151+AT152+AT153+AT154+AT155+AT158</f>
        <v>-18000</v>
      </c>
      <c r="AU139" s="33">
        <f t="shared" ref="AU139:AU141" si="728">AS139+AT139</f>
        <v>598612.5</v>
      </c>
      <c r="AV139" s="33">
        <f>AV143+AV145+AV146+AV147+AV148+AV149+AV150+AV151+AV152+AV153+AV154+AV155+AV158</f>
        <v>0</v>
      </c>
      <c r="AW139" s="33">
        <f t="shared" ref="AW139:AW141" si="729">AU139+AV139</f>
        <v>598612.5</v>
      </c>
      <c r="AX139" s="33">
        <f>AX143+AX145+AX146+AX147+AX148+AX149+AX150+AX151+AX152+AX153+AX154+AX155+AX158</f>
        <v>2738.9789999999994</v>
      </c>
      <c r="AY139" s="33">
        <f t="shared" ref="AY139:AY141" si="730">AW139+AX139</f>
        <v>601351.47900000005</v>
      </c>
      <c r="AZ139" s="33">
        <f>AZ143+AZ145+AZ146+AZ147+AZ148+AZ149+AZ150+AZ151+AZ152+AZ153+AZ154+AZ155+AZ158</f>
        <v>0</v>
      </c>
      <c r="BA139" s="33">
        <f t="shared" ref="BA139:BA141" si="731">AY139+AZ139</f>
        <v>601351.47900000005</v>
      </c>
      <c r="BB139" s="33">
        <f>BB143+BB145+BB146+BB147+BB148+BB149+BB150+BB151+BB152+BB153+BB154+BB155+BB158</f>
        <v>45000</v>
      </c>
      <c r="BC139" s="33">
        <f t="shared" ref="BC139:BC141" si="732">BA139+BB139</f>
        <v>646351.47900000005</v>
      </c>
      <c r="BD139" s="33">
        <f>BD143+BD145+BD146+BD147+BD148+BD149+BD150+BD151+BD152+BD153+BD154+BD155+BD158</f>
        <v>0</v>
      </c>
      <c r="BE139" s="33">
        <f t="shared" ref="BE139:BE141" si="733">BC139+BD139</f>
        <v>646351.47900000005</v>
      </c>
      <c r="BF139" s="31">
        <f>BF143+BF145+BF146+BF147+BF148+BF149+BF150+BF151+BF152+BF153+BF154+BF155+BF158</f>
        <v>33133.949999999997</v>
      </c>
      <c r="BG139" s="33">
        <f t="shared" ref="BG139:BG141" si="734">BE139+BF139</f>
        <v>679485.429</v>
      </c>
      <c r="BH139" s="33">
        <f>BH143+BH145+BH146+BH147+BH148+BH149+BH150+BH151+BH152+BH153+BH154+BH155+BH158</f>
        <v>0</v>
      </c>
      <c r="BI139" s="33">
        <f t="shared" ref="BI139:BI141" si="735">BG139+BH139</f>
        <v>679485.429</v>
      </c>
      <c r="BJ139" s="33">
        <f t="shared" si="724"/>
        <v>201480.4</v>
      </c>
      <c r="BK139" s="33">
        <f>BK143+BK145+BK146+BK147+BK148+BK149+BK150+BK151+BK152+BK153+BK154+BK155+BK158</f>
        <v>0</v>
      </c>
      <c r="BL139" s="33">
        <f t="shared" si="441"/>
        <v>201480.4</v>
      </c>
      <c r="BM139" s="33">
        <f>BM143+BM145+BM146+BM147+BM148+BM149+BM150+BM151+BM152+BM153+BM154+BM155+BM158</f>
        <v>0</v>
      </c>
      <c r="BN139" s="33">
        <f t="shared" ref="BN139:BN141" si="736">BL139+BM139</f>
        <v>201480.4</v>
      </c>
      <c r="BO139" s="33">
        <f>BO143+BO145+BO146+BO147+BO148+BO149+BO150+BO151+BO152+BO153+BO154+BO155+BO158</f>
        <v>0</v>
      </c>
      <c r="BP139" s="33">
        <f t="shared" ref="BP139:BP141" si="737">BN139+BO139</f>
        <v>201480.4</v>
      </c>
      <c r="BQ139" s="33">
        <f>BQ143+BQ145+BQ146+BQ147+BQ148+BQ149+BQ150+BQ151+BQ152+BQ153+BQ154+BQ155+BQ158</f>
        <v>0</v>
      </c>
      <c r="BR139" s="33">
        <f t="shared" ref="BR139:BR141" si="738">BP139+BQ139</f>
        <v>201480.4</v>
      </c>
      <c r="BS139" s="33">
        <f>BS143+BS145+BS146+BS147+BS148+BS149+BS150+BS151+BS152+BS153+BS154+BS155+BS158</f>
        <v>-92000</v>
      </c>
      <c r="BT139" s="33">
        <f t="shared" ref="BT139:BT141" si="739">BR139+BS139</f>
        <v>109480.4</v>
      </c>
      <c r="BU139" s="33">
        <f>BU143+BU145+BU146+BU147+BU148+BU149+BU150+BU151+BU152+BU153+BU154+BU155+BU158</f>
        <v>0</v>
      </c>
      <c r="BV139" s="33">
        <f t="shared" ref="BV139:BV141" si="740">BT139+BU139</f>
        <v>109480.4</v>
      </c>
      <c r="BW139" s="33">
        <f>BW143+BW145+BW146+BW147+BW148+BW149+BW150+BW151+BW152+BW153+BW154+BW155+BW158</f>
        <v>0</v>
      </c>
      <c r="BX139" s="33">
        <f t="shared" ref="BX139:BX141" si="741">BV139+BW139</f>
        <v>109480.4</v>
      </c>
      <c r="BY139" s="33">
        <f>BY143+BY145+BY146+BY147+BY148+BY149+BY150+BY151+BY152+BY153+BY154+BY155+BY158</f>
        <v>0</v>
      </c>
      <c r="BZ139" s="33">
        <f t="shared" ref="BZ139:BZ141" si="742">BX139+BY139</f>
        <v>109480.4</v>
      </c>
      <c r="CA139" s="33">
        <f>CA143+CA145+CA146+CA147+CA148+CA149+CA150+CA151+CA152+CA153+CA154+CA155+CA158</f>
        <v>0</v>
      </c>
      <c r="CB139" s="33">
        <f t="shared" ref="CB139:CB141" si="743">BZ139+CA139</f>
        <v>109480.4</v>
      </c>
      <c r="CC139" s="31">
        <f>CC143+CC145+CC146+CC147+CC148+CC149+CC150+CC151+CC152+CC153+CC154+CC155+CC158</f>
        <v>0</v>
      </c>
      <c r="CD139" s="33">
        <f t="shared" ref="CD139:CD141" si="744">CB139+CC139</f>
        <v>109480.4</v>
      </c>
      <c r="CE139" s="33">
        <f>CE143+CE145+CE146+CE147+CE148+CE149+CE150+CE151+CE152+CE153+CE154+CE155+CE158</f>
        <v>0</v>
      </c>
      <c r="CF139" s="33">
        <f t="shared" ref="CF139:CF141" si="745">CD139+CE139</f>
        <v>109480.4</v>
      </c>
      <c r="CG139" s="27"/>
      <c r="CH139" s="20" t="s">
        <v>49</v>
      </c>
      <c r="CI139" s="13"/>
    </row>
    <row r="140" spans="1:87" x14ac:dyDescent="0.35">
      <c r="A140" s="102"/>
      <c r="B140" s="103" t="s">
        <v>12</v>
      </c>
      <c r="C140" s="106"/>
      <c r="D140" s="32">
        <f>D144</f>
        <v>83661.2</v>
      </c>
      <c r="E140" s="33">
        <f>E144+E159</f>
        <v>0</v>
      </c>
      <c r="F140" s="33">
        <f t="shared" si="439"/>
        <v>83661.2</v>
      </c>
      <c r="G140" s="33">
        <f>G144+G159</f>
        <v>0</v>
      </c>
      <c r="H140" s="33">
        <f t="shared" si="709"/>
        <v>83661.2</v>
      </c>
      <c r="I140" s="33">
        <f>I144+I159</f>
        <v>0</v>
      </c>
      <c r="J140" s="33">
        <f t="shared" si="710"/>
        <v>83661.2</v>
      </c>
      <c r="K140" s="33">
        <f>K144+K159</f>
        <v>0</v>
      </c>
      <c r="L140" s="33">
        <f t="shared" si="711"/>
        <v>83661.2</v>
      </c>
      <c r="M140" s="33">
        <f>M144+M159</f>
        <v>0</v>
      </c>
      <c r="N140" s="33">
        <f t="shared" si="712"/>
        <v>83661.2</v>
      </c>
      <c r="O140" s="33">
        <f>O144+O159</f>
        <v>0</v>
      </c>
      <c r="P140" s="33">
        <f t="shared" si="713"/>
        <v>83661.2</v>
      </c>
      <c r="Q140" s="33">
        <f>Q144+Q159</f>
        <v>0</v>
      </c>
      <c r="R140" s="33">
        <f t="shared" si="714"/>
        <v>83661.2</v>
      </c>
      <c r="S140" s="33">
        <f>S144+S159</f>
        <v>0</v>
      </c>
      <c r="T140" s="33">
        <f t="shared" si="715"/>
        <v>83661.2</v>
      </c>
      <c r="U140" s="33">
        <f>U144+U159</f>
        <v>0</v>
      </c>
      <c r="V140" s="33">
        <f t="shared" si="716"/>
        <v>83661.2</v>
      </c>
      <c r="W140" s="33">
        <f>W144+W159</f>
        <v>0</v>
      </c>
      <c r="X140" s="33">
        <f t="shared" si="717"/>
        <v>83661.2</v>
      </c>
      <c r="Y140" s="33">
        <f>Y144+Y159</f>
        <v>0</v>
      </c>
      <c r="Z140" s="33">
        <f t="shared" si="718"/>
        <v>83661.2</v>
      </c>
      <c r="AA140" s="33">
        <f>AA144+AA159</f>
        <v>0</v>
      </c>
      <c r="AB140" s="33">
        <f t="shared" si="719"/>
        <v>83661.2</v>
      </c>
      <c r="AC140" s="33">
        <f>AC144+AC159</f>
        <v>0</v>
      </c>
      <c r="AD140" s="33">
        <f t="shared" si="720"/>
        <v>83661.2</v>
      </c>
      <c r="AE140" s="33">
        <f>AE144+AE159</f>
        <v>0</v>
      </c>
      <c r="AF140" s="33">
        <f t="shared" si="721"/>
        <v>83661.2</v>
      </c>
      <c r="AG140" s="31">
        <f>AG144+AG159</f>
        <v>0</v>
      </c>
      <c r="AH140" s="33">
        <f t="shared" si="722"/>
        <v>83661.2</v>
      </c>
      <c r="AI140" s="33">
        <f>AI144+AI159</f>
        <v>0</v>
      </c>
      <c r="AJ140" s="69">
        <f t="shared" si="723"/>
        <v>83661.2</v>
      </c>
      <c r="AK140" s="33">
        <f t="shared" ref="AK140:BJ140" si="746">AK144</f>
        <v>0</v>
      </c>
      <c r="AL140" s="33">
        <f>AL144+AL159</f>
        <v>0</v>
      </c>
      <c r="AM140" s="33">
        <f t="shared" si="440"/>
        <v>0</v>
      </c>
      <c r="AN140" s="33">
        <f>AN144+AN159</f>
        <v>0</v>
      </c>
      <c r="AO140" s="33">
        <f t="shared" si="725"/>
        <v>0</v>
      </c>
      <c r="AP140" s="33">
        <f>AP144+AP159</f>
        <v>0</v>
      </c>
      <c r="AQ140" s="33">
        <f t="shared" si="726"/>
        <v>0</v>
      </c>
      <c r="AR140" s="33">
        <f>AR144+AR159</f>
        <v>0</v>
      </c>
      <c r="AS140" s="33">
        <f t="shared" si="727"/>
        <v>0</v>
      </c>
      <c r="AT140" s="33">
        <f>AT144+AT159</f>
        <v>0</v>
      </c>
      <c r="AU140" s="33">
        <f t="shared" si="728"/>
        <v>0</v>
      </c>
      <c r="AV140" s="33">
        <f>AV144+AV159</f>
        <v>0</v>
      </c>
      <c r="AW140" s="33">
        <f t="shared" si="729"/>
        <v>0</v>
      </c>
      <c r="AX140" s="33">
        <f>AX144+AX159</f>
        <v>0</v>
      </c>
      <c r="AY140" s="33">
        <f t="shared" si="730"/>
        <v>0</v>
      </c>
      <c r="AZ140" s="33">
        <f>AZ144+AZ159</f>
        <v>0</v>
      </c>
      <c r="BA140" s="33">
        <f t="shared" si="731"/>
        <v>0</v>
      </c>
      <c r="BB140" s="33">
        <f>BB144+BB159</f>
        <v>0</v>
      </c>
      <c r="BC140" s="33">
        <f t="shared" si="732"/>
        <v>0</v>
      </c>
      <c r="BD140" s="33">
        <f>BD144+BD159</f>
        <v>0</v>
      </c>
      <c r="BE140" s="33">
        <f t="shared" si="733"/>
        <v>0</v>
      </c>
      <c r="BF140" s="31">
        <f>BF144+BF159</f>
        <v>0</v>
      </c>
      <c r="BG140" s="33">
        <f t="shared" si="734"/>
        <v>0</v>
      </c>
      <c r="BH140" s="33">
        <f>BH144+BH159</f>
        <v>0</v>
      </c>
      <c r="BI140" s="69">
        <f t="shared" si="735"/>
        <v>0</v>
      </c>
      <c r="BJ140" s="33">
        <f t="shared" si="746"/>
        <v>0</v>
      </c>
      <c r="BK140" s="33">
        <f>BK144+BK159</f>
        <v>0</v>
      </c>
      <c r="BL140" s="33">
        <f t="shared" si="441"/>
        <v>0</v>
      </c>
      <c r="BM140" s="33">
        <f>BM144+BM159</f>
        <v>0</v>
      </c>
      <c r="BN140" s="33">
        <f t="shared" si="736"/>
        <v>0</v>
      </c>
      <c r="BO140" s="33">
        <f>BO144+BO159</f>
        <v>0</v>
      </c>
      <c r="BP140" s="33">
        <f t="shared" si="737"/>
        <v>0</v>
      </c>
      <c r="BQ140" s="33">
        <f>BQ144+BQ159</f>
        <v>0</v>
      </c>
      <c r="BR140" s="33">
        <f t="shared" si="738"/>
        <v>0</v>
      </c>
      <c r="BS140" s="33">
        <f>BS144+BS159</f>
        <v>0</v>
      </c>
      <c r="BT140" s="33">
        <f t="shared" si="739"/>
        <v>0</v>
      </c>
      <c r="BU140" s="33">
        <f>BU144+BU159</f>
        <v>0</v>
      </c>
      <c r="BV140" s="33">
        <f t="shared" si="740"/>
        <v>0</v>
      </c>
      <c r="BW140" s="33">
        <f>BW144+BW159</f>
        <v>0</v>
      </c>
      <c r="BX140" s="33">
        <f t="shared" si="741"/>
        <v>0</v>
      </c>
      <c r="BY140" s="33">
        <f>BY144+BY159</f>
        <v>0</v>
      </c>
      <c r="BZ140" s="33">
        <f t="shared" si="742"/>
        <v>0</v>
      </c>
      <c r="CA140" s="33">
        <f>CA144+CA159</f>
        <v>0</v>
      </c>
      <c r="CB140" s="33">
        <f t="shared" si="743"/>
        <v>0</v>
      </c>
      <c r="CC140" s="31">
        <f>CC144+CC159</f>
        <v>0</v>
      </c>
      <c r="CD140" s="33">
        <f t="shared" si="744"/>
        <v>0</v>
      </c>
      <c r="CE140" s="33">
        <f>CE144+CE159</f>
        <v>0</v>
      </c>
      <c r="CF140" s="69">
        <f t="shared" si="745"/>
        <v>0</v>
      </c>
      <c r="CG140" s="27"/>
      <c r="CH140" s="20"/>
      <c r="CI140" s="8"/>
    </row>
    <row r="141" spans="1:87" ht="54" x14ac:dyDescent="0.35">
      <c r="A141" s="102" t="s">
        <v>155</v>
      </c>
      <c r="B141" s="103" t="s">
        <v>97</v>
      </c>
      <c r="C141" s="104" t="s">
        <v>28</v>
      </c>
      <c r="D141" s="30">
        <f>D143+D144</f>
        <v>144161.20000000001</v>
      </c>
      <c r="E141" s="31">
        <f>E143+E144</f>
        <v>-8013.6</v>
      </c>
      <c r="F141" s="31">
        <f t="shared" si="439"/>
        <v>136147.6</v>
      </c>
      <c r="G141" s="31">
        <f>G143+G144</f>
        <v>3770.5059999999999</v>
      </c>
      <c r="H141" s="31">
        <f t="shared" si="709"/>
        <v>139918.106</v>
      </c>
      <c r="I141" s="31">
        <f>I143+I144</f>
        <v>0</v>
      </c>
      <c r="J141" s="31">
        <f t="shared" si="710"/>
        <v>139918.106</v>
      </c>
      <c r="K141" s="31">
        <f>K143+K144</f>
        <v>-2353.636</v>
      </c>
      <c r="L141" s="31">
        <f t="shared" si="711"/>
        <v>137564.47</v>
      </c>
      <c r="M141" s="31">
        <f>M143+M144</f>
        <v>2353.6</v>
      </c>
      <c r="N141" s="31">
        <f t="shared" si="712"/>
        <v>139918.07</v>
      </c>
      <c r="O141" s="69">
        <f>O143+O144</f>
        <v>18000</v>
      </c>
      <c r="P141" s="31">
        <f t="shared" si="713"/>
        <v>157918.07</v>
      </c>
      <c r="Q141" s="31">
        <f>Q143+Q144</f>
        <v>0</v>
      </c>
      <c r="R141" s="31">
        <f t="shared" si="714"/>
        <v>157918.07</v>
      </c>
      <c r="S141" s="31">
        <f>S143+S144</f>
        <v>0</v>
      </c>
      <c r="T141" s="31">
        <f t="shared" si="715"/>
        <v>157918.07</v>
      </c>
      <c r="U141" s="31">
        <f>U143+U144</f>
        <v>0</v>
      </c>
      <c r="V141" s="31">
        <f t="shared" si="716"/>
        <v>157918.07</v>
      </c>
      <c r="W141" s="31">
        <f>W143+W144</f>
        <v>0</v>
      </c>
      <c r="X141" s="31">
        <f t="shared" si="717"/>
        <v>157918.07</v>
      </c>
      <c r="Y141" s="31">
        <f>Y143+Y144</f>
        <v>0</v>
      </c>
      <c r="Z141" s="31">
        <f t="shared" si="718"/>
        <v>157918.07</v>
      </c>
      <c r="AA141" s="31">
        <f>AA143+AA144</f>
        <v>-16426.754000000001</v>
      </c>
      <c r="AB141" s="31">
        <f t="shared" si="719"/>
        <v>141491.31599999999</v>
      </c>
      <c r="AC141" s="31">
        <f>AC143+AC144</f>
        <v>0</v>
      </c>
      <c r="AD141" s="31">
        <f t="shared" si="720"/>
        <v>141491.31599999999</v>
      </c>
      <c r="AE141" s="31">
        <f>AE143+AE144</f>
        <v>0</v>
      </c>
      <c r="AF141" s="31">
        <f t="shared" si="721"/>
        <v>141491.31599999999</v>
      </c>
      <c r="AG141" s="31">
        <f>AG143+AG144</f>
        <v>0</v>
      </c>
      <c r="AH141" s="31">
        <f t="shared" si="722"/>
        <v>141491.31599999999</v>
      </c>
      <c r="AI141" s="42">
        <f>AI143+AI144</f>
        <v>0</v>
      </c>
      <c r="AJ141" s="69">
        <f t="shared" si="723"/>
        <v>141491.31599999999</v>
      </c>
      <c r="AK141" s="31">
        <f t="shared" ref="AK141:BK141" si="747">AK143+AK144</f>
        <v>68900</v>
      </c>
      <c r="AL141" s="31">
        <f t="shared" ref="AL141:AN141" si="748">AL143+AL144</f>
        <v>-8356.2000000000007</v>
      </c>
      <c r="AM141" s="31">
        <f t="shared" si="440"/>
        <v>60543.8</v>
      </c>
      <c r="AN141" s="31">
        <f t="shared" si="748"/>
        <v>0</v>
      </c>
      <c r="AO141" s="31">
        <f t="shared" si="725"/>
        <v>60543.8</v>
      </c>
      <c r="AP141" s="31">
        <f t="shared" ref="AP141:AR141" si="749">AP143+AP144</f>
        <v>0</v>
      </c>
      <c r="AQ141" s="31">
        <f t="shared" si="726"/>
        <v>60543.8</v>
      </c>
      <c r="AR141" s="31">
        <f t="shared" si="749"/>
        <v>0</v>
      </c>
      <c r="AS141" s="31">
        <f t="shared" si="727"/>
        <v>60543.8</v>
      </c>
      <c r="AT141" s="31">
        <f t="shared" ref="AT141:AV141" si="750">AT143+AT144</f>
        <v>-18000</v>
      </c>
      <c r="AU141" s="31">
        <f t="shared" si="728"/>
        <v>42543.8</v>
      </c>
      <c r="AV141" s="31">
        <f t="shared" si="750"/>
        <v>0</v>
      </c>
      <c r="AW141" s="31">
        <f t="shared" si="729"/>
        <v>42543.8</v>
      </c>
      <c r="AX141" s="31">
        <f t="shared" ref="AX141:AZ141" si="751">AX143+AX144</f>
        <v>0</v>
      </c>
      <c r="AY141" s="31">
        <f t="shared" si="730"/>
        <v>42543.8</v>
      </c>
      <c r="AZ141" s="31">
        <f t="shared" si="751"/>
        <v>0</v>
      </c>
      <c r="BA141" s="31">
        <f t="shared" si="731"/>
        <v>42543.8</v>
      </c>
      <c r="BB141" s="31">
        <f t="shared" ref="BB141:BD141" si="752">BB143+BB144</f>
        <v>-10266.974</v>
      </c>
      <c r="BC141" s="31">
        <f t="shared" si="732"/>
        <v>32276.826000000001</v>
      </c>
      <c r="BD141" s="31">
        <f t="shared" si="752"/>
        <v>0</v>
      </c>
      <c r="BE141" s="31">
        <f t="shared" si="733"/>
        <v>32276.826000000001</v>
      </c>
      <c r="BF141" s="31">
        <f t="shared" ref="BF141:BH141" si="753">BF143+BF144</f>
        <v>0</v>
      </c>
      <c r="BG141" s="31">
        <f t="shared" si="734"/>
        <v>32276.826000000001</v>
      </c>
      <c r="BH141" s="42">
        <f t="shared" si="753"/>
        <v>0</v>
      </c>
      <c r="BI141" s="69">
        <f t="shared" si="735"/>
        <v>32276.826000000001</v>
      </c>
      <c r="BJ141" s="31">
        <f t="shared" si="747"/>
        <v>80000</v>
      </c>
      <c r="BK141" s="31">
        <f t="shared" si="747"/>
        <v>0</v>
      </c>
      <c r="BL141" s="31">
        <f t="shared" si="441"/>
        <v>80000</v>
      </c>
      <c r="BM141" s="31">
        <f t="shared" ref="BM141:BO141" si="754">BM143+BM144</f>
        <v>0</v>
      </c>
      <c r="BN141" s="31">
        <f t="shared" si="736"/>
        <v>80000</v>
      </c>
      <c r="BO141" s="31">
        <f t="shared" si="754"/>
        <v>0</v>
      </c>
      <c r="BP141" s="31">
        <f t="shared" si="737"/>
        <v>80000</v>
      </c>
      <c r="BQ141" s="31">
        <f t="shared" ref="BQ141:BS141" si="755">BQ143+BQ144</f>
        <v>0</v>
      </c>
      <c r="BR141" s="31">
        <f t="shared" si="738"/>
        <v>80000</v>
      </c>
      <c r="BS141" s="31">
        <f t="shared" si="755"/>
        <v>0</v>
      </c>
      <c r="BT141" s="31">
        <f t="shared" si="739"/>
        <v>80000</v>
      </c>
      <c r="BU141" s="31">
        <f t="shared" ref="BU141:BW141" si="756">BU143+BU144</f>
        <v>0</v>
      </c>
      <c r="BV141" s="31">
        <f t="shared" si="740"/>
        <v>80000</v>
      </c>
      <c r="BW141" s="31">
        <f t="shared" si="756"/>
        <v>0</v>
      </c>
      <c r="BX141" s="31">
        <f t="shared" si="741"/>
        <v>80000</v>
      </c>
      <c r="BY141" s="31">
        <f t="shared" ref="BY141:CA141" si="757">BY143+BY144</f>
        <v>0</v>
      </c>
      <c r="BZ141" s="31">
        <f t="shared" si="742"/>
        <v>80000</v>
      </c>
      <c r="CA141" s="31">
        <f t="shared" si="757"/>
        <v>0</v>
      </c>
      <c r="CB141" s="31">
        <f t="shared" si="743"/>
        <v>80000</v>
      </c>
      <c r="CC141" s="31">
        <f t="shared" ref="CC141:CE141" si="758">CC143+CC144</f>
        <v>0</v>
      </c>
      <c r="CD141" s="31">
        <f t="shared" si="744"/>
        <v>80000</v>
      </c>
      <c r="CE141" s="42">
        <f t="shared" si="758"/>
        <v>0</v>
      </c>
      <c r="CF141" s="69">
        <f t="shared" si="745"/>
        <v>80000</v>
      </c>
      <c r="CG141" s="25"/>
      <c r="CI141" s="8"/>
    </row>
    <row r="142" spans="1:87" x14ac:dyDescent="0.35">
      <c r="A142" s="102"/>
      <c r="B142" s="103" t="s">
        <v>5</v>
      </c>
      <c r="C142" s="104"/>
      <c r="D142" s="30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69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42"/>
      <c r="AJ142" s="69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42"/>
      <c r="BI142" s="69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42"/>
      <c r="CF142" s="69"/>
      <c r="CG142" s="25"/>
      <c r="CI142" s="8"/>
    </row>
    <row r="143" spans="1:87" ht="20.399999999999999" hidden="1" customHeight="1" x14ac:dyDescent="0.35">
      <c r="A143" s="102"/>
      <c r="B143" s="105" t="s">
        <v>6</v>
      </c>
      <c r="C143" s="106"/>
      <c r="D143" s="30">
        <v>60500</v>
      </c>
      <c r="E143" s="31"/>
      <c r="F143" s="31">
        <f t="shared" si="439"/>
        <v>60500</v>
      </c>
      <c r="G143" s="31">
        <v>3770.5059999999999</v>
      </c>
      <c r="H143" s="31">
        <f t="shared" ref="H143:H156" si="759">F143+G143</f>
        <v>64270.506000000001</v>
      </c>
      <c r="I143" s="31"/>
      <c r="J143" s="31">
        <f t="shared" ref="J143:J156" si="760">H143+I143</f>
        <v>64270.506000000001</v>
      </c>
      <c r="K143" s="31">
        <v>-2353.636</v>
      </c>
      <c r="L143" s="31">
        <f t="shared" ref="L143:L156" si="761">J143+K143</f>
        <v>61916.87</v>
      </c>
      <c r="M143" s="31"/>
      <c r="N143" s="31">
        <f t="shared" ref="N143:N156" si="762">L143+M143</f>
        <v>61916.87</v>
      </c>
      <c r="O143" s="69">
        <v>18000</v>
      </c>
      <c r="P143" s="31">
        <f t="shared" ref="P143:P156" si="763">N143+O143</f>
        <v>79916.87</v>
      </c>
      <c r="Q143" s="31"/>
      <c r="R143" s="31">
        <f t="shared" ref="R143:R156" si="764">P143+Q143</f>
        <v>79916.87</v>
      </c>
      <c r="S143" s="31"/>
      <c r="T143" s="31">
        <f t="shared" ref="T143:T156" si="765">R143+S143</f>
        <v>79916.87</v>
      </c>
      <c r="U143" s="31"/>
      <c r="V143" s="31">
        <f t="shared" ref="V143:V156" si="766">T143+U143</f>
        <v>79916.87</v>
      </c>
      <c r="W143" s="31"/>
      <c r="X143" s="31">
        <f t="shared" ref="X143:X156" si="767">V143+W143</f>
        <v>79916.87</v>
      </c>
      <c r="Y143" s="31"/>
      <c r="Z143" s="31">
        <f t="shared" ref="Z143:Z156" si="768">X143+Y143</f>
        <v>79916.87</v>
      </c>
      <c r="AA143" s="31">
        <v>-16426.754000000001</v>
      </c>
      <c r="AB143" s="31">
        <f t="shared" ref="AB143:AB156" si="769">Z143+AA143</f>
        <v>63490.115999999995</v>
      </c>
      <c r="AC143" s="31"/>
      <c r="AD143" s="31">
        <f t="shared" ref="AD143:AD156" si="770">AB143+AC143</f>
        <v>63490.115999999995</v>
      </c>
      <c r="AE143" s="31"/>
      <c r="AF143" s="31">
        <f t="shared" ref="AF143:AF156" si="771">AD143+AE143</f>
        <v>63490.115999999995</v>
      </c>
      <c r="AG143" s="31"/>
      <c r="AH143" s="31">
        <f t="shared" ref="AH143:AH156" si="772">AF143+AG143</f>
        <v>63490.115999999995</v>
      </c>
      <c r="AI143" s="69"/>
      <c r="AJ143" s="69">
        <f t="shared" ref="AJ143:AJ156" si="773">AH143+AI143</f>
        <v>63490.115999999995</v>
      </c>
      <c r="AK143" s="31">
        <v>68900</v>
      </c>
      <c r="AL143" s="31">
        <v>-8356.2000000000007</v>
      </c>
      <c r="AM143" s="31">
        <f t="shared" si="440"/>
        <v>60543.8</v>
      </c>
      <c r="AN143" s="31"/>
      <c r="AO143" s="31">
        <f t="shared" ref="AO143:AO156" si="774">AM143+AN143</f>
        <v>60543.8</v>
      </c>
      <c r="AP143" s="31"/>
      <c r="AQ143" s="31">
        <f t="shared" ref="AQ143:AQ156" si="775">AO143+AP143</f>
        <v>60543.8</v>
      </c>
      <c r="AR143" s="31"/>
      <c r="AS143" s="31">
        <f t="shared" ref="AS143:AS156" si="776">AQ143+AR143</f>
        <v>60543.8</v>
      </c>
      <c r="AT143" s="31">
        <v>-18000</v>
      </c>
      <c r="AU143" s="31">
        <f t="shared" ref="AU143:AU156" si="777">AS143+AT143</f>
        <v>42543.8</v>
      </c>
      <c r="AV143" s="31"/>
      <c r="AW143" s="31">
        <f t="shared" ref="AW143:AW156" si="778">AU143+AV143</f>
        <v>42543.8</v>
      </c>
      <c r="AX143" s="31"/>
      <c r="AY143" s="31">
        <f t="shared" ref="AY143:AY156" si="779">AW143+AX143</f>
        <v>42543.8</v>
      </c>
      <c r="AZ143" s="31"/>
      <c r="BA143" s="31">
        <f t="shared" ref="BA143:BA156" si="780">AY143+AZ143</f>
        <v>42543.8</v>
      </c>
      <c r="BB143" s="31">
        <v>-10266.974</v>
      </c>
      <c r="BC143" s="31">
        <f t="shared" ref="BC143:BC156" si="781">BA143+BB143</f>
        <v>32276.826000000001</v>
      </c>
      <c r="BD143" s="31"/>
      <c r="BE143" s="31">
        <f t="shared" ref="BE143:BE156" si="782">BC143+BD143</f>
        <v>32276.826000000001</v>
      </c>
      <c r="BF143" s="31"/>
      <c r="BG143" s="31">
        <f t="shared" ref="BG143:BG156" si="783">BE143+BF143</f>
        <v>32276.826000000001</v>
      </c>
      <c r="BH143" s="42"/>
      <c r="BI143" s="69">
        <f t="shared" ref="BI143:BI156" si="784">BG143+BH143</f>
        <v>32276.826000000001</v>
      </c>
      <c r="BJ143" s="31">
        <v>80000</v>
      </c>
      <c r="BK143" s="31"/>
      <c r="BL143" s="31">
        <f t="shared" si="441"/>
        <v>80000</v>
      </c>
      <c r="BM143" s="31"/>
      <c r="BN143" s="31">
        <f t="shared" ref="BN143:BN156" si="785">BL143+BM143</f>
        <v>80000</v>
      </c>
      <c r="BO143" s="31"/>
      <c r="BP143" s="31">
        <f t="shared" ref="BP143:BP156" si="786">BN143+BO143</f>
        <v>80000</v>
      </c>
      <c r="BQ143" s="31"/>
      <c r="BR143" s="31">
        <f t="shared" ref="BR143:BR156" si="787">BP143+BQ143</f>
        <v>80000</v>
      </c>
      <c r="BS143" s="31"/>
      <c r="BT143" s="31">
        <f t="shared" ref="BT143:BT156" si="788">BR143+BS143</f>
        <v>80000</v>
      </c>
      <c r="BU143" s="31"/>
      <c r="BV143" s="31">
        <f t="shared" ref="BV143:BV156" si="789">BT143+BU143</f>
        <v>80000</v>
      </c>
      <c r="BW143" s="31"/>
      <c r="BX143" s="31">
        <f t="shared" ref="BX143:BX156" si="790">BV143+BW143</f>
        <v>80000</v>
      </c>
      <c r="BY143" s="31"/>
      <c r="BZ143" s="31">
        <f t="shared" ref="BZ143:BZ156" si="791">BX143+BY143</f>
        <v>80000</v>
      </c>
      <c r="CA143" s="31"/>
      <c r="CB143" s="31">
        <f t="shared" ref="CB143:CB156" si="792">BZ143+CA143</f>
        <v>80000</v>
      </c>
      <c r="CC143" s="31"/>
      <c r="CD143" s="31">
        <f t="shared" ref="CD143:CD156" si="793">CB143+CC143</f>
        <v>80000</v>
      </c>
      <c r="CE143" s="42"/>
      <c r="CF143" s="69">
        <f t="shared" ref="CF143:CF156" si="794">CD143+CE143</f>
        <v>80000</v>
      </c>
      <c r="CG143" s="25" t="s">
        <v>232</v>
      </c>
      <c r="CH143" s="98" t="s">
        <v>49</v>
      </c>
      <c r="CI143" s="8"/>
    </row>
    <row r="144" spans="1:87" x14ac:dyDescent="0.35">
      <c r="A144" s="102"/>
      <c r="B144" s="103" t="s">
        <v>12</v>
      </c>
      <c r="C144" s="106"/>
      <c r="D144" s="30">
        <v>83661.2</v>
      </c>
      <c r="E144" s="31">
        <v>-8013.6</v>
      </c>
      <c r="F144" s="31">
        <f t="shared" si="439"/>
        <v>75647.599999999991</v>
      </c>
      <c r="G144" s="31"/>
      <c r="H144" s="31">
        <f t="shared" si="759"/>
        <v>75647.599999999991</v>
      </c>
      <c r="I144" s="31"/>
      <c r="J144" s="31">
        <f t="shared" si="760"/>
        <v>75647.599999999991</v>
      </c>
      <c r="K144" s="31"/>
      <c r="L144" s="31">
        <f t="shared" si="761"/>
        <v>75647.599999999991</v>
      </c>
      <c r="M144" s="31">
        <v>2353.6</v>
      </c>
      <c r="N144" s="31">
        <f t="shared" si="762"/>
        <v>78001.2</v>
      </c>
      <c r="O144" s="69"/>
      <c r="P144" s="31">
        <f t="shared" si="763"/>
        <v>78001.2</v>
      </c>
      <c r="Q144" s="31"/>
      <c r="R144" s="31">
        <f t="shared" si="764"/>
        <v>78001.2</v>
      </c>
      <c r="S144" s="31"/>
      <c r="T144" s="31">
        <f t="shared" si="765"/>
        <v>78001.2</v>
      </c>
      <c r="U144" s="31"/>
      <c r="V144" s="31">
        <f t="shared" si="766"/>
        <v>78001.2</v>
      </c>
      <c r="W144" s="31"/>
      <c r="X144" s="31">
        <f t="shared" si="767"/>
        <v>78001.2</v>
      </c>
      <c r="Y144" s="31"/>
      <c r="Z144" s="31">
        <f t="shared" si="768"/>
        <v>78001.2</v>
      </c>
      <c r="AA144" s="31"/>
      <c r="AB144" s="31">
        <f t="shared" si="769"/>
        <v>78001.2</v>
      </c>
      <c r="AC144" s="31"/>
      <c r="AD144" s="31">
        <f t="shared" si="770"/>
        <v>78001.2</v>
      </c>
      <c r="AE144" s="31"/>
      <c r="AF144" s="31">
        <f t="shared" si="771"/>
        <v>78001.2</v>
      </c>
      <c r="AG144" s="31"/>
      <c r="AH144" s="31">
        <f t="shared" si="772"/>
        <v>78001.2</v>
      </c>
      <c r="AI144" s="42"/>
      <c r="AJ144" s="69">
        <f t="shared" si="773"/>
        <v>78001.2</v>
      </c>
      <c r="AK144" s="31">
        <v>0</v>
      </c>
      <c r="AL144" s="31"/>
      <c r="AM144" s="31">
        <f t="shared" si="440"/>
        <v>0</v>
      </c>
      <c r="AN144" s="31"/>
      <c r="AO144" s="31">
        <f t="shared" si="774"/>
        <v>0</v>
      </c>
      <c r="AP144" s="31"/>
      <c r="AQ144" s="31">
        <f t="shared" si="775"/>
        <v>0</v>
      </c>
      <c r="AR144" s="31"/>
      <c r="AS144" s="31">
        <f t="shared" si="776"/>
        <v>0</v>
      </c>
      <c r="AT144" s="31"/>
      <c r="AU144" s="31">
        <f t="shared" si="777"/>
        <v>0</v>
      </c>
      <c r="AV144" s="31"/>
      <c r="AW144" s="31">
        <f t="shared" si="778"/>
        <v>0</v>
      </c>
      <c r="AX144" s="31"/>
      <c r="AY144" s="31">
        <f t="shared" si="779"/>
        <v>0</v>
      </c>
      <c r="AZ144" s="31"/>
      <c r="BA144" s="31">
        <f t="shared" si="780"/>
        <v>0</v>
      </c>
      <c r="BB144" s="31"/>
      <c r="BC144" s="31">
        <f t="shared" si="781"/>
        <v>0</v>
      </c>
      <c r="BD144" s="31"/>
      <c r="BE144" s="31">
        <f t="shared" si="782"/>
        <v>0</v>
      </c>
      <c r="BF144" s="31"/>
      <c r="BG144" s="31">
        <f t="shared" si="783"/>
        <v>0</v>
      </c>
      <c r="BH144" s="42"/>
      <c r="BI144" s="69">
        <f t="shared" si="784"/>
        <v>0</v>
      </c>
      <c r="BJ144" s="31">
        <v>0</v>
      </c>
      <c r="BK144" s="31"/>
      <c r="BL144" s="31">
        <f t="shared" si="441"/>
        <v>0</v>
      </c>
      <c r="BM144" s="31"/>
      <c r="BN144" s="31">
        <f t="shared" si="785"/>
        <v>0</v>
      </c>
      <c r="BO144" s="31"/>
      <c r="BP144" s="31">
        <f t="shared" si="786"/>
        <v>0</v>
      </c>
      <c r="BQ144" s="31"/>
      <c r="BR144" s="31">
        <f t="shared" si="787"/>
        <v>0</v>
      </c>
      <c r="BS144" s="31"/>
      <c r="BT144" s="31">
        <f t="shared" si="788"/>
        <v>0</v>
      </c>
      <c r="BU144" s="31"/>
      <c r="BV144" s="31">
        <f t="shared" si="789"/>
        <v>0</v>
      </c>
      <c r="BW144" s="31"/>
      <c r="BX144" s="31">
        <f t="shared" si="790"/>
        <v>0</v>
      </c>
      <c r="BY144" s="31"/>
      <c r="BZ144" s="31">
        <f t="shared" si="791"/>
        <v>0</v>
      </c>
      <c r="CA144" s="31"/>
      <c r="CB144" s="31">
        <f t="shared" si="792"/>
        <v>0</v>
      </c>
      <c r="CC144" s="31"/>
      <c r="CD144" s="31">
        <f t="shared" si="793"/>
        <v>0</v>
      </c>
      <c r="CE144" s="42"/>
      <c r="CF144" s="69">
        <f t="shared" si="794"/>
        <v>0</v>
      </c>
      <c r="CG144" s="25" t="s">
        <v>261</v>
      </c>
      <c r="CI144" s="8"/>
    </row>
    <row r="145" spans="1:88" ht="54" x14ac:dyDescent="0.35">
      <c r="A145" s="102" t="s">
        <v>156</v>
      </c>
      <c r="B145" s="106" t="s">
        <v>98</v>
      </c>
      <c r="C145" s="104" t="s">
        <v>28</v>
      </c>
      <c r="D145" s="30">
        <v>43000</v>
      </c>
      <c r="E145" s="31"/>
      <c r="F145" s="31">
        <f t="shared" si="439"/>
        <v>43000</v>
      </c>
      <c r="G145" s="31"/>
      <c r="H145" s="31">
        <f t="shared" si="759"/>
        <v>43000</v>
      </c>
      <c r="I145" s="31"/>
      <c r="J145" s="31">
        <f t="shared" si="760"/>
        <v>43000</v>
      </c>
      <c r="K145" s="31"/>
      <c r="L145" s="31">
        <f t="shared" si="761"/>
        <v>43000</v>
      </c>
      <c r="M145" s="31"/>
      <c r="N145" s="31">
        <f t="shared" si="762"/>
        <v>43000</v>
      </c>
      <c r="O145" s="69"/>
      <c r="P145" s="31">
        <f t="shared" si="763"/>
        <v>43000</v>
      </c>
      <c r="Q145" s="31"/>
      <c r="R145" s="31">
        <f t="shared" si="764"/>
        <v>43000</v>
      </c>
      <c r="S145" s="31"/>
      <c r="T145" s="31">
        <f t="shared" si="765"/>
        <v>43000</v>
      </c>
      <c r="U145" s="31"/>
      <c r="V145" s="31">
        <f t="shared" si="766"/>
        <v>43000</v>
      </c>
      <c r="W145" s="31"/>
      <c r="X145" s="31">
        <f t="shared" si="767"/>
        <v>43000</v>
      </c>
      <c r="Y145" s="31"/>
      <c r="Z145" s="31">
        <f t="shared" si="768"/>
        <v>43000</v>
      </c>
      <c r="AA145" s="31"/>
      <c r="AB145" s="31">
        <f t="shared" si="769"/>
        <v>43000</v>
      </c>
      <c r="AC145" s="31"/>
      <c r="AD145" s="31">
        <f t="shared" si="770"/>
        <v>43000</v>
      </c>
      <c r="AE145" s="31">
        <v>-33133.949999999997</v>
      </c>
      <c r="AF145" s="31">
        <f t="shared" si="771"/>
        <v>9866.0500000000029</v>
      </c>
      <c r="AG145" s="31"/>
      <c r="AH145" s="31">
        <f t="shared" si="772"/>
        <v>9866.0500000000029</v>
      </c>
      <c r="AI145" s="42"/>
      <c r="AJ145" s="69">
        <f t="shared" si="773"/>
        <v>9866.0500000000029</v>
      </c>
      <c r="AK145" s="31">
        <v>30079.5</v>
      </c>
      <c r="AL145" s="31"/>
      <c r="AM145" s="31">
        <f t="shared" si="440"/>
        <v>30079.5</v>
      </c>
      <c r="AN145" s="31"/>
      <c r="AO145" s="31">
        <f t="shared" si="774"/>
        <v>30079.5</v>
      </c>
      <c r="AP145" s="31"/>
      <c r="AQ145" s="31">
        <f t="shared" si="775"/>
        <v>30079.5</v>
      </c>
      <c r="AR145" s="31"/>
      <c r="AS145" s="31">
        <f t="shared" si="776"/>
        <v>30079.5</v>
      </c>
      <c r="AT145" s="31"/>
      <c r="AU145" s="31">
        <f t="shared" si="777"/>
        <v>30079.5</v>
      </c>
      <c r="AV145" s="31"/>
      <c r="AW145" s="31">
        <f t="shared" si="778"/>
        <v>30079.5</v>
      </c>
      <c r="AX145" s="31"/>
      <c r="AY145" s="31">
        <f t="shared" si="779"/>
        <v>30079.5</v>
      </c>
      <c r="AZ145" s="31"/>
      <c r="BA145" s="31">
        <f t="shared" si="780"/>
        <v>30079.5</v>
      </c>
      <c r="BB145" s="31"/>
      <c r="BC145" s="31">
        <f t="shared" si="781"/>
        <v>30079.5</v>
      </c>
      <c r="BD145" s="31"/>
      <c r="BE145" s="31">
        <f t="shared" si="782"/>
        <v>30079.5</v>
      </c>
      <c r="BF145" s="31">
        <v>33133.949999999997</v>
      </c>
      <c r="BG145" s="31">
        <f t="shared" si="783"/>
        <v>63213.45</v>
      </c>
      <c r="BH145" s="42"/>
      <c r="BI145" s="69">
        <f t="shared" si="784"/>
        <v>63213.45</v>
      </c>
      <c r="BJ145" s="31">
        <v>29480.400000000001</v>
      </c>
      <c r="BK145" s="31"/>
      <c r="BL145" s="31">
        <f t="shared" si="441"/>
        <v>29480.400000000001</v>
      </c>
      <c r="BM145" s="31"/>
      <c r="BN145" s="31">
        <f t="shared" si="785"/>
        <v>29480.400000000001</v>
      </c>
      <c r="BO145" s="31"/>
      <c r="BP145" s="31">
        <f t="shared" si="786"/>
        <v>29480.400000000001</v>
      </c>
      <c r="BQ145" s="31"/>
      <c r="BR145" s="31">
        <f t="shared" si="787"/>
        <v>29480.400000000001</v>
      </c>
      <c r="BS145" s="31"/>
      <c r="BT145" s="31">
        <f t="shared" si="788"/>
        <v>29480.400000000001</v>
      </c>
      <c r="BU145" s="31"/>
      <c r="BV145" s="31">
        <f t="shared" si="789"/>
        <v>29480.400000000001</v>
      </c>
      <c r="BW145" s="31"/>
      <c r="BX145" s="31">
        <f t="shared" si="790"/>
        <v>29480.400000000001</v>
      </c>
      <c r="BY145" s="31"/>
      <c r="BZ145" s="31">
        <f t="shared" si="791"/>
        <v>29480.400000000001</v>
      </c>
      <c r="CA145" s="31"/>
      <c r="CB145" s="31">
        <f t="shared" si="792"/>
        <v>29480.400000000001</v>
      </c>
      <c r="CC145" s="31"/>
      <c r="CD145" s="31">
        <f t="shared" si="793"/>
        <v>29480.400000000001</v>
      </c>
      <c r="CE145" s="42"/>
      <c r="CF145" s="69">
        <f t="shared" si="794"/>
        <v>29480.400000000001</v>
      </c>
      <c r="CG145" s="25" t="s">
        <v>233</v>
      </c>
      <c r="CI145" s="8"/>
    </row>
    <row r="146" spans="1:88" ht="54" x14ac:dyDescent="0.35">
      <c r="A146" s="102" t="s">
        <v>157</v>
      </c>
      <c r="B146" s="103" t="s">
        <v>99</v>
      </c>
      <c r="C146" s="104" t="s">
        <v>28</v>
      </c>
      <c r="D146" s="30">
        <v>3673.8</v>
      </c>
      <c r="E146" s="31">
        <v>-78.5</v>
      </c>
      <c r="F146" s="31">
        <f t="shared" si="439"/>
        <v>3595.3</v>
      </c>
      <c r="G146" s="31">
        <v>240.69399999999999</v>
      </c>
      <c r="H146" s="31">
        <f t="shared" si="759"/>
        <v>3835.9940000000001</v>
      </c>
      <c r="I146" s="31"/>
      <c r="J146" s="31">
        <f t="shared" si="760"/>
        <v>3835.9940000000001</v>
      </c>
      <c r="K146" s="31"/>
      <c r="L146" s="31">
        <f t="shared" si="761"/>
        <v>3835.9940000000001</v>
      </c>
      <c r="M146" s="31"/>
      <c r="N146" s="31">
        <f t="shared" si="762"/>
        <v>3835.9940000000001</v>
      </c>
      <c r="O146" s="69"/>
      <c r="P146" s="31">
        <f t="shared" si="763"/>
        <v>3835.9940000000001</v>
      </c>
      <c r="Q146" s="31"/>
      <c r="R146" s="31">
        <f t="shared" si="764"/>
        <v>3835.9940000000001</v>
      </c>
      <c r="S146" s="31"/>
      <c r="T146" s="31">
        <f t="shared" si="765"/>
        <v>3835.9940000000001</v>
      </c>
      <c r="U146" s="31"/>
      <c r="V146" s="31">
        <f t="shared" si="766"/>
        <v>3835.9940000000001</v>
      </c>
      <c r="W146" s="31"/>
      <c r="X146" s="31">
        <f t="shared" si="767"/>
        <v>3835.9940000000001</v>
      </c>
      <c r="Y146" s="31"/>
      <c r="Z146" s="31">
        <f t="shared" si="768"/>
        <v>3835.9940000000001</v>
      </c>
      <c r="AA146" s="31"/>
      <c r="AB146" s="31">
        <f t="shared" si="769"/>
        <v>3835.9940000000001</v>
      </c>
      <c r="AC146" s="31"/>
      <c r="AD146" s="31">
        <f t="shared" si="770"/>
        <v>3835.9940000000001</v>
      </c>
      <c r="AE146" s="31"/>
      <c r="AF146" s="31">
        <f t="shared" si="771"/>
        <v>3835.9940000000001</v>
      </c>
      <c r="AG146" s="31"/>
      <c r="AH146" s="31">
        <f t="shared" si="772"/>
        <v>3835.9940000000001</v>
      </c>
      <c r="AI146" s="42"/>
      <c r="AJ146" s="69">
        <f t="shared" si="773"/>
        <v>3835.9940000000001</v>
      </c>
      <c r="AK146" s="31">
        <v>18064.5</v>
      </c>
      <c r="AL146" s="31"/>
      <c r="AM146" s="31">
        <f t="shared" si="440"/>
        <v>18064.5</v>
      </c>
      <c r="AN146" s="31"/>
      <c r="AO146" s="31">
        <f t="shared" si="774"/>
        <v>18064.5</v>
      </c>
      <c r="AP146" s="31"/>
      <c r="AQ146" s="31">
        <f t="shared" si="775"/>
        <v>18064.5</v>
      </c>
      <c r="AR146" s="31"/>
      <c r="AS146" s="31">
        <f t="shared" si="776"/>
        <v>18064.5</v>
      </c>
      <c r="AT146" s="31"/>
      <c r="AU146" s="31">
        <f t="shared" si="777"/>
        <v>18064.5</v>
      </c>
      <c r="AV146" s="31"/>
      <c r="AW146" s="31">
        <f t="shared" si="778"/>
        <v>18064.5</v>
      </c>
      <c r="AX146" s="31">
        <v>-8761.0210000000006</v>
      </c>
      <c r="AY146" s="31">
        <f t="shared" si="779"/>
        <v>9303.4789999999994</v>
      </c>
      <c r="AZ146" s="31"/>
      <c r="BA146" s="31">
        <f t="shared" si="780"/>
        <v>9303.4789999999994</v>
      </c>
      <c r="BB146" s="31"/>
      <c r="BC146" s="31">
        <f t="shared" si="781"/>
        <v>9303.4789999999994</v>
      </c>
      <c r="BD146" s="31"/>
      <c r="BE146" s="31">
        <f t="shared" si="782"/>
        <v>9303.4789999999994</v>
      </c>
      <c r="BF146" s="31"/>
      <c r="BG146" s="31">
        <f t="shared" si="783"/>
        <v>9303.4789999999994</v>
      </c>
      <c r="BH146" s="42"/>
      <c r="BI146" s="69">
        <f t="shared" si="784"/>
        <v>9303.4789999999994</v>
      </c>
      <c r="BJ146" s="31">
        <v>0</v>
      </c>
      <c r="BK146" s="31"/>
      <c r="BL146" s="31">
        <f t="shared" si="441"/>
        <v>0</v>
      </c>
      <c r="BM146" s="31"/>
      <c r="BN146" s="31">
        <f t="shared" si="785"/>
        <v>0</v>
      </c>
      <c r="BO146" s="31"/>
      <c r="BP146" s="31">
        <f t="shared" si="786"/>
        <v>0</v>
      </c>
      <c r="BQ146" s="31"/>
      <c r="BR146" s="31">
        <f t="shared" si="787"/>
        <v>0</v>
      </c>
      <c r="BS146" s="31"/>
      <c r="BT146" s="31">
        <f t="shared" si="788"/>
        <v>0</v>
      </c>
      <c r="BU146" s="31"/>
      <c r="BV146" s="31">
        <f t="shared" si="789"/>
        <v>0</v>
      </c>
      <c r="BW146" s="31"/>
      <c r="BX146" s="31">
        <f t="shared" si="790"/>
        <v>0</v>
      </c>
      <c r="BY146" s="31"/>
      <c r="BZ146" s="31">
        <f t="shared" si="791"/>
        <v>0</v>
      </c>
      <c r="CA146" s="31"/>
      <c r="CB146" s="31">
        <f t="shared" si="792"/>
        <v>0</v>
      </c>
      <c r="CC146" s="31"/>
      <c r="CD146" s="31">
        <f t="shared" si="793"/>
        <v>0</v>
      </c>
      <c r="CE146" s="42"/>
      <c r="CF146" s="69">
        <f t="shared" si="794"/>
        <v>0</v>
      </c>
      <c r="CG146" s="25" t="s">
        <v>234</v>
      </c>
      <c r="CI146" s="8"/>
    </row>
    <row r="147" spans="1:88" ht="54" x14ac:dyDescent="0.35">
      <c r="A147" s="102" t="s">
        <v>158</v>
      </c>
      <c r="B147" s="103" t="s">
        <v>100</v>
      </c>
      <c r="C147" s="104" t="s">
        <v>28</v>
      </c>
      <c r="D147" s="30">
        <v>50217.2</v>
      </c>
      <c r="E147" s="31"/>
      <c r="F147" s="31">
        <f t="shared" si="439"/>
        <v>50217.2</v>
      </c>
      <c r="G147" s="31"/>
      <c r="H147" s="31">
        <f t="shared" si="759"/>
        <v>50217.2</v>
      </c>
      <c r="I147" s="31"/>
      <c r="J147" s="31">
        <f t="shared" si="760"/>
        <v>50217.2</v>
      </c>
      <c r="K147" s="31"/>
      <c r="L147" s="31">
        <f t="shared" si="761"/>
        <v>50217.2</v>
      </c>
      <c r="M147" s="31"/>
      <c r="N147" s="31">
        <f t="shared" si="762"/>
        <v>50217.2</v>
      </c>
      <c r="O147" s="69"/>
      <c r="P147" s="31">
        <f t="shared" si="763"/>
        <v>50217.2</v>
      </c>
      <c r="Q147" s="31"/>
      <c r="R147" s="31">
        <f t="shared" si="764"/>
        <v>50217.2</v>
      </c>
      <c r="S147" s="31"/>
      <c r="T147" s="31">
        <f t="shared" si="765"/>
        <v>50217.2</v>
      </c>
      <c r="U147" s="31"/>
      <c r="V147" s="31">
        <f t="shared" si="766"/>
        <v>50217.2</v>
      </c>
      <c r="W147" s="31"/>
      <c r="X147" s="31">
        <f t="shared" si="767"/>
        <v>50217.2</v>
      </c>
      <c r="Y147" s="31"/>
      <c r="Z147" s="31">
        <f t="shared" si="768"/>
        <v>50217.2</v>
      </c>
      <c r="AA147" s="31">
        <v>-25290.591</v>
      </c>
      <c r="AB147" s="31">
        <f t="shared" si="769"/>
        <v>24926.608999999997</v>
      </c>
      <c r="AC147" s="31"/>
      <c r="AD147" s="31">
        <f t="shared" si="770"/>
        <v>24926.608999999997</v>
      </c>
      <c r="AE147" s="31"/>
      <c r="AF147" s="31">
        <f t="shared" si="771"/>
        <v>24926.608999999997</v>
      </c>
      <c r="AG147" s="31"/>
      <c r="AH147" s="31">
        <f t="shared" si="772"/>
        <v>24926.608999999997</v>
      </c>
      <c r="AI147" s="42"/>
      <c r="AJ147" s="69">
        <f t="shared" si="773"/>
        <v>24926.608999999997</v>
      </c>
      <c r="AK147" s="31">
        <v>33915.699999999997</v>
      </c>
      <c r="AL147" s="31">
        <v>-1565.6</v>
      </c>
      <c r="AM147" s="31">
        <f t="shared" si="440"/>
        <v>32350.1</v>
      </c>
      <c r="AN147" s="31"/>
      <c r="AO147" s="31">
        <f t="shared" si="774"/>
        <v>32350.1</v>
      </c>
      <c r="AP147" s="31"/>
      <c r="AQ147" s="31">
        <f t="shared" si="775"/>
        <v>32350.1</v>
      </c>
      <c r="AR147" s="31"/>
      <c r="AS147" s="31">
        <f t="shared" si="776"/>
        <v>32350.1</v>
      </c>
      <c r="AT147" s="31"/>
      <c r="AU147" s="31">
        <f t="shared" si="777"/>
        <v>32350.1</v>
      </c>
      <c r="AV147" s="31"/>
      <c r="AW147" s="31">
        <f t="shared" si="778"/>
        <v>32350.1</v>
      </c>
      <c r="AX147" s="31"/>
      <c r="AY147" s="31">
        <f t="shared" si="779"/>
        <v>32350.1</v>
      </c>
      <c r="AZ147" s="31"/>
      <c r="BA147" s="31">
        <f t="shared" si="780"/>
        <v>32350.1</v>
      </c>
      <c r="BB147" s="31">
        <v>25290.591</v>
      </c>
      <c r="BC147" s="31">
        <f t="shared" si="781"/>
        <v>57640.690999999999</v>
      </c>
      <c r="BD147" s="31"/>
      <c r="BE147" s="31">
        <f t="shared" si="782"/>
        <v>57640.690999999999</v>
      </c>
      <c r="BF147" s="31"/>
      <c r="BG147" s="31">
        <f t="shared" si="783"/>
        <v>57640.690999999999</v>
      </c>
      <c r="BH147" s="42"/>
      <c r="BI147" s="69">
        <f t="shared" si="784"/>
        <v>57640.690999999999</v>
      </c>
      <c r="BJ147" s="31">
        <v>0</v>
      </c>
      <c r="BK147" s="31"/>
      <c r="BL147" s="31">
        <f t="shared" si="441"/>
        <v>0</v>
      </c>
      <c r="BM147" s="31"/>
      <c r="BN147" s="31">
        <f t="shared" si="785"/>
        <v>0</v>
      </c>
      <c r="BO147" s="31"/>
      <c r="BP147" s="31">
        <f t="shared" si="786"/>
        <v>0</v>
      </c>
      <c r="BQ147" s="31"/>
      <c r="BR147" s="31">
        <f t="shared" si="787"/>
        <v>0</v>
      </c>
      <c r="BS147" s="31"/>
      <c r="BT147" s="31">
        <f t="shared" si="788"/>
        <v>0</v>
      </c>
      <c r="BU147" s="31"/>
      <c r="BV147" s="31">
        <f t="shared" si="789"/>
        <v>0</v>
      </c>
      <c r="BW147" s="31"/>
      <c r="BX147" s="31">
        <f t="shared" si="790"/>
        <v>0</v>
      </c>
      <c r="BY147" s="31"/>
      <c r="BZ147" s="31">
        <f t="shared" si="791"/>
        <v>0</v>
      </c>
      <c r="CA147" s="31"/>
      <c r="CB147" s="31">
        <f t="shared" si="792"/>
        <v>0</v>
      </c>
      <c r="CC147" s="31"/>
      <c r="CD147" s="31">
        <f t="shared" si="793"/>
        <v>0</v>
      </c>
      <c r="CE147" s="42"/>
      <c r="CF147" s="69">
        <f t="shared" si="794"/>
        <v>0</v>
      </c>
      <c r="CG147" s="25" t="s">
        <v>235</v>
      </c>
      <c r="CI147" s="8"/>
    </row>
    <row r="148" spans="1:88" ht="54" x14ac:dyDescent="0.35">
      <c r="A148" s="102" t="s">
        <v>159</v>
      </c>
      <c r="B148" s="103" t="s">
        <v>101</v>
      </c>
      <c r="C148" s="104" t="s">
        <v>28</v>
      </c>
      <c r="D148" s="30">
        <v>36605.5</v>
      </c>
      <c r="E148" s="31">
        <v>-765.5</v>
      </c>
      <c r="F148" s="31">
        <f t="shared" si="439"/>
        <v>35840</v>
      </c>
      <c r="G148" s="31"/>
      <c r="H148" s="31">
        <f t="shared" si="759"/>
        <v>35840</v>
      </c>
      <c r="I148" s="31"/>
      <c r="J148" s="31">
        <f t="shared" si="760"/>
        <v>35840</v>
      </c>
      <c r="K148" s="31"/>
      <c r="L148" s="31">
        <f t="shared" si="761"/>
        <v>35840</v>
      </c>
      <c r="M148" s="31"/>
      <c r="N148" s="31">
        <f t="shared" si="762"/>
        <v>35840</v>
      </c>
      <c r="O148" s="69"/>
      <c r="P148" s="31">
        <f t="shared" si="763"/>
        <v>35840</v>
      </c>
      <c r="Q148" s="31"/>
      <c r="R148" s="31">
        <f t="shared" si="764"/>
        <v>35840</v>
      </c>
      <c r="S148" s="31"/>
      <c r="T148" s="31">
        <f t="shared" si="765"/>
        <v>35840</v>
      </c>
      <c r="U148" s="31"/>
      <c r="V148" s="31">
        <f t="shared" si="766"/>
        <v>35840</v>
      </c>
      <c r="W148" s="31"/>
      <c r="X148" s="31">
        <f t="shared" si="767"/>
        <v>35840</v>
      </c>
      <c r="Y148" s="31"/>
      <c r="Z148" s="31">
        <f t="shared" si="768"/>
        <v>35840</v>
      </c>
      <c r="AA148" s="31"/>
      <c r="AB148" s="31">
        <f t="shared" si="769"/>
        <v>35840</v>
      </c>
      <c r="AC148" s="31"/>
      <c r="AD148" s="31">
        <f t="shared" si="770"/>
        <v>35840</v>
      </c>
      <c r="AE148" s="31"/>
      <c r="AF148" s="31">
        <f t="shared" si="771"/>
        <v>35840</v>
      </c>
      <c r="AG148" s="31"/>
      <c r="AH148" s="31">
        <f t="shared" si="772"/>
        <v>35840</v>
      </c>
      <c r="AI148" s="42"/>
      <c r="AJ148" s="69">
        <f t="shared" si="773"/>
        <v>35840</v>
      </c>
      <c r="AK148" s="31">
        <v>0</v>
      </c>
      <c r="AL148" s="31"/>
      <c r="AM148" s="31">
        <f t="shared" si="440"/>
        <v>0</v>
      </c>
      <c r="AN148" s="31"/>
      <c r="AO148" s="31">
        <f t="shared" si="774"/>
        <v>0</v>
      </c>
      <c r="AP148" s="31"/>
      <c r="AQ148" s="31">
        <f t="shared" si="775"/>
        <v>0</v>
      </c>
      <c r="AR148" s="31"/>
      <c r="AS148" s="31">
        <f t="shared" si="776"/>
        <v>0</v>
      </c>
      <c r="AT148" s="31"/>
      <c r="AU148" s="31">
        <f t="shared" si="777"/>
        <v>0</v>
      </c>
      <c r="AV148" s="31"/>
      <c r="AW148" s="31">
        <f t="shared" si="778"/>
        <v>0</v>
      </c>
      <c r="AX148" s="31"/>
      <c r="AY148" s="31">
        <f t="shared" si="779"/>
        <v>0</v>
      </c>
      <c r="AZ148" s="31"/>
      <c r="BA148" s="31">
        <f t="shared" si="780"/>
        <v>0</v>
      </c>
      <c r="BB148" s="31"/>
      <c r="BC148" s="31">
        <f t="shared" si="781"/>
        <v>0</v>
      </c>
      <c r="BD148" s="31"/>
      <c r="BE148" s="31">
        <f t="shared" si="782"/>
        <v>0</v>
      </c>
      <c r="BF148" s="31"/>
      <c r="BG148" s="31">
        <f t="shared" si="783"/>
        <v>0</v>
      </c>
      <c r="BH148" s="42"/>
      <c r="BI148" s="69">
        <f t="shared" si="784"/>
        <v>0</v>
      </c>
      <c r="BJ148" s="31">
        <v>0</v>
      </c>
      <c r="BK148" s="31"/>
      <c r="BL148" s="31">
        <f t="shared" si="441"/>
        <v>0</v>
      </c>
      <c r="BM148" s="31"/>
      <c r="BN148" s="31">
        <f t="shared" si="785"/>
        <v>0</v>
      </c>
      <c r="BO148" s="31"/>
      <c r="BP148" s="31">
        <f t="shared" si="786"/>
        <v>0</v>
      </c>
      <c r="BQ148" s="31"/>
      <c r="BR148" s="31">
        <f t="shared" si="787"/>
        <v>0</v>
      </c>
      <c r="BS148" s="31"/>
      <c r="BT148" s="31">
        <f t="shared" si="788"/>
        <v>0</v>
      </c>
      <c r="BU148" s="31"/>
      <c r="BV148" s="31">
        <f t="shared" si="789"/>
        <v>0</v>
      </c>
      <c r="BW148" s="31"/>
      <c r="BX148" s="31">
        <f t="shared" si="790"/>
        <v>0</v>
      </c>
      <c r="BY148" s="31"/>
      <c r="BZ148" s="31">
        <f t="shared" si="791"/>
        <v>0</v>
      </c>
      <c r="CA148" s="31"/>
      <c r="CB148" s="31">
        <f t="shared" si="792"/>
        <v>0</v>
      </c>
      <c r="CC148" s="31"/>
      <c r="CD148" s="31">
        <f t="shared" si="793"/>
        <v>0</v>
      </c>
      <c r="CE148" s="42"/>
      <c r="CF148" s="69">
        <f t="shared" si="794"/>
        <v>0</v>
      </c>
      <c r="CG148" s="25" t="s">
        <v>236</v>
      </c>
      <c r="CI148" s="8"/>
    </row>
    <row r="149" spans="1:88" s="3" customFormat="1" ht="54" hidden="1" x14ac:dyDescent="0.35">
      <c r="A149" s="1" t="s">
        <v>156</v>
      </c>
      <c r="B149" s="4" t="s">
        <v>102</v>
      </c>
      <c r="C149" s="5" t="s">
        <v>28</v>
      </c>
      <c r="D149" s="30">
        <v>0</v>
      </c>
      <c r="E149" s="31"/>
      <c r="F149" s="31">
        <f t="shared" si="439"/>
        <v>0</v>
      </c>
      <c r="G149" s="31"/>
      <c r="H149" s="31">
        <f t="shared" si="759"/>
        <v>0</v>
      </c>
      <c r="I149" s="31"/>
      <c r="J149" s="31">
        <f t="shared" si="760"/>
        <v>0</v>
      </c>
      <c r="K149" s="31"/>
      <c r="L149" s="31">
        <f t="shared" si="761"/>
        <v>0</v>
      </c>
      <c r="M149" s="31"/>
      <c r="N149" s="31">
        <f t="shared" si="762"/>
        <v>0</v>
      </c>
      <c r="O149" s="69"/>
      <c r="P149" s="31">
        <f t="shared" si="763"/>
        <v>0</v>
      </c>
      <c r="Q149" s="31"/>
      <c r="R149" s="31">
        <f t="shared" si="764"/>
        <v>0</v>
      </c>
      <c r="S149" s="31"/>
      <c r="T149" s="31">
        <f t="shared" si="765"/>
        <v>0</v>
      </c>
      <c r="U149" s="31"/>
      <c r="V149" s="31">
        <f t="shared" si="766"/>
        <v>0</v>
      </c>
      <c r="W149" s="31"/>
      <c r="X149" s="31">
        <f t="shared" si="767"/>
        <v>0</v>
      </c>
      <c r="Y149" s="31"/>
      <c r="Z149" s="31">
        <f t="shared" si="768"/>
        <v>0</v>
      </c>
      <c r="AA149" s="31"/>
      <c r="AB149" s="31">
        <f t="shared" si="769"/>
        <v>0</v>
      </c>
      <c r="AC149" s="31"/>
      <c r="AD149" s="31">
        <f t="shared" si="770"/>
        <v>0</v>
      </c>
      <c r="AE149" s="31"/>
      <c r="AF149" s="31">
        <f t="shared" si="771"/>
        <v>0</v>
      </c>
      <c r="AG149" s="31"/>
      <c r="AH149" s="31">
        <f t="shared" si="772"/>
        <v>0</v>
      </c>
      <c r="AI149" s="42"/>
      <c r="AJ149" s="31">
        <f t="shared" si="773"/>
        <v>0</v>
      </c>
      <c r="AK149" s="31">
        <v>0</v>
      </c>
      <c r="AL149" s="31"/>
      <c r="AM149" s="31">
        <f t="shared" si="440"/>
        <v>0</v>
      </c>
      <c r="AN149" s="31"/>
      <c r="AO149" s="31">
        <f t="shared" si="774"/>
        <v>0</v>
      </c>
      <c r="AP149" s="31"/>
      <c r="AQ149" s="31">
        <f t="shared" si="775"/>
        <v>0</v>
      </c>
      <c r="AR149" s="31"/>
      <c r="AS149" s="31">
        <f t="shared" si="776"/>
        <v>0</v>
      </c>
      <c r="AT149" s="31"/>
      <c r="AU149" s="31">
        <f t="shared" si="777"/>
        <v>0</v>
      </c>
      <c r="AV149" s="31"/>
      <c r="AW149" s="31">
        <f t="shared" si="778"/>
        <v>0</v>
      </c>
      <c r="AX149" s="31"/>
      <c r="AY149" s="31">
        <f t="shared" si="779"/>
        <v>0</v>
      </c>
      <c r="AZ149" s="31"/>
      <c r="BA149" s="31">
        <f t="shared" si="780"/>
        <v>0</v>
      </c>
      <c r="BB149" s="31"/>
      <c r="BC149" s="31">
        <f t="shared" si="781"/>
        <v>0</v>
      </c>
      <c r="BD149" s="31"/>
      <c r="BE149" s="31">
        <f t="shared" si="782"/>
        <v>0</v>
      </c>
      <c r="BF149" s="31"/>
      <c r="BG149" s="31">
        <f t="shared" si="783"/>
        <v>0</v>
      </c>
      <c r="BH149" s="42"/>
      <c r="BI149" s="31">
        <f t="shared" si="784"/>
        <v>0</v>
      </c>
      <c r="BJ149" s="31">
        <v>92000</v>
      </c>
      <c r="BK149" s="31"/>
      <c r="BL149" s="31">
        <f t="shared" si="441"/>
        <v>92000</v>
      </c>
      <c r="BM149" s="31"/>
      <c r="BN149" s="31">
        <f t="shared" si="785"/>
        <v>92000</v>
      </c>
      <c r="BO149" s="31"/>
      <c r="BP149" s="31">
        <f t="shared" si="786"/>
        <v>92000</v>
      </c>
      <c r="BQ149" s="31"/>
      <c r="BR149" s="31">
        <f t="shared" si="787"/>
        <v>92000</v>
      </c>
      <c r="BS149" s="31">
        <v>-92000</v>
      </c>
      <c r="BT149" s="31">
        <f t="shared" si="788"/>
        <v>0</v>
      </c>
      <c r="BU149" s="31"/>
      <c r="BV149" s="31">
        <f t="shared" si="789"/>
        <v>0</v>
      </c>
      <c r="BW149" s="31"/>
      <c r="BX149" s="31">
        <f t="shared" si="790"/>
        <v>0</v>
      </c>
      <c r="BY149" s="31"/>
      <c r="BZ149" s="31">
        <f t="shared" si="791"/>
        <v>0</v>
      </c>
      <c r="CA149" s="31"/>
      <c r="CB149" s="31">
        <f t="shared" si="792"/>
        <v>0</v>
      </c>
      <c r="CC149" s="31"/>
      <c r="CD149" s="31">
        <f t="shared" si="793"/>
        <v>0</v>
      </c>
      <c r="CE149" s="42"/>
      <c r="CF149" s="31">
        <f t="shared" si="794"/>
        <v>0</v>
      </c>
      <c r="CG149" s="25" t="s">
        <v>237</v>
      </c>
      <c r="CH149" s="19" t="s">
        <v>49</v>
      </c>
      <c r="CI149" s="8"/>
    </row>
    <row r="150" spans="1:88" ht="54" x14ac:dyDescent="0.35">
      <c r="A150" s="102" t="s">
        <v>160</v>
      </c>
      <c r="B150" s="103" t="s">
        <v>103</v>
      </c>
      <c r="C150" s="104" t="s">
        <v>28</v>
      </c>
      <c r="D150" s="30">
        <v>54241.5</v>
      </c>
      <c r="E150" s="31">
        <v>-630.1</v>
      </c>
      <c r="F150" s="31">
        <f t="shared" si="439"/>
        <v>53611.4</v>
      </c>
      <c r="G150" s="31"/>
      <c r="H150" s="31">
        <f t="shared" si="759"/>
        <v>53611.4</v>
      </c>
      <c r="I150" s="31"/>
      <c r="J150" s="31">
        <f t="shared" si="760"/>
        <v>53611.4</v>
      </c>
      <c r="K150" s="31"/>
      <c r="L150" s="31">
        <f t="shared" si="761"/>
        <v>53611.4</v>
      </c>
      <c r="M150" s="31"/>
      <c r="N150" s="31">
        <f t="shared" si="762"/>
        <v>53611.4</v>
      </c>
      <c r="O150" s="69"/>
      <c r="P150" s="31">
        <f t="shared" si="763"/>
        <v>53611.4</v>
      </c>
      <c r="Q150" s="31"/>
      <c r="R150" s="31">
        <f t="shared" si="764"/>
        <v>53611.4</v>
      </c>
      <c r="S150" s="31"/>
      <c r="T150" s="31">
        <f t="shared" si="765"/>
        <v>53611.4</v>
      </c>
      <c r="U150" s="31"/>
      <c r="V150" s="31">
        <f t="shared" si="766"/>
        <v>53611.4</v>
      </c>
      <c r="W150" s="31"/>
      <c r="X150" s="31">
        <f t="shared" si="767"/>
        <v>53611.4</v>
      </c>
      <c r="Y150" s="31"/>
      <c r="Z150" s="31">
        <f t="shared" si="768"/>
        <v>53611.4</v>
      </c>
      <c r="AA150" s="31"/>
      <c r="AB150" s="31">
        <f t="shared" si="769"/>
        <v>53611.4</v>
      </c>
      <c r="AC150" s="31"/>
      <c r="AD150" s="31">
        <f t="shared" si="770"/>
        <v>53611.4</v>
      </c>
      <c r="AE150" s="31"/>
      <c r="AF150" s="31">
        <f t="shared" si="771"/>
        <v>53611.4</v>
      </c>
      <c r="AG150" s="31"/>
      <c r="AH150" s="31">
        <f t="shared" si="772"/>
        <v>53611.4</v>
      </c>
      <c r="AI150" s="42">
        <f>-37034.903+37034.903</f>
        <v>0</v>
      </c>
      <c r="AJ150" s="69">
        <f t="shared" si="773"/>
        <v>53611.4</v>
      </c>
      <c r="AK150" s="31">
        <v>0</v>
      </c>
      <c r="AL150" s="31"/>
      <c r="AM150" s="31">
        <f t="shared" si="440"/>
        <v>0</v>
      </c>
      <c r="AN150" s="31"/>
      <c r="AO150" s="31">
        <f t="shared" si="774"/>
        <v>0</v>
      </c>
      <c r="AP150" s="31"/>
      <c r="AQ150" s="31">
        <f t="shared" si="775"/>
        <v>0</v>
      </c>
      <c r="AR150" s="31"/>
      <c r="AS150" s="31">
        <f t="shared" si="776"/>
        <v>0</v>
      </c>
      <c r="AT150" s="31"/>
      <c r="AU150" s="31">
        <f t="shared" si="777"/>
        <v>0</v>
      </c>
      <c r="AV150" s="31"/>
      <c r="AW150" s="31">
        <f t="shared" si="778"/>
        <v>0</v>
      </c>
      <c r="AX150" s="31"/>
      <c r="AY150" s="31">
        <f t="shared" si="779"/>
        <v>0</v>
      </c>
      <c r="AZ150" s="31"/>
      <c r="BA150" s="31">
        <f t="shared" si="780"/>
        <v>0</v>
      </c>
      <c r="BB150" s="31"/>
      <c r="BC150" s="31">
        <f t="shared" si="781"/>
        <v>0</v>
      </c>
      <c r="BD150" s="31"/>
      <c r="BE150" s="31">
        <f t="shared" si="782"/>
        <v>0</v>
      </c>
      <c r="BF150" s="31"/>
      <c r="BG150" s="31">
        <f t="shared" si="783"/>
        <v>0</v>
      </c>
      <c r="BH150" s="42">
        <f>37034.903-37034.903</f>
        <v>0</v>
      </c>
      <c r="BI150" s="69">
        <f t="shared" si="784"/>
        <v>0</v>
      </c>
      <c r="BJ150" s="31">
        <v>0</v>
      </c>
      <c r="BK150" s="31"/>
      <c r="BL150" s="31">
        <f t="shared" si="441"/>
        <v>0</v>
      </c>
      <c r="BM150" s="31"/>
      <c r="BN150" s="31">
        <f t="shared" si="785"/>
        <v>0</v>
      </c>
      <c r="BO150" s="31"/>
      <c r="BP150" s="31">
        <f t="shared" si="786"/>
        <v>0</v>
      </c>
      <c r="BQ150" s="31"/>
      <c r="BR150" s="31">
        <f t="shared" si="787"/>
        <v>0</v>
      </c>
      <c r="BS150" s="31"/>
      <c r="BT150" s="31">
        <f t="shared" si="788"/>
        <v>0</v>
      </c>
      <c r="BU150" s="31"/>
      <c r="BV150" s="31">
        <f t="shared" si="789"/>
        <v>0</v>
      </c>
      <c r="BW150" s="31"/>
      <c r="BX150" s="31">
        <f t="shared" si="790"/>
        <v>0</v>
      </c>
      <c r="BY150" s="31"/>
      <c r="BZ150" s="31">
        <f t="shared" si="791"/>
        <v>0</v>
      </c>
      <c r="CA150" s="31"/>
      <c r="CB150" s="31">
        <f t="shared" si="792"/>
        <v>0</v>
      </c>
      <c r="CC150" s="31"/>
      <c r="CD150" s="31">
        <f t="shared" si="793"/>
        <v>0</v>
      </c>
      <c r="CE150" s="42"/>
      <c r="CF150" s="69">
        <f t="shared" si="794"/>
        <v>0</v>
      </c>
      <c r="CG150" s="25" t="s">
        <v>238</v>
      </c>
      <c r="CI150" s="8"/>
    </row>
    <row r="151" spans="1:88" ht="54" x14ac:dyDescent="0.35">
      <c r="A151" s="102" t="s">
        <v>161</v>
      </c>
      <c r="B151" s="103" t="s">
        <v>104</v>
      </c>
      <c r="C151" s="104" t="s">
        <v>28</v>
      </c>
      <c r="D151" s="30">
        <v>56188.4</v>
      </c>
      <c r="E151" s="31"/>
      <c r="F151" s="31">
        <f t="shared" si="439"/>
        <v>56188.4</v>
      </c>
      <c r="G151" s="31"/>
      <c r="H151" s="31">
        <f t="shared" si="759"/>
        <v>56188.4</v>
      </c>
      <c r="I151" s="31"/>
      <c r="J151" s="31">
        <f t="shared" si="760"/>
        <v>56188.4</v>
      </c>
      <c r="K151" s="31"/>
      <c r="L151" s="31">
        <f t="shared" si="761"/>
        <v>56188.4</v>
      </c>
      <c r="M151" s="31"/>
      <c r="N151" s="31">
        <f t="shared" si="762"/>
        <v>56188.4</v>
      </c>
      <c r="O151" s="69"/>
      <c r="P151" s="31">
        <f t="shared" si="763"/>
        <v>56188.4</v>
      </c>
      <c r="Q151" s="31"/>
      <c r="R151" s="31">
        <f t="shared" si="764"/>
        <v>56188.4</v>
      </c>
      <c r="S151" s="31"/>
      <c r="T151" s="31">
        <f t="shared" si="765"/>
        <v>56188.4</v>
      </c>
      <c r="U151" s="31"/>
      <c r="V151" s="31">
        <f t="shared" si="766"/>
        <v>56188.4</v>
      </c>
      <c r="W151" s="31"/>
      <c r="X151" s="31">
        <f t="shared" si="767"/>
        <v>56188.4</v>
      </c>
      <c r="Y151" s="31"/>
      <c r="Z151" s="31">
        <f t="shared" si="768"/>
        <v>56188.4</v>
      </c>
      <c r="AA151" s="31">
        <v>-24433.503000000001</v>
      </c>
      <c r="AB151" s="31">
        <f t="shared" si="769"/>
        <v>31754.897000000001</v>
      </c>
      <c r="AC151" s="31"/>
      <c r="AD151" s="31">
        <f t="shared" si="770"/>
        <v>31754.897000000001</v>
      </c>
      <c r="AE151" s="31"/>
      <c r="AF151" s="31">
        <f t="shared" si="771"/>
        <v>31754.897000000001</v>
      </c>
      <c r="AG151" s="31"/>
      <c r="AH151" s="31">
        <f t="shared" si="772"/>
        <v>31754.897000000001</v>
      </c>
      <c r="AI151" s="42"/>
      <c r="AJ151" s="69">
        <f t="shared" si="773"/>
        <v>31754.897000000001</v>
      </c>
      <c r="AK151" s="31">
        <v>25289.4</v>
      </c>
      <c r="AL151" s="31">
        <v>-203.3</v>
      </c>
      <c r="AM151" s="31">
        <f t="shared" si="440"/>
        <v>25086.100000000002</v>
      </c>
      <c r="AN151" s="31"/>
      <c r="AO151" s="31">
        <f t="shared" si="774"/>
        <v>25086.100000000002</v>
      </c>
      <c r="AP151" s="31"/>
      <c r="AQ151" s="31">
        <f t="shared" si="775"/>
        <v>25086.100000000002</v>
      </c>
      <c r="AR151" s="31"/>
      <c r="AS151" s="31">
        <f t="shared" si="776"/>
        <v>25086.100000000002</v>
      </c>
      <c r="AT151" s="31"/>
      <c r="AU151" s="31">
        <f t="shared" si="777"/>
        <v>25086.100000000002</v>
      </c>
      <c r="AV151" s="31"/>
      <c r="AW151" s="31">
        <f t="shared" si="778"/>
        <v>25086.100000000002</v>
      </c>
      <c r="AX151" s="31"/>
      <c r="AY151" s="31">
        <f t="shared" si="779"/>
        <v>25086.100000000002</v>
      </c>
      <c r="AZ151" s="31"/>
      <c r="BA151" s="31">
        <f t="shared" si="780"/>
        <v>25086.100000000002</v>
      </c>
      <c r="BB151" s="31">
        <v>24433.503000000001</v>
      </c>
      <c r="BC151" s="31">
        <f t="shared" si="781"/>
        <v>49519.603000000003</v>
      </c>
      <c r="BD151" s="31"/>
      <c r="BE151" s="31">
        <f t="shared" si="782"/>
        <v>49519.603000000003</v>
      </c>
      <c r="BF151" s="31"/>
      <c r="BG151" s="31">
        <f t="shared" si="783"/>
        <v>49519.603000000003</v>
      </c>
      <c r="BH151" s="42"/>
      <c r="BI151" s="69">
        <f t="shared" si="784"/>
        <v>49519.603000000003</v>
      </c>
      <c r="BJ151" s="31">
        <v>0</v>
      </c>
      <c r="BK151" s="31"/>
      <c r="BL151" s="31">
        <f t="shared" si="441"/>
        <v>0</v>
      </c>
      <c r="BM151" s="31"/>
      <c r="BN151" s="31">
        <f t="shared" si="785"/>
        <v>0</v>
      </c>
      <c r="BO151" s="31"/>
      <c r="BP151" s="31">
        <f t="shared" si="786"/>
        <v>0</v>
      </c>
      <c r="BQ151" s="31"/>
      <c r="BR151" s="31">
        <f t="shared" si="787"/>
        <v>0</v>
      </c>
      <c r="BS151" s="31"/>
      <c r="BT151" s="31">
        <f t="shared" si="788"/>
        <v>0</v>
      </c>
      <c r="BU151" s="31"/>
      <c r="BV151" s="31">
        <f t="shared" si="789"/>
        <v>0</v>
      </c>
      <c r="BW151" s="31"/>
      <c r="BX151" s="31">
        <f t="shared" si="790"/>
        <v>0</v>
      </c>
      <c r="BY151" s="31"/>
      <c r="BZ151" s="31">
        <f t="shared" si="791"/>
        <v>0</v>
      </c>
      <c r="CA151" s="31"/>
      <c r="CB151" s="31">
        <f t="shared" si="792"/>
        <v>0</v>
      </c>
      <c r="CC151" s="31"/>
      <c r="CD151" s="31">
        <f t="shared" si="793"/>
        <v>0</v>
      </c>
      <c r="CE151" s="42"/>
      <c r="CF151" s="69">
        <f t="shared" si="794"/>
        <v>0</v>
      </c>
      <c r="CG151" s="25" t="s">
        <v>239</v>
      </c>
      <c r="CI151" s="8"/>
    </row>
    <row r="152" spans="1:88" ht="54" x14ac:dyDescent="0.35">
      <c r="A152" s="102" t="s">
        <v>162</v>
      </c>
      <c r="B152" s="103" t="s">
        <v>105</v>
      </c>
      <c r="C152" s="104" t="s">
        <v>28</v>
      </c>
      <c r="D152" s="30">
        <v>16975.900000000001</v>
      </c>
      <c r="E152" s="31"/>
      <c r="F152" s="31">
        <f t="shared" si="439"/>
        <v>16975.900000000001</v>
      </c>
      <c r="G152" s="31"/>
      <c r="H152" s="31">
        <f t="shared" si="759"/>
        <v>16975.900000000001</v>
      </c>
      <c r="I152" s="31"/>
      <c r="J152" s="31">
        <f t="shared" si="760"/>
        <v>16975.900000000001</v>
      </c>
      <c r="K152" s="31"/>
      <c r="L152" s="31">
        <f t="shared" si="761"/>
        <v>16975.900000000001</v>
      </c>
      <c r="M152" s="31"/>
      <c r="N152" s="31">
        <f t="shared" si="762"/>
        <v>16975.900000000001</v>
      </c>
      <c r="O152" s="69"/>
      <c r="P152" s="31">
        <f t="shared" si="763"/>
        <v>16975.900000000001</v>
      </c>
      <c r="Q152" s="31"/>
      <c r="R152" s="31">
        <f t="shared" si="764"/>
        <v>16975.900000000001</v>
      </c>
      <c r="S152" s="31"/>
      <c r="T152" s="31">
        <f t="shared" si="765"/>
        <v>16975.900000000001</v>
      </c>
      <c r="U152" s="31"/>
      <c r="V152" s="31">
        <f t="shared" si="766"/>
        <v>16975.900000000001</v>
      </c>
      <c r="W152" s="31"/>
      <c r="X152" s="31">
        <f t="shared" si="767"/>
        <v>16975.900000000001</v>
      </c>
      <c r="Y152" s="31"/>
      <c r="Z152" s="31">
        <f t="shared" si="768"/>
        <v>16975.900000000001</v>
      </c>
      <c r="AA152" s="31">
        <v>-700</v>
      </c>
      <c r="AB152" s="31">
        <f t="shared" si="769"/>
        <v>16275.900000000001</v>
      </c>
      <c r="AC152" s="31"/>
      <c r="AD152" s="31">
        <f t="shared" si="770"/>
        <v>16275.900000000001</v>
      </c>
      <c r="AE152" s="31"/>
      <c r="AF152" s="31">
        <f t="shared" si="771"/>
        <v>16275.900000000001</v>
      </c>
      <c r="AG152" s="31"/>
      <c r="AH152" s="31">
        <f t="shared" si="772"/>
        <v>16275.900000000001</v>
      </c>
      <c r="AI152" s="42"/>
      <c r="AJ152" s="69">
        <f t="shared" si="773"/>
        <v>16275.900000000001</v>
      </c>
      <c r="AK152" s="31">
        <v>0</v>
      </c>
      <c r="AL152" s="31"/>
      <c r="AM152" s="31">
        <f t="shared" si="440"/>
        <v>0</v>
      </c>
      <c r="AN152" s="31"/>
      <c r="AO152" s="31">
        <f t="shared" si="774"/>
        <v>0</v>
      </c>
      <c r="AP152" s="31"/>
      <c r="AQ152" s="31">
        <f t="shared" si="775"/>
        <v>0</v>
      </c>
      <c r="AR152" s="31"/>
      <c r="AS152" s="31">
        <f t="shared" si="776"/>
        <v>0</v>
      </c>
      <c r="AT152" s="31"/>
      <c r="AU152" s="31">
        <f t="shared" si="777"/>
        <v>0</v>
      </c>
      <c r="AV152" s="31"/>
      <c r="AW152" s="31">
        <f t="shared" si="778"/>
        <v>0</v>
      </c>
      <c r="AX152" s="31"/>
      <c r="AY152" s="31">
        <f t="shared" si="779"/>
        <v>0</v>
      </c>
      <c r="AZ152" s="31"/>
      <c r="BA152" s="31">
        <f t="shared" si="780"/>
        <v>0</v>
      </c>
      <c r="BB152" s="31"/>
      <c r="BC152" s="31">
        <f t="shared" si="781"/>
        <v>0</v>
      </c>
      <c r="BD152" s="31"/>
      <c r="BE152" s="31">
        <f t="shared" si="782"/>
        <v>0</v>
      </c>
      <c r="BF152" s="31"/>
      <c r="BG152" s="31">
        <f t="shared" si="783"/>
        <v>0</v>
      </c>
      <c r="BH152" s="42"/>
      <c r="BI152" s="69">
        <f t="shared" si="784"/>
        <v>0</v>
      </c>
      <c r="BJ152" s="31">
        <v>0</v>
      </c>
      <c r="BK152" s="31"/>
      <c r="BL152" s="31">
        <f t="shared" si="441"/>
        <v>0</v>
      </c>
      <c r="BM152" s="31"/>
      <c r="BN152" s="31">
        <f t="shared" si="785"/>
        <v>0</v>
      </c>
      <c r="BO152" s="31"/>
      <c r="BP152" s="31">
        <f t="shared" si="786"/>
        <v>0</v>
      </c>
      <c r="BQ152" s="31"/>
      <c r="BR152" s="31">
        <f t="shared" si="787"/>
        <v>0</v>
      </c>
      <c r="BS152" s="31"/>
      <c r="BT152" s="31">
        <f t="shared" si="788"/>
        <v>0</v>
      </c>
      <c r="BU152" s="31"/>
      <c r="BV152" s="31">
        <f t="shared" si="789"/>
        <v>0</v>
      </c>
      <c r="BW152" s="31"/>
      <c r="BX152" s="31">
        <f t="shared" si="790"/>
        <v>0</v>
      </c>
      <c r="BY152" s="31"/>
      <c r="BZ152" s="31">
        <f t="shared" si="791"/>
        <v>0</v>
      </c>
      <c r="CA152" s="31"/>
      <c r="CB152" s="31">
        <f t="shared" si="792"/>
        <v>0</v>
      </c>
      <c r="CC152" s="31"/>
      <c r="CD152" s="31">
        <f t="shared" si="793"/>
        <v>0</v>
      </c>
      <c r="CE152" s="42"/>
      <c r="CF152" s="69">
        <f t="shared" si="794"/>
        <v>0</v>
      </c>
      <c r="CG152" s="25" t="s">
        <v>257</v>
      </c>
      <c r="CI152" s="8"/>
    </row>
    <row r="153" spans="1:88" ht="54" x14ac:dyDescent="0.35">
      <c r="A153" s="102" t="s">
        <v>163</v>
      </c>
      <c r="B153" s="106" t="s">
        <v>106</v>
      </c>
      <c r="C153" s="104" t="s">
        <v>32</v>
      </c>
      <c r="D153" s="30">
        <v>4161.5</v>
      </c>
      <c r="E153" s="31"/>
      <c r="F153" s="31">
        <f t="shared" si="439"/>
        <v>4161.5</v>
      </c>
      <c r="G153" s="31"/>
      <c r="H153" s="31">
        <f t="shared" si="759"/>
        <v>4161.5</v>
      </c>
      <c r="I153" s="31"/>
      <c r="J153" s="31">
        <f t="shared" si="760"/>
        <v>4161.5</v>
      </c>
      <c r="K153" s="31"/>
      <c r="L153" s="31">
        <f t="shared" si="761"/>
        <v>4161.5</v>
      </c>
      <c r="M153" s="31"/>
      <c r="N153" s="31">
        <f t="shared" si="762"/>
        <v>4161.5</v>
      </c>
      <c r="O153" s="69"/>
      <c r="P153" s="31">
        <f t="shared" si="763"/>
        <v>4161.5</v>
      </c>
      <c r="Q153" s="31"/>
      <c r="R153" s="31">
        <f t="shared" si="764"/>
        <v>4161.5</v>
      </c>
      <c r="S153" s="31">
        <v>-1361.5</v>
      </c>
      <c r="T153" s="31">
        <f t="shared" si="765"/>
        <v>2800</v>
      </c>
      <c r="U153" s="31"/>
      <c r="V153" s="31">
        <f t="shared" si="766"/>
        <v>2800</v>
      </c>
      <c r="W153" s="31"/>
      <c r="X153" s="31">
        <f t="shared" si="767"/>
        <v>2800</v>
      </c>
      <c r="Y153" s="31"/>
      <c r="Z153" s="31">
        <f t="shared" si="768"/>
        <v>2800</v>
      </c>
      <c r="AA153" s="31"/>
      <c r="AB153" s="31">
        <f t="shared" si="769"/>
        <v>2800</v>
      </c>
      <c r="AC153" s="31"/>
      <c r="AD153" s="31">
        <f t="shared" si="770"/>
        <v>2800</v>
      </c>
      <c r="AE153" s="31"/>
      <c r="AF153" s="31">
        <f t="shared" si="771"/>
        <v>2800</v>
      </c>
      <c r="AG153" s="31"/>
      <c r="AH153" s="31">
        <f t="shared" si="772"/>
        <v>2800</v>
      </c>
      <c r="AI153" s="42"/>
      <c r="AJ153" s="69">
        <f t="shared" si="773"/>
        <v>2800</v>
      </c>
      <c r="AK153" s="31">
        <v>0</v>
      </c>
      <c r="AL153" s="31"/>
      <c r="AM153" s="31">
        <f t="shared" si="440"/>
        <v>0</v>
      </c>
      <c r="AN153" s="31"/>
      <c r="AO153" s="31">
        <f t="shared" si="774"/>
        <v>0</v>
      </c>
      <c r="AP153" s="31"/>
      <c r="AQ153" s="31">
        <f t="shared" si="775"/>
        <v>0</v>
      </c>
      <c r="AR153" s="31"/>
      <c r="AS153" s="31">
        <f t="shared" si="776"/>
        <v>0</v>
      </c>
      <c r="AT153" s="31"/>
      <c r="AU153" s="31">
        <f t="shared" si="777"/>
        <v>0</v>
      </c>
      <c r="AV153" s="31"/>
      <c r="AW153" s="31">
        <f t="shared" si="778"/>
        <v>0</v>
      </c>
      <c r="AX153" s="31"/>
      <c r="AY153" s="31">
        <f t="shared" si="779"/>
        <v>0</v>
      </c>
      <c r="AZ153" s="31"/>
      <c r="BA153" s="31">
        <f t="shared" si="780"/>
        <v>0</v>
      </c>
      <c r="BB153" s="31"/>
      <c r="BC153" s="31">
        <f t="shared" si="781"/>
        <v>0</v>
      </c>
      <c r="BD153" s="31"/>
      <c r="BE153" s="31">
        <f t="shared" si="782"/>
        <v>0</v>
      </c>
      <c r="BF153" s="31"/>
      <c r="BG153" s="31">
        <f t="shared" si="783"/>
        <v>0</v>
      </c>
      <c r="BH153" s="42"/>
      <c r="BI153" s="69">
        <f t="shared" si="784"/>
        <v>0</v>
      </c>
      <c r="BJ153" s="31">
        <v>0</v>
      </c>
      <c r="BK153" s="31"/>
      <c r="BL153" s="31">
        <f t="shared" si="441"/>
        <v>0</v>
      </c>
      <c r="BM153" s="31"/>
      <c r="BN153" s="31">
        <f t="shared" si="785"/>
        <v>0</v>
      </c>
      <c r="BO153" s="31"/>
      <c r="BP153" s="31">
        <f t="shared" si="786"/>
        <v>0</v>
      </c>
      <c r="BQ153" s="31"/>
      <c r="BR153" s="31">
        <f t="shared" si="787"/>
        <v>0</v>
      </c>
      <c r="BS153" s="31"/>
      <c r="BT153" s="31">
        <f t="shared" si="788"/>
        <v>0</v>
      </c>
      <c r="BU153" s="31"/>
      <c r="BV153" s="31">
        <f t="shared" si="789"/>
        <v>0</v>
      </c>
      <c r="BW153" s="31"/>
      <c r="BX153" s="31">
        <f t="shared" si="790"/>
        <v>0</v>
      </c>
      <c r="BY153" s="31"/>
      <c r="BZ153" s="31">
        <f t="shared" si="791"/>
        <v>0</v>
      </c>
      <c r="CA153" s="31"/>
      <c r="CB153" s="31">
        <f t="shared" si="792"/>
        <v>0</v>
      </c>
      <c r="CC153" s="31"/>
      <c r="CD153" s="31">
        <f t="shared" si="793"/>
        <v>0</v>
      </c>
      <c r="CE153" s="42"/>
      <c r="CF153" s="69">
        <f t="shared" si="794"/>
        <v>0</v>
      </c>
      <c r="CG153" s="25" t="s">
        <v>258</v>
      </c>
      <c r="CI153" s="8"/>
    </row>
    <row r="154" spans="1:88" ht="54" x14ac:dyDescent="0.35">
      <c r="A154" s="102" t="s">
        <v>164</v>
      </c>
      <c r="B154" s="106" t="s">
        <v>107</v>
      </c>
      <c r="C154" s="104" t="s">
        <v>28</v>
      </c>
      <c r="D154" s="30">
        <v>96500</v>
      </c>
      <c r="E154" s="31"/>
      <c r="F154" s="31">
        <f t="shared" si="439"/>
        <v>96500</v>
      </c>
      <c r="G154" s="31"/>
      <c r="H154" s="31">
        <f t="shared" si="759"/>
        <v>96500</v>
      </c>
      <c r="I154" s="31"/>
      <c r="J154" s="31">
        <f t="shared" si="760"/>
        <v>96500</v>
      </c>
      <c r="K154" s="31"/>
      <c r="L154" s="31">
        <f t="shared" si="761"/>
        <v>96500</v>
      </c>
      <c r="M154" s="31"/>
      <c r="N154" s="31">
        <f t="shared" si="762"/>
        <v>96500</v>
      </c>
      <c r="O154" s="69"/>
      <c r="P154" s="31">
        <f t="shared" si="763"/>
        <v>96500</v>
      </c>
      <c r="Q154" s="31"/>
      <c r="R154" s="31">
        <f t="shared" si="764"/>
        <v>96500</v>
      </c>
      <c r="S154" s="31"/>
      <c r="T154" s="31">
        <f t="shared" si="765"/>
        <v>96500</v>
      </c>
      <c r="U154" s="31"/>
      <c r="V154" s="31">
        <f t="shared" si="766"/>
        <v>96500</v>
      </c>
      <c r="W154" s="31"/>
      <c r="X154" s="31">
        <f t="shared" si="767"/>
        <v>96500</v>
      </c>
      <c r="Y154" s="31"/>
      <c r="Z154" s="31">
        <f t="shared" si="768"/>
        <v>96500</v>
      </c>
      <c r="AA154" s="31"/>
      <c r="AB154" s="31">
        <f t="shared" si="769"/>
        <v>96500</v>
      </c>
      <c r="AC154" s="31"/>
      <c r="AD154" s="31">
        <f t="shared" si="770"/>
        <v>96500</v>
      </c>
      <c r="AE154" s="31"/>
      <c r="AF154" s="31">
        <f t="shared" si="771"/>
        <v>96500</v>
      </c>
      <c r="AG154" s="31"/>
      <c r="AH154" s="31">
        <f t="shared" si="772"/>
        <v>96500</v>
      </c>
      <c r="AI154" s="42"/>
      <c r="AJ154" s="69">
        <f t="shared" si="773"/>
        <v>96500</v>
      </c>
      <c r="AK154" s="31">
        <v>365837.5</v>
      </c>
      <c r="AL154" s="31"/>
      <c r="AM154" s="31">
        <f t="shared" si="440"/>
        <v>365837.5</v>
      </c>
      <c r="AN154" s="31"/>
      <c r="AO154" s="31">
        <f t="shared" si="774"/>
        <v>365837.5</v>
      </c>
      <c r="AP154" s="31"/>
      <c r="AQ154" s="31">
        <f t="shared" si="775"/>
        <v>365837.5</v>
      </c>
      <c r="AR154" s="31"/>
      <c r="AS154" s="31">
        <f t="shared" si="776"/>
        <v>365837.5</v>
      </c>
      <c r="AT154" s="31"/>
      <c r="AU154" s="31">
        <f t="shared" si="777"/>
        <v>365837.5</v>
      </c>
      <c r="AV154" s="31"/>
      <c r="AW154" s="31">
        <f t="shared" si="778"/>
        <v>365837.5</v>
      </c>
      <c r="AX154" s="31"/>
      <c r="AY154" s="31">
        <f t="shared" si="779"/>
        <v>365837.5</v>
      </c>
      <c r="AZ154" s="31"/>
      <c r="BA154" s="31">
        <f t="shared" si="780"/>
        <v>365837.5</v>
      </c>
      <c r="BB154" s="31"/>
      <c r="BC154" s="31">
        <f t="shared" si="781"/>
        <v>365837.5</v>
      </c>
      <c r="BD154" s="31"/>
      <c r="BE154" s="31">
        <f t="shared" si="782"/>
        <v>365837.5</v>
      </c>
      <c r="BF154" s="31"/>
      <c r="BG154" s="31">
        <f t="shared" si="783"/>
        <v>365837.5</v>
      </c>
      <c r="BH154" s="42"/>
      <c r="BI154" s="69">
        <f t="shared" si="784"/>
        <v>365837.5</v>
      </c>
      <c r="BJ154" s="31">
        <v>0</v>
      </c>
      <c r="BK154" s="31"/>
      <c r="BL154" s="31">
        <f t="shared" si="441"/>
        <v>0</v>
      </c>
      <c r="BM154" s="31"/>
      <c r="BN154" s="31">
        <f t="shared" si="785"/>
        <v>0</v>
      </c>
      <c r="BO154" s="31"/>
      <c r="BP154" s="31">
        <f t="shared" si="786"/>
        <v>0</v>
      </c>
      <c r="BQ154" s="31"/>
      <c r="BR154" s="31">
        <f t="shared" si="787"/>
        <v>0</v>
      </c>
      <c r="BS154" s="31"/>
      <c r="BT154" s="31">
        <f t="shared" si="788"/>
        <v>0</v>
      </c>
      <c r="BU154" s="31"/>
      <c r="BV154" s="31">
        <f t="shared" si="789"/>
        <v>0</v>
      </c>
      <c r="BW154" s="31"/>
      <c r="BX154" s="31">
        <f t="shared" si="790"/>
        <v>0</v>
      </c>
      <c r="BY154" s="31"/>
      <c r="BZ154" s="31">
        <f t="shared" si="791"/>
        <v>0</v>
      </c>
      <c r="CA154" s="31"/>
      <c r="CB154" s="31">
        <f t="shared" si="792"/>
        <v>0</v>
      </c>
      <c r="CC154" s="31"/>
      <c r="CD154" s="31">
        <f t="shared" si="793"/>
        <v>0</v>
      </c>
      <c r="CE154" s="42"/>
      <c r="CF154" s="69">
        <f t="shared" si="794"/>
        <v>0</v>
      </c>
      <c r="CG154" s="25" t="s">
        <v>259</v>
      </c>
      <c r="CI154" s="8"/>
    </row>
    <row r="155" spans="1:88" ht="54" x14ac:dyDescent="0.35">
      <c r="A155" s="102" t="s">
        <v>165</v>
      </c>
      <c r="B155" s="106" t="s">
        <v>352</v>
      </c>
      <c r="C155" s="104" t="s">
        <v>32</v>
      </c>
      <c r="D155" s="31">
        <v>11500</v>
      </c>
      <c r="E155" s="31"/>
      <c r="F155" s="31">
        <f t="shared" si="439"/>
        <v>11500</v>
      </c>
      <c r="G155" s="31"/>
      <c r="H155" s="31">
        <f t="shared" si="759"/>
        <v>11500</v>
      </c>
      <c r="I155" s="31"/>
      <c r="J155" s="31">
        <f t="shared" si="760"/>
        <v>11500</v>
      </c>
      <c r="K155" s="31"/>
      <c r="L155" s="31">
        <f t="shared" si="761"/>
        <v>11500</v>
      </c>
      <c r="M155" s="31"/>
      <c r="N155" s="31">
        <f t="shared" si="762"/>
        <v>11500</v>
      </c>
      <c r="O155" s="69"/>
      <c r="P155" s="31">
        <f t="shared" si="763"/>
        <v>11500</v>
      </c>
      <c r="Q155" s="31"/>
      <c r="R155" s="31">
        <f t="shared" si="764"/>
        <v>11500</v>
      </c>
      <c r="S155" s="31"/>
      <c r="T155" s="31">
        <f t="shared" si="765"/>
        <v>11500</v>
      </c>
      <c r="U155" s="31"/>
      <c r="V155" s="31">
        <f t="shared" si="766"/>
        <v>11500</v>
      </c>
      <c r="W155" s="31">
        <v>-11500</v>
      </c>
      <c r="X155" s="31">
        <f t="shared" si="767"/>
        <v>0</v>
      </c>
      <c r="Y155" s="31"/>
      <c r="Z155" s="31">
        <f t="shared" si="768"/>
        <v>0</v>
      </c>
      <c r="AA155" s="31"/>
      <c r="AB155" s="31">
        <f t="shared" si="769"/>
        <v>0</v>
      </c>
      <c r="AC155" s="31"/>
      <c r="AD155" s="31">
        <f t="shared" si="770"/>
        <v>0</v>
      </c>
      <c r="AE155" s="31"/>
      <c r="AF155" s="31">
        <f t="shared" si="771"/>
        <v>0</v>
      </c>
      <c r="AG155" s="31"/>
      <c r="AH155" s="31">
        <f t="shared" si="772"/>
        <v>0</v>
      </c>
      <c r="AI155" s="42"/>
      <c r="AJ155" s="69">
        <f t="shared" si="773"/>
        <v>0</v>
      </c>
      <c r="AK155" s="31">
        <v>76294.8</v>
      </c>
      <c r="AL155" s="31"/>
      <c r="AM155" s="31">
        <f t="shared" si="440"/>
        <v>76294.8</v>
      </c>
      <c r="AN155" s="31"/>
      <c r="AO155" s="31">
        <f t="shared" si="774"/>
        <v>76294.8</v>
      </c>
      <c r="AP155" s="31"/>
      <c r="AQ155" s="31">
        <f t="shared" si="775"/>
        <v>76294.8</v>
      </c>
      <c r="AR155" s="31"/>
      <c r="AS155" s="31">
        <f t="shared" si="776"/>
        <v>76294.8</v>
      </c>
      <c r="AT155" s="31"/>
      <c r="AU155" s="31">
        <f t="shared" si="777"/>
        <v>76294.8</v>
      </c>
      <c r="AV155" s="31"/>
      <c r="AW155" s="31">
        <f t="shared" si="778"/>
        <v>76294.8</v>
      </c>
      <c r="AX155" s="31">
        <v>11500</v>
      </c>
      <c r="AY155" s="31">
        <f t="shared" si="779"/>
        <v>87794.8</v>
      </c>
      <c r="AZ155" s="31"/>
      <c r="BA155" s="31">
        <f t="shared" si="780"/>
        <v>87794.8</v>
      </c>
      <c r="BB155" s="31"/>
      <c r="BC155" s="31">
        <f t="shared" si="781"/>
        <v>87794.8</v>
      </c>
      <c r="BD155" s="31"/>
      <c r="BE155" s="31">
        <f t="shared" si="782"/>
        <v>87794.8</v>
      </c>
      <c r="BF155" s="31"/>
      <c r="BG155" s="31">
        <f t="shared" si="783"/>
        <v>87794.8</v>
      </c>
      <c r="BH155" s="42"/>
      <c r="BI155" s="69">
        <f t="shared" si="784"/>
        <v>87794.8</v>
      </c>
      <c r="BJ155" s="31">
        <v>0</v>
      </c>
      <c r="BK155" s="31"/>
      <c r="BL155" s="31">
        <f t="shared" si="441"/>
        <v>0</v>
      </c>
      <c r="BM155" s="31"/>
      <c r="BN155" s="31">
        <f t="shared" si="785"/>
        <v>0</v>
      </c>
      <c r="BO155" s="31"/>
      <c r="BP155" s="31">
        <f t="shared" si="786"/>
        <v>0</v>
      </c>
      <c r="BQ155" s="31"/>
      <c r="BR155" s="31">
        <f t="shared" si="787"/>
        <v>0</v>
      </c>
      <c r="BS155" s="31"/>
      <c r="BT155" s="31">
        <f t="shared" si="788"/>
        <v>0</v>
      </c>
      <c r="BU155" s="31"/>
      <c r="BV155" s="31">
        <f t="shared" si="789"/>
        <v>0</v>
      </c>
      <c r="BW155" s="31"/>
      <c r="BX155" s="31">
        <f t="shared" si="790"/>
        <v>0</v>
      </c>
      <c r="BY155" s="31"/>
      <c r="BZ155" s="31">
        <f t="shared" si="791"/>
        <v>0</v>
      </c>
      <c r="CA155" s="31"/>
      <c r="CB155" s="31">
        <f t="shared" si="792"/>
        <v>0</v>
      </c>
      <c r="CC155" s="31"/>
      <c r="CD155" s="31">
        <f t="shared" si="793"/>
        <v>0</v>
      </c>
      <c r="CE155" s="42"/>
      <c r="CF155" s="69">
        <f t="shared" si="794"/>
        <v>0</v>
      </c>
      <c r="CG155" s="25" t="s">
        <v>260</v>
      </c>
      <c r="CI155" s="8"/>
    </row>
    <row r="156" spans="1:88" ht="54" x14ac:dyDescent="0.35">
      <c r="A156" s="102" t="s">
        <v>166</v>
      </c>
      <c r="B156" s="106" t="s">
        <v>305</v>
      </c>
      <c r="C156" s="104" t="s">
        <v>28</v>
      </c>
      <c r="D156" s="31"/>
      <c r="E156" s="31">
        <f>E159</f>
        <v>8013.6</v>
      </c>
      <c r="F156" s="31">
        <f t="shared" si="439"/>
        <v>8013.6</v>
      </c>
      <c r="G156" s="31">
        <f>G159</f>
        <v>0</v>
      </c>
      <c r="H156" s="31">
        <f t="shared" si="759"/>
        <v>8013.6</v>
      </c>
      <c r="I156" s="31">
        <f>I159</f>
        <v>0</v>
      </c>
      <c r="J156" s="31">
        <f t="shared" si="760"/>
        <v>8013.6</v>
      </c>
      <c r="K156" s="31">
        <f>K159+K158</f>
        <v>2353.636</v>
      </c>
      <c r="L156" s="31">
        <f t="shared" si="761"/>
        <v>10367.236000000001</v>
      </c>
      <c r="M156" s="31">
        <f>M159+M158</f>
        <v>-2353.6</v>
      </c>
      <c r="N156" s="31">
        <f t="shared" si="762"/>
        <v>8013.6360000000004</v>
      </c>
      <c r="O156" s="69">
        <f>O159+O158</f>
        <v>0</v>
      </c>
      <c r="P156" s="31">
        <f t="shared" si="763"/>
        <v>8013.6360000000004</v>
      </c>
      <c r="Q156" s="31">
        <f>Q159+Q158</f>
        <v>0</v>
      </c>
      <c r="R156" s="31">
        <f t="shared" si="764"/>
        <v>8013.6360000000004</v>
      </c>
      <c r="S156" s="31">
        <f>S159+S158</f>
        <v>0</v>
      </c>
      <c r="T156" s="31">
        <f t="shared" si="765"/>
        <v>8013.6360000000004</v>
      </c>
      <c r="U156" s="31">
        <f>U159+U158</f>
        <v>0</v>
      </c>
      <c r="V156" s="31">
        <f t="shared" si="766"/>
        <v>8013.6360000000004</v>
      </c>
      <c r="W156" s="31">
        <f>W159+W158</f>
        <v>0</v>
      </c>
      <c r="X156" s="31">
        <f t="shared" si="767"/>
        <v>8013.6360000000004</v>
      </c>
      <c r="Y156" s="31">
        <f>Y159+Y158</f>
        <v>0</v>
      </c>
      <c r="Z156" s="31">
        <f t="shared" si="768"/>
        <v>8013.6360000000004</v>
      </c>
      <c r="AA156" s="31">
        <f>AA159+AA158</f>
        <v>48312.714</v>
      </c>
      <c r="AB156" s="31">
        <f t="shared" si="769"/>
        <v>56326.35</v>
      </c>
      <c r="AC156" s="31">
        <f>AC159+AC158</f>
        <v>0</v>
      </c>
      <c r="AD156" s="31">
        <f t="shared" si="770"/>
        <v>56326.35</v>
      </c>
      <c r="AE156" s="31">
        <f>AE159+AE158</f>
        <v>0</v>
      </c>
      <c r="AF156" s="31">
        <f t="shared" si="771"/>
        <v>56326.35</v>
      </c>
      <c r="AG156" s="31">
        <f>AG159+AG158</f>
        <v>0</v>
      </c>
      <c r="AH156" s="31">
        <f t="shared" si="772"/>
        <v>56326.35</v>
      </c>
      <c r="AI156" s="42">
        <f>AI159+AI158</f>
        <v>0</v>
      </c>
      <c r="AJ156" s="69">
        <f t="shared" si="773"/>
        <v>56326.35</v>
      </c>
      <c r="AK156" s="31"/>
      <c r="AL156" s="31">
        <f>AL158</f>
        <v>8356.2000000000007</v>
      </c>
      <c r="AM156" s="31">
        <f t="shared" si="440"/>
        <v>8356.2000000000007</v>
      </c>
      <c r="AN156" s="31">
        <f>AN158</f>
        <v>0</v>
      </c>
      <c r="AO156" s="31">
        <f t="shared" si="774"/>
        <v>8356.2000000000007</v>
      </c>
      <c r="AP156" s="31">
        <f>AP158</f>
        <v>0</v>
      </c>
      <c r="AQ156" s="31">
        <f t="shared" si="775"/>
        <v>8356.2000000000007</v>
      </c>
      <c r="AR156" s="31">
        <f>AR159+AR158</f>
        <v>0</v>
      </c>
      <c r="AS156" s="31">
        <f t="shared" si="776"/>
        <v>8356.2000000000007</v>
      </c>
      <c r="AT156" s="31">
        <f>AT159+AT158</f>
        <v>0</v>
      </c>
      <c r="AU156" s="31">
        <f t="shared" si="777"/>
        <v>8356.2000000000007</v>
      </c>
      <c r="AV156" s="31">
        <f>AV159+AV158</f>
        <v>0</v>
      </c>
      <c r="AW156" s="31">
        <f t="shared" si="778"/>
        <v>8356.2000000000007</v>
      </c>
      <c r="AX156" s="31">
        <f>AX159+AX158</f>
        <v>0</v>
      </c>
      <c r="AY156" s="31">
        <f t="shared" si="779"/>
        <v>8356.2000000000007</v>
      </c>
      <c r="AZ156" s="31">
        <f>AZ159+AZ158</f>
        <v>0</v>
      </c>
      <c r="BA156" s="31">
        <f t="shared" si="780"/>
        <v>8356.2000000000007</v>
      </c>
      <c r="BB156" s="31">
        <f>BB159+BB158</f>
        <v>5542.88</v>
      </c>
      <c r="BC156" s="31">
        <f t="shared" si="781"/>
        <v>13899.080000000002</v>
      </c>
      <c r="BD156" s="31">
        <f>BD159+BD158</f>
        <v>0</v>
      </c>
      <c r="BE156" s="31">
        <f t="shared" si="782"/>
        <v>13899.080000000002</v>
      </c>
      <c r="BF156" s="31">
        <f>BF159+BF158</f>
        <v>0</v>
      </c>
      <c r="BG156" s="31">
        <f t="shared" si="783"/>
        <v>13899.080000000002</v>
      </c>
      <c r="BH156" s="42">
        <f>BH159+BH158</f>
        <v>0</v>
      </c>
      <c r="BI156" s="69">
        <f t="shared" si="784"/>
        <v>13899.080000000002</v>
      </c>
      <c r="BJ156" s="31"/>
      <c r="BK156" s="31"/>
      <c r="BL156" s="31">
        <f t="shared" si="441"/>
        <v>0</v>
      </c>
      <c r="BM156" s="31"/>
      <c r="BN156" s="31">
        <f t="shared" si="785"/>
        <v>0</v>
      </c>
      <c r="BO156" s="31"/>
      <c r="BP156" s="31">
        <f t="shared" si="786"/>
        <v>0</v>
      </c>
      <c r="BQ156" s="31">
        <f>BQ159+BQ158</f>
        <v>0</v>
      </c>
      <c r="BR156" s="31">
        <f t="shared" si="787"/>
        <v>0</v>
      </c>
      <c r="BS156" s="31">
        <f>BS159+BS158</f>
        <v>0</v>
      </c>
      <c r="BT156" s="31">
        <f t="shared" si="788"/>
        <v>0</v>
      </c>
      <c r="BU156" s="31">
        <f>BU159+BU158</f>
        <v>0</v>
      </c>
      <c r="BV156" s="31">
        <f t="shared" si="789"/>
        <v>0</v>
      </c>
      <c r="BW156" s="31">
        <f>BW159+BW158</f>
        <v>0</v>
      </c>
      <c r="BX156" s="31">
        <f t="shared" si="790"/>
        <v>0</v>
      </c>
      <c r="BY156" s="31">
        <f>BY159+BY158</f>
        <v>0</v>
      </c>
      <c r="BZ156" s="31">
        <f t="shared" si="791"/>
        <v>0</v>
      </c>
      <c r="CA156" s="31">
        <f>CA159+CA158</f>
        <v>0</v>
      </c>
      <c r="CB156" s="31">
        <f t="shared" si="792"/>
        <v>0</v>
      </c>
      <c r="CC156" s="31">
        <f>CC159+CC158</f>
        <v>0</v>
      </c>
      <c r="CD156" s="31">
        <f t="shared" si="793"/>
        <v>0</v>
      </c>
      <c r="CE156" s="42">
        <f>CE159+CE158</f>
        <v>0</v>
      </c>
      <c r="CF156" s="69">
        <f t="shared" si="794"/>
        <v>0</v>
      </c>
      <c r="CG156" s="25"/>
      <c r="CI156" s="8"/>
    </row>
    <row r="157" spans="1:88" x14ac:dyDescent="0.35">
      <c r="A157" s="102"/>
      <c r="B157" s="103" t="s">
        <v>5</v>
      </c>
      <c r="C157" s="104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69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42"/>
      <c r="AJ157" s="69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42"/>
      <c r="BI157" s="69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42"/>
      <c r="CF157" s="69"/>
      <c r="CG157" s="25"/>
      <c r="CI157" s="8"/>
    </row>
    <row r="158" spans="1:88" s="100" customFormat="1" ht="19.8" hidden="1" customHeight="1" x14ac:dyDescent="0.35">
      <c r="A158" s="87"/>
      <c r="B158" s="101" t="s">
        <v>6</v>
      </c>
      <c r="C158" s="99"/>
      <c r="D158" s="31"/>
      <c r="E158" s="31"/>
      <c r="F158" s="31">
        <f t="shared" si="439"/>
        <v>0</v>
      </c>
      <c r="G158" s="31"/>
      <c r="H158" s="31">
        <f t="shared" ref="H158:H160" si="795">F158+G158</f>
        <v>0</v>
      </c>
      <c r="I158" s="31"/>
      <c r="J158" s="31">
        <f t="shared" ref="J158:J160" si="796">H158+I158</f>
        <v>0</v>
      </c>
      <c r="K158" s="31">
        <v>2353.636</v>
      </c>
      <c r="L158" s="31">
        <f t="shared" ref="L158:L160" si="797">J158+K158</f>
        <v>2353.636</v>
      </c>
      <c r="M158" s="31"/>
      <c r="N158" s="31">
        <f t="shared" ref="N158:N160" si="798">L158+M158</f>
        <v>2353.636</v>
      </c>
      <c r="O158" s="69"/>
      <c r="P158" s="31">
        <f t="shared" ref="P158:P160" si="799">N158+O158</f>
        <v>2353.636</v>
      </c>
      <c r="Q158" s="31"/>
      <c r="R158" s="31">
        <f t="shared" ref="R158:R160" si="800">P158+Q158</f>
        <v>2353.636</v>
      </c>
      <c r="S158" s="31"/>
      <c r="T158" s="31">
        <f t="shared" ref="T158:T160" si="801">R158+S158</f>
        <v>2353.636</v>
      </c>
      <c r="U158" s="31"/>
      <c r="V158" s="31">
        <f t="shared" ref="V158:V160" si="802">T158+U158</f>
        <v>2353.636</v>
      </c>
      <c r="W158" s="31"/>
      <c r="X158" s="31">
        <f t="shared" ref="X158:X160" si="803">V158+W158</f>
        <v>2353.636</v>
      </c>
      <c r="Y158" s="31"/>
      <c r="Z158" s="31">
        <f t="shared" ref="Z158:Z160" si="804">X158+Y158</f>
        <v>2353.636</v>
      </c>
      <c r="AA158" s="31">
        <f>4724.094+43588.62</f>
        <v>48312.714</v>
      </c>
      <c r="AB158" s="31">
        <f t="shared" ref="AB158:AB160" si="805">Z158+AA158</f>
        <v>50666.35</v>
      </c>
      <c r="AC158" s="31"/>
      <c r="AD158" s="31">
        <f t="shared" ref="AD158:AD160" si="806">AB158+AC158</f>
        <v>50666.35</v>
      </c>
      <c r="AE158" s="31"/>
      <c r="AF158" s="31">
        <f t="shared" ref="AF158:AF160" si="807">AD158+AE158</f>
        <v>50666.35</v>
      </c>
      <c r="AG158" s="31"/>
      <c r="AH158" s="31">
        <f t="shared" ref="AH158:AH160" si="808">AF158+AG158</f>
        <v>50666.35</v>
      </c>
      <c r="AI158" s="42">
        <f>6066.102-6066.102</f>
        <v>0</v>
      </c>
      <c r="AJ158" s="42">
        <f t="shared" ref="AJ158:AJ160" si="809">AH158+AI158</f>
        <v>50666.35</v>
      </c>
      <c r="AK158" s="31"/>
      <c r="AL158" s="31">
        <v>8356.2000000000007</v>
      </c>
      <c r="AM158" s="31">
        <f t="shared" si="440"/>
        <v>8356.2000000000007</v>
      </c>
      <c r="AN158" s="31"/>
      <c r="AO158" s="31">
        <f t="shared" ref="AO158:AO160" si="810">AM158+AN158</f>
        <v>8356.2000000000007</v>
      </c>
      <c r="AP158" s="31"/>
      <c r="AQ158" s="31">
        <f t="shared" ref="AQ158:AQ160" si="811">AO158+AP158</f>
        <v>8356.2000000000007</v>
      </c>
      <c r="AR158" s="31"/>
      <c r="AS158" s="31">
        <f t="shared" ref="AS158:AS160" si="812">AQ158+AR158</f>
        <v>8356.2000000000007</v>
      </c>
      <c r="AT158" s="31"/>
      <c r="AU158" s="31">
        <f t="shared" ref="AU158:AU160" si="813">AS158+AT158</f>
        <v>8356.2000000000007</v>
      </c>
      <c r="AV158" s="31"/>
      <c r="AW158" s="31">
        <f t="shared" ref="AW158:AW160" si="814">AU158+AV158</f>
        <v>8356.2000000000007</v>
      </c>
      <c r="AX158" s="31"/>
      <c r="AY158" s="31">
        <f t="shared" ref="AY158:AY160" si="815">AW158+AX158</f>
        <v>8356.2000000000007</v>
      </c>
      <c r="AZ158" s="31"/>
      <c r="BA158" s="31">
        <f t="shared" ref="BA158:BA160" si="816">AY158+AZ158</f>
        <v>8356.2000000000007</v>
      </c>
      <c r="BB158" s="31">
        <f>-4724.094+10266.974</f>
        <v>5542.88</v>
      </c>
      <c r="BC158" s="31">
        <f t="shared" ref="BC158:BC160" si="817">BA158+BB158</f>
        <v>13899.080000000002</v>
      </c>
      <c r="BD158" s="31"/>
      <c r="BE158" s="31">
        <f t="shared" ref="BE158:BE160" si="818">BC158+BD158</f>
        <v>13899.080000000002</v>
      </c>
      <c r="BF158" s="31"/>
      <c r="BG158" s="31">
        <f t="shared" ref="BG158:BG160" si="819">BE158+BF158</f>
        <v>13899.080000000002</v>
      </c>
      <c r="BH158" s="42"/>
      <c r="BI158" s="42">
        <f t="shared" ref="BI158:BI160" si="820">BG158+BH158</f>
        <v>13899.080000000002</v>
      </c>
      <c r="BJ158" s="31"/>
      <c r="BK158" s="31"/>
      <c r="BL158" s="31">
        <f t="shared" si="441"/>
        <v>0</v>
      </c>
      <c r="BM158" s="31"/>
      <c r="BN158" s="31">
        <f t="shared" ref="BN158:BN160" si="821">BL158+BM158</f>
        <v>0</v>
      </c>
      <c r="BO158" s="31"/>
      <c r="BP158" s="31">
        <f t="shared" ref="BP158:BP160" si="822">BN158+BO158</f>
        <v>0</v>
      </c>
      <c r="BQ158" s="31"/>
      <c r="BR158" s="31">
        <f t="shared" ref="BR158:BR160" si="823">BP158+BQ158</f>
        <v>0</v>
      </c>
      <c r="BS158" s="31"/>
      <c r="BT158" s="31">
        <f t="shared" ref="BT158:BT160" si="824">BR158+BS158</f>
        <v>0</v>
      </c>
      <c r="BU158" s="31"/>
      <c r="BV158" s="31">
        <f t="shared" ref="BV158:BV160" si="825">BT158+BU158</f>
        <v>0</v>
      </c>
      <c r="BW158" s="31"/>
      <c r="BX158" s="31">
        <f t="shared" ref="BX158:BX160" si="826">BV158+BW158</f>
        <v>0</v>
      </c>
      <c r="BY158" s="31"/>
      <c r="BZ158" s="31">
        <f t="shared" ref="BZ158:BZ160" si="827">BX158+BY158</f>
        <v>0</v>
      </c>
      <c r="CA158" s="31"/>
      <c r="CB158" s="31">
        <f t="shared" ref="CB158:CB160" si="828">BZ158+CA158</f>
        <v>0</v>
      </c>
      <c r="CC158" s="31"/>
      <c r="CD158" s="31">
        <f t="shared" ref="CD158:CD160" si="829">CB158+CC158</f>
        <v>0</v>
      </c>
      <c r="CE158" s="42"/>
      <c r="CF158" s="42">
        <f t="shared" ref="CF158:CF160" si="830">CD158+CE158</f>
        <v>0</v>
      </c>
      <c r="CG158" s="35">
        <v>1110543580</v>
      </c>
      <c r="CH158" s="98" t="s">
        <v>49</v>
      </c>
      <c r="CI158" s="8"/>
      <c r="CJ158" s="3"/>
    </row>
    <row r="159" spans="1:88" x14ac:dyDescent="0.35">
      <c r="A159" s="102"/>
      <c r="B159" s="103" t="s">
        <v>12</v>
      </c>
      <c r="C159" s="104"/>
      <c r="D159" s="31"/>
      <c r="E159" s="31">
        <v>8013.6</v>
      </c>
      <c r="F159" s="31">
        <f t="shared" si="439"/>
        <v>8013.6</v>
      </c>
      <c r="G159" s="31"/>
      <c r="H159" s="31">
        <f t="shared" si="795"/>
        <v>8013.6</v>
      </c>
      <c r="I159" s="31"/>
      <c r="J159" s="31">
        <f t="shared" si="796"/>
        <v>8013.6</v>
      </c>
      <c r="K159" s="31"/>
      <c r="L159" s="31">
        <f t="shared" si="797"/>
        <v>8013.6</v>
      </c>
      <c r="M159" s="31">
        <v>-2353.6</v>
      </c>
      <c r="N159" s="31">
        <f t="shared" si="798"/>
        <v>5660</v>
      </c>
      <c r="O159" s="69"/>
      <c r="P159" s="31">
        <f t="shared" si="799"/>
        <v>5660</v>
      </c>
      <c r="Q159" s="31"/>
      <c r="R159" s="31">
        <f t="shared" si="800"/>
        <v>5660</v>
      </c>
      <c r="S159" s="31"/>
      <c r="T159" s="31">
        <f t="shared" si="801"/>
        <v>5660</v>
      </c>
      <c r="U159" s="31"/>
      <c r="V159" s="31">
        <f t="shared" si="802"/>
        <v>5660</v>
      </c>
      <c r="W159" s="31"/>
      <c r="X159" s="31">
        <f t="shared" si="803"/>
        <v>5660</v>
      </c>
      <c r="Y159" s="31"/>
      <c r="Z159" s="31">
        <f t="shared" si="804"/>
        <v>5660</v>
      </c>
      <c r="AA159" s="31"/>
      <c r="AB159" s="31">
        <f t="shared" si="805"/>
        <v>5660</v>
      </c>
      <c r="AC159" s="31"/>
      <c r="AD159" s="31">
        <f t="shared" si="806"/>
        <v>5660</v>
      </c>
      <c r="AE159" s="31"/>
      <c r="AF159" s="31">
        <f t="shared" si="807"/>
        <v>5660</v>
      </c>
      <c r="AG159" s="31"/>
      <c r="AH159" s="31">
        <f t="shared" si="808"/>
        <v>5660</v>
      </c>
      <c r="AI159" s="42"/>
      <c r="AJ159" s="69">
        <f t="shared" si="809"/>
        <v>5660</v>
      </c>
      <c r="AK159" s="31"/>
      <c r="AL159" s="31"/>
      <c r="AM159" s="31">
        <f t="shared" si="440"/>
        <v>0</v>
      </c>
      <c r="AN159" s="31"/>
      <c r="AO159" s="31">
        <f t="shared" si="810"/>
        <v>0</v>
      </c>
      <c r="AP159" s="31"/>
      <c r="AQ159" s="31">
        <f t="shared" si="811"/>
        <v>0</v>
      </c>
      <c r="AR159" s="31"/>
      <c r="AS159" s="31">
        <f t="shared" si="812"/>
        <v>0</v>
      </c>
      <c r="AT159" s="31"/>
      <c r="AU159" s="31">
        <f t="shared" si="813"/>
        <v>0</v>
      </c>
      <c r="AV159" s="31"/>
      <c r="AW159" s="31">
        <f t="shared" si="814"/>
        <v>0</v>
      </c>
      <c r="AX159" s="31"/>
      <c r="AY159" s="31">
        <f t="shared" si="815"/>
        <v>0</v>
      </c>
      <c r="AZ159" s="31"/>
      <c r="BA159" s="31">
        <f t="shared" si="816"/>
        <v>0</v>
      </c>
      <c r="BB159" s="31"/>
      <c r="BC159" s="31">
        <f t="shared" si="817"/>
        <v>0</v>
      </c>
      <c r="BD159" s="31"/>
      <c r="BE159" s="31">
        <f t="shared" si="818"/>
        <v>0</v>
      </c>
      <c r="BF159" s="31"/>
      <c r="BG159" s="31">
        <f t="shared" si="819"/>
        <v>0</v>
      </c>
      <c r="BH159" s="42"/>
      <c r="BI159" s="69">
        <f t="shared" si="820"/>
        <v>0</v>
      </c>
      <c r="BJ159" s="31"/>
      <c r="BK159" s="31"/>
      <c r="BL159" s="31">
        <f t="shared" si="441"/>
        <v>0</v>
      </c>
      <c r="BM159" s="31"/>
      <c r="BN159" s="31">
        <f t="shared" si="821"/>
        <v>0</v>
      </c>
      <c r="BO159" s="31"/>
      <c r="BP159" s="31">
        <f t="shared" si="822"/>
        <v>0</v>
      </c>
      <c r="BQ159" s="31"/>
      <c r="BR159" s="31">
        <f t="shared" si="823"/>
        <v>0</v>
      </c>
      <c r="BS159" s="31"/>
      <c r="BT159" s="31">
        <f t="shared" si="824"/>
        <v>0</v>
      </c>
      <c r="BU159" s="31"/>
      <c r="BV159" s="31">
        <f t="shared" si="825"/>
        <v>0</v>
      </c>
      <c r="BW159" s="31"/>
      <c r="BX159" s="31">
        <f t="shared" si="826"/>
        <v>0</v>
      </c>
      <c r="BY159" s="31"/>
      <c r="BZ159" s="31">
        <f t="shared" si="827"/>
        <v>0</v>
      </c>
      <c r="CA159" s="31"/>
      <c r="CB159" s="31">
        <f t="shared" si="828"/>
        <v>0</v>
      </c>
      <c r="CC159" s="31"/>
      <c r="CD159" s="31">
        <f t="shared" si="829"/>
        <v>0</v>
      </c>
      <c r="CE159" s="42"/>
      <c r="CF159" s="69">
        <f t="shared" si="830"/>
        <v>0</v>
      </c>
      <c r="CG159" s="25" t="s">
        <v>306</v>
      </c>
      <c r="CI159" s="8"/>
    </row>
    <row r="160" spans="1:88" x14ac:dyDescent="0.35">
      <c r="A160" s="102"/>
      <c r="B160" s="106" t="s">
        <v>4</v>
      </c>
      <c r="C160" s="106"/>
      <c r="D160" s="33">
        <f>D165+D166+D167+D168+D169+D170+D171+D172+D176+D180+D184+D185+D189+D193+D197+D201+D206</f>
        <v>1068232.1000000001</v>
      </c>
      <c r="E160" s="33">
        <f>E165+E166+E167+E168+E169+E170+E171+E172+E176+E180+E184+E185+E189+E193+E197+E201+E206</f>
        <v>0</v>
      </c>
      <c r="F160" s="33">
        <f t="shared" si="439"/>
        <v>1068232.1000000001</v>
      </c>
      <c r="G160" s="33">
        <f>G165+G166+G167+G168+G169+G170+G171+G172+G176+G180+G184+G185+G189+G193+G197+G201+G206+G209</f>
        <v>30698.199999999997</v>
      </c>
      <c r="H160" s="33">
        <f t="shared" si="795"/>
        <v>1098930.3</v>
      </c>
      <c r="I160" s="33">
        <f>I165+I166+I167+I168+I169+I170+I171+I172+I176+I180+I184+I185+I189+I193+I197+I201+I206+I209</f>
        <v>0</v>
      </c>
      <c r="J160" s="33">
        <f t="shared" si="796"/>
        <v>1098930.3</v>
      </c>
      <c r="K160" s="33">
        <f>K165+K166+K167+K168+K169+K170+K171+K172+K176+K180+K184+K185+K189+K193+K197+K201+K206+K209</f>
        <v>0</v>
      </c>
      <c r="L160" s="33">
        <f t="shared" si="797"/>
        <v>1098930.3</v>
      </c>
      <c r="M160" s="33">
        <f>M165+M166+M167+M168+M169+M170+M171+M172+M176+M180+M184+M185+M189+M193+M197+M201+M206+M209</f>
        <v>0</v>
      </c>
      <c r="N160" s="33">
        <f t="shared" si="798"/>
        <v>1098930.3</v>
      </c>
      <c r="O160" s="33">
        <f>O165+O166+O167+O168+O169+O170+O171+O172+O176+O180+O184+O185+O189+O193+O197+O201+O206+O209</f>
        <v>121013.87899999999</v>
      </c>
      <c r="P160" s="33">
        <f t="shared" si="799"/>
        <v>1219944.179</v>
      </c>
      <c r="Q160" s="33">
        <f>Q165+Q166+Q167+Q168+Q169+Q170+Q171+Q172+Q176+Q180+Q184+Q185+Q189+Q193+Q197+Q201+Q206+Q209</f>
        <v>0</v>
      </c>
      <c r="R160" s="33">
        <f t="shared" si="800"/>
        <v>1219944.179</v>
      </c>
      <c r="S160" s="33">
        <f>S165+S166+S167+S168+S169+S170+S171+S172+S176+S180+S184+S185+S189+S193+S197+S201+S206+S209+S213</f>
        <v>15502.397999999999</v>
      </c>
      <c r="T160" s="33">
        <f t="shared" si="801"/>
        <v>1235446.577</v>
      </c>
      <c r="U160" s="33">
        <f>U165+U166+U167+U168+U169+U170+U171+U172+U176+U180+U184+U185+U189+U193+U197+U201+U206+U209+U213</f>
        <v>0</v>
      </c>
      <c r="V160" s="33">
        <f t="shared" si="802"/>
        <v>1235446.577</v>
      </c>
      <c r="W160" s="33">
        <f>W165+W166+W167+W168+W169+W170+W171+W172+W176+W180+W184+W185+W189+W193+W197+W201+W206+W209+W213</f>
        <v>-355998.06499999994</v>
      </c>
      <c r="X160" s="33">
        <f t="shared" si="803"/>
        <v>879448.5120000001</v>
      </c>
      <c r="Y160" s="33">
        <f>Y165+Y166+Y167+Y168+Y169+Y170+Y171+Y172+Y176+Y180+Y184+Y185+Y189+Y193+Y197+Y201+Y206+Y209+Y213</f>
        <v>0</v>
      </c>
      <c r="Z160" s="33">
        <f t="shared" si="804"/>
        <v>879448.5120000001</v>
      </c>
      <c r="AA160" s="33">
        <f>AA165+AA166+AA167+AA168+AA169+AA170+AA171+AA172+AA176+AA180+AA184+AA185+AA189+AA193+AA197+AA201+AA206+AA209+AA213</f>
        <v>-17132.885999999999</v>
      </c>
      <c r="AB160" s="33">
        <f t="shared" si="805"/>
        <v>862315.62600000016</v>
      </c>
      <c r="AC160" s="33">
        <f>AC165+AC166+AC167+AC168+AC169+AC170+AC171+AC172+AC176+AC180+AC184+AC185+AC189+AC193+AC197+AC201+AC206+AC209+AC213</f>
        <v>0</v>
      </c>
      <c r="AD160" s="33">
        <f t="shared" si="806"/>
        <v>862315.62600000016</v>
      </c>
      <c r="AE160" s="33">
        <f>AE165+AE166+AE167+AE168+AE169+AE170+AE171+AE172+AE176+AE180+AE184+AE185+AE189+AE193+AE197+AE201+AE206+AE209+AE213</f>
        <v>0</v>
      </c>
      <c r="AF160" s="33">
        <f t="shared" si="807"/>
        <v>862315.62600000016</v>
      </c>
      <c r="AG160" s="31">
        <f>AG165+AG166+AG167+AG168+AG169+AG170+AG171+AG172+AG176+AG180+AG184+AG185+AG189+AG193+AG197+AG201+AG206+AG209+AG213</f>
        <v>0</v>
      </c>
      <c r="AH160" s="33">
        <f t="shared" si="808"/>
        <v>862315.62600000016</v>
      </c>
      <c r="AI160" s="33">
        <f>AI165+AI166+AI167+AI168+AI169+AI170+AI171+AI172+AI176+AI180+AI184+AI185+AI189+AI193+AI197+AI201+AI206+AI209+AI213</f>
        <v>0</v>
      </c>
      <c r="AJ160" s="69">
        <f t="shared" si="809"/>
        <v>862315.62600000016</v>
      </c>
      <c r="AK160" s="33">
        <f t="shared" ref="AK160:BK160" si="831">AK165+AK166+AK167+AK168+AK169+AK170+AK171+AK172+AK176+AK180+AK184+AK185+AK189+AK193+AK197+AK201+AK206</f>
        <v>771904.09999999986</v>
      </c>
      <c r="AL160" s="33">
        <f t="shared" ref="AL160" si="832">AL165+AL166+AL167+AL168+AL169+AL170+AL171+AL172+AL176+AL180+AL184+AL185+AL189+AL193+AL197+AL201+AL206</f>
        <v>0</v>
      </c>
      <c r="AM160" s="33">
        <f t="shared" si="440"/>
        <v>771904.09999999986</v>
      </c>
      <c r="AN160" s="33">
        <f>AN165+AN166+AN167+AN168+AN169+AN170+AN171+AN172+AN176+AN180+AN184+AN185+AN189+AN193+AN197+AN201+AN206+AN209</f>
        <v>0</v>
      </c>
      <c r="AO160" s="33">
        <f t="shared" si="810"/>
        <v>771904.09999999986</v>
      </c>
      <c r="AP160" s="33">
        <f>AP165+AP166+AP167+AP168+AP169+AP170+AP171+AP172+AP176+AP180+AP184+AP185+AP189+AP193+AP197+AP201+AP206+AP209</f>
        <v>0</v>
      </c>
      <c r="AQ160" s="33">
        <f t="shared" si="811"/>
        <v>771904.09999999986</v>
      </c>
      <c r="AR160" s="33">
        <f>AR165+AR166+AR167+AR168+AR169+AR170+AR171+AR172+AR176+AR180+AR184+AR185+AR189+AR193+AR197+AR201+AR206+AR209</f>
        <v>0</v>
      </c>
      <c r="AS160" s="33">
        <f t="shared" si="812"/>
        <v>771904.09999999986</v>
      </c>
      <c r="AT160" s="33">
        <f>AT165+AT166+AT167+AT168+AT169+AT170+AT171+AT172+AT176+AT180+AT184+AT185+AT189+AT193+AT197+AT201+AT206+AT209</f>
        <v>-6816.6819999999998</v>
      </c>
      <c r="AU160" s="33">
        <f t="shared" si="813"/>
        <v>765087.41799999983</v>
      </c>
      <c r="AV160" s="33">
        <f>AV165+AV166+AV167+AV168+AV169+AV170+AV171+AV172+AV176+AV180+AV184+AV185+AV189+AV193+AV197+AV201+AV206+AV209+AV213</f>
        <v>0</v>
      </c>
      <c r="AW160" s="33">
        <f t="shared" si="814"/>
        <v>765087.41799999983</v>
      </c>
      <c r="AX160" s="33">
        <f>AX165+AX166+AX167+AX168+AX169+AX170+AX171+AX172+AX176+AX180+AX184+AX185+AX189+AX193+AX197+AX201+AX206+AX209+AX213</f>
        <v>88311.4</v>
      </c>
      <c r="AY160" s="33">
        <f t="shared" si="815"/>
        <v>853398.81799999985</v>
      </c>
      <c r="AZ160" s="33">
        <f>AZ165+AZ166+AZ167+AZ168+AZ169+AZ170+AZ171+AZ172+AZ176+AZ180+AZ184+AZ185+AZ189+AZ193+AZ197+AZ201+AZ206+AZ209+AZ213</f>
        <v>0</v>
      </c>
      <c r="BA160" s="33">
        <f t="shared" si="816"/>
        <v>853398.81799999985</v>
      </c>
      <c r="BB160" s="33">
        <f>BB165+BB166+BB167+BB168+BB169+BB170+BB171+BB172+BB176+BB180+BB184+BB185+BB189+BB193+BB197+BB201+BB206+BB209+BB213</f>
        <v>0</v>
      </c>
      <c r="BC160" s="33">
        <f t="shared" si="817"/>
        <v>853398.81799999985</v>
      </c>
      <c r="BD160" s="33">
        <f>BD165+BD166+BD167+BD168+BD169+BD170+BD171+BD172+BD176+BD180+BD184+BD185+BD189+BD193+BD197+BD201+BD206+BD209+BD213</f>
        <v>0</v>
      </c>
      <c r="BE160" s="33">
        <f t="shared" si="818"/>
        <v>853398.81799999985</v>
      </c>
      <c r="BF160" s="31">
        <f>BF165+BF166+BF167+BF168+BF169+BF170+BF171+BF172+BF176+BF180+BF184+BF185+BF189+BF193+BF197+BF201+BF206+BF209+BF213</f>
        <v>0</v>
      </c>
      <c r="BG160" s="33">
        <f t="shared" si="819"/>
        <v>853398.81799999985</v>
      </c>
      <c r="BH160" s="33">
        <f>BH165+BH166+BH167+BH168+BH169+BH170+BH171+BH172+BH176+BH180+BH184+BH185+BH189+BH193+BH197+BH201+BH206+BH209+BH213</f>
        <v>0</v>
      </c>
      <c r="BI160" s="69">
        <f t="shared" si="820"/>
        <v>853398.81799999985</v>
      </c>
      <c r="BJ160" s="33">
        <f t="shared" si="831"/>
        <v>1699506.2</v>
      </c>
      <c r="BK160" s="33">
        <f t="shared" si="831"/>
        <v>0</v>
      </c>
      <c r="BL160" s="33">
        <f t="shared" si="441"/>
        <v>1699506.2</v>
      </c>
      <c r="BM160" s="33">
        <f>BM165+BM166+BM167+BM168+BM169+BM170+BM171+BM172+BM176+BM180+BM184+BM185+BM189+BM193+BM197+BM201+BM206+BM209</f>
        <v>0</v>
      </c>
      <c r="BN160" s="33">
        <f t="shared" si="821"/>
        <v>1699506.2</v>
      </c>
      <c r="BO160" s="33">
        <f>BO165+BO166+BO167+BO168+BO169+BO170+BO171+BO172+BO176+BO180+BO184+BO185+BO189+BO193+BO197+BO201+BO206+BO209</f>
        <v>0</v>
      </c>
      <c r="BP160" s="33">
        <f t="shared" si="822"/>
        <v>1699506.2</v>
      </c>
      <c r="BQ160" s="33">
        <f>BQ165+BQ166+BQ167+BQ168+BQ169+BQ170+BQ171+BQ172+BQ176+BQ180+BQ184+BQ185+BQ189+BQ193+BQ197+BQ201+BQ206+BQ209</f>
        <v>0</v>
      </c>
      <c r="BR160" s="33">
        <f t="shared" si="823"/>
        <v>1699506.2</v>
      </c>
      <c r="BS160" s="33">
        <f>BS165+BS166+BS167+BS168+BS169+BS170+BS171+BS172+BS176+BS180+BS184+BS185+BS189+BS193+BS197+BS201+BS206+BS209</f>
        <v>142302.80299999999</v>
      </c>
      <c r="BT160" s="33">
        <f t="shared" si="824"/>
        <v>1841809.003</v>
      </c>
      <c r="BU160" s="33">
        <f>BU165+BU166+BU167+BU168+BU169+BU170+BU171+BU172+BU176+BU180+BU184+BU185+BU189+BU193+BU197+BU201+BU206+BU209+BU213</f>
        <v>0</v>
      </c>
      <c r="BV160" s="33">
        <f t="shared" si="825"/>
        <v>1841809.003</v>
      </c>
      <c r="BW160" s="33">
        <f>BW165+BW166+BW167+BW168+BW169+BW170+BW171+BW172+BW176+BW180+BW184+BW185+BW189+BW193+BW197+BW201+BW206+BW209+BW213</f>
        <v>100264.44799999999</v>
      </c>
      <c r="BX160" s="33">
        <f t="shared" si="826"/>
        <v>1942073.4510000001</v>
      </c>
      <c r="BY160" s="33">
        <f>BY165+BY166+BY167+BY168+BY169+BY170+BY171+BY172+BY176+BY180+BY184+BY185+BY189+BY193+BY197+BY201+BY206+BY209+BY213</f>
        <v>0</v>
      </c>
      <c r="BZ160" s="33">
        <f t="shared" si="827"/>
        <v>1942073.4510000001</v>
      </c>
      <c r="CA160" s="33">
        <f>CA165+CA166+CA167+CA168+CA169+CA170+CA171+CA172+CA176+CA180+CA184+CA185+CA189+CA193+CA197+CA201+CA206+CA209+CA213</f>
        <v>0</v>
      </c>
      <c r="CB160" s="33">
        <f t="shared" si="828"/>
        <v>1942073.4510000001</v>
      </c>
      <c r="CC160" s="31">
        <f>CC165+CC166+CC167+CC168+CC169+CC170+CC171+CC172+CC176+CC180+CC184+CC185+CC189+CC193+CC197+CC201+CC206+CC209+CC213</f>
        <v>0</v>
      </c>
      <c r="CD160" s="33">
        <f t="shared" si="829"/>
        <v>1942073.4510000001</v>
      </c>
      <c r="CE160" s="33">
        <f>CE165+CE166+CE167+CE168+CE169+CE170+CE171+CE172+CE176+CE180+CE184+CE185+CE189+CE193+CE197+CE201+CE206+CE209+CE213</f>
        <v>0</v>
      </c>
      <c r="CF160" s="69">
        <f t="shared" si="830"/>
        <v>1942073.4510000001</v>
      </c>
      <c r="CG160" s="27"/>
      <c r="CH160" s="20"/>
      <c r="CI160" s="8"/>
    </row>
    <row r="161" spans="1:87" x14ac:dyDescent="0.35">
      <c r="A161" s="102"/>
      <c r="B161" s="103" t="s">
        <v>5</v>
      </c>
      <c r="C161" s="122"/>
      <c r="D161" s="32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1"/>
      <c r="AH161" s="33"/>
      <c r="AI161" s="33"/>
      <c r="AJ161" s="69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1"/>
      <c r="BG161" s="33"/>
      <c r="BH161" s="33"/>
      <c r="BI161" s="69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1"/>
      <c r="CD161" s="33"/>
      <c r="CE161" s="33"/>
      <c r="CF161" s="69"/>
      <c r="CG161" s="27"/>
      <c r="CH161" s="20"/>
      <c r="CI161" s="8"/>
    </row>
    <row r="162" spans="1:87" s="14" customFormat="1" hidden="1" x14ac:dyDescent="0.35">
      <c r="A162" s="12"/>
      <c r="B162" s="15" t="s">
        <v>6</v>
      </c>
      <c r="C162" s="16"/>
      <c r="D162" s="32">
        <f>D165+D166+D167+D168+D169+D170+D171+D174+D178+D182+D184+D187+D191+D195+D199+D203</f>
        <v>446886.1</v>
      </c>
      <c r="E162" s="33">
        <f>E165+E166+E167+E168+E169+E170+E171+E174+E178+E182+E184+E187+E191+E195+E199+E203</f>
        <v>0</v>
      </c>
      <c r="F162" s="33">
        <f t="shared" si="439"/>
        <v>446886.1</v>
      </c>
      <c r="G162" s="33">
        <f>G165+G166+G167+G168+G169+G170+G171+G174+G178+G182+G184+G187+G191+G195+G199+G203+G209</f>
        <v>30698.199999999997</v>
      </c>
      <c r="H162" s="33">
        <f t="shared" ref="H162:H172" si="833">F162+G162</f>
        <v>477584.3</v>
      </c>
      <c r="I162" s="33">
        <f>I165+I166+I167+I168+I169+I170+I171+I174+I178+I182+I184+I187+I191+I195+I199+I203+I209</f>
        <v>0</v>
      </c>
      <c r="J162" s="33">
        <f t="shared" ref="J162:J172" si="834">H162+I162</f>
        <v>477584.3</v>
      </c>
      <c r="K162" s="33">
        <f>K165+K166+K167+K168+K169+K170+K171+K174+K178+K182+K184+K187+K191+K195+K199+K203+K211</f>
        <v>0</v>
      </c>
      <c r="L162" s="33">
        <f t="shared" ref="L162:L172" si="835">J162+K162</f>
        <v>477584.3</v>
      </c>
      <c r="M162" s="33">
        <f>M165+M166+M167+M168+M169+M170+M171+M174+M178+M182+M184+M187+M191+M195+M199+M203+M211</f>
        <v>0</v>
      </c>
      <c r="N162" s="33">
        <f t="shared" ref="N162:N172" si="836">L162+M162</f>
        <v>477584.3</v>
      </c>
      <c r="O162" s="33">
        <f>O165+O166+O167+O168+O169+O170+O171+O174+O178+O182+O184+O187+O191+O195+O199+O203+O211</f>
        <v>-135486.12100000001</v>
      </c>
      <c r="P162" s="33">
        <f t="shared" ref="P162:P172" si="837">N162+O162</f>
        <v>342098.179</v>
      </c>
      <c r="Q162" s="33">
        <f>Q165+Q166+Q167+Q168+Q169+Q170+Q171+Q174+Q178+Q182+Q184+Q187+Q191+Q195+Q199+Q203+Q211</f>
        <v>0</v>
      </c>
      <c r="R162" s="33">
        <f t="shared" ref="R162:R172" si="838">P162+Q162</f>
        <v>342098.179</v>
      </c>
      <c r="S162" s="33">
        <f>S165+S166+S167+S168+S169+S170+S171+S174+S178+S182+S184+S187+S191+S195+S199+S203+S211+S213</f>
        <v>15502.397999999999</v>
      </c>
      <c r="T162" s="33">
        <f t="shared" ref="T162:T172" si="839">R162+S162</f>
        <v>357600.57699999999</v>
      </c>
      <c r="U162" s="33">
        <f>U165+U166+U167+U168+U169+U170+U171+U174+U178+U182+U184+U187+U191+U195+U199+U203+U211+U213</f>
        <v>0</v>
      </c>
      <c r="V162" s="33">
        <f t="shared" ref="V162:V172" si="840">T162+U162</f>
        <v>357600.57699999999</v>
      </c>
      <c r="W162" s="33">
        <f>W165+W166+W167+W168+W169+W170+W171+W174+W178+W182+W184+W187+W191+W195+W199+W203+W211+W213</f>
        <v>-142394.66500000001</v>
      </c>
      <c r="X162" s="33">
        <f t="shared" ref="X162:X172" si="841">V162+W162</f>
        <v>215205.91199999998</v>
      </c>
      <c r="Y162" s="33">
        <f>Y165+Y166+Y167+Y168+Y169+Y170+Y171+Y174+Y178+Y182+Y184+Y187+Y191+Y195+Y199+Y203+Y211+Y213</f>
        <v>0</v>
      </c>
      <c r="Z162" s="33">
        <f t="shared" ref="Z162:Z172" si="842">X162+Y162</f>
        <v>215205.91199999998</v>
      </c>
      <c r="AA162" s="33">
        <f>AA165+AA166+AA167+AA168+AA169+AA170+AA171+AA174+AA178+AA182+AA184+AA187+AA191+AA195+AA199+AA203+AA211+AA213</f>
        <v>-17132.885999999999</v>
      </c>
      <c r="AB162" s="33">
        <f t="shared" ref="AB162:AB172" si="843">Z162+AA162</f>
        <v>198073.02599999998</v>
      </c>
      <c r="AC162" s="33">
        <f>AC165+AC166+AC167+AC168+AC169+AC170+AC171+AC174+AC178+AC182+AC184+AC187+AC191+AC195+AC199+AC203+AC211+AC213</f>
        <v>0</v>
      </c>
      <c r="AD162" s="33">
        <f t="shared" ref="AD162:AD172" si="844">AB162+AC162</f>
        <v>198073.02599999998</v>
      </c>
      <c r="AE162" s="33">
        <f>AE165+AE166+AE167+AE168+AE169+AE170+AE171+AE174+AE178+AE182+AE184+AE187+AE191+AE195+AE199+AE203+AE211+AE213</f>
        <v>0</v>
      </c>
      <c r="AF162" s="33">
        <f t="shared" ref="AF162:AF172" si="845">AD162+AE162</f>
        <v>198073.02599999998</v>
      </c>
      <c r="AG162" s="31">
        <f>AG165+AG166+AG167+AG168+AG169+AG170+AG171+AG174+AG178+AG182+AG184+AG187+AG191+AG195+AG199+AG203+AG211+AG213</f>
        <v>0</v>
      </c>
      <c r="AH162" s="33">
        <f t="shared" ref="AH162:AH172" si="846">AF162+AG162</f>
        <v>198073.02599999998</v>
      </c>
      <c r="AI162" s="33">
        <f>AI165+AI166+AI167+AI168+AI169+AI170+AI171+AI174+AI178+AI182+AI184+AI187+AI191+AI195+AI199+AI203+AI211+AI213</f>
        <v>0</v>
      </c>
      <c r="AJ162" s="33">
        <f t="shared" ref="AJ162:AJ172" si="847">AH162+AI162</f>
        <v>198073.02599999998</v>
      </c>
      <c r="AK162" s="33">
        <f t="shared" ref="AK162:BK162" si="848">AK165+AK166+AK167+AK168+AK169+AK170+AK171+AK174+AK178+AK182+AK184+AK187+AK191+AK195+AK199+AK203</f>
        <v>246904.09999999998</v>
      </c>
      <c r="AL162" s="33">
        <f t="shared" ref="AL162" si="849">AL165+AL166+AL167+AL168+AL169+AL170+AL171+AL174+AL178+AL182+AL184+AL187+AL191+AL195+AL199+AL203</f>
        <v>0</v>
      </c>
      <c r="AM162" s="33">
        <f t="shared" si="440"/>
        <v>246904.09999999998</v>
      </c>
      <c r="AN162" s="33">
        <f>AN165+AN166+AN167+AN168+AN169+AN170+AN171+AN174+AN178+AN182+AN184+AN187+AN191+AN195+AN199+AN203+AN209</f>
        <v>0</v>
      </c>
      <c r="AO162" s="33">
        <f t="shared" ref="AO162:AO172" si="850">AM162+AN162</f>
        <v>246904.09999999998</v>
      </c>
      <c r="AP162" s="33">
        <f>AP165+AP166+AP167+AP168+AP169+AP170+AP171+AP174+AP178+AP182+AP184+AP187+AP191+AP195+AP199+AP203+AP209</f>
        <v>0</v>
      </c>
      <c r="AQ162" s="33">
        <f t="shared" ref="AQ162:AQ172" si="851">AO162+AP162</f>
        <v>246904.09999999998</v>
      </c>
      <c r="AR162" s="33">
        <f>AR165+AR166+AR167+AR168+AR169+AR170+AR171+AR174+AR178+AR182+AR184+AR187+AR191+AR195+AR199+AR203+AR209</f>
        <v>0</v>
      </c>
      <c r="AS162" s="33">
        <f t="shared" ref="AS162:AS172" si="852">AQ162+AR162</f>
        <v>246904.09999999998</v>
      </c>
      <c r="AT162" s="33">
        <f>AT165+AT166+AT167+AT168+AT169+AT170+AT171+AT174+AT178+AT182+AT184+AT187+AT191+AT195+AT199+AT203+AT209</f>
        <v>-6816.6819999999998</v>
      </c>
      <c r="AU162" s="33">
        <f t="shared" ref="AU162:AU172" si="853">AS162+AT162</f>
        <v>240087.41799999998</v>
      </c>
      <c r="AV162" s="33">
        <f>AV165+AV166+AV167+AV168+AV169+AV170+AV171+AV174+AV178+AV182+AV184+AV187+AV191+AV195+AV199+AV203+AV211+AV213</f>
        <v>0</v>
      </c>
      <c r="AW162" s="33">
        <f t="shared" ref="AW162:AW172" si="854">AU162+AV162</f>
        <v>240087.41799999998</v>
      </c>
      <c r="AX162" s="33">
        <f>AX165+AX166+AX167+AX168+AX169+AX170+AX171+AX174+AX178+AX182+AX184+AX187+AX191+AX195+AX199+AX203+AX211+AX213</f>
        <v>0</v>
      </c>
      <c r="AY162" s="33">
        <f t="shared" ref="AY162:AY172" si="855">AW162+AX162</f>
        <v>240087.41799999998</v>
      </c>
      <c r="AZ162" s="33">
        <f>AZ165+AZ166+AZ167+AZ168+AZ169+AZ170+AZ171+AZ174+AZ178+AZ182+AZ184+AZ187+AZ191+AZ195+AZ199+AZ203+AZ211+AZ213</f>
        <v>0</v>
      </c>
      <c r="BA162" s="33">
        <f t="shared" ref="BA162:BA172" si="856">AY162+AZ162</f>
        <v>240087.41799999998</v>
      </c>
      <c r="BB162" s="33">
        <f>BB165+BB166+BB167+BB168+BB169+BB170+BB171+BB174+BB178+BB182+BB184+BB187+BB191+BB195+BB199+BB203+BB211+BB213</f>
        <v>0</v>
      </c>
      <c r="BC162" s="33">
        <f t="shared" ref="BC162:BC172" si="857">BA162+BB162</f>
        <v>240087.41799999998</v>
      </c>
      <c r="BD162" s="33">
        <f>BD165+BD166+BD167+BD168+BD169+BD170+BD171+BD174+BD178+BD182+BD184+BD187+BD191+BD195+BD199+BD203+BD211+BD213</f>
        <v>0</v>
      </c>
      <c r="BE162" s="33">
        <f t="shared" ref="BE162:BE172" si="858">BC162+BD162</f>
        <v>240087.41799999998</v>
      </c>
      <c r="BF162" s="31">
        <f>BF165+BF166+BF167+BF168+BF169+BF170+BF171+BF174+BF178+BF182+BF184+BF187+BF191+BF195+BF199+BF203+BF211+BF213</f>
        <v>0</v>
      </c>
      <c r="BG162" s="33">
        <f t="shared" ref="BG162:BG172" si="859">BE162+BF162</f>
        <v>240087.41799999998</v>
      </c>
      <c r="BH162" s="33">
        <f>BH165+BH166+BH167+BH168+BH169+BH170+BH171+BH174+BH178+BH182+BH184+BH187+BH191+BH195+BH199+BH203+BH211+BH213</f>
        <v>0</v>
      </c>
      <c r="BI162" s="33">
        <f t="shared" ref="BI162:BI172" si="860">BG162+BH162</f>
        <v>240087.41799999998</v>
      </c>
      <c r="BJ162" s="33">
        <f t="shared" si="848"/>
        <v>574506.19999999995</v>
      </c>
      <c r="BK162" s="33">
        <f t="shared" si="848"/>
        <v>0</v>
      </c>
      <c r="BL162" s="33">
        <f t="shared" si="441"/>
        <v>574506.19999999995</v>
      </c>
      <c r="BM162" s="33">
        <f>BM165+BM166+BM167+BM168+BM169+BM170+BM171+BM174+BM178+BM182+BM184+BM187+BM191+BM195+BM199+BM203+BM209</f>
        <v>0</v>
      </c>
      <c r="BN162" s="33">
        <f t="shared" ref="BN162:BN172" si="861">BL162+BM162</f>
        <v>574506.19999999995</v>
      </c>
      <c r="BO162" s="33">
        <f>BO165+BO166+BO167+BO168+BO169+BO170+BO171+BO174+BO178+BO182+BO184+BO187+BO191+BO195+BO199+BO203+BO209</f>
        <v>0</v>
      </c>
      <c r="BP162" s="33">
        <f t="shared" ref="BP162:BP172" si="862">BN162+BO162</f>
        <v>574506.19999999995</v>
      </c>
      <c r="BQ162" s="33">
        <f>BQ165+BQ166+BQ167+BQ168+BQ169+BQ170+BQ171+BQ174+BQ178+BQ182+BQ184+BQ187+BQ191+BQ195+BQ199+BQ203+BQ209</f>
        <v>0</v>
      </c>
      <c r="BR162" s="33">
        <f t="shared" ref="BR162:BR172" si="863">BP162+BQ162</f>
        <v>574506.19999999995</v>
      </c>
      <c r="BS162" s="33">
        <f>BS165+BS166+BS167+BS168+BS169+BS170+BS171+BS174+BS178+BS182+BS184+BS187+BS191+BS195+BS199+BS203+BS209</f>
        <v>142302.80299999999</v>
      </c>
      <c r="BT162" s="33">
        <f t="shared" ref="BT162:BT172" si="864">BR162+BS162</f>
        <v>716809.00299999991</v>
      </c>
      <c r="BU162" s="33">
        <f>BU165+BU166+BU167+BU168+BU169+BU170+BU171+BU174+BU178+BU182+BU184+BU187+BU191+BU195+BU199+BU203+BU211+BU213</f>
        <v>0</v>
      </c>
      <c r="BV162" s="33">
        <f t="shared" ref="BV162:BV172" si="865">BT162+BU162</f>
        <v>716809.00299999991</v>
      </c>
      <c r="BW162" s="33">
        <f>BW165+BW166+BW167+BW168+BW169+BW170+BW171+BW174+BW178+BW182+BW184+BW187+BW191+BW195+BW199+BW203+BW211+BW213</f>
        <v>100264.448</v>
      </c>
      <c r="BX162" s="33">
        <f t="shared" ref="BX162:BX172" si="866">BV162+BW162</f>
        <v>817073.45099999988</v>
      </c>
      <c r="BY162" s="33">
        <f>BY165+BY166+BY167+BY168+BY169+BY170+BY171+BY174+BY178+BY182+BY184+BY187+BY191+BY195+BY199+BY203+BY211+BY213</f>
        <v>0</v>
      </c>
      <c r="BZ162" s="33">
        <f t="shared" ref="BZ162:BZ172" si="867">BX162+BY162</f>
        <v>817073.45099999988</v>
      </c>
      <c r="CA162" s="33">
        <f>CA165+CA166+CA167+CA168+CA169+CA170+CA171+CA174+CA178+CA182+CA184+CA187+CA191+CA195+CA199+CA203+CA211+CA213</f>
        <v>0</v>
      </c>
      <c r="CB162" s="33">
        <f t="shared" ref="CB162:CB172" si="868">BZ162+CA162</f>
        <v>817073.45099999988</v>
      </c>
      <c r="CC162" s="31">
        <f>CC165+CC166+CC167+CC168+CC169+CC170+CC171+CC174+CC178+CC182+CC184+CC187+CC191+CC195+CC199+CC203+CC211+CC213</f>
        <v>0</v>
      </c>
      <c r="CD162" s="33">
        <f t="shared" ref="CD162:CD172" si="869">CB162+CC162</f>
        <v>817073.45099999988</v>
      </c>
      <c r="CE162" s="33">
        <f>CE165+CE166+CE167+CE168+CE169+CE170+CE171+CE174+CE178+CE182+CE184+CE187+CE191+CE195+CE199+CE203+CE211+CE213</f>
        <v>0</v>
      </c>
      <c r="CF162" s="33">
        <f t="shared" ref="CF162:CF172" si="870">CD162+CE162</f>
        <v>817073.45099999988</v>
      </c>
      <c r="CG162" s="28"/>
      <c r="CH162" s="20" t="s">
        <v>49</v>
      </c>
      <c r="CI162" s="13"/>
    </row>
    <row r="163" spans="1:87" x14ac:dyDescent="0.35">
      <c r="A163" s="102"/>
      <c r="B163" s="106" t="s">
        <v>20</v>
      </c>
      <c r="C163" s="122"/>
      <c r="D163" s="32">
        <f>D175+D179+D183+D188+D192+D196+D200+D208+D204</f>
        <v>621346</v>
      </c>
      <c r="E163" s="33">
        <f>E175+E179+E183+E188+E192+E196+E200+E208+E204</f>
        <v>0</v>
      </c>
      <c r="F163" s="33">
        <f t="shared" si="439"/>
        <v>621346</v>
      </c>
      <c r="G163" s="33">
        <f>G175+G179+G183+G188+G192+G196+G200+G208+G204</f>
        <v>0</v>
      </c>
      <c r="H163" s="33">
        <f t="shared" si="833"/>
        <v>621346</v>
      </c>
      <c r="I163" s="33">
        <f>I175+I179+I183+I188+I192+I196+I200+I208+I204</f>
        <v>0</v>
      </c>
      <c r="J163" s="33">
        <f t="shared" si="834"/>
        <v>621346</v>
      </c>
      <c r="K163" s="33">
        <f>K175+K179+K183+K188+K192+K196+K200+K208+K204+K212</f>
        <v>0</v>
      </c>
      <c r="L163" s="33">
        <f t="shared" si="835"/>
        <v>621346</v>
      </c>
      <c r="M163" s="33">
        <f>M175+M179+M183+M188+M192+M196+M200+M208+M204+M212</f>
        <v>0</v>
      </c>
      <c r="N163" s="33">
        <f t="shared" si="836"/>
        <v>621346</v>
      </c>
      <c r="O163" s="33">
        <f>O175+O179+O183+O188+O192+O196+O200+O208+O204+O212</f>
        <v>0</v>
      </c>
      <c r="P163" s="33">
        <f t="shared" si="837"/>
        <v>621346</v>
      </c>
      <c r="Q163" s="33">
        <f>Q175+Q179+Q183+Q188+Q192+Q196+Q200+Q208+Q204+Q212</f>
        <v>0</v>
      </c>
      <c r="R163" s="33">
        <f t="shared" si="838"/>
        <v>621346</v>
      </c>
      <c r="S163" s="33">
        <f>S175+S179+S183+S188+S192+S196+S200+S208+S204+S212</f>
        <v>0</v>
      </c>
      <c r="T163" s="33">
        <f t="shared" si="839"/>
        <v>621346</v>
      </c>
      <c r="U163" s="33">
        <f>U175+U179+U183+U188+U192+U196+U200+U208+U204+U212</f>
        <v>0</v>
      </c>
      <c r="V163" s="33">
        <f t="shared" si="840"/>
        <v>621346</v>
      </c>
      <c r="W163" s="33">
        <f>W175+W179+W183+W188+W192+W196+W200+W208+W204+W212</f>
        <v>-213603.4</v>
      </c>
      <c r="X163" s="33">
        <f t="shared" si="841"/>
        <v>407742.6</v>
      </c>
      <c r="Y163" s="33">
        <f>Y175+Y179+Y183+Y188+Y192+Y196+Y200+Y208+Y204+Y212</f>
        <v>0</v>
      </c>
      <c r="Z163" s="33">
        <f t="shared" si="842"/>
        <v>407742.6</v>
      </c>
      <c r="AA163" s="33">
        <f>AA175+AA179+AA183+AA188+AA192+AA196+AA200+AA208+AA204+AA212</f>
        <v>0</v>
      </c>
      <c r="AB163" s="33">
        <f t="shared" si="843"/>
        <v>407742.6</v>
      </c>
      <c r="AC163" s="33">
        <f>AC175+AC179+AC183+AC188+AC192+AC196+AC200+AC208+AC204+AC212</f>
        <v>0</v>
      </c>
      <c r="AD163" s="33">
        <f t="shared" si="844"/>
        <v>407742.6</v>
      </c>
      <c r="AE163" s="33">
        <f>AE175+AE179+AE183+AE188+AE192+AE196+AE200+AE208+AE204+AE212</f>
        <v>0</v>
      </c>
      <c r="AF163" s="33">
        <f t="shared" si="845"/>
        <v>407742.6</v>
      </c>
      <c r="AG163" s="31">
        <f>AG175+AG179+AG183+AG188+AG192+AG196+AG200+AG208+AG204+AG212</f>
        <v>0</v>
      </c>
      <c r="AH163" s="33">
        <f t="shared" si="846"/>
        <v>407742.6</v>
      </c>
      <c r="AI163" s="33">
        <f>AI175+AI179+AI183+AI188+AI192+AI196+AI200+AI208+AI204+AI212</f>
        <v>0</v>
      </c>
      <c r="AJ163" s="69">
        <f t="shared" si="847"/>
        <v>407742.6</v>
      </c>
      <c r="AK163" s="33">
        <f t="shared" ref="AK163:BK163" si="871">AK175+AK179+AK183+AK188+AK192+AK196+AK200+AK208+AK204</f>
        <v>525000</v>
      </c>
      <c r="AL163" s="33">
        <f t="shared" ref="AL163:AN163" si="872">AL175+AL179+AL183+AL188+AL192+AL196+AL200+AL208+AL204</f>
        <v>0</v>
      </c>
      <c r="AM163" s="33">
        <f t="shared" si="440"/>
        <v>525000</v>
      </c>
      <c r="AN163" s="33">
        <f t="shared" si="872"/>
        <v>0</v>
      </c>
      <c r="AO163" s="33">
        <f t="shared" si="850"/>
        <v>525000</v>
      </c>
      <c r="AP163" s="33">
        <f t="shared" ref="AP163:AR163" si="873">AP175+AP179+AP183+AP188+AP192+AP196+AP200+AP208+AP204</f>
        <v>0</v>
      </c>
      <c r="AQ163" s="33">
        <f t="shared" si="851"/>
        <v>525000</v>
      </c>
      <c r="AR163" s="33">
        <f t="shared" si="873"/>
        <v>0</v>
      </c>
      <c r="AS163" s="33">
        <f t="shared" si="852"/>
        <v>525000</v>
      </c>
      <c r="AT163" s="33">
        <f t="shared" ref="AT163:AV163" si="874">AT175+AT179+AT183+AT188+AT192+AT196+AT200+AT208+AT204</f>
        <v>0</v>
      </c>
      <c r="AU163" s="33">
        <f t="shared" si="853"/>
        <v>525000</v>
      </c>
      <c r="AV163" s="33">
        <f t="shared" si="874"/>
        <v>0</v>
      </c>
      <c r="AW163" s="33">
        <f t="shared" si="854"/>
        <v>525000</v>
      </c>
      <c r="AX163" s="33">
        <f t="shared" ref="AX163:AZ163" si="875">AX175+AX179+AX183+AX188+AX192+AX196+AX200+AX208+AX204</f>
        <v>88311.4</v>
      </c>
      <c r="AY163" s="33">
        <f t="shared" si="855"/>
        <v>613311.4</v>
      </c>
      <c r="AZ163" s="33">
        <f t="shared" si="875"/>
        <v>0</v>
      </c>
      <c r="BA163" s="33">
        <f t="shared" si="856"/>
        <v>613311.4</v>
      </c>
      <c r="BB163" s="33">
        <f t="shared" ref="BB163:BD163" si="876">BB175+BB179+BB183+BB188+BB192+BB196+BB200+BB208+BB204</f>
        <v>0</v>
      </c>
      <c r="BC163" s="33">
        <f t="shared" si="857"/>
        <v>613311.4</v>
      </c>
      <c r="BD163" s="33">
        <f t="shared" si="876"/>
        <v>0</v>
      </c>
      <c r="BE163" s="33">
        <f t="shared" si="858"/>
        <v>613311.4</v>
      </c>
      <c r="BF163" s="31">
        <f t="shared" ref="BF163:BH163" si="877">BF175+BF179+BF183+BF188+BF192+BF196+BF200+BF208+BF204</f>
        <v>0</v>
      </c>
      <c r="BG163" s="33">
        <f t="shared" si="859"/>
        <v>613311.4</v>
      </c>
      <c r="BH163" s="33">
        <f t="shared" si="877"/>
        <v>0</v>
      </c>
      <c r="BI163" s="69">
        <f t="shared" si="860"/>
        <v>613311.4</v>
      </c>
      <c r="BJ163" s="33">
        <f t="shared" si="871"/>
        <v>1125000</v>
      </c>
      <c r="BK163" s="33">
        <f t="shared" si="871"/>
        <v>0</v>
      </c>
      <c r="BL163" s="33">
        <f t="shared" si="441"/>
        <v>1125000</v>
      </c>
      <c r="BM163" s="33">
        <f t="shared" ref="BM163:BO163" si="878">BM175+BM179+BM183+BM188+BM192+BM196+BM200+BM208+BM204</f>
        <v>0</v>
      </c>
      <c r="BN163" s="33">
        <f t="shared" si="861"/>
        <v>1125000</v>
      </c>
      <c r="BO163" s="33">
        <f t="shared" si="878"/>
        <v>0</v>
      </c>
      <c r="BP163" s="33">
        <f t="shared" si="862"/>
        <v>1125000</v>
      </c>
      <c r="BQ163" s="33">
        <f t="shared" ref="BQ163:BS163" si="879">BQ175+BQ179+BQ183+BQ188+BQ192+BQ196+BQ200+BQ208+BQ204</f>
        <v>0</v>
      </c>
      <c r="BR163" s="33">
        <f t="shared" si="863"/>
        <v>1125000</v>
      </c>
      <c r="BS163" s="33">
        <f t="shared" si="879"/>
        <v>0</v>
      </c>
      <c r="BT163" s="33">
        <f t="shared" si="864"/>
        <v>1125000</v>
      </c>
      <c r="BU163" s="33">
        <f t="shared" ref="BU163:BW163" si="880">BU175+BU179+BU183+BU188+BU192+BU196+BU200+BU208+BU204</f>
        <v>0</v>
      </c>
      <c r="BV163" s="33">
        <f t="shared" si="865"/>
        <v>1125000</v>
      </c>
      <c r="BW163" s="33">
        <f t="shared" si="880"/>
        <v>-2.9103830456733704E-11</v>
      </c>
      <c r="BX163" s="33">
        <f t="shared" si="866"/>
        <v>1125000</v>
      </c>
      <c r="BY163" s="33">
        <f t="shared" ref="BY163:CA163" si="881">BY175+BY179+BY183+BY188+BY192+BY196+BY200+BY208+BY204</f>
        <v>0</v>
      </c>
      <c r="BZ163" s="33">
        <f t="shared" si="867"/>
        <v>1125000</v>
      </c>
      <c r="CA163" s="33">
        <f t="shared" si="881"/>
        <v>0</v>
      </c>
      <c r="CB163" s="33">
        <f t="shared" si="868"/>
        <v>1125000</v>
      </c>
      <c r="CC163" s="31">
        <f t="shared" ref="CC163:CE163" si="882">CC175+CC179+CC183+CC188+CC192+CC196+CC200+CC208+CC204</f>
        <v>0</v>
      </c>
      <c r="CD163" s="33">
        <f t="shared" si="869"/>
        <v>1125000</v>
      </c>
      <c r="CE163" s="33">
        <f t="shared" si="882"/>
        <v>0</v>
      </c>
      <c r="CF163" s="69">
        <f t="shared" si="870"/>
        <v>1125000</v>
      </c>
      <c r="CG163" s="27"/>
      <c r="CH163" s="20"/>
      <c r="CI163" s="8"/>
    </row>
    <row r="164" spans="1:87" x14ac:dyDescent="0.35">
      <c r="A164" s="102"/>
      <c r="B164" s="106" t="s">
        <v>19</v>
      </c>
      <c r="C164" s="122"/>
      <c r="D164" s="32"/>
      <c r="E164" s="33"/>
      <c r="F164" s="33"/>
      <c r="G164" s="33"/>
      <c r="H164" s="33"/>
      <c r="I164" s="33"/>
      <c r="J164" s="33"/>
      <c r="K164" s="33">
        <f>K205</f>
        <v>0</v>
      </c>
      <c r="L164" s="33">
        <f t="shared" si="835"/>
        <v>0</v>
      </c>
      <c r="M164" s="33">
        <f>M205</f>
        <v>0</v>
      </c>
      <c r="N164" s="33">
        <f t="shared" si="836"/>
        <v>0</v>
      </c>
      <c r="O164" s="33">
        <f>O205</f>
        <v>256500</v>
      </c>
      <c r="P164" s="33">
        <f t="shared" si="837"/>
        <v>256500</v>
      </c>
      <c r="Q164" s="33">
        <f>Q205</f>
        <v>0</v>
      </c>
      <c r="R164" s="33">
        <f t="shared" si="838"/>
        <v>256500</v>
      </c>
      <c r="S164" s="33">
        <f>S205</f>
        <v>0</v>
      </c>
      <c r="T164" s="33">
        <f t="shared" si="839"/>
        <v>256500</v>
      </c>
      <c r="U164" s="33">
        <f>U205</f>
        <v>0</v>
      </c>
      <c r="V164" s="33">
        <f t="shared" si="840"/>
        <v>256500</v>
      </c>
      <c r="W164" s="33">
        <f>W205</f>
        <v>0</v>
      </c>
      <c r="X164" s="33">
        <f t="shared" si="841"/>
        <v>256500</v>
      </c>
      <c r="Y164" s="33">
        <f>Y205</f>
        <v>0</v>
      </c>
      <c r="Z164" s="33">
        <f t="shared" si="842"/>
        <v>256500</v>
      </c>
      <c r="AA164" s="33">
        <f>AA205</f>
        <v>0</v>
      </c>
      <c r="AB164" s="33">
        <f t="shared" si="843"/>
        <v>256500</v>
      </c>
      <c r="AC164" s="33">
        <f>AC205</f>
        <v>0</v>
      </c>
      <c r="AD164" s="33">
        <f t="shared" si="844"/>
        <v>256500</v>
      </c>
      <c r="AE164" s="33">
        <f>AE205</f>
        <v>0</v>
      </c>
      <c r="AF164" s="33">
        <f t="shared" si="845"/>
        <v>256500</v>
      </c>
      <c r="AG164" s="31">
        <f>AG205</f>
        <v>0</v>
      </c>
      <c r="AH164" s="33">
        <f t="shared" si="846"/>
        <v>256500</v>
      </c>
      <c r="AI164" s="33">
        <f>AI205</f>
        <v>0</v>
      </c>
      <c r="AJ164" s="69">
        <f t="shared" si="847"/>
        <v>256500</v>
      </c>
      <c r="AK164" s="33"/>
      <c r="AL164" s="33"/>
      <c r="AM164" s="33"/>
      <c r="AN164" s="33"/>
      <c r="AO164" s="33"/>
      <c r="AP164" s="33"/>
      <c r="AQ164" s="33"/>
      <c r="AR164" s="33"/>
      <c r="AS164" s="33">
        <f t="shared" si="852"/>
        <v>0</v>
      </c>
      <c r="AT164" s="33"/>
      <c r="AU164" s="33">
        <f t="shared" si="853"/>
        <v>0</v>
      </c>
      <c r="AV164" s="33"/>
      <c r="AW164" s="33">
        <f t="shared" si="854"/>
        <v>0</v>
      </c>
      <c r="AX164" s="33"/>
      <c r="AY164" s="33">
        <f t="shared" si="855"/>
        <v>0</v>
      </c>
      <c r="AZ164" s="33"/>
      <c r="BA164" s="33">
        <f t="shared" si="856"/>
        <v>0</v>
      </c>
      <c r="BB164" s="33"/>
      <c r="BC164" s="33">
        <f t="shared" si="857"/>
        <v>0</v>
      </c>
      <c r="BD164" s="33"/>
      <c r="BE164" s="33">
        <f t="shared" si="858"/>
        <v>0</v>
      </c>
      <c r="BF164" s="31"/>
      <c r="BG164" s="33">
        <f t="shared" si="859"/>
        <v>0</v>
      </c>
      <c r="BH164" s="33"/>
      <c r="BI164" s="69">
        <f t="shared" si="860"/>
        <v>0</v>
      </c>
      <c r="BJ164" s="33"/>
      <c r="BK164" s="33"/>
      <c r="BL164" s="33"/>
      <c r="BM164" s="33"/>
      <c r="BN164" s="33"/>
      <c r="BO164" s="33"/>
      <c r="BP164" s="33"/>
      <c r="BQ164" s="33"/>
      <c r="BR164" s="33">
        <f t="shared" si="863"/>
        <v>0</v>
      </c>
      <c r="BS164" s="33"/>
      <c r="BT164" s="33">
        <f t="shared" si="864"/>
        <v>0</v>
      </c>
      <c r="BU164" s="33"/>
      <c r="BV164" s="33">
        <f t="shared" si="865"/>
        <v>0</v>
      </c>
      <c r="BW164" s="33"/>
      <c r="BX164" s="33">
        <f t="shared" si="866"/>
        <v>0</v>
      </c>
      <c r="BY164" s="33"/>
      <c r="BZ164" s="33">
        <f t="shared" si="867"/>
        <v>0</v>
      </c>
      <c r="CA164" s="33"/>
      <c r="CB164" s="33">
        <f t="shared" si="868"/>
        <v>0</v>
      </c>
      <c r="CC164" s="31"/>
      <c r="CD164" s="33">
        <f t="shared" si="869"/>
        <v>0</v>
      </c>
      <c r="CE164" s="33"/>
      <c r="CF164" s="69">
        <f t="shared" si="870"/>
        <v>0</v>
      </c>
      <c r="CG164" s="27"/>
      <c r="CH164" s="20"/>
      <c r="CI164" s="8"/>
    </row>
    <row r="165" spans="1:87" ht="54" x14ac:dyDescent="0.35">
      <c r="A165" s="102" t="s">
        <v>167</v>
      </c>
      <c r="B165" s="106" t="s">
        <v>108</v>
      </c>
      <c r="C165" s="104" t="s">
        <v>109</v>
      </c>
      <c r="D165" s="30">
        <v>11495</v>
      </c>
      <c r="E165" s="31"/>
      <c r="F165" s="31">
        <f t="shared" si="439"/>
        <v>11495</v>
      </c>
      <c r="G165" s="31"/>
      <c r="H165" s="31">
        <f t="shared" si="833"/>
        <v>11495</v>
      </c>
      <c r="I165" s="31"/>
      <c r="J165" s="31">
        <f t="shared" si="834"/>
        <v>11495</v>
      </c>
      <c r="K165" s="31"/>
      <c r="L165" s="31">
        <f t="shared" si="835"/>
        <v>11495</v>
      </c>
      <c r="M165" s="31"/>
      <c r="N165" s="31">
        <f t="shared" si="836"/>
        <v>11495</v>
      </c>
      <c r="O165" s="69"/>
      <c r="P165" s="31">
        <f t="shared" si="837"/>
        <v>11495</v>
      </c>
      <c r="Q165" s="31"/>
      <c r="R165" s="31">
        <f t="shared" si="838"/>
        <v>11495</v>
      </c>
      <c r="S165" s="31"/>
      <c r="T165" s="31">
        <f t="shared" si="839"/>
        <v>11495</v>
      </c>
      <c r="U165" s="31"/>
      <c r="V165" s="31">
        <f t="shared" si="840"/>
        <v>11495</v>
      </c>
      <c r="W165" s="31"/>
      <c r="X165" s="31">
        <f t="shared" si="841"/>
        <v>11495</v>
      </c>
      <c r="Y165" s="31"/>
      <c r="Z165" s="31">
        <f t="shared" si="842"/>
        <v>11495</v>
      </c>
      <c r="AA165" s="31"/>
      <c r="AB165" s="31">
        <f t="shared" si="843"/>
        <v>11495</v>
      </c>
      <c r="AC165" s="31"/>
      <c r="AD165" s="31">
        <f t="shared" si="844"/>
        <v>11495</v>
      </c>
      <c r="AE165" s="31"/>
      <c r="AF165" s="31">
        <f t="shared" si="845"/>
        <v>11495</v>
      </c>
      <c r="AG165" s="31"/>
      <c r="AH165" s="31">
        <f t="shared" si="846"/>
        <v>11495</v>
      </c>
      <c r="AI165" s="42"/>
      <c r="AJ165" s="69">
        <f t="shared" si="847"/>
        <v>11495</v>
      </c>
      <c r="AK165" s="31">
        <v>0</v>
      </c>
      <c r="AL165" s="31"/>
      <c r="AM165" s="31">
        <f t="shared" si="440"/>
        <v>0</v>
      </c>
      <c r="AN165" s="31"/>
      <c r="AO165" s="31">
        <f t="shared" si="850"/>
        <v>0</v>
      </c>
      <c r="AP165" s="31"/>
      <c r="AQ165" s="31">
        <f t="shared" si="851"/>
        <v>0</v>
      </c>
      <c r="AR165" s="31"/>
      <c r="AS165" s="31">
        <f t="shared" si="852"/>
        <v>0</v>
      </c>
      <c r="AT165" s="31"/>
      <c r="AU165" s="31">
        <f t="shared" si="853"/>
        <v>0</v>
      </c>
      <c r="AV165" s="31"/>
      <c r="AW165" s="31">
        <f t="shared" si="854"/>
        <v>0</v>
      </c>
      <c r="AX165" s="31"/>
      <c r="AY165" s="31">
        <f t="shared" si="855"/>
        <v>0</v>
      </c>
      <c r="AZ165" s="31"/>
      <c r="BA165" s="31">
        <f t="shared" si="856"/>
        <v>0</v>
      </c>
      <c r="BB165" s="31"/>
      <c r="BC165" s="31">
        <f t="shared" si="857"/>
        <v>0</v>
      </c>
      <c r="BD165" s="31"/>
      <c r="BE165" s="31">
        <f t="shared" si="858"/>
        <v>0</v>
      </c>
      <c r="BF165" s="31"/>
      <c r="BG165" s="31">
        <f t="shared" si="859"/>
        <v>0</v>
      </c>
      <c r="BH165" s="42"/>
      <c r="BI165" s="69">
        <f t="shared" si="860"/>
        <v>0</v>
      </c>
      <c r="BJ165" s="31">
        <v>0</v>
      </c>
      <c r="BK165" s="31"/>
      <c r="BL165" s="31">
        <f t="shared" si="441"/>
        <v>0</v>
      </c>
      <c r="BM165" s="31"/>
      <c r="BN165" s="31">
        <f t="shared" si="861"/>
        <v>0</v>
      </c>
      <c r="BO165" s="31"/>
      <c r="BP165" s="31">
        <f t="shared" si="862"/>
        <v>0</v>
      </c>
      <c r="BQ165" s="31"/>
      <c r="BR165" s="31">
        <f t="shared" si="863"/>
        <v>0</v>
      </c>
      <c r="BS165" s="31"/>
      <c r="BT165" s="31">
        <f t="shared" si="864"/>
        <v>0</v>
      </c>
      <c r="BU165" s="31"/>
      <c r="BV165" s="31">
        <f t="shared" si="865"/>
        <v>0</v>
      </c>
      <c r="BW165" s="31"/>
      <c r="BX165" s="31">
        <f t="shared" si="866"/>
        <v>0</v>
      </c>
      <c r="BY165" s="31"/>
      <c r="BZ165" s="31">
        <f t="shared" si="867"/>
        <v>0</v>
      </c>
      <c r="CA165" s="31"/>
      <c r="CB165" s="31">
        <f t="shared" si="868"/>
        <v>0</v>
      </c>
      <c r="CC165" s="31"/>
      <c r="CD165" s="31">
        <f t="shared" si="869"/>
        <v>0</v>
      </c>
      <c r="CE165" s="42"/>
      <c r="CF165" s="69">
        <f t="shared" si="870"/>
        <v>0</v>
      </c>
      <c r="CG165" s="25" t="s">
        <v>262</v>
      </c>
      <c r="CI165" s="8"/>
    </row>
    <row r="166" spans="1:87" ht="54" x14ac:dyDescent="0.35">
      <c r="A166" s="102" t="s">
        <v>168</v>
      </c>
      <c r="B166" s="106" t="s">
        <v>110</v>
      </c>
      <c r="C166" s="122" t="s">
        <v>109</v>
      </c>
      <c r="D166" s="30">
        <v>5820.5</v>
      </c>
      <c r="E166" s="31"/>
      <c r="F166" s="31">
        <f t="shared" si="439"/>
        <v>5820.5</v>
      </c>
      <c r="G166" s="31"/>
      <c r="H166" s="31">
        <f t="shared" si="833"/>
        <v>5820.5</v>
      </c>
      <c r="I166" s="31"/>
      <c r="J166" s="31">
        <f t="shared" si="834"/>
        <v>5820.5</v>
      </c>
      <c r="K166" s="31"/>
      <c r="L166" s="31">
        <f t="shared" si="835"/>
        <v>5820.5</v>
      </c>
      <c r="M166" s="31"/>
      <c r="N166" s="31">
        <f t="shared" si="836"/>
        <v>5820.5</v>
      </c>
      <c r="O166" s="69"/>
      <c r="P166" s="31">
        <f t="shared" si="837"/>
        <v>5820.5</v>
      </c>
      <c r="Q166" s="31"/>
      <c r="R166" s="31">
        <f t="shared" si="838"/>
        <v>5820.5</v>
      </c>
      <c r="S166" s="31"/>
      <c r="T166" s="31">
        <f t="shared" si="839"/>
        <v>5820.5</v>
      </c>
      <c r="U166" s="31"/>
      <c r="V166" s="31">
        <f t="shared" si="840"/>
        <v>5820.5</v>
      </c>
      <c r="W166" s="31"/>
      <c r="X166" s="31">
        <f t="shared" si="841"/>
        <v>5820.5</v>
      </c>
      <c r="Y166" s="31"/>
      <c r="Z166" s="31">
        <f t="shared" si="842"/>
        <v>5820.5</v>
      </c>
      <c r="AA166" s="31">
        <v>-2580.8359999999998</v>
      </c>
      <c r="AB166" s="31">
        <f t="shared" si="843"/>
        <v>3239.6640000000002</v>
      </c>
      <c r="AC166" s="31"/>
      <c r="AD166" s="31">
        <f t="shared" si="844"/>
        <v>3239.6640000000002</v>
      </c>
      <c r="AE166" s="31"/>
      <c r="AF166" s="31">
        <f t="shared" si="845"/>
        <v>3239.6640000000002</v>
      </c>
      <c r="AG166" s="31"/>
      <c r="AH166" s="31">
        <f t="shared" si="846"/>
        <v>3239.6640000000002</v>
      </c>
      <c r="AI166" s="42"/>
      <c r="AJ166" s="69">
        <f t="shared" si="847"/>
        <v>3239.6640000000002</v>
      </c>
      <c r="AK166" s="31">
        <v>0</v>
      </c>
      <c r="AL166" s="31"/>
      <c r="AM166" s="31">
        <f t="shared" si="440"/>
        <v>0</v>
      </c>
      <c r="AN166" s="31"/>
      <c r="AO166" s="31">
        <f t="shared" si="850"/>
        <v>0</v>
      </c>
      <c r="AP166" s="31"/>
      <c r="AQ166" s="31">
        <f t="shared" si="851"/>
        <v>0</v>
      </c>
      <c r="AR166" s="31"/>
      <c r="AS166" s="31">
        <f t="shared" si="852"/>
        <v>0</v>
      </c>
      <c r="AT166" s="31"/>
      <c r="AU166" s="31">
        <f t="shared" si="853"/>
        <v>0</v>
      </c>
      <c r="AV166" s="31"/>
      <c r="AW166" s="31">
        <f t="shared" si="854"/>
        <v>0</v>
      </c>
      <c r="AX166" s="31"/>
      <c r="AY166" s="31">
        <f t="shared" si="855"/>
        <v>0</v>
      </c>
      <c r="AZ166" s="31"/>
      <c r="BA166" s="31">
        <f t="shared" si="856"/>
        <v>0</v>
      </c>
      <c r="BB166" s="31"/>
      <c r="BC166" s="31">
        <f t="shared" si="857"/>
        <v>0</v>
      </c>
      <c r="BD166" s="31"/>
      <c r="BE166" s="31">
        <f t="shared" si="858"/>
        <v>0</v>
      </c>
      <c r="BF166" s="31"/>
      <c r="BG166" s="31">
        <f t="shared" si="859"/>
        <v>0</v>
      </c>
      <c r="BH166" s="42"/>
      <c r="BI166" s="69">
        <f t="shared" si="860"/>
        <v>0</v>
      </c>
      <c r="BJ166" s="31">
        <v>0</v>
      </c>
      <c r="BK166" s="31"/>
      <c r="BL166" s="31">
        <f t="shared" si="441"/>
        <v>0</v>
      </c>
      <c r="BM166" s="31"/>
      <c r="BN166" s="31">
        <f t="shared" si="861"/>
        <v>0</v>
      </c>
      <c r="BO166" s="31"/>
      <c r="BP166" s="31">
        <f t="shared" si="862"/>
        <v>0</v>
      </c>
      <c r="BQ166" s="31"/>
      <c r="BR166" s="31">
        <f t="shared" si="863"/>
        <v>0</v>
      </c>
      <c r="BS166" s="31"/>
      <c r="BT166" s="31">
        <f t="shared" si="864"/>
        <v>0</v>
      </c>
      <c r="BU166" s="31"/>
      <c r="BV166" s="31">
        <f t="shared" si="865"/>
        <v>0</v>
      </c>
      <c r="BW166" s="31"/>
      <c r="BX166" s="31">
        <f t="shared" si="866"/>
        <v>0</v>
      </c>
      <c r="BY166" s="31"/>
      <c r="BZ166" s="31">
        <f t="shared" si="867"/>
        <v>0</v>
      </c>
      <c r="CA166" s="31"/>
      <c r="CB166" s="31">
        <f t="shared" si="868"/>
        <v>0</v>
      </c>
      <c r="CC166" s="31"/>
      <c r="CD166" s="31">
        <f t="shared" si="869"/>
        <v>0</v>
      </c>
      <c r="CE166" s="42"/>
      <c r="CF166" s="69">
        <f t="shared" si="870"/>
        <v>0</v>
      </c>
      <c r="CG166" s="25" t="s">
        <v>263</v>
      </c>
      <c r="CI166" s="8"/>
    </row>
    <row r="167" spans="1:87" ht="54" x14ac:dyDescent="0.35">
      <c r="A167" s="102" t="s">
        <v>169</v>
      </c>
      <c r="B167" s="106" t="s">
        <v>111</v>
      </c>
      <c r="C167" s="124" t="s">
        <v>109</v>
      </c>
      <c r="D167" s="30">
        <v>18000</v>
      </c>
      <c r="E167" s="31"/>
      <c r="F167" s="31">
        <f t="shared" si="439"/>
        <v>18000</v>
      </c>
      <c r="G167" s="31"/>
      <c r="H167" s="31">
        <f t="shared" si="833"/>
        <v>18000</v>
      </c>
      <c r="I167" s="31"/>
      <c r="J167" s="31">
        <f t="shared" si="834"/>
        <v>18000</v>
      </c>
      <c r="K167" s="31"/>
      <c r="L167" s="31">
        <f t="shared" si="835"/>
        <v>18000</v>
      </c>
      <c r="M167" s="31"/>
      <c r="N167" s="31">
        <f t="shared" si="836"/>
        <v>18000</v>
      </c>
      <c r="O167" s="69">
        <v>-18000</v>
      </c>
      <c r="P167" s="31">
        <f t="shared" si="837"/>
        <v>0</v>
      </c>
      <c r="Q167" s="31"/>
      <c r="R167" s="31">
        <f t="shared" si="838"/>
        <v>0</v>
      </c>
      <c r="S167" s="31"/>
      <c r="T167" s="31">
        <f t="shared" si="839"/>
        <v>0</v>
      </c>
      <c r="U167" s="31"/>
      <c r="V167" s="31">
        <f t="shared" si="840"/>
        <v>0</v>
      </c>
      <c r="W167" s="31"/>
      <c r="X167" s="31">
        <f t="shared" si="841"/>
        <v>0</v>
      </c>
      <c r="Y167" s="31"/>
      <c r="Z167" s="31">
        <f t="shared" si="842"/>
        <v>0</v>
      </c>
      <c r="AA167" s="31"/>
      <c r="AB167" s="31">
        <f t="shared" si="843"/>
        <v>0</v>
      </c>
      <c r="AC167" s="31"/>
      <c r="AD167" s="31">
        <f t="shared" si="844"/>
        <v>0</v>
      </c>
      <c r="AE167" s="31"/>
      <c r="AF167" s="31">
        <f t="shared" si="845"/>
        <v>0</v>
      </c>
      <c r="AG167" s="31"/>
      <c r="AH167" s="31">
        <f t="shared" si="846"/>
        <v>0</v>
      </c>
      <c r="AI167" s="42"/>
      <c r="AJ167" s="69">
        <f t="shared" si="847"/>
        <v>0</v>
      </c>
      <c r="AK167" s="31">
        <v>0</v>
      </c>
      <c r="AL167" s="31"/>
      <c r="AM167" s="31">
        <f t="shared" si="440"/>
        <v>0</v>
      </c>
      <c r="AN167" s="31"/>
      <c r="AO167" s="31">
        <f t="shared" si="850"/>
        <v>0</v>
      </c>
      <c r="AP167" s="31"/>
      <c r="AQ167" s="31">
        <f t="shared" si="851"/>
        <v>0</v>
      </c>
      <c r="AR167" s="31"/>
      <c r="AS167" s="31">
        <f t="shared" si="852"/>
        <v>0</v>
      </c>
      <c r="AT167" s="31">
        <v>18000</v>
      </c>
      <c r="AU167" s="31">
        <f t="shared" si="853"/>
        <v>18000</v>
      </c>
      <c r="AV167" s="31"/>
      <c r="AW167" s="31">
        <f t="shared" si="854"/>
        <v>18000</v>
      </c>
      <c r="AX167" s="31"/>
      <c r="AY167" s="31">
        <f t="shared" si="855"/>
        <v>18000</v>
      </c>
      <c r="AZ167" s="31"/>
      <c r="BA167" s="31">
        <f t="shared" si="856"/>
        <v>18000</v>
      </c>
      <c r="BB167" s="31"/>
      <c r="BC167" s="31">
        <f t="shared" si="857"/>
        <v>18000</v>
      </c>
      <c r="BD167" s="31"/>
      <c r="BE167" s="31">
        <f t="shared" si="858"/>
        <v>18000</v>
      </c>
      <c r="BF167" s="31"/>
      <c r="BG167" s="31">
        <f t="shared" si="859"/>
        <v>18000</v>
      </c>
      <c r="BH167" s="42"/>
      <c r="BI167" s="69">
        <f t="shared" si="860"/>
        <v>18000</v>
      </c>
      <c r="BJ167" s="31">
        <v>180000</v>
      </c>
      <c r="BK167" s="31"/>
      <c r="BL167" s="31">
        <f t="shared" si="441"/>
        <v>180000</v>
      </c>
      <c r="BM167" s="31"/>
      <c r="BN167" s="31">
        <f t="shared" si="861"/>
        <v>180000</v>
      </c>
      <c r="BO167" s="31"/>
      <c r="BP167" s="31">
        <f t="shared" si="862"/>
        <v>180000</v>
      </c>
      <c r="BQ167" s="31"/>
      <c r="BR167" s="31">
        <f t="shared" si="863"/>
        <v>180000</v>
      </c>
      <c r="BS167" s="31"/>
      <c r="BT167" s="31">
        <f t="shared" si="864"/>
        <v>180000</v>
      </c>
      <c r="BU167" s="31"/>
      <c r="BV167" s="31">
        <f t="shared" si="865"/>
        <v>180000</v>
      </c>
      <c r="BW167" s="31"/>
      <c r="BX167" s="31">
        <f t="shared" si="866"/>
        <v>180000</v>
      </c>
      <c r="BY167" s="31"/>
      <c r="BZ167" s="31">
        <f t="shared" si="867"/>
        <v>180000</v>
      </c>
      <c r="CA167" s="31"/>
      <c r="CB167" s="31">
        <f t="shared" si="868"/>
        <v>180000</v>
      </c>
      <c r="CC167" s="31"/>
      <c r="CD167" s="31">
        <f t="shared" si="869"/>
        <v>180000</v>
      </c>
      <c r="CE167" s="42"/>
      <c r="CF167" s="69">
        <f t="shared" si="870"/>
        <v>180000</v>
      </c>
      <c r="CG167" s="26" t="s">
        <v>264</v>
      </c>
      <c r="CI167" s="8"/>
    </row>
    <row r="168" spans="1:87" ht="54" x14ac:dyDescent="0.35">
      <c r="A168" s="102" t="s">
        <v>170</v>
      </c>
      <c r="B168" s="106" t="s">
        <v>112</v>
      </c>
      <c r="C168" s="122" t="s">
        <v>109</v>
      </c>
      <c r="D168" s="30">
        <v>0</v>
      </c>
      <c r="E168" s="31"/>
      <c r="F168" s="31">
        <f t="shared" si="439"/>
        <v>0</v>
      </c>
      <c r="G168" s="31"/>
      <c r="H168" s="31">
        <f t="shared" si="833"/>
        <v>0</v>
      </c>
      <c r="I168" s="31"/>
      <c r="J168" s="31">
        <f t="shared" si="834"/>
        <v>0</v>
      </c>
      <c r="K168" s="31"/>
      <c r="L168" s="31">
        <f t="shared" si="835"/>
        <v>0</v>
      </c>
      <c r="M168" s="31"/>
      <c r="N168" s="31">
        <f t="shared" si="836"/>
        <v>0</v>
      </c>
      <c r="O168" s="69"/>
      <c r="P168" s="31">
        <f t="shared" si="837"/>
        <v>0</v>
      </c>
      <c r="Q168" s="31"/>
      <c r="R168" s="31">
        <f t="shared" si="838"/>
        <v>0</v>
      </c>
      <c r="S168" s="31"/>
      <c r="T168" s="31">
        <f t="shared" si="839"/>
        <v>0</v>
      </c>
      <c r="U168" s="31"/>
      <c r="V168" s="31">
        <f t="shared" si="840"/>
        <v>0</v>
      </c>
      <c r="W168" s="31"/>
      <c r="X168" s="31">
        <f t="shared" si="841"/>
        <v>0</v>
      </c>
      <c r="Y168" s="31"/>
      <c r="Z168" s="31">
        <f t="shared" si="842"/>
        <v>0</v>
      </c>
      <c r="AA168" s="31"/>
      <c r="AB168" s="31">
        <f t="shared" si="843"/>
        <v>0</v>
      </c>
      <c r="AC168" s="31"/>
      <c r="AD168" s="31">
        <f t="shared" si="844"/>
        <v>0</v>
      </c>
      <c r="AE168" s="31"/>
      <c r="AF168" s="31">
        <f t="shared" si="845"/>
        <v>0</v>
      </c>
      <c r="AG168" s="31"/>
      <c r="AH168" s="31">
        <f t="shared" si="846"/>
        <v>0</v>
      </c>
      <c r="AI168" s="42"/>
      <c r="AJ168" s="69">
        <f t="shared" si="847"/>
        <v>0</v>
      </c>
      <c r="AK168" s="31">
        <v>7202.2</v>
      </c>
      <c r="AL168" s="31"/>
      <c r="AM168" s="31">
        <f t="shared" si="440"/>
        <v>7202.2</v>
      </c>
      <c r="AN168" s="31"/>
      <c r="AO168" s="31">
        <f t="shared" si="850"/>
        <v>7202.2</v>
      </c>
      <c r="AP168" s="31"/>
      <c r="AQ168" s="31">
        <f t="shared" si="851"/>
        <v>7202.2</v>
      </c>
      <c r="AR168" s="31"/>
      <c r="AS168" s="31">
        <f t="shared" si="852"/>
        <v>7202.2</v>
      </c>
      <c r="AT168" s="31"/>
      <c r="AU168" s="31">
        <f t="shared" si="853"/>
        <v>7202.2</v>
      </c>
      <c r="AV168" s="31"/>
      <c r="AW168" s="31">
        <f t="shared" si="854"/>
        <v>7202.2</v>
      </c>
      <c r="AX168" s="31"/>
      <c r="AY168" s="31">
        <f t="shared" si="855"/>
        <v>7202.2</v>
      </c>
      <c r="AZ168" s="31"/>
      <c r="BA168" s="31">
        <f t="shared" si="856"/>
        <v>7202.2</v>
      </c>
      <c r="BB168" s="31"/>
      <c r="BC168" s="31">
        <f t="shared" si="857"/>
        <v>7202.2</v>
      </c>
      <c r="BD168" s="31"/>
      <c r="BE168" s="31">
        <f t="shared" si="858"/>
        <v>7202.2</v>
      </c>
      <c r="BF168" s="31"/>
      <c r="BG168" s="31">
        <f t="shared" si="859"/>
        <v>7202.2</v>
      </c>
      <c r="BH168" s="42"/>
      <c r="BI168" s="69">
        <f t="shared" si="860"/>
        <v>7202.2</v>
      </c>
      <c r="BJ168" s="31">
        <v>0</v>
      </c>
      <c r="BK168" s="31"/>
      <c r="BL168" s="31">
        <f t="shared" si="441"/>
        <v>0</v>
      </c>
      <c r="BM168" s="31"/>
      <c r="BN168" s="31">
        <f t="shared" si="861"/>
        <v>0</v>
      </c>
      <c r="BO168" s="31"/>
      <c r="BP168" s="31">
        <f t="shared" si="862"/>
        <v>0</v>
      </c>
      <c r="BQ168" s="31"/>
      <c r="BR168" s="31">
        <f t="shared" si="863"/>
        <v>0</v>
      </c>
      <c r="BS168" s="31"/>
      <c r="BT168" s="31">
        <f t="shared" si="864"/>
        <v>0</v>
      </c>
      <c r="BU168" s="31"/>
      <c r="BV168" s="31">
        <f t="shared" si="865"/>
        <v>0</v>
      </c>
      <c r="BW168" s="31"/>
      <c r="BX168" s="31">
        <f t="shared" si="866"/>
        <v>0</v>
      </c>
      <c r="BY168" s="31"/>
      <c r="BZ168" s="31">
        <f t="shared" si="867"/>
        <v>0</v>
      </c>
      <c r="CA168" s="31"/>
      <c r="CB168" s="31">
        <f t="shared" si="868"/>
        <v>0</v>
      </c>
      <c r="CC168" s="31"/>
      <c r="CD168" s="31">
        <f t="shared" si="869"/>
        <v>0</v>
      </c>
      <c r="CE168" s="42"/>
      <c r="CF168" s="69">
        <f t="shared" si="870"/>
        <v>0</v>
      </c>
      <c r="CG168" s="25" t="s">
        <v>265</v>
      </c>
      <c r="CI168" s="8"/>
    </row>
    <row r="169" spans="1:87" ht="54" x14ac:dyDescent="0.35">
      <c r="A169" s="102" t="s">
        <v>171</v>
      </c>
      <c r="B169" s="106" t="s">
        <v>113</v>
      </c>
      <c r="C169" s="104" t="s">
        <v>109</v>
      </c>
      <c r="D169" s="30">
        <v>0</v>
      </c>
      <c r="E169" s="31"/>
      <c r="F169" s="31">
        <f t="shared" si="439"/>
        <v>0</v>
      </c>
      <c r="G169" s="31"/>
      <c r="H169" s="31">
        <f t="shared" si="833"/>
        <v>0</v>
      </c>
      <c r="I169" s="31"/>
      <c r="J169" s="31">
        <f t="shared" si="834"/>
        <v>0</v>
      </c>
      <c r="K169" s="31"/>
      <c r="L169" s="31">
        <f t="shared" si="835"/>
        <v>0</v>
      </c>
      <c r="M169" s="31"/>
      <c r="N169" s="31">
        <f t="shared" si="836"/>
        <v>0</v>
      </c>
      <c r="O169" s="69"/>
      <c r="P169" s="31">
        <f t="shared" si="837"/>
        <v>0</v>
      </c>
      <c r="Q169" s="31"/>
      <c r="R169" s="31">
        <f t="shared" si="838"/>
        <v>0</v>
      </c>
      <c r="S169" s="31"/>
      <c r="T169" s="31">
        <f t="shared" si="839"/>
        <v>0</v>
      </c>
      <c r="U169" s="31"/>
      <c r="V169" s="31">
        <f t="shared" si="840"/>
        <v>0</v>
      </c>
      <c r="W169" s="31"/>
      <c r="X169" s="31">
        <f t="shared" si="841"/>
        <v>0</v>
      </c>
      <c r="Y169" s="31"/>
      <c r="Z169" s="31">
        <f t="shared" si="842"/>
        <v>0</v>
      </c>
      <c r="AA169" s="31"/>
      <c r="AB169" s="31">
        <f t="shared" si="843"/>
        <v>0</v>
      </c>
      <c r="AC169" s="31"/>
      <c r="AD169" s="31">
        <f t="shared" si="844"/>
        <v>0</v>
      </c>
      <c r="AE169" s="31"/>
      <c r="AF169" s="31">
        <f t="shared" si="845"/>
        <v>0</v>
      </c>
      <c r="AG169" s="31"/>
      <c r="AH169" s="31">
        <f t="shared" si="846"/>
        <v>0</v>
      </c>
      <c r="AI169" s="42"/>
      <c r="AJ169" s="69">
        <f t="shared" si="847"/>
        <v>0</v>
      </c>
      <c r="AK169" s="31">
        <v>9362.9</v>
      </c>
      <c r="AL169" s="31"/>
      <c r="AM169" s="31">
        <f t="shared" si="440"/>
        <v>9362.9</v>
      </c>
      <c r="AN169" s="31"/>
      <c r="AO169" s="31">
        <f t="shared" si="850"/>
        <v>9362.9</v>
      </c>
      <c r="AP169" s="31"/>
      <c r="AQ169" s="31">
        <f t="shared" si="851"/>
        <v>9362.9</v>
      </c>
      <c r="AR169" s="31"/>
      <c r="AS169" s="31">
        <f t="shared" si="852"/>
        <v>9362.9</v>
      </c>
      <c r="AT169" s="31"/>
      <c r="AU169" s="31">
        <f t="shared" si="853"/>
        <v>9362.9</v>
      </c>
      <c r="AV169" s="31"/>
      <c r="AW169" s="31">
        <f t="shared" si="854"/>
        <v>9362.9</v>
      </c>
      <c r="AX169" s="31"/>
      <c r="AY169" s="31">
        <f t="shared" si="855"/>
        <v>9362.9</v>
      </c>
      <c r="AZ169" s="31"/>
      <c r="BA169" s="31">
        <f t="shared" si="856"/>
        <v>9362.9</v>
      </c>
      <c r="BB169" s="31"/>
      <c r="BC169" s="31">
        <f t="shared" si="857"/>
        <v>9362.9</v>
      </c>
      <c r="BD169" s="31"/>
      <c r="BE169" s="31">
        <f t="shared" si="858"/>
        <v>9362.9</v>
      </c>
      <c r="BF169" s="31"/>
      <c r="BG169" s="31">
        <f t="shared" si="859"/>
        <v>9362.9</v>
      </c>
      <c r="BH169" s="42"/>
      <c r="BI169" s="69">
        <f t="shared" si="860"/>
        <v>9362.9</v>
      </c>
      <c r="BJ169" s="31">
        <v>0</v>
      </c>
      <c r="BK169" s="31"/>
      <c r="BL169" s="31">
        <f t="shared" si="441"/>
        <v>0</v>
      </c>
      <c r="BM169" s="31"/>
      <c r="BN169" s="31">
        <f t="shared" si="861"/>
        <v>0</v>
      </c>
      <c r="BO169" s="31"/>
      <c r="BP169" s="31">
        <f t="shared" si="862"/>
        <v>0</v>
      </c>
      <c r="BQ169" s="31"/>
      <c r="BR169" s="31">
        <f t="shared" si="863"/>
        <v>0</v>
      </c>
      <c r="BS169" s="31"/>
      <c r="BT169" s="31">
        <f t="shared" si="864"/>
        <v>0</v>
      </c>
      <c r="BU169" s="31"/>
      <c r="BV169" s="31">
        <f t="shared" si="865"/>
        <v>0</v>
      </c>
      <c r="BW169" s="31"/>
      <c r="BX169" s="31">
        <f t="shared" si="866"/>
        <v>0</v>
      </c>
      <c r="BY169" s="31"/>
      <c r="BZ169" s="31">
        <f t="shared" si="867"/>
        <v>0</v>
      </c>
      <c r="CA169" s="31"/>
      <c r="CB169" s="31">
        <f t="shared" si="868"/>
        <v>0</v>
      </c>
      <c r="CC169" s="31"/>
      <c r="CD169" s="31">
        <f t="shared" si="869"/>
        <v>0</v>
      </c>
      <c r="CE169" s="42"/>
      <c r="CF169" s="69">
        <f t="shared" si="870"/>
        <v>0</v>
      </c>
      <c r="CG169" s="25" t="s">
        <v>266</v>
      </c>
      <c r="CI169" s="8"/>
    </row>
    <row r="170" spans="1:87" ht="54" x14ac:dyDescent="0.35">
      <c r="A170" s="102" t="s">
        <v>172</v>
      </c>
      <c r="B170" s="106" t="s">
        <v>114</v>
      </c>
      <c r="C170" s="125" t="s">
        <v>109</v>
      </c>
      <c r="D170" s="30">
        <v>0</v>
      </c>
      <c r="E170" s="31"/>
      <c r="F170" s="31">
        <f t="shared" si="439"/>
        <v>0</v>
      </c>
      <c r="G170" s="31"/>
      <c r="H170" s="31">
        <f t="shared" si="833"/>
        <v>0</v>
      </c>
      <c r="I170" s="31"/>
      <c r="J170" s="31">
        <f t="shared" si="834"/>
        <v>0</v>
      </c>
      <c r="K170" s="31"/>
      <c r="L170" s="31">
        <f t="shared" si="835"/>
        <v>0</v>
      </c>
      <c r="M170" s="31"/>
      <c r="N170" s="31">
        <f t="shared" si="836"/>
        <v>0</v>
      </c>
      <c r="O170" s="69"/>
      <c r="P170" s="31">
        <f t="shared" si="837"/>
        <v>0</v>
      </c>
      <c r="Q170" s="31"/>
      <c r="R170" s="31">
        <f t="shared" si="838"/>
        <v>0</v>
      </c>
      <c r="S170" s="31"/>
      <c r="T170" s="31">
        <f t="shared" si="839"/>
        <v>0</v>
      </c>
      <c r="U170" s="31"/>
      <c r="V170" s="31">
        <f t="shared" si="840"/>
        <v>0</v>
      </c>
      <c r="W170" s="31"/>
      <c r="X170" s="31">
        <f t="shared" si="841"/>
        <v>0</v>
      </c>
      <c r="Y170" s="31"/>
      <c r="Z170" s="31">
        <f t="shared" si="842"/>
        <v>0</v>
      </c>
      <c r="AA170" s="31"/>
      <c r="AB170" s="31">
        <f t="shared" si="843"/>
        <v>0</v>
      </c>
      <c r="AC170" s="31"/>
      <c r="AD170" s="31">
        <f t="shared" si="844"/>
        <v>0</v>
      </c>
      <c r="AE170" s="31"/>
      <c r="AF170" s="31">
        <f t="shared" si="845"/>
        <v>0</v>
      </c>
      <c r="AG170" s="31"/>
      <c r="AH170" s="31">
        <f t="shared" si="846"/>
        <v>0</v>
      </c>
      <c r="AI170" s="42"/>
      <c r="AJ170" s="69">
        <f t="shared" si="847"/>
        <v>0</v>
      </c>
      <c r="AK170" s="31">
        <v>7202.2</v>
      </c>
      <c r="AL170" s="31"/>
      <c r="AM170" s="31">
        <f t="shared" si="440"/>
        <v>7202.2</v>
      </c>
      <c r="AN170" s="31"/>
      <c r="AO170" s="31">
        <f t="shared" si="850"/>
        <v>7202.2</v>
      </c>
      <c r="AP170" s="31"/>
      <c r="AQ170" s="31">
        <f t="shared" si="851"/>
        <v>7202.2</v>
      </c>
      <c r="AR170" s="31"/>
      <c r="AS170" s="31">
        <f t="shared" si="852"/>
        <v>7202.2</v>
      </c>
      <c r="AT170" s="31"/>
      <c r="AU170" s="31">
        <f t="shared" si="853"/>
        <v>7202.2</v>
      </c>
      <c r="AV170" s="31"/>
      <c r="AW170" s="31">
        <f t="shared" si="854"/>
        <v>7202.2</v>
      </c>
      <c r="AX170" s="31"/>
      <c r="AY170" s="31">
        <f t="shared" si="855"/>
        <v>7202.2</v>
      </c>
      <c r="AZ170" s="31"/>
      <c r="BA170" s="31">
        <f t="shared" si="856"/>
        <v>7202.2</v>
      </c>
      <c r="BB170" s="31"/>
      <c r="BC170" s="31">
        <f t="shared" si="857"/>
        <v>7202.2</v>
      </c>
      <c r="BD170" s="31"/>
      <c r="BE170" s="31">
        <f t="shared" si="858"/>
        <v>7202.2</v>
      </c>
      <c r="BF170" s="31"/>
      <c r="BG170" s="31">
        <f t="shared" si="859"/>
        <v>7202.2</v>
      </c>
      <c r="BH170" s="42"/>
      <c r="BI170" s="69">
        <f t="shared" si="860"/>
        <v>7202.2</v>
      </c>
      <c r="BJ170" s="31">
        <v>40000</v>
      </c>
      <c r="BK170" s="31"/>
      <c r="BL170" s="31">
        <f t="shared" si="441"/>
        <v>40000</v>
      </c>
      <c r="BM170" s="31"/>
      <c r="BN170" s="31">
        <f t="shared" si="861"/>
        <v>40000</v>
      </c>
      <c r="BO170" s="31"/>
      <c r="BP170" s="31">
        <f t="shared" si="862"/>
        <v>40000</v>
      </c>
      <c r="BQ170" s="31"/>
      <c r="BR170" s="31">
        <f t="shared" si="863"/>
        <v>40000</v>
      </c>
      <c r="BS170" s="31"/>
      <c r="BT170" s="31">
        <f t="shared" si="864"/>
        <v>40000</v>
      </c>
      <c r="BU170" s="31"/>
      <c r="BV170" s="31">
        <f t="shared" si="865"/>
        <v>40000</v>
      </c>
      <c r="BW170" s="31"/>
      <c r="BX170" s="31">
        <f t="shared" si="866"/>
        <v>40000</v>
      </c>
      <c r="BY170" s="31"/>
      <c r="BZ170" s="31">
        <f t="shared" si="867"/>
        <v>40000</v>
      </c>
      <c r="CA170" s="31"/>
      <c r="CB170" s="31">
        <f t="shared" si="868"/>
        <v>40000</v>
      </c>
      <c r="CC170" s="31"/>
      <c r="CD170" s="31">
        <f t="shared" si="869"/>
        <v>40000</v>
      </c>
      <c r="CE170" s="42"/>
      <c r="CF170" s="69">
        <f t="shared" si="870"/>
        <v>40000</v>
      </c>
      <c r="CG170" s="25" t="s">
        <v>267</v>
      </c>
      <c r="CI170" s="8"/>
    </row>
    <row r="171" spans="1:87" ht="54" x14ac:dyDescent="0.35">
      <c r="A171" s="102" t="s">
        <v>173</v>
      </c>
      <c r="B171" s="106" t="s">
        <v>115</v>
      </c>
      <c r="C171" s="125" t="s">
        <v>109</v>
      </c>
      <c r="D171" s="30">
        <v>14272.2</v>
      </c>
      <c r="E171" s="31"/>
      <c r="F171" s="31">
        <f t="shared" si="439"/>
        <v>14272.2</v>
      </c>
      <c r="G171" s="31"/>
      <c r="H171" s="31">
        <f t="shared" si="833"/>
        <v>14272.2</v>
      </c>
      <c r="I171" s="31"/>
      <c r="J171" s="31">
        <f t="shared" si="834"/>
        <v>14272.2</v>
      </c>
      <c r="K171" s="31"/>
      <c r="L171" s="31">
        <f t="shared" si="835"/>
        <v>14272.2</v>
      </c>
      <c r="M171" s="31"/>
      <c r="N171" s="31">
        <f t="shared" si="836"/>
        <v>14272.2</v>
      </c>
      <c r="O171" s="69">
        <v>-14272.2</v>
      </c>
      <c r="P171" s="31">
        <f t="shared" si="837"/>
        <v>0</v>
      </c>
      <c r="Q171" s="31"/>
      <c r="R171" s="31">
        <f t="shared" si="838"/>
        <v>0</v>
      </c>
      <c r="S171" s="31"/>
      <c r="T171" s="31">
        <f t="shared" si="839"/>
        <v>0</v>
      </c>
      <c r="U171" s="31"/>
      <c r="V171" s="31">
        <f t="shared" si="840"/>
        <v>0</v>
      </c>
      <c r="W171" s="31"/>
      <c r="X171" s="31">
        <f t="shared" si="841"/>
        <v>0</v>
      </c>
      <c r="Y171" s="31"/>
      <c r="Z171" s="31">
        <f t="shared" si="842"/>
        <v>0</v>
      </c>
      <c r="AA171" s="31"/>
      <c r="AB171" s="31">
        <f t="shared" si="843"/>
        <v>0</v>
      </c>
      <c r="AC171" s="31"/>
      <c r="AD171" s="31">
        <f t="shared" si="844"/>
        <v>0</v>
      </c>
      <c r="AE171" s="31"/>
      <c r="AF171" s="31">
        <f t="shared" si="845"/>
        <v>0</v>
      </c>
      <c r="AG171" s="31"/>
      <c r="AH171" s="31">
        <f t="shared" si="846"/>
        <v>0</v>
      </c>
      <c r="AI171" s="42"/>
      <c r="AJ171" s="69">
        <f t="shared" si="847"/>
        <v>0</v>
      </c>
      <c r="AK171" s="31">
        <v>0</v>
      </c>
      <c r="AL171" s="31"/>
      <c r="AM171" s="31">
        <f t="shared" si="440"/>
        <v>0</v>
      </c>
      <c r="AN171" s="31"/>
      <c r="AO171" s="31">
        <f t="shared" si="850"/>
        <v>0</v>
      </c>
      <c r="AP171" s="31"/>
      <c r="AQ171" s="31">
        <f t="shared" si="851"/>
        <v>0</v>
      </c>
      <c r="AR171" s="31"/>
      <c r="AS171" s="31">
        <f t="shared" si="852"/>
        <v>0</v>
      </c>
      <c r="AT171" s="31"/>
      <c r="AU171" s="31">
        <f t="shared" si="853"/>
        <v>0</v>
      </c>
      <c r="AV171" s="31"/>
      <c r="AW171" s="31">
        <f t="shared" si="854"/>
        <v>0</v>
      </c>
      <c r="AX171" s="31"/>
      <c r="AY171" s="31">
        <f t="shared" si="855"/>
        <v>0</v>
      </c>
      <c r="AZ171" s="31"/>
      <c r="BA171" s="31">
        <f t="shared" si="856"/>
        <v>0</v>
      </c>
      <c r="BB171" s="31"/>
      <c r="BC171" s="31">
        <f t="shared" si="857"/>
        <v>0</v>
      </c>
      <c r="BD171" s="31"/>
      <c r="BE171" s="31">
        <f t="shared" si="858"/>
        <v>0</v>
      </c>
      <c r="BF171" s="31"/>
      <c r="BG171" s="31">
        <f t="shared" si="859"/>
        <v>0</v>
      </c>
      <c r="BH171" s="42"/>
      <c r="BI171" s="69">
        <f t="shared" si="860"/>
        <v>0</v>
      </c>
      <c r="BJ171" s="31">
        <v>0</v>
      </c>
      <c r="BK171" s="31"/>
      <c r="BL171" s="31">
        <f t="shared" si="441"/>
        <v>0</v>
      </c>
      <c r="BM171" s="31"/>
      <c r="BN171" s="31">
        <f t="shared" si="861"/>
        <v>0</v>
      </c>
      <c r="BO171" s="31"/>
      <c r="BP171" s="31">
        <f t="shared" si="862"/>
        <v>0</v>
      </c>
      <c r="BQ171" s="31"/>
      <c r="BR171" s="31">
        <f t="shared" si="863"/>
        <v>0</v>
      </c>
      <c r="BS171" s="31">
        <v>14272.2</v>
      </c>
      <c r="BT171" s="31">
        <f t="shared" si="864"/>
        <v>14272.2</v>
      </c>
      <c r="BU171" s="31"/>
      <c r="BV171" s="31">
        <f t="shared" si="865"/>
        <v>14272.2</v>
      </c>
      <c r="BW171" s="31"/>
      <c r="BX171" s="31">
        <f t="shared" si="866"/>
        <v>14272.2</v>
      </c>
      <c r="BY171" s="31"/>
      <c r="BZ171" s="31">
        <f t="shared" si="867"/>
        <v>14272.2</v>
      </c>
      <c r="CA171" s="31"/>
      <c r="CB171" s="31">
        <f t="shared" si="868"/>
        <v>14272.2</v>
      </c>
      <c r="CC171" s="31"/>
      <c r="CD171" s="31">
        <f t="shared" si="869"/>
        <v>14272.2</v>
      </c>
      <c r="CE171" s="42"/>
      <c r="CF171" s="69">
        <f t="shared" si="870"/>
        <v>14272.2</v>
      </c>
      <c r="CG171" s="25" t="s">
        <v>268</v>
      </c>
      <c r="CI171" s="8"/>
    </row>
    <row r="172" spans="1:87" s="3" customFormat="1" ht="80.25" hidden="1" customHeight="1" x14ac:dyDescent="0.35">
      <c r="A172" s="1" t="s">
        <v>174</v>
      </c>
      <c r="B172" s="53" t="s">
        <v>116</v>
      </c>
      <c r="C172" s="54" t="s">
        <v>109</v>
      </c>
      <c r="D172" s="30">
        <f>D174+D175</f>
        <v>0</v>
      </c>
      <c r="E172" s="31">
        <f>E174+E175</f>
        <v>0</v>
      </c>
      <c r="F172" s="31">
        <f t="shared" si="439"/>
        <v>0</v>
      </c>
      <c r="G172" s="31">
        <f>G174+G175</f>
        <v>0</v>
      </c>
      <c r="H172" s="31">
        <f t="shared" si="833"/>
        <v>0</v>
      </c>
      <c r="I172" s="31">
        <f>I174+I175</f>
        <v>0</v>
      </c>
      <c r="J172" s="31">
        <f t="shared" si="834"/>
        <v>0</v>
      </c>
      <c r="K172" s="31">
        <f>K174+K175</f>
        <v>0</v>
      </c>
      <c r="L172" s="31">
        <f t="shared" si="835"/>
        <v>0</v>
      </c>
      <c r="M172" s="31">
        <f>M174+M175</f>
        <v>0</v>
      </c>
      <c r="N172" s="31">
        <f t="shared" si="836"/>
        <v>0</v>
      </c>
      <c r="O172" s="69">
        <f>O174+O175</f>
        <v>0</v>
      </c>
      <c r="P172" s="31">
        <f t="shared" si="837"/>
        <v>0</v>
      </c>
      <c r="Q172" s="31">
        <f>Q174+Q175</f>
        <v>0</v>
      </c>
      <c r="R172" s="31">
        <f t="shared" si="838"/>
        <v>0</v>
      </c>
      <c r="S172" s="31">
        <f>S174+S175</f>
        <v>0</v>
      </c>
      <c r="T172" s="31">
        <f t="shared" si="839"/>
        <v>0</v>
      </c>
      <c r="U172" s="31">
        <f>U174+U175</f>
        <v>0</v>
      </c>
      <c r="V172" s="31">
        <f t="shared" si="840"/>
        <v>0</v>
      </c>
      <c r="W172" s="31">
        <f>W174+W175</f>
        <v>0</v>
      </c>
      <c r="X172" s="31">
        <f t="shared" si="841"/>
        <v>0</v>
      </c>
      <c r="Y172" s="31">
        <f>Y174+Y175</f>
        <v>0</v>
      </c>
      <c r="Z172" s="31">
        <f t="shared" si="842"/>
        <v>0</v>
      </c>
      <c r="AA172" s="31">
        <f>AA174+AA175</f>
        <v>0</v>
      </c>
      <c r="AB172" s="31">
        <f t="shared" si="843"/>
        <v>0</v>
      </c>
      <c r="AC172" s="31">
        <f>AC174+AC175</f>
        <v>0</v>
      </c>
      <c r="AD172" s="31">
        <f t="shared" si="844"/>
        <v>0</v>
      </c>
      <c r="AE172" s="31">
        <f>AE174+AE175</f>
        <v>0</v>
      </c>
      <c r="AF172" s="31">
        <f t="shared" si="845"/>
        <v>0</v>
      </c>
      <c r="AG172" s="31">
        <f>AG174+AG175</f>
        <v>0</v>
      </c>
      <c r="AH172" s="31">
        <f t="shared" si="846"/>
        <v>0</v>
      </c>
      <c r="AI172" s="42">
        <f>AI174+AI175</f>
        <v>0</v>
      </c>
      <c r="AJ172" s="31">
        <f t="shared" si="847"/>
        <v>0</v>
      </c>
      <c r="AK172" s="31">
        <f t="shared" ref="AK172:BK172" si="883">AK174+AK175</f>
        <v>0</v>
      </c>
      <c r="AL172" s="31">
        <f t="shared" ref="AL172:AN172" si="884">AL174+AL175</f>
        <v>0</v>
      </c>
      <c r="AM172" s="31">
        <f t="shared" si="440"/>
        <v>0</v>
      </c>
      <c r="AN172" s="31">
        <f t="shared" si="884"/>
        <v>0</v>
      </c>
      <c r="AO172" s="31">
        <f t="shared" si="850"/>
        <v>0</v>
      </c>
      <c r="AP172" s="31">
        <f t="shared" ref="AP172:AR172" si="885">AP174+AP175</f>
        <v>0</v>
      </c>
      <c r="AQ172" s="31">
        <f t="shared" si="851"/>
        <v>0</v>
      </c>
      <c r="AR172" s="31">
        <f t="shared" si="885"/>
        <v>0</v>
      </c>
      <c r="AS172" s="31">
        <f t="shared" si="852"/>
        <v>0</v>
      </c>
      <c r="AT172" s="31">
        <f t="shared" ref="AT172:AV172" si="886">AT174+AT175</f>
        <v>0</v>
      </c>
      <c r="AU172" s="31">
        <f t="shared" si="853"/>
        <v>0</v>
      </c>
      <c r="AV172" s="31">
        <f t="shared" si="886"/>
        <v>0</v>
      </c>
      <c r="AW172" s="31">
        <f t="shared" si="854"/>
        <v>0</v>
      </c>
      <c r="AX172" s="31">
        <f t="shared" ref="AX172:AZ172" si="887">AX174+AX175</f>
        <v>0</v>
      </c>
      <c r="AY172" s="31">
        <f t="shared" si="855"/>
        <v>0</v>
      </c>
      <c r="AZ172" s="31">
        <f t="shared" si="887"/>
        <v>0</v>
      </c>
      <c r="BA172" s="31">
        <f t="shared" si="856"/>
        <v>0</v>
      </c>
      <c r="BB172" s="31">
        <f t="shared" ref="BB172:BD172" si="888">BB174+BB175</f>
        <v>0</v>
      </c>
      <c r="BC172" s="31">
        <f t="shared" si="857"/>
        <v>0</v>
      </c>
      <c r="BD172" s="31">
        <f t="shared" si="888"/>
        <v>0</v>
      </c>
      <c r="BE172" s="31">
        <f t="shared" si="858"/>
        <v>0</v>
      </c>
      <c r="BF172" s="31">
        <f t="shared" ref="BF172:BH172" si="889">BF174+BF175</f>
        <v>0</v>
      </c>
      <c r="BG172" s="31">
        <f t="shared" si="859"/>
        <v>0</v>
      </c>
      <c r="BH172" s="42">
        <f t="shared" si="889"/>
        <v>0</v>
      </c>
      <c r="BI172" s="31">
        <f t="shared" si="860"/>
        <v>0</v>
      </c>
      <c r="BJ172" s="31">
        <f t="shared" si="883"/>
        <v>132163.9</v>
      </c>
      <c r="BK172" s="31">
        <f t="shared" si="883"/>
        <v>0</v>
      </c>
      <c r="BL172" s="31">
        <f t="shared" si="441"/>
        <v>132163.9</v>
      </c>
      <c r="BM172" s="31">
        <f t="shared" ref="BM172:BO172" si="890">BM174+BM175</f>
        <v>0</v>
      </c>
      <c r="BN172" s="31">
        <f t="shared" si="861"/>
        <v>132163.9</v>
      </c>
      <c r="BO172" s="31">
        <f t="shared" si="890"/>
        <v>0</v>
      </c>
      <c r="BP172" s="31">
        <f t="shared" si="862"/>
        <v>132163.9</v>
      </c>
      <c r="BQ172" s="31">
        <f t="shared" ref="BQ172:BS172" si="891">BQ174+BQ175</f>
        <v>0</v>
      </c>
      <c r="BR172" s="31">
        <f t="shared" si="863"/>
        <v>132163.9</v>
      </c>
      <c r="BS172" s="31">
        <f t="shared" si="891"/>
        <v>0</v>
      </c>
      <c r="BT172" s="31">
        <f t="shared" si="864"/>
        <v>132163.9</v>
      </c>
      <c r="BU172" s="31">
        <f t="shared" ref="BU172:BW172" si="892">BU174+BU175</f>
        <v>0</v>
      </c>
      <c r="BV172" s="31">
        <f t="shared" si="865"/>
        <v>132163.9</v>
      </c>
      <c r="BW172" s="31">
        <f t="shared" si="892"/>
        <v>-132163.9</v>
      </c>
      <c r="BX172" s="31">
        <f t="shared" si="866"/>
        <v>0</v>
      </c>
      <c r="BY172" s="31">
        <f t="shared" ref="BY172:CA172" si="893">BY174+BY175</f>
        <v>0</v>
      </c>
      <c r="BZ172" s="31">
        <f t="shared" si="867"/>
        <v>0</v>
      </c>
      <c r="CA172" s="31">
        <f t="shared" si="893"/>
        <v>0</v>
      </c>
      <c r="CB172" s="31">
        <f t="shared" si="868"/>
        <v>0</v>
      </c>
      <c r="CC172" s="31">
        <f t="shared" ref="CC172:CE172" si="894">CC174+CC175</f>
        <v>0</v>
      </c>
      <c r="CD172" s="31">
        <f t="shared" si="869"/>
        <v>0</v>
      </c>
      <c r="CE172" s="42">
        <f t="shared" si="894"/>
        <v>0</v>
      </c>
      <c r="CF172" s="31">
        <f t="shared" si="870"/>
        <v>0</v>
      </c>
      <c r="CG172" s="25"/>
      <c r="CH172" s="19" t="s">
        <v>49</v>
      </c>
      <c r="CI172" s="8"/>
    </row>
    <row r="173" spans="1:87" s="3" customFormat="1" hidden="1" x14ac:dyDescent="0.35">
      <c r="A173" s="1"/>
      <c r="B173" s="6" t="s">
        <v>5</v>
      </c>
      <c r="C173" s="5"/>
      <c r="D173" s="30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69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42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42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42"/>
      <c r="CF173" s="31"/>
      <c r="CG173" s="25"/>
      <c r="CH173" s="19" t="s">
        <v>49</v>
      </c>
      <c r="CI173" s="8"/>
    </row>
    <row r="174" spans="1:87" s="3" customFormat="1" hidden="1" x14ac:dyDescent="0.35">
      <c r="A174" s="1"/>
      <c r="B174" s="4" t="s">
        <v>6</v>
      </c>
      <c r="C174" s="40"/>
      <c r="D174" s="30">
        <v>0</v>
      </c>
      <c r="E174" s="31"/>
      <c r="F174" s="31">
        <f t="shared" si="439"/>
        <v>0</v>
      </c>
      <c r="G174" s="31"/>
      <c r="H174" s="31">
        <f t="shared" ref="H174:H176" si="895">F174+G174</f>
        <v>0</v>
      </c>
      <c r="I174" s="31"/>
      <c r="J174" s="31">
        <f t="shared" ref="J174:J176" si="896">H174+I174</f>
        <v>0</v>
      </c>
      <c r="K174" s="31"/>
      <c r="L174" s="31">
        <f t="shared" ref="L174:L176" si="897">J174+K174</f>
        <v>0</v>
      </c>
      <c r="M174" s="31"/>
      <c r="N174" s="31">
        <f t="shared" ref="N174:N176" si="898">L174+M174</f>
        <v>0</v>
      </c>
      <c r="O174" s="69"/>
      <c r="P174" s="31">
        <f t="shared" ref="P174:P176" si="899">N174+O174</f>
        <v>0</v>
      </c>
      <c r="Q174" s="31"/>
      <c r="R174" s="31">
        <f t="shared" ref="R174:R176" si="900">P174+Q174</f>
        <v>0</v>
      </c>
      <c r="S174" s="31"/>
      <c r="T174" s="31">
        <f t="shared" ref="T174:T176" si="901">R174+S174</f>
        <v>0</v>
      </c>
      <c r="U174" s="31"/>
      <c r="V174" s="31">
        <f t="shared" ref="V174:V176" si="902">T174+U174</f>
        <v>0</v>
      </c>
      <c r="W174" s="31"/>
      <c r="X174" s="31">
        <f t="shared" ref="X174:X176" si="903">V174+W174</f>
        <v>0</v>
      </c>
      <c r="Y174" s="31"/>
      <c r="Z174" s="31">
        <f t="shared" ref="Z174:Z176" si="904">X174+Y174</f>
        <v>0</v>
      </c>
      <c r="AA174" s="31"/>
      <c r="AB174" s="31">
        <f t="shared" ref="AB174:AB176" si="905">Z174+AA174</f>
        <v>0</v>
      </c>
      <c r="AC174" s="31"/>
      <c r="AD174" s="31">
        <f t="shared" ref="AD174:AD176" si="906">AB174+AC174</f>
        <v>0</v>
      </c>
      <c r="AE174" s="31"/>
      <c r="AF174" s="31">
        <f t="shared" ref="AF174:AF176" si="907">AD174+AE174</f>
        <v>0</v>
      </c>
      <c r="AG174" s="31"/>
      <c r="AH174" s="31">
        <f t="shared" ref="AH174:AH176" si="908">AF174+AG174</f>
        <v>0</v>
      </c>
      <c r="AI174" s="42"/>
      <c r="AJ174" s="31">
        <f t="shared" ref="AJ174:AJ176" si="909">AH174+AI174</f>
        <v>0</v>
      </c>
      <c r="AK174" s="31">
        <v>0</v>
      </c>
      <c r="AL174" s="31"/>
      <c r="AM174" s="31">
        <f t="shared" si="440"/>
        <v>0</v>
      </c>
      <c r="AN174" s="31"/>
      <c r="AO174" s="31">
        <f t="shared" ref="AO174:AO176" si="910">AM174+AN174</f>
        <v>0</v>
      </c>
      <c r="AP174" s="31"/>
      <c r="AQ174" s="31">
        <f t="shared" ref="AQ174:AQ176" si="911">AO174+AP174</f>
        <v>0</v>
      </c>
      <c r="AR174" s="31"/>
      <c r="AS174" s="31">
        <f t="shared" ref="AS174:AS176" si="912">AQ174+AR174</f>
        <v>0</v>
      </c>
      <c r="AT174" s="31"/>
      <c r="AU174" s="31">
        <f t="shared" ref="AU174:AU176" si="913">AS174+AT174</f>
        <v>0</v>
      </c>
      <c r="AV174" s="31"/>
      <c r="AW174" s="31">
        <f t="shared" ref="AW174:AW176" si="914">AU174+AV174</f>
        <v>0</v>
      </c>
      <c r="AX174" s="31"/>
      <c r="AY174" s="31">
        <f t="shared" ref="AY174:AY176" si="915">AW174+AX174</f>
        <v>0</v>
      </c>
      <c r="AZ174" s="31"/>
      <c r="BA174" s="31">
        <f t="shared" ref="BA174:BA176" si="916">AY174+AZ174</f>
        <v>0</v>
      </c>
      <c r="BB174" s="31"/>
      <c r="BC174" s="31">
        <f t="shared" ref="BC174:BC176" si="917">BA174+BB174</f>
        <v>0</v>
      </c>
      <c r="BD174" s="31"/>
      <c r="BE174" s="31">
        <f t="shared" ref="BE174:BE176" si="918">BC174+BD174</f>
        <v>0</v>
      </c>
      <c r="BF174" s="31"/>
      <c r="BG174" s="31">
        <f t="shared" ref="BG174:BG176" si="919">BE174+BF174</f>
        <v>0</v>
      </c>
      <c r="BH174" s="42"/>
      <c r="BI174" s="31">
        <f t="shared" ref="BI174:BI176" si="920">BG174+BH174</f>
        <v>0</v>
      </c>
      <c r="BJ174" s="31">
        <v>33041.1</v>
      </c>
      <c r="BK174" s="31"/>
      <c r="BL174" s="31">
        <f t="shared" si="441"/>
        <v>33041.1</v>
      </c>
      <c r="BM174" s="31"/>
      <c r="BN174" s="31">
        <f t="shared" ref="BN174:BN176" si="921">BL174+BM174</f>
        <v>33041.1</v>
      </c>
      <c r="BO174" s="31"/>
      <c r="BP174" s="31">
        <f t="shared" ref="BP174:BP176" si="922">BN174+BO174</f>
        <v>33041.1</v>
      </c>
      <c r="BQ174" s="31"/>
      <c r="BR174" s="31">
        <f t="shared" ref="BR174:BR176" si="923">BP174+BQ174</f>
        <v>33041.1</v>
      </c>
      <c r="BS174" s="31"/>
      <c r="BT174" s="31">
        <f t="shared" ref="BT174:BT176" si="924">BR174+BS174</f>
        <v>33041.1</v>
      </c>
      <c r="BU174" s="31"/>
      <c r="BV174" s="31">
        <f t="shared" ref="BV174:BV176" si="925">BT174+BU174</f>
        <v>33041.1</v>
      </c>
      <c r="BW174" s="31">
        <v>-33041.1</v>
      </c>
      <c r="BX174" s="31">
        <f t="shared" ref="BX174:BX176" si="926">BV174+BW174</f>
        <v>0</v>
      </c>
      <c r="BY174" s="31"/>
      <c r="BZ174" s="31">
        <f t="shared" ref="BZ174:BZ176" si="927">BX174+BY174</f>
        <v>0</v>
      </c>
      <c r="CA174" s="31"/>
      <c r="CB174" s="31">
        <f t="shared" ref="CB174:CB176" si="928">BZ174+CA174</f>
        <v>0</v>
      </c>
      <c r="CC174" s="31"/>
      <c r="CD174" s="31">
        <f t="shared" ref="CD174:CD176" si="929">CB174+CC174</f>
        <v>0</v>
      </c>
      <c r="CE174" s="42"/>
      <c r="CF174" s="31">
        <f t="shared" ref="CF174:CF176" si="930">CD174+CE174</f>
        <v>0</v>
      </c>
      <c r="CG174" s="25" t="s">
        <v>269</v>
      </c>
      <c r="CH174" s="19" t="s">
        <v>49</v>
      </c>
      <c r="CI174" s="8"/>
    </row>
    <row r="175" spans="1:87" s="3" customFormat="1" hidden="1" x14ac:dyDescent="0.35">
      <c r="A175" s="1"/>
      <c r="B175" s="53" t="s">
        <v>20</v>
      </c>
      <c r="C175" s="54"/>
      <c r="D175" s="30">
        <v>0</v>
      </c>
      <c r="E175" s="31"/>
      <c r="F175" s="31">
        <f t="shared" si="439"/>
        <v>0</v>
      </c>
      <c r="G175" s="31"/>
      <c r="H175" s="31">
        <f t="shared" si="895"/>
        <v>0</v>
      </c>
      <c r="I175" s="31"/>
      <c r="J175" s="31">
        <f t="shared" si="896"/>
        <v>0</v>
      </c>
      <c r="K175" s="31"/>
      <c r="L175" s="31">
        <f t="shared" si="897"/>
        <v>0</v>
      </c>
      <c r="M175" s="31"/>
      <c r="N175" s="31">
        <f t="shared" si="898"/>
        <v>0</v>
      </c>
      <c r="O175" s="69"/>
      <c r="P175" s="31">
        <f t="shared" si="899"/>
        <v>0</v>
      </c>
      <c r="Q175" s="31"/>
      <c r="R175" s="31">
        <f t="shared" si="900"/>
        <v>0</v>
      </c>
      <c r="S175" s="31"/>
      <c r="T175" s="31">
        <f t="shared" si="901"/>
        <v>0</v>
      </c>
      <c r="U175" s="31"/>
      <c r="V175" s="31">
        <f t="shared" si="902"/>
        <v>0</v>
      </c>
      <c r="W175" s="31"/>
      <c r="X175" s="31">
        <f t="shared" si="903"/>
        <v>0</v>
      </c>
      <c r="Y175" s="31"/>
      <c r="Z175" s="31">
        <f t="shared" si="904"/>
        <v>0</v>
      </c>
      <c r="AA175" s="31"/>
      <c r="AB175" s="31">
        <f t="shared" si="905"/>
        <v>0</v>
      </c>
      <c r="AC175" s="31"/>
      <c r="AD175" s="31">
        <f t="shared" si="906"/>
        <v>0</v>
      </c>
      <c r="AE175" s="31"/>
      <c r="AF175" s="31">
        <f t="shared" si="907"/>
        <v>0</v>
      </c>
      <c r="AG175" s="31"/>
      <c r="AH175" s="31">
        <f t="shared" si="908"/>
        <v>0</v>
      </c>
      <c r="AI175" s="42"/>
      <c r="AJ175" s="31">
        <f t="shared" si="909"/>
        <v>0</v>
      </c>
      <c r="AK175" s="31">
        <v>0</v>
      </c>
      <c r="AL175" s="31"/>
      <c r="AM175" s="31">
        <f t="shared" si="440"/>
        <v>0</v>
      </c>
      <c r="AN175" s="31"/>
      <c r="AO175" s="31">
        <f t="shared" si="910"/>
        <v>0</v>
      </c>
      <c r="AP175" s="31"/>
      <c r="AQ175" s="31">
        <f t="shared" si="911"/>
        <v>0</v>
      </c>
      <c r="AR175" s="31"/>
      <c r="AS175" s="31">
        <f t="shared" si="912"/>
        <v>0</v>
      </c>
      <c r="AT175" s="31"/>
      <c r="AU175" s="31">
        <f t="shared" si="913"/>
        <v>0</v>
      </c>
      <c r="AV175" s="31"/>
      <c r="AW175" s="31">
        <f t="shared" si="914"/>
        <v>0</v>
      </c>
      <c r="AX175" s="31"/>
      <c r="AY175" s="31">
        <f t="shared" si="915"/>
        <v>0</v>
      </c>
      <c r="AZ175" s="31"/>
      <c r="BA175" s="31">
        <f t="shared" si="916"/>
        <v>0</v>
      </c>
      <c r="BB175" s="31"/>
      <c r="BC175" s="31">
        <f t="shared" si="917"/>
        <v>0</v>
      </c>
      <c r="BD175" s="31"/>
      <c r="BE175" s="31">
        <f t="shared" si="918"/>
        <v>0</v>
      </c>
      <c r="BF175" s="31"/>
      <c r="BG175" s="31">
        <f t="shared" si="919"/>
        <v>0</v>
      </c>
      <c r="BH175" s="42"/>
      <c r="BI175" s="31">
        <f t="shared" si="920"/>
        <v>0</v>
      </c>
      <c r="BJ175" s="31">
        <v>99122.8</v>
      </c>
      <c r="BK175" s="31"/>
      <c r="BL175" s="31">
        <f t="shared" si="441"/>
        <v>99122.8</v>
      </c>
      <c r="BM175" s="31"/>
      <c r="BN175" s="31">
        <f t="shared" si="921"/>
        <v>99122.8</v>
      </c>
      <c r="BO175" s="31"/>
      <c r="BP175" s="31">
        <f t="shared" si="922"/>
        <v>99122.8</v>
      </c>
      <c r="BQ175" s="31"/>
      <c r="BR175" s="31">
        <f t="shared" si="923"/>
        <v>99122.8</v>
      </c>
      <c r="BS175" s="31"/>
      <c r="BT175" s="31">
        <f t="shared" si="924"/>
        <v>99122.8</v>
      </c>
      <c r="BU175" s="31"/>
      <c r="BV175" s="31">
        <f t="shared" si="925"/>
        <v>99122.8</v>
      </c>
      <c r="BW175" s="31">
        <v>-99122.8</v>
      </c>
      <c r="BX175" s="31">
        <f t="shared" si="926"/>
        <v>0</v>
      </c>
      <c r="BY175" s="31"/>
      <c r="BZ175" s="31">
        <f t="shared" si="927"/>
        <v>0</v>
      </c>
      <c r="CA175" s="31"/>
      <c r="CB175" s="31">
        <f t="shared" si="928"/>
        <v>0</v>
      </c>
      <c r="CC175" s="31"/>
      <c r="CD175" s="31">
        <f t="shared" si="929"/>
        <v>0</v>
      </c>
      <c r="CE175" s="42"/>
      <c r="CF175" s="31">
        <f t="shared" si="930"/>
        <v>0</v>
      </c>
      <c r="CG175" s="25" t="s">
        <v>278</v>
      </c>
      <c r="CH175" s="19" t="s">
        <v>49</v>
      </c>
      <c r="CI175" s="8"/>
    </row>
    <row r="176" spans="1:87" ht="54" x14ac:dyDescent="0.35">
      <c r="A176" s="102" t="s">
        <v>174</v>
      </c>
      <c r="B176" s="106" t="s">
        <v>270</v>
      </c>
      <c r="C176" s="125" t="s">
        <v>109</v>
      </c>
      <c r="D176" s="30">
        <f>D178+D179</f>
        <v>0</v>
      </c>
      <c r="E176" s="31">
        <f>E178+E179</f>
        <v>0</v>
      </c>
      <c r="F176" s="31">
        <f t="shared" si="439"/>
        <v>0</v>
      </c>
      <c r="G176" s="31">
        <f>G178+G179</f>
        <v>0</v>
      </c>
      <c r="H176" s="31">
        <f t="shared" si="895"/>
        <v>0</v>
      </c>
      <c r="I176" s="31">
        <f>I178+I179</f>
        <v>0</v>
      </c>
      <c r="J176" s="31">
        <f t="shared" si="896"/>
        <v>0</v>
      </c>
      <c r="K176" s="31">
        <f>K178+K179</f>
        <v>0</v>
      </c>
      <c r="L176" s="31">
        <f t="shared" si="897"/>
        <v>0</v>
      </c>
      <c r="M176" s="31">
        <f>M178+M179</f>
        <v>0</v>
      </c>
      <c r="N176" s="31">
        <f t="shared" si="898"/>
        <v>0</v>
      </c>
      <c r="O176" s="69">
        <f>O178+O179</f>
        <v>0</v>
      </c>
      <c r="P176" s="31">
        <f t="shared" si="899"/>
        <v>0</v>
      </c>
      <c r="Q176" s="31">
        <f>Q178+Q179</f>
        <v>0</v>
      </c>
      <c r="R176" s="31">
        <f t="shared" si="900"/>
        <v>0</v>
      </c>
      <c r="S176" s="31">
        <f>S178+S179</f>
        <v>0</v>
      </c>
      <c r="T176" s="31">
        <f t="shared" si="901"/>
        <v>0</v>
      </c>
      <c r="U176" s="31">
        <f>U178+U179</f>
        <v>0</v>
      </c>
      <c r="V176" s="31">
        <f t="shared" si="902"/>
        <v>0</v>
      </c>
      <c r="W176" s="31">
        <f>W178+W179</f>
        <v>0</v>
      </c>
      <c r="X176" s="31">
        <f t="shared" si="903"/>
        <v>0</v>
      </c>
      <c r="Y176" s="31">
        <f>Y178+Y179</f>
        <v>0</v>
      </c>
      <c r="Z176" s="31">
        <f t="shared" si="904"/>
        <v>0</v>
      </c>
      <c r="AA176" s="31">
        <f>AA178+AA179</f>
        <v>0</v>
      </c>
      <c r="AB176" s="31">
        <f t="shared" si="905"/>
        <v>0</v>
      </c>
      <c r="AC176" s="31">
        <f>AC178+AC179</f>
        <v>0</v>
      </c>
      <c r="AD176" s="31">
        <f t="shared" si="906"/>
        <v>0</v>
      </c>
      <c r="AE176" s="31">
        <f>AE178+AE179</f>
        <v>0</v>
      </c>
      <c r="AF176" s="31">
        <f t="shared" si="907"/>
        <v>0</v>
      </c>
      <c r="AG176" s="31">
        <f>AG178+AG179</f>
        <v>0</v>
      </c>
      <c r="AH176" s="31">
        <f t="shared" si="908"/>
        <v>0</v>
      </c>
      <c r="AI176" s="42">
        <f>AI178+AI179</f>
        <v>0</v>
      </c>
      <c r="AJ176" s="69">
        <f t="shared" si="909"/>
        <v>0</v>
      </c>
      <c r="AK176" s="31">
        <f t="shared" ref="AK176:BK176" si="931">AK178+AK179</f>
        <v>187200.09999999998</v>
      </c>
      <c r="AL176" s="31">
        <f t="shared" ref="AL176:AN176" si="932">AL178+AL179</f>
        <v>0</v>
      </c>
      <c r="AM176" s="31">
        <f t="shared" si="440"/>
        <v>187200.09999999998</v>
      </c>
      <c r="AN176" s="31">
        <f t="shared" si="932"/>
        <v>0</v>
      </c>
      <c r="AO176" s="31">
        <f t="shared" si="910"/>
        <v>187200.09999999998</v>
      </c>
      <c r="AP176" s="31">
        <f t="shared" ref="AP176:AR176" si="933">AP178+AP179</f>
        <v>0</v>
      </c>
      <c r="AQ176" s="31">
        <f t="shared" si="911"/>
        <v>187200.09999999998</v>
      </c>
      <c r="AR176" s="31">
        <f t="shared" si="933"/>
        <v>0</v>
      </c>
      <c r="AS176" s="31">
        <f t="shared" si="912"/>
        <v>187200.09999999998</v>
      </c>
      <c r="AT176" s="31">
        <f t="shared" ref="AT176:AV176" si="934">AT178+AT179</f>
        <v>0</v>
      </c>
      <c r="AU176" s="31">
        <f t="shared" si="913"/>
        <v>187200.09999999998</v>
      </c>
      <c r="AV176" s="31">
        <f t="shared" si="934"/>
        <v>0</v>
      </c>
      <c r="AW176" s="31">
        <f t="shared" si="914"/>
        <v>187200.09999999998</v>
      </c>
      <c r="AX176" s="31">
        <f t="shared" ref="AX176:AZ176" si="935">AX178+AX179</f>
        <v>-47019.841999999997</v>
      </c>
      <c r="AY176" s="31">
        <f t="shared" si="915"/>
        <v>140180.25799999997</v>
      </c>
      <c r="AZ176" s="31">
        <f t="shared" si="935"/>
        <v>0</v>
      </c>
      <c r="BA176" s="31">
        <f t="shared" si="916"/>
        <v>140180.25799999997</v>
      </c>
      <c r="BB176" s="31">
        <f t="shared" ref="BB176:BD176" si="936">BB178+BB179</f>
        <v>0</v>
      </c>
      <c r="BC176" s="31">
        <f t="shared" si="917"/>
        <v>140180.25799999997</v>
      </c>
      <c r="BD176" s="31">
        <f t="shared" si="936"/>
        <v>0</v>
      </c>
      <c r="BE176" s="31">
        <f t="shared" si="918"/>
        <v>140180.25799999997</v>
      </c>
      <c r="BF176" s="31">
        <f t="shared" ref="BF176:BH176" si="937">BF178+BF179</f>
        <v>0</v>
      </c>
      <c r="BG176" s="31">
        <f t="shared" si="919"/>
        <v>140180.25799999997</v>
      </c>
      <c r="BH176" s="42">
        <f t="shared" si="937"/>
        <v>0</v>
      </c>
      <c r="BI176" s="69">
        <f t="shared" si="920"/>
        <v>140180.25799999997</v>
      </c>
      <c r="BJ176" s="31">
        <f t="shared" si="931"/>
        <v>461481.8</v>
      </c>
      <c r="BK176" s="31">
        <f t="shared" si="931"/>
        <v>0</v>
      </c>
      <c r="BL176" s="31">
        <f t="shared" si="441"/>
        <v>461481.8</v>
      </c>
      <c r="BM176" s="31">
        <f t="shared" ref="BM176:BO176" si="938">BM178+BM179</f>
        <v>0</v>
      </c>
      <c r="BN176" s="31">
        <f t="shared" si="921"/>
        <v>461481.8</v>
      </c>
      <c r="BO176" s="31">
        <f t="shared" si="938"/>
        <v>0</v>
      </c>
      <c r="BP176" s="31">
        <f t="shared" si="922"/>
        <v>461481.8</v>
      </c>
      <c r="BQ176" s="31">
        <f t="shared" ref="BQ176:BS176" si="939">BQ178+BQ179</f>
        <v>0</v>
      </c>
      <c r="BR176" s="31">
        <f t="shared" si="923"/>
        <v>461481.8</v>
      </c>
      <c r="BS176" s="31">
        <f t="shared" si="939"/>
        <v>0</v>
      </c>
      <c r="BT176" s="31">
        <f t="shared" si="924"/>
        <v>461481.8</v>
      </c>
      <c r="BU176" s="31">
        <f t="shared" ref="BU176:BW176" si="940">BU178+BU179</f>
        <v>0</v>
      </c>
      <c r="BV176" s="31">
        <f t="shared" si="925"/>
        <v>461481.8</v>
      </c>
      <c r="BW176" s="31">
        <f t="shared" si="940"/>
        <v>57769.2</v>
      </c>
      <c r="BX176" s="31">
        <f t="shared" si="926"/>
        <v>519251</v>
      </c>
      <c r="BY176" s="31">
        <f t="shared" ref="BY176:CA176" si="941">BY178+BY179</f>
        <v>0</v>
      </c>
      <c r="BZ176" s="31">
        <f t="shared" si="927"/>
        <v>519251</v>
      </c>
      <c r="CA176" s="31">
        <f t="shared" si="941"/>
        <v>0</v>
      </c>
      <c r="CB176" s="31">
        <f t="shared" si="928"/>
        <v>519251</v>
      </c>
      <c r="CC176" s="31">
        <f t="shared" ref="CC176:CE176" si="942">CC178+CC179</f>
        <v>0</v>
      </c>
      <c r="CD176" s="31">
        <f t="shared" si="929"/>
        <v>519251</v>
      </c>
      <c r="CE176" s="42">
        <f t="shared" si="942"/>
        <v>0</v>
      </c>
      <c r="CF176" s="69">
        <f t="shared" si="930"/>
        <v>519251</v>
      </c>
      <c r="CG176" s="25"/>
      <c r="CI176" s="8"/>
    </row>
    <row r="177" spans="1:87" x14ac:dyDescent="0.35">
      <c r="A177" s="102"/>
      <c r="B177" s="106" t="s">
        <v>5</v>
      </c>
      <c r="C177" s="104"/>
      <c r="D177" s="30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69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42"/>
      <c r="AJ177" s="69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42"/>
      <c r="BI177" s="69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42"/>
      <c r="CF177" s="69"/>
      <c r="CG177" s="25"/>
      <c r="CI177" s="8"/>
    </row>
    <row r="178" spans="1:87" s="3" customFormat="1" hidden="1" x14ac:dyDescent="0.35">
      <c r="A178" s="1"/>
      <c r="B178" s="4" t="s">
        <v>6</v>
      </c>
      <c r="C178" s="40"/>
      <c r="D178" s="30">
        <v>0</v>
      </c>
      <c r="E178" s="31"/>
      <c r="F178" s="31">
        <f t="shared" si="439"/>
        <v>0</v>
      </c>
      <c r="G178" s="31"/>
      <c r="H178" s="31">
        <f t="shared" ref="H178:H180" si="943">F178+G178</f>
        <v>0</v>
      </c>
      <c r="I178" s="31"/>
      <c r="J178" s="31">
        <f t="shared" ref="J178:J180" si="944">H178+I178</f>
        <v>0</v>
      </c>
      <c r="K178" s="31"/>
      <c r="L178" s="31">
        <f t="shared" ref="L178:L180" si="945">J178+K178</f>
        <v>0</v>
      </c>
      <c r="M178" s="31"/>
      <c r="N178" s="31">
        <f t="shared" ref="N178:N180" si="946">L178+M178</f>
        <v>0</v>
      </c>
      <c r="O178" s="69"/>
      <c r="P178" s="31">
        <f t="shared" ref="P178:P180" si="947">N178+O178</f>
        <v>0</v>
      </c>
      <c r="Q178" s="31"/>
      <c r="R178" s="31">
        <f t="shared" ref="R178:R180" si="948">P178+Q178</f>
        <v>0</v>
      </c>
      <c r="S178" s="31"/>
      <c r="T178" s="31">
        <f t="shared" ref="T178:T180" si="949">R178+S178</f>
        <v>0</v>
      </c>
      <c r="U178" s="31"/>
      <c r="V178" s="31">
        <f t="shared" ref="V178:V180" si="950">T178+U178</f>
        <v>0</v>
      </c>
      <c r="W178" s="31"/>
      <c r="X178" s="31">
        <f t="shared" ref="X178:X180" si="951">V178+W178</f>
        <v>0</v>
      </c>
      <c r="Y178" s="31"/>
      <c r="Z178" s="31">
        <f t="shared" ref="Z178:Z180" si="952">X178+Y178</f>
        <v>0</v>
      </c>
      <c r="AA178" s="31"/>
      <c r="AB178" s="31">
        <f t="shared" ref="AB178:AB180" si="953">Z178+AA178</f>
        <v>0</v>
      </c>
      <c r="AC178" s="31"/>
      <c r="AD178" s="31">
        <f t="shared" ref="AD178:AD180" si="954">AB178+AC178</f>
        <v>0</v>
      </c>
      <c r="AE178" s="31"/>
      <c r="AF178" s="31">
        <f t="shared" ref="AF178:AF180" si="955">AD178+AE178</f>
        <v>0</v>
      </c>
      <c r="AG178" s="31"/>
      <c r="AH178" s="31">
        <f t="shared" ref="AH178:AH180" si="956">AF178+AG178</f>
        <v>0</v>
      </c>
      <c r="AI178" s="42"/>
      <c r="AJ178" s="31">
        <f t="shared" ref="AJ178:AJ180" si="957">AH178+AI178</f>
        <v>0</v>
      </c>
      <c r="AK178" s="31">
        <v>82902.599999999977</v>
      </c>
      <c r="AL178" s="31"/>
      <c r="AM178" s="31">
        <f t="shared" si="440"/>
        <v>82902.599999999977</v>
      </c>
      <c r="AN178" s="31"/>
      <c r="AO178" s="31">
        <f t="shared" ref="AO178:AO180" si="958">AM178+AN178</f>
        <v>82902.599999999977</v>
      </c>
      <c r="AP178" s="31"/>
      <c r="AQ178" s="31">
        <f t="shared" ref="AQ178:AQ180" si="959">AO178+AP178</f>
        <v>82902.599999999977</v>
      </c>
      <c r="AR178" s="31"/>
      <c r="AS178" s="31">
        <f t="shared" ref="AS178:AS180" si="960">AQ178+AR178</f>
        <v>82902.599999999977</v>
      </c>
      <c r="AT178" s="31"/>
      <c r="AU178" s="31">
        <f t="shared" ref="AU178:AU180" si="961">AS178+AT178</f>
        <v>82902.599999999977</v>
      </c>
      <c r="AV178" s="31"/>
      <c r="AW178" s="31">
        <f t="shared" ref="AW178:AW180" si="962">AU178+AV178</f>
        <v>82902.599999999977</v>
      </c>
      <c r="AX178" s="31">
        <v>-23039.741999999998</v>
      </c>
      <c r="AY178" s="31">
        <f t="shared" ref="AY178:AY180" si="963">AW178+AX178</f>
        <v>59862.857999999978</v>
      </c>
      <c r="AZ178" s="31"/>
      <c r="BA178" s="31">
        <f t="shared" ref="BA178:BA180" si="964">AY178+AZ178</f>
        <v>59862.857999999978</v>
      </c>
      <c r="BB178" s="31"/>
      <c r="BC178" s="31">
        <f t="shared" ref="BC178:BC180" si="965">BA178+BB178</f>
        <v>59862.857999999978</v>
      </c>
      <c r="BD178" s="31"/>
      <c r="BE178" s="31">
        <f t="shared" ref="BE178:BE180" si="966">BC178+BD178</f>
        <v>59862.857999999978</v>
      </c>
      <c r="BF178" s="31"/>
      <c r="BG178" s="31">
        <f t="shared" ref="BG178:BG180" si="967">BE178+BF178</f>
        <v>59862.857999999978</v>
      </c>
      <c r="BH178" s="42"/>
      <c r="BI178" s="31">
        <f t="shared" ref="BI178:BI180" si="968">BG178+BH178</f>
        <v>59862.857999999978</v>
      </c>
      <c r="BJ178" s="31">
        <v>100000</v>
      </c>
      <c r="BK178" s="31"/>
      <c r="BL178" s="31">
        <f t="shared" si="441"/>
        <v>100000</v>
      </c>
      <c r="BM178" s="31"/>
      <c r="BN178" s="31">
        <f t="shared" ref="BN178:BN180" si="969">BL178+BM178</f>
        <v>100000</v>
      </c>
      <c r="BO178" s="31"/>
      <c r="BP178" s="31">
        <f t="shared" ref="BP178:BP180" si="970">BN178+BO178</f>
        <v>100000</v>
      </c>
      <c r="BQ178" s="31"/>
      <c r="BR178" s="31">
        <f t="shared" ref="BR178:BR180" si="971">BP178+BQ178</f>
        <v>100000</v>
      </c>
      <c r="BS178" s="31"/>
      <c r="BT178" s="31">
        <f t="shared" ref="BT178:BT180" si="972">BR178+BS178</f>
        <v>100000</v>
      </c>
      <c r="BU178" s="31"/>
      <c r="BV178" s="31">
        <f t="shared" ref="BV178:BV180" si="973">BT178+BU178</f>
        <v>100000</v>
      </c>
      <c r="BW178" s="31">
        <v>33041.1</v>
      </c>
      <c r="BX178" s="31">
        <f t="shared" ref="BX178:BX180" si="974">BV178+BW178</f>
        <v>133041.1</v>
      </c>
      <c r="BY178" s="31"/>
      <c r="BZ178" s="31">
        <f t="shared" ref="BZ178:BZ180" si="975">BX178+BY178</f>
        <v>133041.1</v>
      </c>
      <c r="CA178" s="31"/>
      <c r="CB178" s="31">
        <f t="shared" ref="CB178:CB180" si="976">BZ178+CA178</f>
        <v>133041.1</v>
      </c>
      <c r="CC178" s="31"/>
      <c r="CD178" s="31">
        <f t="shared" ref="CD178:CD180" si="977">CB178+CC178</f>
        <v>133041.1</v>
      </c>
      <c r="CE178" s="42"/>
      <c r="CF178" s="31">
        <f t="shared" ref="CF178:CF180" si="978">CD178+CE178</f>
        <v>133041.1</v>
      </c>
      <c r="CG178" s="25" t="s">
        <v>271</v>
      </c>
      <c r="CH178" s="19" t="s">
        <v>49</v>
      </c>
      <c r="CI178" s="8"/>
    </row>
    <row r="179" spans="1:87" x14ac:dyDescent="0.35">
      <c r="A179" s="102"/>
      <c r="B179" s="106" t="s">
        <v>20</v>
      </c>
      <c r="C179" s="125"/>
      <c r="D179" s="30">
        <v>0</v>
      </c>
      <c r="E179" s="31"/>
      <c r="F179" s="31">
        <f t="shared" si="439"/>
        <v>0</v>
      </c>
      <c r="G179" s="31"/>
      <c r="H179" s="31">
        <f t="shared" si="943"/>
        <v>0</v>
      </c>
      <c r="I179" s="31"/>
      <c r="J179" s="31">
        <f t="shared" si="944"/>
        <v>0</v>
      </c>
      <c r="K179" s="31"/>
      <c r="L179" s="31">
        <f t="shared" si="945"/>
        <v>0</v>
      </c>
      <c r="M179" s="31"/>
      <c r="N179" s="31">
        <f t="shared" si="946"/>
        <v>0</v>
      </c>
      <c r="O179" s="69"/>
      <c r="P179" s="31">
        <f t="shared" si="947"/>
        <v>0</v>
      </c>
      <c r="Q179" s="31"/>
      <c r="R179" s="31">
        <f t="shared" si="948"/>
        <v>0</v>
      </c>
      <c r="S179" s="31"/>
      <c r="T179" s="31">
        <f t="shared" si="949"/>
        <v>0</v>
      </c>
      <c r="U179" s="31"/>
      <c r="V179" s="31">
        <f t="shared" si="950"/>
        <v>0</v>
      </c>
      <c r="W179" s="31"/>
      <c r="X179" s="31">
        <f t="shared" si="951"/>
        <v>0</v>
      </c>
      <c r="Y179" s="31"/>
      <c r="Z179" s="31">
        <f t="shared" si="952"/>
        <v>0</v>
      </c>
      <c r="AA179" s="31"/>
      <c r="AB179" s="31">
        <f t="shared" si="953"/>
        <v>0</v>
      </c>
      <c r="AC179" s="31"/>
      <c r="AD179" s="31">
        <f t="shared" si="954"/>
        <v>0</v>
      </c>
      <c r="AE179" s="31"/>
      <c r="AF179" s="31">
        <f t="shared" si="955"/>
        <v>0</v>
      </c>
      <c r="AG179" s="31"/>
      <c r="AH179" s="31">
        <f t="shared" si="956"/>
        <v>0</v>
      </c>
      <c r="AI179" s="42"/>
      <c r="AJ179" s="69">
        <f t="shared" si="957"/>
        <v>0</v>
      </c>
      <c r="AK179" s="31">
        <v>104297.5</v>
      </c>
      <c r="AL179" s="31"/>
      <c r="AM179" s="31">
        <f t="shared" si="440"/>
        <v>104297.5</v>
      </c>
      <c r="AN179" s="31"/>
      <c r="AO179" s="31">
        <f t="shared" si="958"/>
        <v>104297.5</v>
      </c>
      <c r="AP179" s="31"/>
      <c r="AQ179" s="31">
        <f t="shared" si="959"/>
        <v>104297.5</v>
      </c>
      <c r="AR179" s="31"/>
      <c r="AS179" s="31">
        <f t="shared" si="960"/>
        <v>104297.5</v>
      </c>
      <c r="AT179" s="31"/>
      <c r="AU179" s="31">
        <f t="shared" si="961"/>
        <v>104297.5</v>
      </c>
      <c r="AV179" s="31"/>
      <c r="AW179" s="31">
        <f t="shared" si="962"/>
        <v>104297.5</v>
      </c>
      <c r="AX179" s="31">
        <v>-23980.1</v>
      </c>
      <c r="AY179" s="31">
        <f t="shared" si="963"/>
        <v>80317.399999999994</v>
      </c>
      <c r="AZ179" s="31"/>
      <c r="BA179" s="31">
        <f t="shared" si="964"/>
        <v>80317.399999999994</v>
      </c>
      <c r="BB179" s="31"/>
      <c r="BC179" s="31">
        <f t="shared" si="965"/>
        <v>80317.399999999994</v>
      </c>
      <c r="BD179" s="31"/>
      <c r="BE179" s="31">
        <f t="shared" si="966"/>
        <v>80317.399999999994</v>
      </c>
      <c r="BF179" s="31"/>
      <c r="BG179" s="31">
        <f t="shared" si="967"/>
        <v>80317.399999999994</v>
      </c>
      <c r="BH179" s="42"/>
      <c r="BI179" s="69">
        <f t="shared" si="968"/>
        <v>80317.399999999994</v>
      </c>
      <c r="BJ179" s="31">
        <v>361481.8</v>
      </c>
      <c r="BK179" s="31"/>
      <c r="BL179" s="31">
        <f t="shared" si="441"/>
        <v>361481.8</v>
      </c>
      <c r="BM179" s="31"/>
      <c r="BN179" s="31">
        <f t="shared" si="969"/>
        <v>361481.8</v>
      </c>
      <c r="BO179" s="31"/>
      <c r="BP179" s="31">
        <f t="shared" si="970"/>
        <v>361481.8</v>
      </c>
      <c r="BQ179" s="31"/>
      <c r="BR179" s="31">
        <f t="shared" si="971"/>
        <v>361481.8</v>
      </c>
      <c r="BS179" s="31"/>
      <c r="BT179" s="31">
        <f t="shared" si="972"/>
        <v>361481.8</v>
      </c>
      <c r="BU179" s="31"/>
      <c r="BV179" s="31">
        <f t="shared" si="973"/>
        <v>361481.8</v>
      </c>
      <c r="BW179" s="31">
        <v>24728.1</v>
      </c>
      <c r="BX179" s="31">
        <f t="shared" si="974"/>
        <v>386209.89999999997</v>
      </c>
      <c r="BY179" s="31"/>
      <c r="BZ179" s="31">
        <f t="shared" si="975"/>
        <v>386209.89999999997</v>
      </c>
      <c r="CA179" s="31"/>
      <c r="CB179" s="31">
        <f t="shared" si="976"/>
        <v>386209.89999999997</v>
      </c>
      <c r="CC179" s="31"/>
      <c r="CD179" s="31">
        <f t="shared" si="977"/>
        <v>386209.89999999997</v>
      </c>
      <c r="CE179" s="42"/>
      <c r="CF179" s="69">
        <f t="shared" si="978"/>
        <v>386209.89999999997</v>
      </c>
      <c r="CG179" s="25" t="s">
        <v>278</v>
      </c>
      <c r="CI179" s="8"/>
    </row>
    <row r="180" spans="1:87" ht="54" x14ac:dyDescent="0.35">
      <c r="A180" s="102" t="s">
        <v>175</v>
      </c>
      <c r="B180" s="106" t="s">
        <v>117</v>
      </c>
      <c r="C180" s="125" t="s">
        <v>109</v>
      </c>
      <c r="D180" s="30">
        <f>D182+D183</f>
        <v>368198.39999999997</v>
      </c>
      <c r="E180" s="31">
        <f>E182+E183</f>
        <v>0</v>
      </c>
      <c r="F180" s="31">
        <f t="shared" si="439"/>
        <v>368198.39999999997</v>
      </c>
      <c r="G180" s="31">
        <f>G182+G183</f>
        <v>16885.599999999999</v>
      </c>
      <c r="H180" s="31">
        <f t="shared" si="943"/>
        <v>385083.99999999994</v>
      </c>
      <c r="I180" s="31">
        <f>I182+I183</f>
        <v>0</v>
      </c>
      <c r="J180" s="31">
        <f t="shared" si="944"/>
        <v>385083.99999999994</v>
      </c>
      <c r="K180" s="31">
        <f>K182+K183</f>
        <v>0</v>
      </c>
      <c r="L180" s="31">
        <f t="shared" si="945"/>
        <v>385083.99999999994</v>
      </c>
      <c r="M180" s="31">
        <f>M182+M183</f>
        <v>0</v>
      </c>
      <c r="N180" s="31">
        <f t="shared" si="946"/>
        <v>385083.99999999994</v>
      </c>
      <c r="O180" s="69">
        <f>O182+O183</f>
        <v>198236.696</v>
      </c>
      <c r="P180" s="31">
        <f t="shared" si="947"/>
        <v>583320.696</v>
      </c>
      <c r="Q180" s="31">
        <f>Q182+Q183</f>
        <v>0</v>
      </c>
      <c r="R180" s="31">
        <f t="shared" si="948"/>
        <v>583320.696</v>
      </c>
      <c r="S180" s="31">
        <f>S182+S183</f>
        <v>0</v>
      </c>
      <c r="T180" s="31">
        <f t="shared" si="949"/>
        <v>583320.696</v>
      </c>
      <c r="U180" s="31">
        <f>U182+U183</f>
        <v>0</v>
      </c>
      <c r="V180" s="31">
        <f t="shared" si="950"/>
        <v>583320.696</v>
      </c>
      <c r="W180" s="31">
        <f>W182+W183</f>
        <v>-142394.66500000001</v>
      </c>
      <c r="X180" s="31">
        <f t="shared" si="951"/>
        <v>440926.03099999996</v>
      </c>
      <c r="Y180" s="31">
        <f>Y182+Y183</f>
        <v>0</v>
      </c>
      <c r="Z180" s="31">
        <f t="shared" si="952"/>
        <v>440926.03099999996</v>
      </c>
      <c r="AA180" s="31">
        <f>AA182+AA183</f>
        <v>0</v>
      </c>
      <c r="AB180" s="31">
        <f t="shared" si="953"/>
        <v>440926.03099999996</v>
      </c>
      <c r="AC180" s="31">
        <f>AC182+AC183</f>
        <v>0</v>
      </c>
      <c r="AD180" s="31">
        <f t="shared" si="954"/>
        <v>440926.03099999996</v>
      </c>
      <c r="AE180" s="31">
        <f>AE182+AE183</f>
        <v>-35727.800000000003</v>
      </c>
      <c r="AF180" s="31">
        <f t="shared" si="955"/>
        <v>405198.23099999997</v>
      </c>
      <c r="AG180" s="31">
        <f>AG182+AG183</f>
        <v>0</v>
      </c>
      <c r="AH180" s="31">
        <f t="shared" si="956"/>
        <v>405198.23099999997</v>
      </c>
      <c r="AI180" s="42">
        <f>AI182+AI183</f>
        <v>0</v>
      </c>
      <c r="AJ180" s="69">
        <f t="shared" si="957"/>
        <v>405198.23099999997</v>
      </c>
      <c r="AK180" s="31">
        <f t="shared" ref="AK180:BK180" si="979">AK182+AK183</f>
        <v>439063.3</v>
      </c>
      <c r="AL180" s="31">
        <f t="shared" ref="AL180:AN180" si="980">AL182+AL183</f>
        <v>0</v>
      </c>
      <c r="AM180" s="31">
        <f t="shared" si="440"/>
        <v>439063.3</v>
      </c>
      <c r="AN180" s="31">
        <f t="shared" si="980"/>
        <v>0</v>
      </c>
      <c r="AO180" s="31">
        <f t="shared" si="958"/>
        <v>439063.3</v>
      </c>
      <c r="AP180" s="31">
        <f t="shared" ref="AP180:AR180" si="981">AP182+AP183</f>
        <v>0</v>
      </c>
      <c r="AQ180" s="31">
        <f t="shared" si="959"/>
        <v>439063.3</v>
      </c>
      <c r="AR180" s="31">
        <f t="shared" si="981"/>
        <v>0</v>
      </c>
      <c r="AS180" s="31">
        <f t="shared" si="960"/>
        <v>439063.3</v>
      </c>
      <c r="AT180" s="31">
        <f t="shared" ref="AT180:AV180" si="982">AT182+AT183</f>
        <v>-26250</v>
      </c>
      <c r="AU180" s="31">
        <f t="shared" si="961"/>
        <v>412813.3</v>
      </c>
      <c r="AV180" s="31">
        <f t="shared" si="982"/>
        <v>0</v>
      </c>
      <c r="AW180" s="31">
        <f t="shared" si="962"/>
        <v>412813.3</v>
      </c>
      <c r="AX180" s="31">
        <f t="shared" ref="AX180:AZ180" si="983">AX182+AX183</f>
        <v>0</v>
      </c>
      <c r="AY180" s="31">
        <f t="shared" si="963"/>
        <v>412813.3</v>
      </c>
      <c r="AZ180" s="31">
        <f t="shared" si="983"/>
        <v>0</v>
      </c>
      <c r="BA180" s="31">
        <f t="shared" si="964"/>
        <v>412813.3</v>
      </c>
      <c r="BB180" s="31">
        <f t="shared" ref="BB180:BD180" si="984">BB182+BB183</f>
        <v>0</v>
      </c>
      <c r="BC180" s="31">
        <f t="shared" si="965"/>
        <v>412813.3</v>
      </c>
      <c r="BD180" s="31">
        <f t="shared" si="984"/>
        <v>0</v>
      </c>
      <c r="BE180" s="31">
        <f t="shared" si="966"/>
        <v>412813.3</v>
      </c>
      <c r="BF180" s="31">
        <f t="shared" ref="BF180:BH180" si="985">BF182+BF183</f>
        <v>35727.800000000003</v>
      </c>
      <c r="BG180" s="31">
        <f t="shared" si="967"/>
        <v>448541.1</v>
      </c>
      <c r="BH180" s="42">
        <f t="shared" si="985"/>
        <v>0</v>
      </c>
      <c r="BI180" s="69">
        <f t="shared" si="968"/>
        <v>448541.1</v>
      </c>
      <c r="BJ180" s="31">
        <f t="shared" si="979"/>
        <v>780860.5</v>
      </c>
      <c r="BK180" s="31">
        <f t="shared" si="979"/>
        <v>0</v>
      </c>
      <c r="BL180" s="31">
        <f t="shared" si="441"/>
        <v>780860.5</v>
      </c>
      <c r="BM180" s="31">
        <f t="shared" ref="BM180:BO180" si="986">BM182+BM183</f>
        <v>0</v>
      </c>
      <c r="BN180" s="31">
        <f t="shared" si="969"/>
        <v>780860.5</v>
      </c>
      <c r="BO180" s="31">
        <f t="shared" si="986"/>
        <v>0</v>
      </c>
      <c r="BP180" s="31">
        <f t="shared" si="970"/>
        <v>780860.5</v>
      </c>
      <c r="BQ180" s="31">
        <f t="shared" ref="BQ180:BS180" si="987">BQ182+BQ183</f>
        <v>0</v>
      </c>
      <c r="BR180" s="31">
        <f t="shared" si="971"/>
        <v>780860.5</v>
      </c>
      <c r="BS180" s="31">
        <f t="shared" si="987"/>
        <v>70483.820999999996</v>
      </c>
      <c r="BT180" s="31">
        <f t="shared" si="972"/>
        <v>851344.321</v>
      </c>
      <c r="BU180" s="31">
        <f t="shared" ref="BU180:BW180" si="988">BU182+BU183</f>
        <v>0</v>
      </c>
      <c r="BV180" s="31">
        <f t="shared" si="973"/>
        <v>851344.321</v>
      </c>
      <c r="BW180" s="31">
        <f t="shared" si="988"/>
        <v>-2281.1520000000019</v>
      </c>
      <c r="BX180" s="31">
        <f t="shared" si="974"/>
        <v>849063.16899999999</v>
      </c>
      <c r="BY180" s="31">
        <f t="shared" ref="BY180:CA180" si="989">BY182+BY183</f>
        <v>0</v>
      </c>
      <c r="BZ180" s="31">
        <f t="shared" si="975"/>
        <v>849063.16899999999</v>
      </c>
      <c r="CA180" s="31">
        <f t="shared" si="989"/>
        <v>0</v>
      </c>
      <c r="CB180" s="31">
        <f t="shared" si="976"/>
        <v>849063.16899999999</v>
      </c>
      <c r="CC180" s="31">
        <f t="shared" ref="CC180:CE180" si="990">CC182+CC183</f>
        <v>0</v>
      </c>
      <c r="CD180" s="31">
        <f t="shared" si="977"/>
        <v>849063.16899999999</v>
      </c>
      <c r="CE180" s="42">
        <f t="shared" si="990"/>
        <v>0</v>
      </c>
      <c r="CF180" s="69">
        <f t="shared" si="978"/>
        <v>849063.16899999999</v>
      </c>
      <c r="CG180" s="25"/>
      <c r="CI180" s="8"/>
    </row>
    <row r="181" spans="1:87" x14ac:dyDescent="0.35">
      <c r="A181" s="102"/>
      <c r="B181" s="106" t="s">
        <v>5</v>
      </c>
      <c r="C181" s="104"/>
      <c r="D181" s="30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69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42"/>
      <c r="AJ181" s="69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42"/>
      <c r="BI181" s="69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42"/>
      <c r="CF181" s="69"/>
      <c r="CG181" s="25"/>
      <c r="CI181" s="8"/>
    </row>
    <row r="182" spans="1:87" s="3" customFormat="1" hidden="1" x14ac:dyDescent="0.35">
      <c r="A182" s="1"/>
      <c r="B182" s="4" t="s">
        <v>6</v>
      </c>
      <c r="C182" s="7"/>
      <c r="D182" s="30">
        <v>222989.79999999996</v>
      </c>
      <c r="E182" s="31"/>
      <c r="F182" s="31">
        <f t="shared" si="439"/>
        <v>222989.79999999996</v>
      </c>
      <c r="G182" s="31">
        <f>5305+11580.6</f>
        <v>16885.599999999999</v>
      </c>
      <c r="H182" s="31">
        <f t="shared" ref="H182:H185" si="991">F182+G182</f>
        <v>239875.39999999997</v>
      </c>
      <c r="I182" s="31"/>
      <c r="J182" s="31">
        <f t="shared" ref="J182:J185" si="992">H182+I182</f>
        <v>239875.39999999997</v>
      </c>
      <c r="K182" s="31"/>
      <c r="L182" s="31">
        <f t="shared" ref="L182:L185" si="993">J182+K182</f>
        <v>239875.39999999997</v>
      </c>
      <c r="M182" s="31"/>
      <c r="N182" s="31">
        <f t="shared" ref="N182:N185" si="994">L182+M182</f>
        <v>239875.39999999997</v>
      </c>
      <c r="O182" s="69">
        <f>42130.217-44233.821</f>
        <v>-2103.6040000000066</v>
      </c>
      <c r="P182" s="31">
        <f t="shared" ref="P182:P185" si="995">N182+O182</f>
        <v>237771.79599999997</v>
      </c>
      <c r="Q182" s="31"/>
      <c r="R182" s="31">
        <f t="shared" ref="R182:R185" si="996">P182+Q182</f>
        <v>237771.79599999997</v>
      </c>
      <c r="S182" s="31"/>
      <c r="T182" s="31">
        <f t="shared" ref="T182:T185" si="997">R182+S182</f>
        <v>237771.79599999997</v>
      </c>
      <c r="U182" s="31"/>
      <c r="V182" s="31">
        <f t="shared" ref="V182:V185" si="998">T182+U182</f>
        <v>237771.79599999997</v>
      </c>
      <c r="W182" s="31">
        <f>-100264.448-42130.217</f>
        <v>-142394.66500000001</v>
      </c>
      <c r="X182" s="31">
        <f t="shared" ref="X182:X185" si="999">V182+W182</f>
        <v>95377.130999999965</v>
      </c>
      <c r="Y182" s="31"/>
      <c r="Z182" s="31">
        <f t="shared" ref="Z182:Z185" si="1000">X182+Y182</f>
        <v>95377.130999999965</v>
      </c>
      <c r="AA182" s="31"/>
      <c r="AB182" s="31">
        <f t="shared" ref="AB182:AB185" si="1001">Z182+AA182</f>
        <v>95377.130999999965</v>
      </c>
      <c r="AC182" s="31"/>
      <c r="AD182" s="31">
        <f t="shared" ref="AD182:AD185" si="1002">AB182+AC182</f>
        <v>95377.130999999965</v>
      </c>
      <c r="AE182" s="31"/>
      <c r="AF182" s="31">
        <f t="shared" ref="AF182:AF185" si="1003">AD182+AE182</f>
        <v>95377.130999999965</v>
      </c>
      <c r="AG182" s="31"/>
      <c r="AH182" s="31">
        <f t="shared" ref="AH182:AH185" si="1004">AF182+AG182</f>
        <v>95377.130999999965</v>
      </c>
      <c r="AI182" s="42"/>
      <c r="AJ182" s="31">
        <f t="shared" ref="AJ182:AJ185" si="1005">AH182+AI182</f>
        <v>95377.130999999965</v>
      </c>
      <c r="AK182" s="31">
        <v>109765.79999999999</v>
      </c>
      <c r="AL182" s="31"/>
      <c r="AM182" s="31">
        <f t="shared" si="440"/>
        <v>109765.79999999999</v>
      </c>
      <c r="AN182" s="31"/>
      <c r="AO182" s="31">
        <f t="shared" ref="AO182:AO185" si="1006">AM182+AN182</f>
        <v>109765.79999999999</v>
      </c>
      <c r="AP182" s="31"/>
      <c r="AQ182" s="31">
        <f t="shared" ref="AQ182:AQ185" si="1007">AO182+AP182</f>
        <v>109765.79999999999</v>
      </c>
      <c r="AR182" s="31"/>
      <c r="AS182" s="31">
        <f t="shared" ref="AS182:AS185" si="1008">AQ182+AR182</f>
        <v>109765.79999999999</v>
      </c>
      <c r="AT182" s="31">
        <v>-26250</v>
      </c>
      <c r="AU182" s="31">
        <f t="shared" ref="AU182:AU185" si="1009">AS182+AT182</f>
        <v>83515.799999999988</v>
      </c>
      <c r="AV182" s="31"/>
      <c r="AW182" s="31">
        <f t="shared" ref="AW182:AW185" si="1010">AU182+AV182</f>
        <v>83515.799999999988</v>
      </c>
      <c r="AX182" s="31"/>
      <c r="AY182" s="31">
        <f t="shared" ref="AY182:AY185" si="1011">AW182+AX182</f>
        <v>83515.799999999988</v>
      </c>
      <c r="AZ182" s="31"/>
      <c r="BA182" s="31">
        <f t="shared" ref="BA182:BA185" si="1012">AY182+AZ182</f>
        <v>83515.799999999988</v>
      </c>
      <c r="BB182" s="31"/>
      <c r="BC182" s="31">
        <f t="shared" ref="BC182:BC185" si="1013">BA182+BB182</f>
        <v>83515.799999999988</v>
      </c>
      <c r="BD182" s="31"/>
      <c r="BE182" s="31">
        <f t="shared" ref="BE182:BE185" si="1014">BC182+BD182</f>
        <v>83515.799999999988</v>
      </c>
      <c r="BF182" s="31"/>
      <c r="BG182" s="31">
        <f t="shared" ref="BG182:BG185" si="1015">BE182+BF182</f>
        <v>83515.799999999988</v>
      </c>
      <c r="BH182" s="42"/>
      <c r="BI182" s="31">
        <f t="shared" ref="BI182:BI185" si="1016">BG182+BH182</f>
        <v>83515.799999999988</v>
      </c>
      <c r="BJ182" s="31">
        <v>195215.1</v>
      </c>
      <c r="BK182" s="31"/>
      <c r="BL182" s="31">
        <f t="shared" si="441"/>
        <v>195215.1</v>
      </c>
      <c r="BM182" s="31"/>
      <c r="BN182" s="31">
        <f t="shared" ref="BN182:BN185" si="1017">BL182+BM182</f>
        <v>195215.1</v>
      </c>
      <c r="BO182" s="31"/>
      <c r="BP182" s="31">
        <f t="shared" ref="BP182:BP185" si="1018">BN182+BO182</f>
        <v>195215.1</v>
      </c>
      <c r="BQ182" s="31"/>
      <c r="BR182" s="31">
        <f t="shared" ref="BR182:BR185" si="1019">BP182+BQ182</f>
        <v>195215.1</v>
      </c>
      <c r="BS182" s="31">
        <v>70483.820999999996</v>
      </c>
      <c r="BT182" s="31">
        <f t="shared" ref="BT182:BT185" si="1020">BR182+BS182</f>
        <v>265698.92099999997</v>
      </c>
      <c r="BU182" s="31"/>
      <c r="BV182" s="31">
        <f t="shared" ref="BV182:BV185" si="1021">BT182+BU182</f>
        <v>265698.92099999997</v>
      </c>
      <c r="BW182" s="31">
        <v>100264.448</v>
      </c>
      <c r="BX182" s="31">
        <f t="shared" ref="BX182:BX185" si="1022">BV182+BW182</f>
        <v>365963.36899999995</v>
      </c>
      <c r="BY182" s="31"/>
      <c r="BZ182" s="31">
        <f t="shared" ref="BZ182:BZ185" si="1023">BX182+BY182</f>
        <v>365963.36899999995</v>
      </c>
      <c r="CA182" s="31"/>
      <c r="CB182" s="31">
        <f t="shared" ref="CB182:CB185" si="1024">BZ182+CA182</f>
        <v>365963.36899999995</v>
      </c>
      <c r="CC182" s="31"/>
      <c r="CD182" s="31">
        <f t="shared" ref="CD182:CD185" si="1025">CB182+CC182</f>
        <v>365963.36899999995</v>
      </c>
      <c r="CE182" s="42"/>
      <c r="CF182" s="31">
        <f t="shared" ref="CF182:CF185" si="1026">CD182+CE182</f>
        <v>365963.36899999995</v>
      </c>
      <c r="CG182" s="25" t="s">
        <v>272</v>
      </c>
      <c r="CH182" s="19" t="s">
        <v>49</v>
      </c>
      <c r="CI182" s="8"/>
    </row>
    <row r="183" spans="1:87" x14ac:dyDescent="0.35">
      <c r="A183" s="102"/>
      <c r="B183" s="106" t="s">
        <v>20</v>
      </c>
      <c r="C183" s="124"/>
      <c r="D183" s="30">
        <v>145208.6</v>
      </c>
      <c r="E183" s="31"/>
      <c r="F183" s="31">
        <f t="shared" si="439"/>
        <v>145208.6</v>
      </c>
      <c r="G183" s="31"/>
      <c r="H183" s="31">
        <f t="shared" si="991"/>
        <v>145208.6</v>
      </c>
      <c r="I183" s="31"/>
      <c r="J183" s="31">
        <f t="shared" si="992"/>
        <v>145208.6</v>
      </c>
      <c r="K183" s="31"/>
      <c r="L183" s="31">
        <f t="shared" si="993"/>
        <v>145208.6</v>
      </c>
      <c r="M183" s="31"/>
      <c r="N183" s="31">
        <f t="shared" si="994"/>
        <v>145208.6</v>
      </c>
      <c r="O183" s="69">
        <v>200340.3</v>
      </c>
      <c r="P183" s="31">
        <f t="shared" si="995"/>
        <v>345548.9</v>
      </c>
      <c r="Q183" s="31"/>
      <c r="R183" s="31">
        <f t="shared" si="996"/>
        <v>345548.9</v>
      </c>
      <c r="S183" s="31"/>
      <c r="T183" s="31">
        <f t="shared" si="997"/>
        <v>345548.9</v>
      </c>
      <c r="U183" s="31"/>
      <c r="V183" s="31">
        <f t="shared" si="998"/>
        <v>345548.9</v>
      </c>
      <c r="W183" s="31"/>
      <c r="X183" s="31">
        <f t="shared" si="999"/>
        <v>345548.9</v>
      </c>
      <c r="Y183" s="31"/>
      <c r="Z183" s="31">
        <f t="shared" si="1000"/>
        <v>345548.9</v>
      </c>
      <c r="AA183" s="31"/>
      <c r="AB183" s="31">
        <f t="shared" si="1001"/>
        <v>345548.9</v>
      </c>
      <c r="AC183" s="31"/>
      <c r="AD183" s="31">
        <f t="shared" si="1002"/>
        <v>345548.9</v>
      </c>
      <c r="AE183" s="31">
        <v>-35727.800000000003</v>
      </c>
      <c r="AF183" s="31">
        <f t="shared" si="1003"/>
        <v>309821.10000000003</v>
      </c>
      <c r="AG183" s="31"/>
      <c r="AH183" s="31">
        <f t="shared" si="1004"/>
        <v>309821.10000000003</v>
      </c>
      <c r="AI183" s="42"/>
      <c r="AJ183" s="69">
        <f t="shared" si="1005"/>
        <v>309821.10000000003</v>
      </c>
      <c r="AK183" s="31">
        <v>329297.5</v>
      </c>
      <c r="AL183" s="31"/>
      <c r="AM183" s="31">
        <f t="shared" si="440"/>
        <v>329297.5</v>
      </c>
      <c r="AN183" s="31"/>
      <c r="AO183" s="31">
        <f t="shared" si="1006"/>
        <v>329297.5</v>
      </c>
      <c r="AP183" s="31"/>
      <c r="AQ183" s="31">
        <f t="shared" si="1007"/>
        <v>329297.5</v>
      </c>
      <c r="AR183" s="31"/>
      <c r="AS183" s="31">
        <f t="shared" si="1008"/>
        <v>329297.5</v>
      </c>
      <c r="AT183" s="31"/>
      <c r="AU183" s="31">
        <f t="shared" si="1009"/>
        <v>329297.5</v>
      </c>
      <c r="AV183" s="31"/>
      <c r="AW183" s="31">
        <f t="shared" si="1010"/>
        <v>329297.5</v>
      </c>
      <c r="AX183" s="31"/>
      <c r="AY183" s="31">
        <f t="shared" si="1011"/>
        <v>329297.5</v>
      </c>
      <c r="AZ183" s="31"/>
      <c r="BA183" s="31">
        <f t="shared" si="1012"/>
        <v>329297.5</v>
      </c>
      <c r="BB183" s="31"/>
      <c r="BC183" s="31">
        <f t="shared" si="1013"/>
        <v>329297.5</v>
      </c>
      <c r="BD183" s="31"/>
      <c r="BE183" s="31">
        <f t="shared" si="1014"/>
        <v>329297.5</v>
      </c>
      <c r="BF183" s="31">
        <v>35727.800000000003</v>
      </c>
      <c r="BG183" s="31">
        <f t="shared" si="1015"/>
        <v>365025.3</v>
      </c>
      <c r="BH183" s="42"/>
      <c r="BI183" s="69">
        <f t="shared" si="1016"/>
        <v>365025.3</v>
      </c>
      <c r="BJ183" s="31">
        <v>585645.4</v>
      </c>
      <c r="BK183" s="31"/>
      <c r="BL183" s="31">
        <f t="shared" si="441"/>
        <v>585645.4</v>
      </c>
      <c r="BM183" s="31"/>
      <c r="BN183" s="31">
        <f t="shared" si="1017"/>
        <v>585645.4</v>
      </c>
      <c r="BO183" s="31"/>
      <c r="BP183" s="31">
        <f t="shared" si="1018"/>
        <v>585645.4</v>
      </c>
      <c r="BQ183" s="31"/>
      <c r="BR183" s="31">
        <f t="shared" si="1019"/>
        <v>585645.4</v>
      </c>
      <c r="BS183" s="31"/>
      <c r="BT183" s="31">
        <f t="shared" si="1020"/>
        <v>585645.4</v>
      </c>
      <c r="BU183" s="31"/>
      <c r="BV183" s="31">
        <f t="shared" si="1021"/>
        <v>585645.4</v>
      </c>
      <c r="BW183" s="31">
        <v>-102545.60000000001</v>
      </c>
      <c r="BX183" s="31">
        <f t="shared" si="1022"/>
        <v>483099.80000000005</v>
      </c>
      <c r="BY183" s="31"/>
      <c r="BZ183" s="31">
        <f t="shared" si="1023"/>
        <v>483099.80000000005</v>
      </c>
      <c r="CA183" s="31"/>
      <c r="CB183" s="31">
        <f t="shared" si="1024"/>
        <v>483099.80000000005</v>
      </c>
      <c r="CC183" s="31"/>
      <c r="CD183" s="31">
        <f t="shared" si="1025"/>
        <v>483099.80000000005</v>
      </c>
      <c r="CE183" s="42"/>
      <c r="CF183" s="69">
        <f t="shared" si="1026"/>
        <v>483099.80000000005</v>
      </c>
      <c r="CG183" s="25" t="s">
        <v>278</v>
      </c>
      <c r="CI183" s="8"/>
    </row>
    <row r="184" spans="1:87" ht="54" x14ac:dyDescent="0.35">
      <c r="A184" s="102" t="s">
        <v>176</v>
      </c>
      <c r="B184" s="106" t="s">
        <v>118</v>
      </c>
      <c r="C184" s="122" t="s">
        <v>109</v>
      </c>
      <c r="D184" s="30">
        <v>21398.400000000001</v>
      </c>
      <c r="E184" s="31"/>
      <c r="F184" s="31">
        <f t="shared" si="439"/>
        <v>21398.400000000001</v>
      </c>
      <c r="G184" s="31"/>
      <c r="H184" s="31">
        <f t="shared" si="991"/>
        <v>21398.400000000001</v>
      </c>
      <c r="I184" s="31"/>
      <c r="J184" s="31">
        <f t="shared" si="992"/>
        <v>21398.400000000001</v>
      </c>
      <c r="K184" s="31"/>
      <c r="L184" s="31">
        <f t="shared" si="993"/>
        <v>21398.400000000001</v>
      </c>
      <c r="M184" s="31"/>
      <c r="N184" s="31">
        <f t="shared" si="994"/>
        <v>21398.400000000001</v>
      </c>
      <c r="O184" s="69"/>
      <c r="P184" s="31">
        <f t="shared" si="995"/>
        <v>21398.400000000001</v>
      </c>
      <c r="Q184" s="31"/>
      <c r="R184" s="31">
        <f t="shared" si="996"/>
        <v>21398.400000000001</v>
      </c>
      <c r="S184" s="31"/>
      <c r="T184" s="31">
        <f t="shared" si="997"/>
        <v>21398.400000000001</v>
      </c>
      <c r="U184" s="31"/>
      <c r="V184" s="31">
        <f t="shared" si="998"/>
        <v>21398.400000000001</v>
      </c>
      <c r="W184" s="31"/>
      <c r="X184" s="31">
        <f t="shared" si="999"/>
        <v>21398.400000000001</v>
      </c>
      <c r="Y184" s="31"/>
      <c r="Z184" s="31">
        <f t="shared" si="1000"/>
        <v>21398.400000000001</v>
      </c>
      <c r="AA184" s="31"/>
      <c r="AB184" s="31">
        <f t="shared" si="1001"/>
        <v>21398.400000000001</v>
      </c>
      <c r="AC184" s="31"/>
      <c r="AD184" s="31">
        <f t="shared" si="1002"/>
        <v>21398.400000000001</v>
      </c>
      <c r="AE184" s="31"/>
      <c r="AF184" s="31">
        <f t="shared" si="1003"/>
        <v>21398.400000000001</v>
      </c>
      <c r="AG184" s="31"/>
      <c r="AH184" s="31">
        <f t="shared" si="1004"/>
        <v>21398.400000000001</v>
      </c>
      <c r="AI184" s="42"/>
      <c r="AJ184" s="69">
        <f t="shared" si="1005"/>
        <v>21398.400000000001</v>
      </c>
      <c r="AK184" s="31">
        <v>0</v>
      </c>
      <c r="AL184" s="31"/>
      <c r="AM184" s="31">
        <f t="shared" si="440"/>
        <v>0</v>
      </c>
      <c r="AN184" s="31"/>
      <c r="AO184" s="31">
        <f t="shared" si="1006"/>
        <v>0</v>
      </c>
      <c r="AP184" s="31"/>
      <c r="AQ184" s="31">
        <f t="shared" si="1007"/>
        <v>0</v>
      </c>
      <c r="AR184" s="31"/>
      <c r="AS184" s="31">
        <f t="shared" si="1008"/>
        <v>0</v>
      </c>
      <c r="AT184" s="31"/>
      <c r="AU184" s="31">
        <f t="shared" si="1009"/>
        <v>0</v>
      </c>
      <c r="AV184" s="31"/>
      <c r="AW184" s="31">
        <f t="shared" si="1010"/>
        <v>0</v>
      </c>
      <c r="AX184" s="31"/>
      <c r="AY184" s="31">
        <f t="shared" si="1011"/>
        <v>0</v>
      </c>
      <c r="AZ184" s="31"/>
      <c r="BA184" s="31">
        <f t="shared" si="1012"/>
        <v>0</v>
      </c>
      <c r="BB184" s="31"/>
      <c r="BC184" s="31">
        <f t="shared" si="1013"/>
        <v>0</v>
      </c>
      <c r="BD184" s="31"/>
      <c r="BE184" s="31">
        <f t="shared" si="1014"/>
        <v>0</v>
      </c>
      <c r="BF184" s="31"/>
      <c r="BG184" s="31">
        <f t="shared" si="1015"/>
        <v>0</v>
      </c>
      <c r="BH184" s="42"/>
      <c r="BI184" s="69">
        <f t="shared" si="1016"/>
        <v>0</v>
      </c>
      <c r="BJ184" s="31">
        <v>0</v>
      </c>
      <c r="BK184" s="31"/>
      <c r="BL184" s="31">
        <f t="shared" si="441"/>
        <v>0</v>
      </c>
      <c r="BM184" s="31"/>
      <c r="BN184" s="31">
        <f t="shared" si="1017"/>
        <v>0</v>
      </c>
      <c r="BO184" s="31"/>
      <c r="BP184" s="31">
        <f t="shared" si="1018"/>
        <v>0</v>
      </c>
      <c r="BQ184" s="31"/>
      <c r="BR184" s="31">
        <f t="shared" si="1019"/>
        <v>0</v>
      </c>
      <c r="BS184" s="31"/>
      <c r="BT184" s="31">
        <f t="shared" si="1020"/>
        <v>0</v>
      </c>
      <c r="BU184" s="31"/>
      <c r="BV184" s="31">
        <f t="shared" si="1021"/>
        <v>0</v>
      </c>
      <c r="BW184" s="31"/>
      <c r="BX184" s="31">
        <f t="shared" si="1022"/>
        <v>0</v>
      </c>
      <c r="BY184" s="31"/>
      <c r="BZ184" s="31">
        <f t="shared" si="1023"/>
        <v>0</v>
      </c>
      <c r="CA184" s="31"/>
      <c r="CB184" s="31">
        <f t="shared" si="1024"/>
        <v>0</v>
      </c>
      <c r="CC184" s="31"/>
      <c r="CD184" s="31">
        <f t="shared" si="1025"/>
        <v>0</v>
      </c>
      <c r="CE184" s="42"/>
      <c r="CF184" s="69">
        <f t="shared" si="1026"/>
        <v>0</v>
      </c>
      <c r="CG184" s="25" t="s">
        <v>273</v>
      </c>
      <c r="CI184" s="8"/>
    </row>
    <row r="185" spans="1:87" ht="54" x14ac:dyDescent="0.35">
      <c r="A185" s="102" t="s">
        <v>177</v>
      </c>
      <c r="B185" s="106" t="s">
        <v>119</v>
      </c>
      <c r="C185" s="104" t="s">
        <v>109</v>
      </c>
      <c r="D185" s="30">
        <f>D187+D188</f>
        <v>35000</v>
      </c>
      <c r="E185" s="31">
        <f>E187+E188</f>
        <v>0</v>
      </c>
      <c r="F185" s="31">
        <f t="shared" si="439"/>
        <v>35000</v>
      </c>
      <c r="G185" s="31">
        <f>G187+G188</f>
        <v>0</v>
      </c>
      <c r="H185" s="31">
        <f t="shared" si="991"/>
        <v>35000</v>
      </c>
      <c r="I185" s="31">
        <f>I187+I188</f>
        <v>0</v>
      </c>
      <c r="J185" s="31">
        <f t="shared" si="992"/>
        <v>35000</v>
      </c>
      <c r="K185" s="31">
        <f>K187+K188</f>
        <v>0</v>
      </c>
      <c r="L185" s="31">
        <f t="shared" si="993"/>
        <v>35000</v>
      </c>
      <c r="M185" s="31">
        <f>M187+M188</f>
        <v>0</v>
      </c>
      <c r="N185" s="31">
        <f t="shared" si="994"/>
        <v>35000</v>
      </c>
      <c r="O185" s="69">
        <f>O187+O188</f>
        <v>0</v>
      </c>
      <c r="P185" s="31">
        <f t="shared" si="995"/>
        <v>35000</v>
      </c>
      <c r="Q185" s="31">
        <f>Q187+Q188</f>
        <v>0</v>
      </c>
      <c r="R185" s="31">
        <f t="shared" si="996"/>
        <v>35000</v>
      </c>
      <c r="S185" s="31">
        <f>S187+S188</f>
        <v>0</v>
      </c>
      <c r="T185" s="31">
        <f t="shared" si="997"/>
        <v>35000</v>
      </c>
      <c r="U185" s="31">
        <f>U187+U188</f>
        <v>0</v>
      </c>
      <c r="V185" s="31">
        <f t="shared" si="998"/>
        <v>35000</v>
      </c>
      <c r="W185" s="31">
        <f>W187+W188</f>
        <v>0</v>
      </c>
      <c r="X185" s="31">
        <f t="shared" si="999"/>
        <v>35000</v>
      </c>
      <c r="Y185" s="31">
        <f>Y187+Y188</f>
        <v>0</v>
      </c>
      <c r="Z185" s="31">
        <f t="shared" si="1000"/>
        <v>35000</v>
      </c>
      <c r="AA185" s="31">
        <f>AA187+AA188</f>
        <v>0</v>
      </c>
      <c r="AB185" s="31">
        <f t="shared" si="1001"/>
        <v>35000</v>
      </c>
      <c r="AC185" s="31">
        <f>AC187+AC188</f>
        <v>0</v>
      </c>
      <c r="AD185" s="31">
        <f t="shared" si="1002"/>
        <v>35000</v>
      </c>
      <c r="AE185" s="31">
        <f>AE187+AE188</f>
        <v>0</v>
      </c>
      <c r="AF185" s="31">
        <f t="shared" si="1003"/>
        <v>35000</v>
      </c>
      <c r="AG185" s="31">
        <f>AG187+AG188</f>
        <v>0</v>
      </c>
      <c r="AH185" s="31">
        <f t="shared" si="1004"/>
        <v>35000</v>
      </c>
      <c r="AI185" s="42">
        <f>AI187+AI188</f>
        <v>0</v>
      </c>
      <c r="AJ185" s="69">
        <f t="shared" si="1005"/>
        <v>35000</v>
      </c>
      <c r="AK185" s="31">
        <f t="shared" ref="AK185:BK185" si="1027">AK187+AK188</f>
        <v>105000</v>
      </c>
      <c r="AL185" s="31">
        <f t="shared" ref="AL185:AN185" si="1028">AL187+AL188</f>
        <v>0</v>
      </c>
      <c r="AM185" s="31">
        <f t="shared" si="440"/>
        <v>105000</v>
      </c>
      <c r="AN185" s="31">
        <f t="shared" si="1028"/>
        <v>0</v>
      </c>
      <c r="AO185" s="31">
        <f t="shared" si="1006"/>
        <v>105000</v>
      </c>
      <c r="AP185" s="31">
        <f t="shared" ref="AP185:AR185" si="1029">AP187+AP188</f>
        <v>0</v>
      </c>
      <c r="AQ185" s="31">
        <f t="shared" si="1007"/>
        <v>105000</v>
      </c>
      <c r="AR185" s="31">
        <f t="shared" si="1029"/>
        <v>0</v>
      </c>
      <c r="AS185" s="31">
        <f t="shared" si="1008"/>
        <v>105000</v>
      </c>
      <c r="AT185" s="31">
        <f t="shared" ref="AT185:AV185" si="1030">AT187+AT188</f>
        <v>0</v>
      </c>
      <c r="AU185" s="31">
        <f t="shared" si="1009"/>
        <v>105000</v>
      </c>
      <c r="AV185" s="31">
        <f t="shared" si="1030"/>
        <v>0</v>
      </c>
      <c r="AW185" s="31">
        <f t="shared" si="1010"/>
        <v>105000</v>
      </c>
      <c r="AX185" s="31">
        <f t="shared" ref="AX185:AZ185" si="1031">AX187+AX188</f>
        <v>0</v>
      </c>
      <c r="AY185" s="31">
        <f t="shared" si="1011"/>
        <v>105000</v>
      </c>
      <c r="AZ185" s="31">
        <f t="shared" si="1031"/>
        <v>0</v>
      </c>
      <c r="BA185" s="31">
        <f t="shared" si="1012"/>
        <v>105000</v>
      </c>
      <c r="BB185" s="31">
        <f t="shared" ref="BB185:BD185" si="1032">BB187+BB188</f>
        <v>0</v>
      </c>
      <c r="BC185" s="31">
        <f t="shared" si="1013"/>
        <v>105000</v>
      </c>
      <c r="BD185" s="31">
        <f t="shared" si="1032"/>
        <v>0</v>
      </c>
      <c r="BE185" s="31">
        <f t="shared" si="1014"/>
        <v>105000</v>
      </c>
      <c r="BF185" s="31">
        <f t="shared" ref="BF185:BH185" si="1033">BF187+BF188</f>
        <v>47278.85</v>
      </c>
      <c r="BG185" s="31">
        <f t="shared" si="1015"/>
        <v>152278.85</v>
      </c>
      <c r="BH185" s="42">
        <f t="shared" si="1033"/>
        <v>0</v>
      </c>
      <c r="BI185" s="69">
        <f t="shared" si="1016"/>
        <v>152278.85</v>
      </c>
      <c r="BJ185" s="31">
        <f t="shared" si="1027"/>
        <v>105000</v>
      </c>
      <c r="BK185" s="31">
        <f t="shared" si="1027"/>
        <v>0</v>
      </c>
      <c r="BL185" s="31">
        <f t="shared" si="441"/>
        <v>105000</v>
      </c>
      <c r="BM185" s="31">
        <f t="shared" ref="BM185:BO185" si="1034">BM187+BM188</f>
        <v>0</v>
      </c>
      <c r="BN185" s="31">
        <f t="shared" si="1017"/>
        <v>105000</v>
      </c>
      <c r="BO185" s="31">
        <f t="shared" si="1034"/>
        <v>0</v>
      </c>
      <c r="BP185" s="31">
        <f t="shared" si="1018"/>
        <v>105000</v>
      </c>
      <c r="BQ185" s="31">
        <f t="shared" ref="BQ185:BS185" si="1035">BQ187+BQ188</f>
        <v>0</v>
      </c>
      <c r="BR185" s="31">
        <f t="shared" si="1019"/>
        <v>105000</v>
      </c>
      <c r="BS185" s="31">
        <f t="shared" si="1035"/>
        <v>0</v>
      </c>
      <c r="BT185" s="31">
        <f t="shared" si="1020"/>
        <v>105000</v>
      </c>
      <c r="BU185" s="31">
        <f t="shared" ref="BU185:BW185" si="1036">BU187+BU188</f>
        <v>0</v>
      </c>
      <c r="BV185" s="31">
        <f t="shared" si="1021"/>
        <v>105000</v>
      </c>
      <c r="BW185" s="31">
        <f t="shared" si="1036"/>
        <v>0</v>
      </c>
      <c r="BX185" s="31">
        <f t="shared" si="1022"/>
        <v>105000</v>
      </c>
      <c r="BY185" s="31">
        <f t="shared" ref="BY185:CA185" si="1037">BY187+BY188</f>
        <v>0</v>
      </c>
      <c r="BZ185" s="31">
        <f t="shared" si="1023"/>
        <v>105000</v>
      </c>
      <c r="CA185" s="31">
        <f t="shared" si="1037"/>
        <v>0</v>
      </c>
      <c r="CB185" s="31">
        <f t="shared" si="1024"/>
        <v>105000</v>
      </c>
      <c r="CC185" s="31">
        <f t="shared" ref="CC185:CE185" si="1038">CC187+CC188</f>
        <v>0</v>
      </c>
      <c r="CD185" s="31">
        <f t="shared" si="1025"/>
        <v>105000</v>
      </c>
      <c r="CE185" s="42">
        <f t="shared" si="1038"/>
        <v>0</v>
      </c>
      <c r="CF185" s="69">
        <f t="shared" si="1026"/>
        <v>105000</v>
      </c>
      <c r="CG185" s="25"/>
      <c r="CI185" s="8"/>
    </row>
    <row r="186" spans="1:87" x14ac:dyDescent="0.35">
      <c r="A186" s="102"/>
      <c r="B186" s="106" t="s">
        <v>5</v>
      </c>
      <c r="C186" s="122"/>
      <c r="D186" s="30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69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42"/>
      <c r="AJ186" s="69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42"/>
      <c r="BI186" s="69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42"/>
      <c r="CF186" s="69"/>
      <c r="CG186" s="25"/>
      <c r="CI186" s="8"/>
    </row>
    <row r="187" spans="1:87" s="3" customFormat="1" hidden="1" x14ac:dyDescent="0.35">
      <c r="A187" s="1"/>
      <c r="B187" s="4" t="s">
        <v>6</v>
      </c>
      <c r="C187" s="2"/>
      <c r="D187" s="30">
        <v>26250</v>
      </c>
      <c r="E187" s="31"/>
      <c r="F187" s="31">
        <f t="shared" ref="F187:F269" si="1039">D187+E187</f>
        <v>26250</v>
      </c>
      <c r="G187" s="31"/>
      <c r="H187" s="31">
        <f t="shared" ref="H187:H189" si="1040">F187+G187</f>
        <v>26250</v>
      </c>
      <c r="I187" s="31"/>
      <c r="J187" s="31">
        <f t="shared" ref="J187:J189" si="1041">H187+I187</f>
        <v>26250</v>
      </c>
      <c r="K187" s="31"/>
      <c r="L187" s="31">
        <f t="shared" ref="L187:L189" si="1042">J187+K187</f>
        <v>26250</v>
      </c>
      <c r="M187" s="31"/>
      <c r="N187" s="31">
        <f t="shared" ref="N187:N189" si="1043">L187+M187</f>
        <v>26250</v>
      </c>
      <c r="O187" s="69"/>
      <c r="P187" s="31">
        <f t="shared" ref="P187:P189" si="1044">N187+O187</f>
        <v>26250</v>
      </c>
      <c r="Q187" s="31"/>
      <c r="R187" s="31">
        <f t="shared" ref="R187:R189" si="1045">P187+Q187</f>
        <v>26250</v>
      </c>
      <c r="S187" s="31"/>
      <c r="T187" s="31">
        <f t="shared" ref="T187:T189" si="1046">R187+S187</f>
        <v>26250</v>
      </c>
      <c r="U187" s="31"/>
      <c r="V187" s="31">
        <f t="shared" ref="V187:V189" si="1047">T187+U187</f>
        <v>26250</v>
      </c>
      <c r="W187" s="31"/>
      <c r="X187" s="31">
        <f t="shared" ref="X187:X189" si="1048">V187+W187</f>
        <v>26250</v>
      </c>
      <c r="Y187" s="31"/>
      <c r="Z187" s="31">
        <f t="shared" ref="Z187:Z189" si="1049">X187+Y187</f>
        <v>26250</v>
      </c>
      <c r="AA187" s="31"/>
      <c r="AB187" s="31">
        <f t="shared" ref="AB187:AB189" si="1050">Z187+AA187</f>
        <v>26250</v>
      </c>
      <c r="AC187" s="31"/>
      <c r="AD187" s="31">
        <f t="shared" ref="AD187:AD189" si="1051">AB187+AC187</f>
        <v>26250</v>
      </c>
      <c r="AE187" s="31"/>
      <c r="AF187" s="31">
        <f t="shared" ref="AF187:AF189" si="1052">AD187+AE187</f>
        <v>26250</v>
      </c>
      <c r="AG187" s="31"/>
      <c r="AH187" s="31">
        <f t="shared" ref="AH187:AH189" si="1053">AF187+AG187</f>
        <v>26250</v>
      </c>
      <c r="AI187" s="42"/>
      <c r="AJ187" s="31">
        <f t="shared" ref="AJ187:AJ189" si="1054">AH187+AI187</f>
        <v>26250</v>
      </c>
      <c r="AK187" s="31">
        <v>26250</v>
      </c>
      <c r="AL187" s="31"/>
      <c r="AM187" s="31">
        <f t="shared" ref="AM187:AM269" si="1055">AK187+AL187</f>
        <v>26250</v>
      </c>
      <c r="AN187" s="31"/>
      <c r="AO187" s="31">
        <f t="shared" ref="AO187:AO189" si="1056">AM187+AN187</f>
        <v>26250</v>
      </c>
      <c r="AP187" s="31"/>
      <c r="AQ187" s="31">
        <f t="shared" ref="AQ187:AQ189" si="1057">AO187+AP187</f>
        <v>26250</v>
      </c>
      <c r="AR187" s="31"/>
      <c r="AS187" s="31">
        <f t="shared" ref="AS187:AS189" si="1058">AQ187+AR187</f>
        <v>26250</v>
      </c>
      <c r="AT187" s="31"/>
      <c r="AU187" s="31">
        <f t="shared" ref="AU187:AU189" si="1059">AS187+AT187</f>
        <v>26250</v>
      </c>
      <c r="AV187" s="31"/>
      <c r="AW187" s="31">
        <f t="shared" ref="AW187:AW189" si="1060">AU187+AV187</f>
        <v>26250</v>
      </c>
      <c r="AX187" s="31"/>
      <c r="AY187" s="31">
        <f t="shared" ref="AY187:AY189" si="1061">AW187+AX187</f>
        <v>26250</v>
      </c>
      <c r="AZ187" s="31"/>
      <c r="BA187" s="31">
        <f t="shared" ref="BA187:BA189" si="1062">AY187+AZ187</f>
        <v>26250</v>
      </c>
      <c r="BB187" s="31"/>
      <c r="BC187" s="31">
        <f t="shared" ref="BC187:BC189" si="1063">BA187+BB187</f>
        <v>26250</v>
      </c>
      <c r="BD187" s="31"/>
      <c r="BE187" s="31">
        <f t="shared" ref="BE187:BE189" si="1064">BC187+BD187</f>
        <v>26250</v>
      </c>
      <c r="BF187" s="31">
        <v>1016.15</v>
      </c>
      <c r="BG187" s="31">
        <f t="shared" ref="BG187:BG189" si="1065">BE187+BF187</f>
        <v>27266.15</v>
      </c>
      <c r="BH187" s="42"/>
      <c r="BI187" s="31">
        <f t="shared" ref="BI187:BI189" si="1066">BG187+BH187</f>
        <v>27266.15</v>
      </c>
      <c r="BJ187" s="31">
        <v>26250</v>
      </c>
      <c r="BK187" s="31"/>
      <c r="BL187" s="31">
        <f t="shared" ref="BL187:BL269" si="1067">BJ187+BK187</f>
        <v>26250</v>
      </c>
      <c r="BM187" s="31"/>
      <c r="BN187" s="31">
        <f t="shared" ref="BN187:BN189" si="1068">BL187+BM187</f>
        <v>26250</v>
      </c>
      <c r="BO187" s="31"/>
      <c r="BP187" s="31">
        <f t="shared" ref="BP187:BP189" si="1069">BN187+BO187</f>
        <v>26250</v>
      </c>
      <c r="BQ187" s="31"/>
      <c r="BR187" s="31">
        <f t="shared" ref="BR187:BR189" si="1070">BP187+BQ187</f>
        <v>26250</v>
      </c>
      <c r="BS187" s="31"/>
      <c r="BT187" s="31">
        <f t="shared" ref="BT187:BT189" si="1071">BR187+BS187</f>
        <v>26250</v>
      </c>
      <c r="BU187" s="31"/>
      <c r="BV187" s="31">
        <f t="shared" ref="BV187:BV189" si="1072">BT187+BU187</f>
        <v>26250</v>
      </c>
      <c r="BW187" s="31"/>
      <c r="BX187" s="31">
        <f t="shared" ref="BX187:BX189" si="1073">BV187+BW187</f>
        <v>26250</v>
      </c>
      <c r="BY187" s="31"/>
      <c r="BZ187" s="31">
        <f t="shared" ref="BZ187:BZ189" si="1074">BX187+BY187</f>
        <v>26250</v>
      </c>
      <c r="CA187" s="31"/>
      <c r="CB187" s="31">
        <f t="shared" ref="CB187:CB189" si="1075">BZ187+CA187</f>
        <v>26250</v>
      </c>
      <c r="CC187" s="31"/>
      <c r="CD187" s="31">
        <f t="shared" ref="CD187:CD189" si="1076">CB187+CC187</f>
        <v>26250</v>
      </c>
      <c r="CE187" s="42"/>
      <c r="CF187" s="31">
        <f t="shared" ref="CF187:CF189" si="1077">CD187+CE187</f>
        <v>26250</v>
      </c>
      <c r="CG187" s="26" t="s">
        <v>274</v>
      </c>
      <c r="CH187" s="19" t="s">
        <v>49</v>
      </c>
      <c r="CI187" s="8"/>
    </row>
    <row r="188" spans="1:87" x14ac:dyDescent="0.35">
      <c r="A188" s="102"/>
      <c r="B188" s="106" t="s">
        <v>20</v>
      </c>
      <c r="C188" s="122"/>
      <c r="D188" s="30">
        <v>8750</v>
      </c>
      <c r="E188" s="31"/>
      <c r="F188" s="31">
        <f t="shared" si="1039"/>
        <v>8750</v>
      </c>
      <c r="G188" s="31"/>
      <c r="H188" s="31">
        <f t="shared" si="1040"/>
        <v>8750</v>
      </c>
      <c r="I188" s="31"/>
      <c r="J188" s="31">
        <f t="shared" si="1041"/>
        <v>8750</v>
      </c>
      <c r="K188" s="31"/>
      <c r="L188" s="31">
        <f t="shared" si="1042"/>
        <v>8750</v>
      </c>
      <c r="M188" s="31"/>
      <c r="N188" s="31">
        <f t="shared" si="1043"/>
        <v>8750</v>
      </c>
      <c r="O188" s="69"/>
      <c r="P188" s="31">
        <f t="shared" si="1044"/>
        <v>8750</v>
      </c>
      <c r="Q188" s="31"/>
      <c r="R188" s="31">
        <f t="shared" si="1045"/>
        <v>8750</v>
      </c>
      <c r="S188" s="31"/>
      <c r="T188" s="31">
        <f t="shared" si="1046"/>
        <v>8750</v>
      </c>
      <c r="U188" s="31"/>
      <c r="V188" s="31">
        <f t="shared" si="1047"/>
        <v>8750</v>
      </c>
      <c r="W188" s="31"/>
      <c r="X188" s="31">
        <f t="shared" si="1048"/>
        <v>8750</v>
      </c>
      <c r="Y188" s="31"/>
      <c r="Z188" s="31">
        <f t="shared" si="1049"/>
        <v>8750</v>
      </c>
      <c r="AA188" s="31"/>
      <c r="AB188" s="31">
        <f t="shared" si="1050"/>
        <v>8750</v>
      </c>
      <c r="AC188" s="31"/>
      <c r="AD188" s="31">
        <f t="shared" si="1051"/>
        <v>8750</v>
      </c>
      <c r="AE188" s="31"/>
      <c r="AF188" s="31">
        <f t="shared" si="1052"/>
        <v>8750</v>
      </c>
      <c r="AG188" s="31"/>
      <c r="AH188" s="31">
        <f t="shared" si="1053"/>
        <v>8750</v>
      </c>
      <c r="AI188" s="42"/>
      <c r="AJ188" s="69">
        <f t="shared" si="1054"/>
        <v>8750</v>
      </c>
      <c r="AK188" s="31">
        <v>78750</v>
      </c>
      <c r="AL188" s="31"/>
      <c r="AM188" s="31">
        <f t="shared" si="1055"/>
        <v>78750</v>
      </c>
      <c r="AN188" s="31"/>
      <c r="AO188" s="31">
        <f t="shared" si="1056"/>
        <v>78750</v>
      </c>
      <c r="AP188" s="31"/>
      <c r="AQ188" s="31">
        <f t="shared" si="1057"/>
        <v>78750</v>
      </c>
      <c r="AR188" s="31"/>
      <c r="AS188" s="31">
        <f t="shared" si="1058"/>
        <v>78750</v>
      </c>
      <c r="AT188" s="31"/>
      <c r="AU188" s="31">
        <f t="shared" si="1059"/>
        <v>78750</v>
      </c>
      <c r="AV188" s="31"/>
      <c r="AW188" s="31">
        <f t="shared" si="1060"/>
        <v>78750</v>
      </c>
      <c r="AX188" s="31"/>
      <c r="AY188" s="31">
        <f t="shared" si="1061"/>
        <v>78750</v>
      </c>
      <c r="AZ188" s="31"/>
      <c r="BA188" s="31">
        <f t="shared" si="1062"/>
        <v>78750</v>
      </c>
      <c r="BB188" s="31"/>
      <c r="BC188" s="31">
        <f t="shared" si="1063"/>
        <v>78750</v>
      </c>
      <c r="BD188" s="31"/>
      <c r="BE188" s="31">
        <f t="shared" si="1064"/>
        <v>78750</v>
      </c>
      <c r="BF188" s="31">
        <v>46262.7</v>
      </c>
      <c r="BG188" s="31">
        <f t="shared" si="1065"/>
        <v>125012.7</v>
      </c>
      <c r="BH188" s="42"/>
      <c r="BI188" s="69">
        <f t="shared" si="1066"/>
        <v>125012.7</v>
      </c>
      <c r="BJ188" s="31">
        <v>78750</v>
      </c>
      <c r="BK188" s="31"/>
      <c r="BL188" s="31">
        <f t="shared" si="1067"/>
        <v>78750</v>
      </c>
      <c r="BM188" s="31"/>
      <c r="BN188" s="31">
        <f t="shared" si="1068"/>
        <v>78750</v>
      </c>
      <c r="BO188" s="31"/>
      <c r="BP188" s="31">
        <f t="shared" si="1069"/>
        <v>78750</v>
      </c>
      <c r="BQ188" s="31"/>
      <c r="BR188" s="31">
        <f t="shared" si="1070"/>
        <v>78750</v>
      </c>
      <c r="BS188" s="31"/>
      <c r="BT188" s="31">
        <f t="shared" si="1071"/>
        <v>78750</v>
      </c>
      <c r="BU188" s="31"/>
      <c r="BV188" s="31">
        <f t="shared" si="1072"/>
        <v>78750</v>
      </c>
      <c r="BW188" s="31"/>
      <c r="BX188" s="31">
        <f t="shared" si="1073"/>
        <v>78750</v>
      </c>
      <c r="BY188" s="31"/>
      <c r="BZ188" s="31">
        <f t="shared" si="1074"/>
        <v>78750</v>
      </c>
      <c r="CA188" s="31"/>
      <c r="CB188" s="31">
        <f t="shared" si="1075"/>
        <v>78750</v>
      </c>
      <c r="CC188" s="31"/>
      <c r="CD188" s="31">
        <f t="shared" si="1076"/>
        <v>78750</v>
      </c>
      <c r="CE188" s="42"/>
      <c r="CF188" s="69">
        <f t="shared" si="1077"/>
        <v>78750</v>
      </c>
      <c r="CG188" s="25" t="s">
        <v>278</v>
      </c>
      <c r="CI188" s="8"/>
    </row>
    <row r="189" spans="1:87" ht="54" x14ac:dyDescent="0.35">
      <c r="A189" s="102" t="s">
        <v>178</v>
      </c>
      <c r="B189" s="106" t="s">
        <v>120</v>
      </c>
      <c r="C189" s="104" t="s">
        <v>109</v>
      </c>
      <c r="D189" s="30">
        <f>D191+D192</f>
        <v>0</v>
      </c>
      <c r="E189" s="31">
        <f>E191+E192</f>
        <v>0</v>
      </c>
      <c r="F189" s="31">
        <f t="shared" si="1039"/>
        <v>0</v>
      </c>
      <c r="G189" s="31">
        <f>G191+G192</f>
        <v>0</v>
      </c>
      <c r="H189" s="31">
        <f t="shared" si="1040"/>
        <v>0</v>
      </c>
      <c r="I189" s="31">
        <f>I191+I192</f>
        <v>0</v>
      </c>
      <c r="J189" s="31">
        <f t="shared" si="1041"/>
        <v>0</v>
      </c>
      <c r="K189" s="31">
        <f>K191+K192</f>
        <v>0</v>
      </c>
      <c r="L189" s="31">
        <f t="shared" si="1042"/>
        <v>0</v>
      </c>
      <c r="M189" s="31">
        <f>M191+M192</f>
        <v>0</v>
      </c>
      <c r="N189" s="31">
        <f t="shared" si="1043"/>
        <v>0</v>
      </c>
      <c r="O189" s="69">
        <f>O191+O192</f>
        <v>0</v>
      </c>
      <c r="P189" s="31">
        <f t="shared" si="1044"/>
        <v>0</v>
      </c>
      <c r="Q189" s="31">
        <f>Q191+Q192</f>
        <v>0</v>
      </c>
      <c r="R189" s="31">
        <f t="shared" si="1045"/>
        <v>0</v>
      </c>
      <c r="S189" s="31">
        <f>S191+S192</f>
        <v>0</v>
      </c>
      <c r="T189" s="31">
        <f t="shared" si="1046"/>
        <v>0</v>
      </c>
      <c r="U189" s="31">
        <f>U191+U192</f>
        <v>0</v>
      </c>
      <c r="V189" s="31">
        <f t="shared" si="1047"/>
        <v>0</v>
      </c>
      <c r="W189" s="31">
        <f>W191+W192</f>
        <v>0</v>
      </c>
      <c r="X189" s="31">
        <f t="shared" si="1048"/>
        <v>0</v>
      </c>
      <c r="Y189" s="31">
        <f>Y191+Y192</f>
        <v>0</v>
      </c>
      <c r="Z189" s="31">
        <f t="shared" si="1049"/>
        <v>0</v>
      </c>
      <c r="AA189" s="31">
        <f>AA191+AA192</f>
        <v>0</v>
      </c>
      <c r="AB189" s="31">
        <f t="shared" si="1050"/>
        <v>0</v>
      </c>
      <c r="AC189" s="31">
        <f>AC191+AC192</f>
        <v>0</v>
      </c>
      <c r="AD189" s="31">
        <f t="shared" si="1051"/>
        <v>0</v>
      </c>
      <c r="AE189" s="31">
        <f>AE191+AE192</f>
        <v>0</v>
      </c>
      <c r="AF189" s="31">
        <f t="shared" si="1052"/>
        <v>0</v>
      </c>
      <c r="AG189" s="31">
        <f>AG191+AG192</f>
        <v>0</v>
      </c>
      <c r="AH189" s="31">
        <f t="shared" si="1053"/>
        <v>0</v>
      </c>
      <c r="AI189" s="42">
        <f>AI191+AI192</f>
        <v>0</v>
      </c>
      <c r="AJ189" s="69">
        <f t="shared" si="1054"/>
        <v>0</v>
      </c>
      <c r="AK189" s="31">
        <f t="shared" ref="AK189:BK189" si="1078">AK191+AK192</f>
        <v>8664.7000000000007</v>
      </c>
      <c r="AL189" s="31">
        <f t="shared" ref="AL189:AN189" si="1079">AL191+AL192</f>
        <v>0</v>
      </c>
      <c r="AM189" s="31">
        <f t="shared" si="1055"/>
        <v>8664.7000000000007</v>
      </c>
      <c r="AN189" s="31">
        <f t="shared" si="1079"/>
        <v>0</v>
      </c>
      <c r="AO189" s="31">
        <f t="shared" si="1056"/>
        <v>8664.7000000000007</v>
      </c>
      <c r="AP189" s="31">
        <f t="shared" ref="AP189:AR189" si="1080">AP191+AP192</f>
        <v>0</v>
      </c>
      <c r="AQ189" s="31">
        <f t="shared" si="1057"/>
        <v>8664.7000000000007</v>
      </c>
      <c r="AR189" s="31">
        <f t="shared" si="1080"/>
        <v>0</v>
      </c>
      <c r="AS189" s="31">
        <f t="shared" si="1058"/>
        <v>8664.7000000000007</v>
      </c>
      <c r="AT189" s="31">
        <f t="shared" ref="AT189:AV189" si="1081">AT191+AT192</f>
        <v>0</v>
      </c>
      <c r="AU189" s="31">
        <f t="shared" si="1059"/>
        <v>8664.7000000000007</v>
      </c>
      <c r="AV189" s="31">
        <f t="shared" si="1081"/>
        <v>0</v>
      </c>
      <c r="AW189" s="31">
        <f t="shared" si="1060"/>
        <v>8664.7000000000007</v>
      </c>
      <c r="AX189" s="31">
        <f t="shared" ref="AX189:AZ189" si="1082">AX191+AX192</f>
        <v>0</v>
      </c>
      <c r="AY189" s="31">
        <f t="shared" si="1061"/>
        <v>8664.7000000000007</v>
      </c>
      <c r="AZ189" s="31">
        <f t="shared" si="1082"/>
        <v>0</v>
      </c>
      <c r="BA189" s="31">
        <f t="shared" si="1062"/>
        <v>8664.7000000000007</v>
      </c>
      <c r="BB189" s="31">
        <f t="shared" ref="BB189:BD189" si="1083">BB191+BB192</f>
        <v>0</v>
      </c>
      <c r="BC189" s="31">
        <f t="shared" si="1063"/>
        <v>8664.7000000000007</v>
      </c>
      <c r="BD189" s="31">
        <f t="shared" si="1083"/>
        <v>0</v>
      </c>
      <c r="BE189" s="31">
        <f t="shared" si="1064"/>
        <v>8664.7000000000007</v>
      </c>
      <c r="BF189" s="31">
        <f t="shared" ref="BF189:BH189" si="1084">BF191+BF192</f>
        <v>0</v>
      </c>
      <c r="BG189" s="31">
        <f t="shared" si="1065"/>
        <v>8664.7000000000007</v>
      </c>
      <c r="BH189" s="42">
        <f t="shared" si="1084"/>
        <v>0</v>
      </c>
      <c r="BI189" s="69">
        <f t="shared" si="1066"/>
        <v>8664.7000000000007</v>
      </c>
      <c r="BJ189" s="31">
        <f t="shared" si="1078"/>
        <v>0</v>
      </c>
      <c r="BK189" s="31">
        <f t="shared" si="1078"/>
        <v>0</v>
      </c>
      <c r="BL189" s="31">
        <f t="shared" si="1067"/>
        <v>0</v>
      </c>
      <c r="BM189" s="31">
        <f t="shared" ref="BM189:BO189" si="1085">BM191+BM192</f>
        <v>0</v>
      </c>
      <c r="BN189" s="31">
        <f t="shared" si="1068"/>
        <v>0</v>
      </c>
      <c r="BO189" s="31">
        <f t="shared" si="1085"/>
        <v>0</v>
      </c>
      <c r="BP189" s="31">
        <f t="shared" si="1069"/>
        <v>0</v>
      </c>
      <c r="BQ189" s="31">
        <f t="shared" ref="BQ189:BS189" si="1086">BQ191+BQ192</f>
        <v>0</v>
      </c>
      <c r="BR189" s="31">
        <f t="shared" si="1070"/>
        <v>0</v>
      </c>
      <c r="BS189" s="31">
        <f t="shared" si="1086"/>
        <v>0</v>
      </c>
      <c r="BT189" s="31">
        <f t="shared" si="1071"/>
        <v>0</v>
      </c>
      <c r="BU189" s="31">
        <f t="shared" ref="BU189:BW189" si="1087">BU191+BU192</f>
        <v>0</v>
      </c>
      <c r="BV189" s="31">
        <f t="shared" si="1072"/>
        <v>0</v>
      </c>
      <c r="BW189" s="31">
        <f t="shared" si="1087"/>
        <v>0</v>
      </c>
      <c r="BX189" s="31">
        <f t="shared" si="1073"/>
        <v>0</v>
      </c>
      <c r="BY189" s="31">
        <f t="shared" ref="BY189:CA189" si="1088">BY191+BY192</f>
        <v>0</v>
      </c>
      <c r="BZ189" s="31">
        <f t="shared" si="1074"/>
        <v>0</v>
      </c>
      <c r="CA189" s="31">
        <f t="shared" si="1088"/>
        <v>0</v>
      </c>
      <c r="CB189" s="31">
        <f t="shared" si="1075"/>
        <v>0</v>
      </c>
      <c r="CC189" s="31">
        <f t="shared" ref="CC189:CE189" si="1089">CC191+CC192</f>
        <v>0</v>
      </c>
      <c r="CD189" s="31">
        <f t="shared" si="1076"/>
        <v>0</v>
      </c>
      <c r="CE189" s="42">
        <f t="shared" si="1089"/>
        <v>0</v>
      </c>
      <c r="CF189" s="69">
        <f t="shared" si="1077"/>
        <v>0</v>
      </c>
      <c r="CG189" s="25"/>
      <c r="CI189" s="8"/>
    </row>
    <row r="190" spans="1:87" x14ac:dyDescent="0.35">
      <c r="A190" s="102"/>
      <c r="B190" s="106" t="s">
        <v>5</v>
      </c>
      <c r="C190" s="104"/>
      <c r="D190" s="30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69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42"/>
      <c r="AJ190" s="69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42"/>
      <c r="BI190" s="69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42"/>
      <c r="CF190" s="69"/>
      <c r="CG190" s="25"/>
      <c r="CI190" s="8"/>
    </row>
    <row r="191" spans="1:87" s="3" customFormat="1" hidden="1" x14ac:dyDescent="0.35">
      <c r="A191" s="1"/>
      <c r="B191" s="4" t="s">
        <v>6</v>
      </c>
      <c r="C191" s="39"/>
      <c r="D191" s="30">
        <v>0</v>
      </c>
      <c r="E191" s="31"/>
      <c r="F191" s="31">
        <f t="shared" si="1039"/>
        <v>0</v>
      </c>
      <c r="G191" s="31"/>
      <c r="H191" s="31">
        <f t="shared" ref="H191:H193" si="1090">F191+G191</f>
        <v>0</v>
      </c>
      <c r="I191" s="31"/>
      <c r="J191" s="31">
        <f t="shared" ref="J191:J193" si="1091">H191+I191</f>
        <v>0</v>
      </c>
      <c r="K191" s="31"/>
      <c r="L191" s="31">
        <f t="shared" ref="L191:L193" si="1092">J191+K191</f>
        <v>0</v>
      </c>
      <c r="M191" s="31"/>
      <c r="N191" s="31">
        <f t="shared" ref="N191:N193" si="1093">L191+M191</f>
        <v>0</v>
      </c>
      <c r="O191" s="69"/>
      <c r="P191" s="31">
        <f t="shared" ref="P191:P193" si="1094">N191+O191</f>
        <v>0</v>
      </c>
      <c r="Q191" s="31"/>
      <c r="R191" s="31">
        <f t="shared" ref="R191:R193" si="1095">P191+Q191</f>
        <v>0</v>
      </c>
      <c r="S191" s="31"/>
      <c r="T191" s="31">
        <f t="shared" ref="T191:T193" si="1096">R191+S191</f>
        <v>0</v>
      </c>
      <c r="U191" s="31"/>
      <c r="V191" s="31">
        <f t="shared" ref="V191:V193" si="1097">T191+U191</f>
        <v>0</v>
      </c>
      <c r="W191" s="31"/>
      <c r="X191" s="31">
        <f t="shared" ref="X191:X193" si="1098">V191+W191</f>
        <v>0</v>
      </c>
      <c r="Y191" s="31"/>
      <c r="Z191" s="31">
        <f t="shared" ref="Z191:Z193" si="1099">X191+Y191</f>
        <v>0</v>
      </c>
      <c r="AA191" s="31"/>
      <c r="AB191" s="31">
        <f t="shared" ref="AB191:AB193" si="1100">Z191+AA191</f>
        <v>0</v>
      </c>
      <c r="AC191" s="31"/>
      <c r="AD191" s="31">
        <f t="shared" ref="AD191:AD193" si="1101">AB191+AC191</f>
        <v>0</v>
      </c>
      <c r="AE191" s="31"/>
      <c r="AF191" s="31">
        <f t="shared" ref="AF191:AF193" si="1102">AD191+AE191</f>
        <v>0</v>
      </c>
      <c r="AG191" s="31"/>
      <c r="AH191" s="31">
        <f t="shared" ref="AH191:AH193" si="1103">AF191+AG191</f>
        <v>0</v>
      </c>
      <c r="AI191" s="42"/>
      <c r="AJ191" s="31">
        <f t="shared" ref="AJ191:AJ193" si="1104">AH191+AI191</f>
        <v>0</v>
      </c>
      <c r="AK191" s="31">
        <v>2166.1999999999998</v>
      </c>
      <c r="AL191" s="31"/>
      <c r="AM191" s="31">
        <f t="shared" si="1055"/>
        <v>2166.1999999999998</v>
      </c>
      <c r="AN191" s="31"/>
      <c r="AO191" s="31">
        <f t="shared" ref="AO191:AO193" si="1105">AM191+AN191</f>
        <v>2166.1999999999998</v>
      </c>
      <c r="AP191" s="31"/>
      <c r="AQ191" s="31">
        <f t="shared" ref="AQ191:AQ193" si="1106">AO191+AP191</f>
        <v>2166.1999999999998</v>
      </c>
      <c r="AR191" s="31"/>
      <c r="AS191" s="31">
        <f t="shared" ref="AS191:AS193" si="1107">AQ191+AR191</f>
        <v>2166.1999999999998</v>
      </c>
      <c r="AT191" s="31"/>
      <c r="AU191" s="31">
        <f t="shared" ref="AU191:AU193" si="1108">AS191+AT191</f>
        <v>2166.1999999999998</v>
      </c>
      <c r="AV191" s="31"/>
      <c r="AW191" s="31">
        <f t="shared" ref="AW191:AW193" si="1109">AU191+AV191</f>
        <v>2166.1999999999998</v>
      </c>
      <c r="AX191" s="31"/>
      <c r="AY191" s="31">
        <f t="shared" ref="AY191:AY193" si="1110">AW191+AX191</f>
        <v>2166.1999999999998</v>
      </c>
      <c r="AZ191" s="31"/>
      <c r="BA191" s="31">
        <f t="shared" ref="BA191:BA193" si="1111">AY191+AZ191</f>
        <v>2166.1999999999998</v>
      </c>
      <c r="BB191" s="31"/>
      <c r="BC191" s="31">
        <f t="shared" ref="BC191:BC193" si="1112">BA191+BB191</f>
        <v>2166.1999999999998</v>
      </c>
      <c r="BD191" s="31"/>
      <c r="BE191" s="31">
        <f t="shared" ref="BE191:BE193" si="1113">BC191+BD191</f>
        <v>2166.1999999999998</v>
      </c>
      <c r="BF191" s="31"/>
      <c r="BG191" s="31">
        <f t="shared" ref="BG191:BG193" si="1114">BE191+BF191</f>
        <v>2166.1999999999998</v>
      </c>
      <c r="BH191" s="42"/>
      <c r="BI191" s="31">
        <f t="shared" ref="BI191:BI193" si="1115">BG191+BH191</f>
        <v>2166.1999999999998</v>
      </c>
      <c r="BJ191" s="31">
        <v>0</v>
      </c>
      <c r="BK191" s="31"/>
      <c r="BL191" s="31">
        <f t="shared" si="1067"/>
        <v>0</v>
      </c>
      <c r="BM191" s="31"/>
      <c r="BN191" s="31">
        <f t="shared" ref="BN191:BN193" si="1116">BL191+BM191</f>
        <v>0</v>
      </c>
      <c r="BO191" s="31"/>
      <c r="BP191" s="31">
        <f t="shared" ref="BP191:BP193" si="1117">BN191+BO191</f>
        <v>0</v>
      </c>
      <c r="BQ191" s="31"/>
      <c r="BR191" s="31">
        <f t="shared" ref="BR191:BR193" si="1118">BP191+BQ191</f>
        <v>0</v>
      </c>
      <c r="BS191" s="31"/>
      <c r="BT191" s="31">
        <f t="shared" ref="BT191:BT193" si="1119">BR191+BS191</f>
        <v>0</v>
      </c>
      <c r="BU191" s="31"/>
      <c r="BV191" s="31">
        <f t="shared" ref="BV191:BV193" si="1120">BT191+BU191</f>
        <v>0</v>
      </c>
      <c r="BW191" s="31"/>
      <c r="BX191" s="31">
        <f t="shared" ref="BX191:BX193" si="1121">BV191+BW191</f>
        <v>0</v>
      </c>
      <c r="BY191" s="31"/>
      <c r="BZ191" s="31">
        <f t="shared" ref="BZ191:BZ193" si="1122">BX191+BY191</f>
        <v>0</v>
      </c>
      <c r="CA191" s="31"/>
      <c r="CB191" s="31">
        <f t="shared" ref="CB191:CB193" si="1123">BZ191+CA191</f>
        <v>0</v>
      </c>
      <c r="CC191" s="31"/>
      <c r="CD191" s="31">
        <f t="shared" ref="CD191:CD193" si="1124">CB191+CC191</f>
        <v>0</v>
      </c>
      <c r="CE191" s="42"/>
      <c r="CF191" s="31">
        <f t="shared" ref="CF191:CF193" si="1125">CD191+CE191</f>
        <v>0</v>
      </c>
      <c r="CG191" s="25" t="s">
        <v>275</v>
      </c>
      <c r="CH191" s="19" t="s">
        <v>49</v>
      </c>
      <c r="CI191" s="8"/>
    </row>
    <row r="192" spans="1:87" x14ac:dyDescent="0.35">
      <c r="A192" s="102"/>
      <c r="B192" s="106" t="s">
        <v>20</v>
      </c>
      <c r="C192" s="106"/>
      <c r="D192" s="30">
        <v>0</v>
      </c>
      <c r="E192" s="31"/>
      <c r="F192" s="31">
        <f t="shared" si="1039"/>
        <v>0</v>
      </c>
      <c r="G192" s="31"/>
      <c r="H192" s="31">
        <f t="shared" si="1090"/>
        <v>0</v>
      </c>
      <c r="I192" s="31"/>
      <c r="J192" s="31">
        <f t="shared" si="1091"/>
        <v>0</v>
      </c>
      <c r="K192" s="31"/>
      <c r="L192" s="31">
        <f t="shared" si="1092"/>
        <v>0</v>
      </c>
      <c r="M192" s="31"/>
      <c r="N192" s="31">
        <f t="shared" si="1093"/>
        <v>0</v>
      </c>
      <c r="O192" s="69"/>
      <c r="P192" s="31">
        <f t="shared" si="1094"/>
        <v>0</v>
      </c>
      <c r="Q192" s="31"/>
      <c r="R192" s="31">
        <f t="shared" si="1095"/>
        <v>0</v>
      </c>
      <c r="S192" s="31"/>
      <c r="T192" s="31">
        <f t="shared" si="1096"/>
        <v>0</v>
      </c>
      <c r="U192" s="31"/>
      <c r="V192" s="31">
        <f t="shared" si="1097"/>
        <v>0</v>
      </c>
      <c r="W192" s="31"/>
      <c r="X192" s="31">
        <f t="shared" si="1098"/>
        <v>0</v>
      </c>
      <c r="Y192" s="31"/>
      <c r="Z192" s="31">
        <f t="shared" si="1099"/>
        <v>0</v>
      </c>
      <c r="AA192" s="31"/>
      <c r="AB192" s="31">
        <f t="shared" si="1100"/>
        <v>0</v>
      </c>
      <c r="AC192" s="31"/>
      <c r="AD192" s="31">
        <f t="shared" si="1101"/>
        <v>0</v>
      </c>
      <c r="AE192" s="31"/>
      <c r="AF192" s="31">
        <f t="shared" si="1102"/>
        <v>0</v>
      </c>
      <c r="AG192" s="31"/>
      <c r="AH192" s="31">
        <f t="shared" si="1103"/>
        <v>0</v>
      </c>
      <c r="AI192" s="42"/>
      <c r="AJ192" s="69">
        <f t="shared" si="1104"/>
        <v>0</v>
      </c>
      <c r="AK192" s="31">
        <v>6498.5</v>
      </c>
      <c r="AL192" s="31"/>
      <c r="AM192" s="31">
        <f t="shared" si="1055"/>
        <v>6498.5</v>
      </c>
      <c r="AN192" s="31"/>
      <c r="AO192" s="31">
        <f t="shared" si="1105"/>
        <v>6498.5</v>
      </c>
      <c r="AP192" s="31"/>
      <c r="AQ192" s="31">
        <f t="shared" si="1106"/>
        <v>6498.5</v>
      </c>
      <c r="AR192" s="31"/>
      <c r="AS192" s="31">
        <f t="shared" si="1107"/>
        <v>6498.5</v>
      </c>
      <c r="AT192" s="31"/>
      <c r="AU192" s="31">
        <f t="shared" si="1108"/>
        <v>6498.5</v>
      </c>
      <c r="AV192" s="31"/>
      <c r="AW192" s="31">
        <f t="shared" si="1109"/>
        <v>6498.5</v>
      </c>
      <c r="AX192" s="31"/>
      <c r="AY192" s="31">
        <f t="shared" si="1110"/>
        <v>6498.5</v>
      </c>
      <c r="AZ192" s="31"/>
      <c r="BA192" s="31">
        <f t="shared" si="1111"/>
        <v>6498.5</v>
      </c>
      <c r="BB192" s="31"/>
      <c r="BC192" s="31">
        <f t="shared" si="1112"/>
        <v>6498.5</v>
      </c>
      <c r="BD192" s="31"/>
      <c r="BE192" s="31">
        <f t="shared" si="1113"/>
        <v>6498.5</v>
      </c>
      <c r="BF192" s="31"/>
      <c r="BG192" s="31">
        <f t="shared" si="1114"/>
        <v>6498.5</v>
      </c>
      <c r="BH192" s="42"/>
      <c r="BI192" s="69">
        <f t="shared" si="1115"/>
        <v>6498.5</v>
      </c>
      <c r="BJ192" s="31">
        <v>0</v>
      </c>
      <c r="BK192" s="31"/>
      <c r="BL192" s="31">
        <f t="shared" si="1067"/>
        <v>0</v>
      </c>
      <c r="BM192" s="31"/>
      <c r="BN192" s="31">
        <f t="shared" si="1116"/>
        <v>0</v>
      </c>
      <c r="BO192" s="31"/>
      <c r="BP192" s="31">
        <f t="shared" si="1117"/>
        <v>0</v>
      </c>
      <c r="BQ192" s="31"/>
      <c r="BR192" s="31">
        <f t="shared" si="1118"/>
        <v>0</v>
      </c>
      <c r="BS192" s="31"/>
      <c r="BT192" s="31">
        <f t="shared" si="1119"/>
        <v>0</v>
      </c>
      <c r="BU192" s="31"/>
      <c r="BV192" s="31">
        <f t="shared" si="1120"/>
        <v>0</v>
      </c>
      <c r="BW192" s="31"/>
      <c r="BX192" s="31">
        <f t="shared" si="1121"/>
        <v>0</v>
      </c>
      <c r="BY192" s="31"/>
      <c r="BZ192" s="31">
        <f t="shared" si="1122"/>
        <v>0</v>
      </c>
      <c r="CA192" s="31"/>
      <c r="CB192" s="31">
        <f t="shared" si="1123"/>
        <v>0</v>
      </c>
      <c r="CC192" s="31"/>
      <c r="CD192" s="31">
        <f t="shared" si="1124"/>
        <v>0</v>
      </c>
      <c r="CE192" s="42"/>
      <c r="CF192" s="69">
        <f t="shared" si="1125"/>
        <v>0</v>
      </c>
      <c r="CG192" s="25" t="s">
        <v>278</v>
      </c>
      <c r="CI192" s="8"/>
    </row>
    <row r="193" spans="1:87" ht="54" x14ac:dyDescent="0.35">
      <c r="A193" s="102" t="s">
        <v>179</v>
      </c>
      <c r="B193" s="106" t="s">
        <v>121</v>
      </c>
      <c r="C193" s="106" t="s">
        <v>109</v>
      </c>
      <c r="D193" s="30">
        <f>D195+D196</f>
        <v>0</v>
      </c>
      <c r="E193" s="31">
        <f>E195+E196</f>
        <v>0</v>
      </c>
      <c r="F193" s="31">
        <f t="shared" si="1039"/>
        <v>0</v>
      </c>
      <c r="G193" s="31">
        <f>G195+G196</f>
        <v>0</v>
      </c>
      <c r="H193" s="31">
        <f t="shared" si="1090"/>
        <v>0</v>
      </c>
      <c r="I193" s="31">
        <f>I195+I196</f>
        <v>0</v>
      </c>
      <c r="J193" s="31">
        <f t="shared" si="1091"/>
        <v>0</v>
      </c>
      <c r="K193" s="31">
        <f>K195+K196</f>
        <v>0</v>
      </c>
      <c r="L193" s="31">
        <f t="shared" si="1092"/>
        <v>0</v>
      </c>
      <c r="M193" s="31">
        <f>M195+M196</f>
        <v>0</v>
      </c>
      <c r="N193" s="31">
        <f t="shared" si="1093"/>
        <v>0</v>
      </c>
      <c r="O193" s="69">
        <f>O195+O196</f>
        <v>0</v>
      </c>
      <c r="P193" s="31">
        <f t="shared" si="1094"/>
        <v>0</v>
      </c>
      <c r="Q193" s="31">
        <f>Q195+Q196</f>
        <v>0</v>
      </c>
      <c r="R193" s="31">
        <f t="shared" si="1095"/>
        <v>0</v>
      </c>
      <c r="S193" s="31">
        <f>S195+S196</f>
        <v>0</v>
      </c>
      <c r="T193" s="31">
        <f t="shared" si="1096"/>
        <v>0</v>
      </c>
      <c r="U193" s="31">
        <f>U195+U196</f>
        <v>0</v>
      </c>
      <c r="V193" s="31">
        <f t="shared" si="1097"/>
        <v>0</v>
      </c>
      <c r="W193" s="31">
        <f>W195+W196</f>
        <v>0</v>
      </c>
      <c r="X193" s="31">
        <f t="shared" si="1098"/>
        <v>0</v>
      </c>
      <c r="Y193" s="31">
        <f>Y195+Y196</f>
        <v>0</v>
      </c>
      <c r="Z193" s="31">
        <f t="shared" si="1099"/>
        <v>0</v>
      </c>
      <c r="AA193" s="31">
        <f>AA195+AA196</f>
        <v>0</v>
      </c>
      <c r="AB193" s="31">
        <f t="shared" si="1100"/>
        <v>0</v>
      </c>
      <c r="AC193" s="31">
        <f>AC195+AC196</f>
        <v>0</v>
      </c>
      <c r="AD193" s="31">
        <f t="shared" si="1101"/>
        <v>0</v>
      </c>
      <c r="AE193" s="31">
        <f>AE195+AE196</f>
        <v>0</v>
      </c>
      <c r="AF193" s="31">
        <f t="shared" si="1102"/>
        <v>0</v>
      </c>
      <c r="AG193" s="31">
        <f>AG195+AG196</f>
        <v>0</v>
      </c>
      <c r="AH193" s="31">
        <f t="shared" si="1103"/>
        <v>0</v>
      </c>
      <c r="AI193" s="42">
        <f>AI195+AI196</f>
        <v>0</v>
      </c>
      <c r="AJ193" s="69">
        <f t="shared" si="1104"/>
        <v>0</v>
      </c>
      <c r="AK193" s="31">
        <f t="shared" ref="AK193:BK193" si="1126">AK195+AK196</f>
        <v>8208.7000000000007</v>
      </c>
      <c r="AL193" s="31">
        <f t="shared" ref="AL193:AN193" si="1127">AL195+AL196</f>
        <v>0</v>
      </c>
      <c r="AM193" s="31">
        <f t="shared" si="1055"/>
        <v>8208.7000000000007</v>
      </c>
      <c r="AN193" s="31">
        <f t="shared" si="1127"/>
        <v>0</v>
      </c>
      <c r="AO193" s="31">
        <f t="shared" si="1105"/>
        <v>8208.7000000000007</v>
      </c>
      <c r="AP193" s="31">
        <f t="shared" ref="AP193:AR193" si="1128">AP195+AP196</f>
        <v>0</v>
      </c>
      <c r="AQ193" s="31">
        <f t="shared" si="1106"/>
        <v>8208.7000000000007</v>
      </c>
      <c r="AR193" s="31">
        <f t="shared" si="1128"/>
        <v>0</v>
      </c>
      <c r="AS193" s="31">
        <f t="shared" si="1107"/>
        <v>8208.7000000000007</v>
      </c>
      <c r="AT193" s="31">
        <f t="shared" ref="AT193:AV193" si="1129">AT195+AT196</f>
        <v>0</v>
      </c>
      <c r="AU193" s="31">
        <f t="shared" si="1108"/>
        <v>8208.7000000000007</v>
      </c>
      <c r="AV193" s="31">
        <f t="shared" si="1129"/>
        <v>0</v>
      </c>
      <c r="AW193" s="31">
        <f t="shared" si="1109"/>
        <v>8208.7000000000007</v>
      </c>
      <c r="AX193" s="31">
        <f t="shared" ref="AX193:AZ193" si="1130">AX195+AX196</f>
        <v>0</v>
      </c>
      <c r="AY193" s="31">
        <f t="shared" si="1110"/>
        <v>8208.7000000000007</v>
      </c>
      <c r="AZ193" s="31">
        <f t="shared" si="1130"/>
        <v>0</v>
      </c>
      <c r="BA193" s="31">
        <f t="shared" si="1111"/>
        <v>8208.7000000000007</v>
      </c>
      <c r="BB193" s="31">
        <f t="shared" ref="BB193:BD193" si="1131">BB195+BB196</f>
        <v>0</v>
      </c>
      <c r="BC193" s="31">
        <f t="shared" si="1112"/>
        <v>8208.7000000000007</v>
      </c>
      <c r="BD193" s="31">
        <f t="shared" si="1131"/>
        <v>0</v>
      </c>
      <c r="BE193" s="31">
        <f t="shared" si="1113"/>
        <v>8208.7000000000007</v>
      </c>
      <c r="BF193" s="31">
        <f t="shared" ref="BF193:BH193" si="1132">BF195+BF196</f>
        <v>0</v>
      </c>
      <c r="BG193" s="31">
        <f t="shared" si="1114"/>
        <v>8208.7000000000007</v>
      </c>
      <c r="BH193" s="42">
        <f t="shared" si="1132"/>
        <v>0</v>
      </c>
      <c r="BI193" s="69">
        <f t="shared" si="1115"/>
        <v>8208.7000000000007</v>
      </c>
      <c r="BJ193" s="31">
        <f t="shared" si="1126"/>
        <v>0</v>
      </c>
      <c r="BK193" s="31">
        <f t="shared" si="1126"/>
        <v>0</v>
      </c>
      <c r="BL193" s="31">
        <f t="shared" si="1067"/>
        <v>0</v>
      </c>
      <c r="BM193" s="31">
        <f t="shared" ref="BM193:BO193" si="1133">BM195+BM196</f>
        <v>0</v>
      </c>
      <c r="BN193" s="31">
        <f t="shared" si="1116"/>
        <v>0</v>
      </c>
      <c r="BO193" s="31">
        <f t="shared" si="1133"/>
        <v>0</v>
      </c>
      <c r="BP193" s="31">
        <f t="shared" si="1117"/>
        <v>0</v>
      </c>
      <c r="BQ193" s="31">
        <f t="shared" ref="BQ193:BS193" si="1134">BQ195+BQ196</f>
        <v>0</v>
      </c>
      <c r="BR193" s="31">
        <f t="shared" si="1118"/>
        <v>0</v>
      </c>
      <c r="BS193" s="31">
        <f t="shared" si="1134"/>
        <v>0</v>
      </c>
      <c r="BT193" s="31">
        <f t="shared" si="1119"/>
        <v>0</v>
      </c>
      <c r="BU193" s="31">
        <f t="shared" ref="BU193:BW193" si="1135">BU195+BU196</f>
        <v>0</v>
      </c>
      <c r="BV193" s="31">
        <f t="shared" si="1120"/>
        <v>0</v>
      </c>
      <c r="BW193" s="31">
        <f t="shared" si="1135"/>
        <v>0</v>
      </c>
      <c r="BX193" s="31">
        <f t="shared" si="1121"/>
        <v>0</v>
      </c>
      <c r="BY193" s="31">
        <f t="shared" ref="BY193:CA193" si="1136">BY195+BY196</f>
        <v>0</v>
      </c>
      <c r="BZ193" s="31">
        <f t="shared" si="1122"/>
        <v>0</v>
      </c>
      <c r="CA193" s="31">
        <f t="shared" si="1136"/>
        <v>0</v>
      </c>
      <c r="CB193" s="31">
        <f t="shared" si="1123"/>
        <v>0</v>
      </c>
      <c r="CC193" s="31">
        <f t="shared" ref="CC193:CE193" si="1137">CC195+CC196</f>
        <v>0</v>
      </c>
      <c r="CD193" s="31">
        <f t="shared" si="1124"/>
        <v>0</v>
      </c>
      <c r="CE193" s="42">
        <f t="shared" si="1137"/>
        <v>0</v>
      </c>
      <c r="CF193" s="69">
        <f t="shared" si="1125"/>
        <v>0</v>
      </c>
      <c r="CG193" s="25"/>
      <c r="CI193" s="8"/>
    </row>
    <row r="194" spans="1:87" x14ac:dyDescent="0.35">
      <c r="A194" s="102"/>
      <c r="B194" s="106" t="s">
        <v>5</v>
      </c>
      <c r="C194" s="104"/>
      <c r="D194" s="30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69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42"/>
      <c r="AJ194" s="69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42"/>
      <c r="BI194" s="69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42"/>
      <c r="CF194" s="69"/>
      <c r="CG194" s="25"/>
      <c r="CI194" s="8"/>
    </row>
    <row r="195" spans="1:87" s="3" customFormat="1" hidden="1" x14ac:dyDescent="0.35">
      <c r="A195" s="1"/>
      <c r="B195" s="4" t="s">
        <v>6</v>
      </c>
      <c r="C195" s="39"/>
      <c r="D195" s="30">
        <v>0</v>
      </c>
      <c r="E195" s="31"/>
      <c r="F195" s="31">
        <f t="shared" si="1039"/>
        <v>0</v>
      </c>
      <c r="G195" s="31"/>
      <c r="H195" s="31">
        <f t="shared" ref="H195:H197" si="1138">F195+G195</f>
        <v>0</v>
      </c>
      <c r="I195" s="31"/>
      <c r="J195" s="31">
        <f t="shared" ref="J195:J197" si="1139">H195+I195</f>
        <v>0</v>
      </c>
      <c r="K195" s="31"/>
      <c r="L195" s="31">
        <f t="shared" ref="L195:L197" si="1140">J195+K195</f>
        <v>0</v>
      </c>
      <c r="M195" s="31"/>
      <c r="N195" s="31">
        <f t="shared" ref="N195:N197" si="1141">L195+M195</f>
        <v>0</v>
      </c>
      <c r="O195" s="69"/>
      <c r="P195" s="31">
        <f t="shared" ref="P195:P197" si="1142">N195+O195</f>
        <v>0</v>
      </c>
      <c r="Q195" s="31"/>
      <c r="R195" s="31">
        <f t="shared" ref="R195:R197" si="1143">P195+Q195</f>
        <v>0</v>
      </c>
      <c r="S195" s="31"/>
      <c r="T195" s="31">
        <f t="shared" ref="T195:T197" si="1144">R195+S195</f>
        <v>0</v>
      </c>
      <c r="U195" s="31"/>
      <c r="V195" s="31">
        <f t="shared" ref="V195:V197" si="1145">T195+U195</f>
        <v>0</v>
      </c>
      <c r="W195" s="31"/>
      <c r="X195" s="31">
        <f t="shared" ref="X195:X197" si="1146">V195+W195</f>
        <v>0</v>
      </c>
      <c r="Y195" s="31"/>
      <c r="Z195" s="31">
        <f t="shared" ref="Z195:Z197" si="1147">X195+Y195</f>
        <v>0</v>
      </c>
      <c r="AA195" s="31"/>
      <c r="AB195" s="31">
        <f t="shared" ref="AB195:AB197" si="1148">Z195+AA195</f>
        <v>0</v>
      </c>
      <c r="AC195" s="31"/>
      <c r="AD195" s="31">
        <f t="shared" ref="AD195:AD197" si="1149">AB195+AC195</f>
        <v>0</v>
      </c>
      <c r="AE195" s="31"/>
      <c r="AF195" s="31">
        <f t="shared" ref="AF195:AF197" si="1150">AD195+AE195</f>
        <v>0</v>
      </c>
      <c r="AG195" s="31"/>
      <c r="AH195" s="31">
        <f t="shared" ref="AH195:AH197" si="1151">AF195+AG195</f>
        <v>0</v>
      </c>
      <c r="AI195" s="42"/>
      <c r="AJ195" s="31">
        <f t="shared" ref="AJ195:AJ197" si="1152">AH195+AI195</f>
        <v>0</v>
      </c>
      <c r="AK195" s="31">
        <v>2052.1999999999998</v>
      </c>
      <c r="AL195" s="31"/>
      <c r="AM195" s="31">
        <f t="shared" si="1055"/>
        <v>2052.1999999999998</v>
      </c>
      <c r="AN195" s="31"/>
      <c r="AO195" s="31">
        <f t="shared" ref="AO195:AO197" si="1153">AM195+AN195</f>
        <v>2052.1999999999998</v>
      </c>
      <c r="AP195" s="31"/>
      <c r="AQ195" s="31">
        <f t="shared" ref="AQ195:AQ197" si="1154">AO195+AP195</f>
        <v>2052.1999999999998</v>
      </c>
      <c r="AR195" s="31"/>
      <c r="AS195" s="31">
        <f t="shared" ref="AS195:AS197" si="1155">AQ195+AR195</f>
        <v>2052.1999999999998</v>
      </c>
      <c r="AT195" s="31"/>
      <c r="AU195" s="31">
        <f t="shared" ref="AU195:AU197" si="1156">AS195+AT195</f>
        <v>2052.1999999999998</v>
      </c>
      <c r="AV195" s="31"/>
      <c r="AW195" s="31">
        <f t="shared" ref="AW195:AW197" si="1157">AU195+AV195</f>
        <v>2052.1999999999998</v>
      </c>
      <c r="AX195" s="31"/>
      <c r="AY195" s="31">
        <f t="shared" ref="AY195:AY197" si="1158">AW195+AX195</f>
        <v>2052.1999999999998</v>
      </c>
      <c r="AZ195" s="31"/>
      <c r="BA195" s="31">
        <f t="shared" ref="BA195:BA197" si="1159">AY195+AZ195</f>
        <v>2052.1999999999998</v>
      </c>
      <c r="BB195" s="31"/>
      <c r="BC195" s="31">
        <f t="shared" ref="BC195:BC197" si="1160">BA195+BB195</f>
        <v>2052.1999999999998</v>
      </c>
      <c r="BD195" s="31"/>
      <c r="BE195" s="31">
        <f t="shared" ref="BE195:BE197" si="1161">BC195+BD195</f>
        <v>2052.1999999999998</v>
      </c>
      <c r="BF195" s="31"/>
      <c r="BG195" s="31">
        <f t="shared" ref="BG195:BG197" si="1162">BE195+BF195</f>
        <v>2052.1999999999998</v>
      </c>
      <c r="BH195" s="42"/>
      <c r="BI195" s="31">
        <f t="shared" ref="BI195:BI197" si="1163">BG195+BH195</f>
        <v>2052.1999999999998</v>
      </c>
      <c r="BJ195" s="31">
        <v>0</v>
      </c>
      <c r="BK195" s="31"/>
      <c r="BL195" s="31">
        <f t="shared" si="1067"/>
        <v>0</v>
      </c>
      <c r="BM195" s="31"/>
      <c r="BN195" s="31">
        <f t="shared" ref="BN195:BN197" si="1164">BL195+BM195</f>
        <v>0</v>
      </c>
      <c r="BO195" s="31"/>
      <c r="BP195" s="31">
        <f t="shared" ref="BP195:BP197" si="1165">BN195+BO195</f>
        <v>0</v>
      </c>
      <c r="BQ195" s="31"/>
      <c r="BR195" s="31">
        <f t="shared" ref="BR195:BR197" si="1166">BP195+BQ195</f>
        <v>0</v>
      </c>
      <c r="BS195" s="31"/>
      <c r="BT195" s="31">
        <f t="shared" ref="BT195:BT197" si="1167">BR195+BS195</f>
        <v>0</v>
      </c>
      <c r="BU195" s="31"/>
      <c r="BV195" s="31">
        <f t="shared" ref="BV195:BV197" si="1168">BT195+BU195</f>
        <v>0</v>
      </c>
      <c r="BW195" s="31"/>
      <c r="BX195" s="31">
        <f t="shared" ref="BX195:BX197" si="1169">BV195+BW195</f>
        <v>0</v>
      </c>
      <c r="BY195" s="31"/>
      <c r="BZ195" s="31">
        <f t="shared" ref="BZ195:BZ197" si="1170">BX195+BY195</f>
        <v>0</v>
      </c>
      <c r="CA195" s="31"/>
      <c r="CB195" s="31">
        <f t="shared" ref="CB195:CB197" si="1171">BZ195+CA195</f>
        <v>0</v>
      </c>
      <c r="CC195" s="31"/>
      <c r="CD195" s="31">
        <f t="shared" ref="CD195:CD197" si="1172">CB195+CC195</f>
        <v>0</v>
      </c>
      <c r="CE195" s="42"/>
      <c r="CF195" s="31">
        <f t="shared" ref="CF195:CF197" si="1173">CD195+CE195</f>
        <v>0</v>
      </c>
      <c r="CG195" s="25" t="s">
        <v>276</v>
      </c>
      <c r="CH195" s="19" t="s">
        <v>49</v>
      </c>
      <c r="CI195" s="8"/>
    </row>
    <row r="196" spans="1:87" x14ac:dyDescent="0.35">
      <c r="A196" s="102"/>
      <c r="B196" s="106" t="s">
        <v>20</v>
      </c>
      <c r="C196" s="106"/>
      <c r="D196" s="30">
        <v>0</v>
      </c>
      <c r="E196" s="31"/>
      <c r="F196" s="31">
        <f t="shared" si="1039"/>
        <v>0</v>
      </c>
      <c r="G196" s="31"/>
      <c r="H196" s="31">
        <f t="shared" si="1138"/>
        <v>0</v>
      </c>
      <c r="I196" s="31"/>
      <c r="J196" s="31">
        <f t="shared" si="1139"/>
        <v>0</v>
      </c>
      <c r="K196" s="31"/>
      <c r="L196" s="31">
        <f t="shared" si="1140"/>
        <v>0</v>
      </c>
      <c r="M196" s="31"/>
      <c r="N196" s="31">
        <f t="shared" si="1141"/>
        <v>0</v>
      </c>
      <c r="O196" s="69"/>
      <c r="P196" s="31">
        <f t="shared" si="1142"/>
        <v>0</v>
      </c>
      <c r="Q196" s="31"/>
      <c r="R196" s="31">
        <f t="shared" si="1143"/>
        <v>0</v>
      </c>
      <c r="S196" s="31"/>
      <c r="T196" s="31">
        <f t="shared" si="1144"/>
        <v>0</v>
      </c>
      <c r="U196" s="31"/>
      <c r="V196" s="31">
        <f t="shared" si="1145"/>
        <v>0</v>
      </c>
      <c r="W196" s="31"/>
      <c r="X196" s="31">
        <f t="shared" si="1146"/>
        <v>0</v>
      </c>
      <c r="Y196" s="31"/>
      <c r="Z196" s="31">
        <f t="shared" si="1147"/>
        <v>0</v>
      </c>
      <c r="AA196" s="31"/>
      <c r="AB196" s="31">
        <f t="shared" si="1148"/>
        <v>0</v>
      </c>
      <c r="AC196" s="31"/>
      <c r="AD196" s="31">
        <f t="shared" si="1149"/>
        <v>0</v>
      </c>
      <c r="AE196" s="31"/>
      <c r="AF196" s="31">
        <f t="shared" si="1150"/>
        <v>0</v>
      </c>
      <c r="AG196" s="31"/>
      <c r="AH196" s="31">
        <f t="shared" si="1151"/>
        <v>0</v>
      </c>
      <c r="AI196" s="42"/>
      <c r="AJ196" s="69">
        <f t="shared" si="1152"/>
        <v>0</v>
      </c>
      <c r="AK196" s="31">
        <v>6156.5</v>
      </c>
      <c r="AL196" s="31"/>
      <c r="AM196" s="31">
        <f t="shared" si="1055"/>
        <v>6156.5</v>
      </c>
      <c r="AN196" s="31"/>
      <c r="AO196" s="31">
        <f t="shared" si="1153"/>
        <v>6156.5</v>
      </c>
      <c r="AP196" s="31"/>
      <c r="AQ196" s="31">
        <f t="shared" si="1154"/>
        <v>6156.5</v>
      </c>
      <c r="AR196" s="31"/>
      <c r="AS196" s="31">
        <f t="shared" si="1155"/>
        <v>6156.5</v>
      </c>
      <c r="AT196" s="31"/>
      <c r="AU196" s="31">
        <f t="shared" si="1156"/>
        <v>6156.5</v>
      </c>
      <c r="AV196" s="31"/>
      <c r="AW196" s="31">
        <f t="shared" si="1157"/>
        <v>6156.5</v>
      </c>
      <c r="AX196" s="31"/>
      <c r="AY196" s="31">
        <f t="shared" si="1158"/>
        <v>6156.5</v>
      </c>
      <c r="AZ196" s="31"/>
      <c r="BA196" s="31">
        <f t="shared" si="1159"/>
        <v>6156.5</v>
      </c>
      <c r="BB196" s="31"/>
      <c r="BC196" s="31">
        <f t="shared" si="1160"/>
        <v>6156.5</v>
      </c>
      <c r="BD196" s="31"/>
      <c r="BE196" s="31">
        <f t="shared" si="1161"/>
        <v>6156.5</v>
      </c>
      <c r="BF196" s="31"/>
      <c r="BG196" s="31">
        <f t="shared" si="1162"/>
        <v>6156.5</v>
      </c>
      <c r="BH196" s="42"/>
      <c r="BI196" s="69">
        <f t="shared" si="1163"/>
        <v>6156.5</v>
      </c>
      <c r="BJ196" s="31">
        <v>0</v>
      </c>
      <c r="BK196" s="31"/>
      <c r="BL196" s="31">
        <f t="shared" si="1067"/>
        <v>0</v>
      </c>
      <c r="BM196" s="31"/>
      <c r="BN196" s="31">
        <f t="shared" si="1164"/>
        <v>0</v>
      </c>
      <c r="BO196" s="31"/>
      <c r="BP196" s="31">
        <f t="shared" si="1165"/>
        <v>0</v>
      </c>
      <c r="BQ196" s="31"/>
      <c r="BR196" s="31">
        <f t="shared" si="1166"/>
        <v>0</v>
      </c>
      <c r="BS196" s="31"/>
      <c r="BT196" s="31">
        <f t="shared" si="1167"/>
        <v>0</v>
      </c>
      <c r="BU196" s="31"/>
      <c r="BV196" s="31">
        <f t="shared" si="1168"/>
        <v>0</v>
      </c>
      <c r="BW196" s="31"/>
      <c r="BX196" s="31">
        <f t="shared" si="1169"/>
        <v>0</v>
      </c>
      <c r="BY196" s="31"/>
      <c r="BZ196" s="31">
        <f t="shared" si="1170"/>
        <v>0</v>
      </c>
      <c r="CA196" s="31"/>
      <c r="CB196" s="31">
        <f t="shared" si="1171"/>
        <v>0</v>
      </c>
      <c r="CC196" s="31"/>
      <c r="CD196" s="31">
        <f t="shared" si="1172"/>
        <v>0</v>
      </c>
      <c r="CE196" s="42"/>
      <c r="CF196" s="69">
        <f t="shared" si="1173"/>
        <v>0</v>
      </c>
      <c r="CG196" s="25" t="s">
        <v>278</v>
      </c>
      <c r="CI196" s="8"/>
    </row>
    <row r="197" spans="1:87" ht="54" x14ac:dyDescent="0.35">
      <c r="A197" s="102" t="s">
        <v>180</v>
      </c>
      <c r="B197" s="106" t="s">
        <v>122</v>
      </c>
      <c r="C197" s="106" t="s">
        <v>109</v>
      </c>
      <c r="D197" s="30">
        <f>D199+D200</f>
        <v>235920.4</v>
      </c>
      <c r="E197" s="31">
        <f>E199+E200</f>
        <v>0</v>
      </c>
      <c r="F197" s="31">
        <f t="shared" si="1039"/>
        <v>235920.4</v>
      </c>
      <c r="G197" s="31">
        <f>G199+G200</f>
        <v>0</v>
      </c>
      <c r="H197" s="31">
        <f t="shared" si="1138"/>
        <v>235920.4</v>
      </c>
      <c r="I197" s="31">
        <f>I199+I200</f>
        <v>0</v>
      </c>
      <c r="J197" s="31">
        <f t="shared" si="1139"/>
        <v>235920.4</v>
      </c>
      <c r="K197" s="31">
        <f>K199+K200</f>
        <v>0</v>
      </c>
      <c r="L197" s="31">
        <f t="shared" si="1140"/>
        <v>235920.4</v>
      </c>
      <c r="M197" s="31">
        <f>M199+M200</f>
        <v>0</v>
      </c>
      <c r="N197" s="31">
        <f t="shared" si="1141"/>
        <v>235920.4</v>
      </c>
      <c r="O197" s="69">
        <f>O199+O200</f>
        <v>-58980.1</v>
      </c>
      <c r="P197" s="31">
        <f t="shared" si="1142"/>
        <v>176940.3</v>
      </c>
      <c r="Q197" s="31">
        <f>Q199+Q200</f>
        <v>0</v>
      </c>
      <c r="R197" s="31">
        <f t="shared" si="1143"/>
        <v>176940.3</v>
      </c>
      <c r="S197" s="31">
        <f>S199+S200</f>
        <v>0</v>
      </c>
      <c r="T197" s="31">
        <f t="shared" si="1144"/>
        <v>176940.3</v>
      </c>
      <c r="U197" s="31">
        <f>U199+U200</f>
        <v>0</v>
      </c>
      <c r="V197" s="31">
        <f t="shared" si="1145"/>
        <v>176940.3</v>
      </c>
      <c r="W197" s="31">
        <f>W199+W200</f>
        <v>-176940.3</v>
      </c>
      <c r="X197" s="31">
        <f t="shared" si="1146"/>
        <v>0</v>
      </c>
      <c r="Y197" s="31">
        <f>Y199+Y200</f>
        <v>0</v>
      </c>
      <c r="Z197" s="31">
        <f t="shared" si="1147"/>
        <v>0</v>
      </c>
      <c r="AA197" s="31">
        <f>AA199+AA200</f>
        <v>0</v>
      </c>
      <c r="AB197" s="31">
        <f t="shared" si="1148"/>
        <v>0</v>
      </c>
      <c r="AC197" s="31">
        <f>AC199+AC200</f>
        <v>0</v>
      </c>
      <c r="AD197" s="31">
        <f t="shared" si="1149"/>
        <v>0</v>
      </c>
      <c r="AE197" s="31">
        <f>AE199+AE200</f>
        <v>0</v>
      </c>
      <c r="AF197" s="31">
        <f t="shared" si="1150"/>
        <v>0</v>
      </c>
      <c r="AG197" s="31">
        <f>AG199+AG200</f>
        <v>0</v>
      </c>
      <c r="AH197" s="31">
        <f t="shared" si="1151"/>
        <v>0</v>
      </c>
      <c r="AI197" s="42">
        <f>AI199+AI200</f>
        <v>0</v>
      </c>
      <c r="AJ197" s="69">
        <f t="shared" si="1152"/>
        <v>0</v>
      </c>
      <c r="AK197" s="31">
        <f t="shared" ref="AK197:BK197" si="1174">AK199+AK200</f>
        <v>0</v>
      </c>
      <c r="AL197" s="31">
        <f t="shared" ref="AL197:AN197" si="1175">AL199+AL200</f>
        <v>0</v>
      </c>
      <c r="AM197" s="31">
        <f t="shared" si="1055"/>
        <v>0</v>
      </c>
      <c r="AN197" s="31">
        <f t="shared" si="1175"/>
        <v>0</v>
      </c>
      <c r="AO197" s="31">
        <f t="shared" si="1153"/>
        <v>0</v>
      </c>
      <c r="AP197" s="31">
        <f t="shared" ref="AP197:AR197" si="1176">AP199+AP200</f>
        <v>0</v>
      </c>
      <c r="AQ197" s="31">
        <f t="shared" si="1154"/>
        <v>0</v>
      </c>
      <c r="AR197" s="31">
        <f t="shared" si="1176"/>
        <v>0</v>
      </c>
      <c r="AS197" s="31">
        <f t="shared" si="1155"/>
        <v>0</v>
      </c>
      <c r="AT197" s="31">
        <f t="shared" ref="AT197:AV197" si="1177">AT199+AT200</f>
        <v>1433.318</v>
      </c>
      <c r="AU197" s="31">
        <f t="shared" si="1156"/>
        <v>1433.318</v>
      </c>
      <c r="AV197" s="31">
        <f t="shared" si="1177"/>
        <v>0</v>
      </c>
      <c r="AW197" s="31">
        <f t="shared" si="1157"/>
        <v>1433.318</v>
      </c>
      <c r="AX197" s="31">
        <f t="shared" ref="AX197:AZ197" si="1178">AX199+AX200</f>
        <v>0</v>
      </c>
      <c r="AY197" s="31">
        <f t="shared" si="1158"/>
        <v>1433.318</v>
      </c>
      <c r="AZ197" s="31">
        <f t="shared" si="1178"/>
        <v>0</v>
      </c>
      <c r="BA197" s="31">
        <f t="shared" si="1159"/>
        <v>1433.318</v>
      </c>
      <c r="BB197" s="31">
        <f t="shared" ref="BB197:BD197" si="1179">BB199+BB200</f>
        <v>0</v>
      </c>
      <c r="BC197" s="31">
        <f t="shared" si="1160"/>
        <v>1433.318</v>
      </c>
      <c r="BD197" s="31">
        <f t="shared" si="1179"/>
        <v>0</v>
      </c>
      <c r="BE197" s="31">
        <f t="shared" si="1161"/>
        <v>1433.318</v>
      </c>
      <c r="BF197" s="31">
        <f t="shared" ref="BF197:BH197" si="1180">BF199+BF200</f>
        <v>0</v>
      </c>
      <c r="BG197" s="31">
        <f t="shared" si="1162"/>
        <v>1433.318</v>
      </c>
      <c r="BH197" s="42">
        <f t="shared" si="1180"/>
        <v>0</v>
      </c>
      <c r="BI197" s="69">
        <f t="shared" si="1163"/>
        <v>1433.318</v>
      </c>
      <c r="BJ197" s="31">
        <f t="shared" si="1174"/>
        <v>0</v>
      </c>
      <c r="BK197" s="31">
        <f t="shared" si="1174"/>
        <v>0</v>
      </c>
      <c r="BL197" s="31">
        <f t="shared" si="1067"/>
        <v>0</v>
      </c>
      <c r="BM197" s="31">
        <f t="shared" ref="BM197:BO197" si="1181">BM199+BM200</f>
        <v>0</v>
      </c>
      <c r="BN197" s="31">
        <f t="shared" si="1164"/>
        <v>0</v>
      </c>
      <c r="BO197" s="31">
        <f t="shared" si="1181"/>
        <v>0</v>
      </c>
      <c r="BP197" s="31">
        <f t="shared" si="1165"/>
        <v>0</v>
      </c>
      <c r="BQ197" s="31">
        <f t="shared" ref="BQ197:BS197" si="1182">BQ199+BQ200</f>
        <v>0</v>
      </c>
      <c r="BR197" s="31">
        <f t="shared" si="1166"/>
        <v>0</v>
      </c>
      <c r="BS197" s="31">
        <f t="shared" si="1182"/>
        <v>57546.781999999999</v>
      </c>
      <c r="BT197" s="31">
        <f t="shared" si="1167"/>
        <v>57546.781999999999</v>
      </c>
      <c r="BU197" s="31">
        <f t="shared" ref="BU197:BW197" si="1183">BU199+BU200</f>
        <v>0</v>
      </c>
      <c r="BV197" s="31">
        <f t="shared" si="1168"/>
        <v>57546.781999999999</v>
      </c>
      <c r="BW197" s="31">
        <f t="shared" si="1183"/>
        <v>176940.3</v>
      </c>
      <c r="BX197" s="31">
        <f t="shared" si="1169"/>
        <v>234487.08199999999</v>
      </c>
      <c r="BY197" s="31">
        <f t="shared" ref="BY197:CA197" si="1184">BY199+BY200</f>
        <v>0</v>
      </c>
      <c r="BZ197" s="31">
        <f t="shared" si="1170"/>
        <v>234487.08199999999</v>
      </c>
      <c r="CA197" s="31">
        <f t="shared" si="1184"/>
        <v>0</v>
      </c>
      <c r="CB197" s="31">
        <f t="shared" si="1171"/>
        <v>234487.08199999999</v>
      </c>
      <c r="CC197" s="31">
        <f t="shared" ref="CC197:CE197" si="1185">CC199+CC200</f>
        <v>0</v>
      </c>
      <c r="CD197" s="31">
        <f t="shared" si="1172"/>
        <v>234487.08199999999</v>
      </c>
      <c r="CE197" s="42">
        <f t="shared" si="1185"/>
        <v>0</v>
      </c>
      <c r="CF197" s="69">
        <f t="shared" si="1173"/>
        <v>234487.08199999999</v>
      </c>
      <c r="CG197" s="25"/>
      <c r="CI197" s="8"/>
    </row>
    <row r="198" spans="1:87" x14ac:dyDescent="0.35">
      <c r="A198" s="102"/>
      <c r="B198" s="106" t="s">
        <v>5</v>
      </c>
      <c r="C198" s="104"/>
      <c r="D198" s="30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69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42"/>
      <c r="AJ198" s="69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42"/>
      <c r="BI198" s="69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42"/>
      <c r="CF198" s="69"/>
      <c r="CG198" s="25"/>
      <c r="CI198" s="8"/>
    </row>
    <row r="199" spans="1:87" s="3" customFormat="1" hidden="1" x14ac:dyDescent="0.35">
      <c r="A199" s="1"/>
      <c r="B199" s="4" t="s">
        <v>6</v>
      </c>
      <c r="C199" s="39"/>
      <c r="D199" s="30">
        <v>58980.1</v>
      </c>
      <c r="E199" s="31"/>
      <c r="F199" s="31">
        <f t="shared" si="1039"/>
        <v>58980.1</v>
      </c>
      <c r="G199" s="31"/>
      <c r="H199" s="31">
        <f t="shared" ref="H199:H201" si="1186">F199+G199</f>
        <v>58980.1</v>
      </c>
      <c r="I199" s="31"/>
      <c r="J199" s="31">
        <f t="shared" ref="J199:J201" si="1187">H199+I199</f>
        <v>58980.1</v>
      </c>
      <c r="K199" s="31"/>
      <c r="L199" s="31">
        <f t="shared" ref="L199:L201" si="1188">J199+K199</f>
        <v>58980.1</v>
      </c>
      <c r="M199" s="31"/>
      <c r="N199" s="31">
        <f t="shared" ref="N199:N201" si="1189">L199+M199</f>
        <v>58980.1</v>
      </c>
      <c r="O199" s="69">
        <v>-58980.1</v>
      </c>
      <c r="P199" s="31">
        <f t="shared" ref="P199:P201" si="1190">N199+O199</f>
        <v>0</v>
      </c>
      <c r="Q199" s="31"/>
      <c r="R199" s="31">
        <f t="shared" ref="R199:R201" si="1191">P199+Q199</f>
        <v>0</v>
      </c>
      <c r="S199" s="31"/>
      <c r="T199" s="31">
        <f t="shared" ref="T199:T201" si="1192">R199+S199</f>
        <v>0</v>
      </c>
      <c r="U199" s="31"/>
      <c r="V199" s="31">
        <f t="shared" ref="V199:V201" si="1193">T199+U199</f>
        <v>0</v>
      </c>
      <c r="W199" s="31"/>
      <c r="X199" s="31">
        <f t="shared" ref="X199:X201" si="1194">V199+W199</f>
        <v>0</v>
      </c>
      <c r="Y199" s="31"/>
      <c r="Z199" s="31">
        <f t="shared" ref="Z199:Z201" si="1195">X199+Y199</f>
        <v>0</v>
      </c>
      <c r="AA199" s="31"/>
      <c r="AB199" s="31">
        <f t="shared" ref="AB199:AB201" si="1196">Z199+AA199</f>
        <v>0</v>
      </c>
      <c r="AC199" s="31"/>
      <c r="AD199" s="31">
        <f t="shared" ref="AD199:AD201" si="1197">AB199+AC199</f>
        <v>0</v>
      </c>
      <c r="AE199" s="31"/>
      <c r="AF199" s="31">
        <f t="shared" ref="AF199:AF201" si="1198">AD199+AE199</f>
        <v>0</v>
      </c>
      <c r="AG199" s="31"/>
      <c r="AH199" s="31">
        <f t="shared" ref="AH199:AH201" si="1199">AF199+AG199</f>
        <v>0</v>
      </c>
      <c r="AI199" s="42"/>
      <c r="AJ199" s="31">
        <f t="shared" ref="AJ199:AJ201" si="1200">AH199+AI199</f>
        <v>0</v>
      </c>
      <c r="AK199" s="31">
        <v>0</v>
      </c>
      <c r="AL199" s="31"/>
      <c r="AM199" s="31">
        <f t="shared" si="1055"/>
        <v>0</v>
      </c>
      <c r="AN199" s="31"/>
      <c r="AO199" s="31">
        <f t="shared" ref="AO199:AO201" si="1201">AM199+AN199</f>
        <v>0</v>
      </c>
      <c r="AP199" s="31"/>
      <c r="AQ199" s="31">
        <f t="shared" ref="AQ199:AQ201" si="1202">AO199+AP199</f>
        <v>0</v>
      </c>
      <c r="AR199" s="31"/>
      <c r="AS199" s="31">
        <f t="shared" ref="AS199:AS201" si="1203">AQ199+AR199</f>
        <v>0</v>
      </c>
      <c r="AT199" s="31">
        <v>1433.318</v>
      </c>
      <c r="AU199" s="31">
        <f t="shared" ref="AU199:AU201" si="1204">AS199+AT199</f>
        <v>1433.318</v>
      </c>
      <c r="AV199" s="31"/>
      <c r="AW199" s="31">
        <f t="shared" ref="AW199:AW201" si="1205">AU199+AV199</f>
        <v>1433.318</v>
      </c>
      <c r="AX199" s="31"/>
      <c r="AY199" s="31">
        <f t="shared" ref="AY199:AY201" si="1206">AW199+AX199</f>
        <v>1433.318</v>
      </c>
      <c r="AZ199" s="31"/>
      <c r="BA199" s="31">
        <f t="shared" ref="BA199:BA201" si="1207">AY199+AZ199</f>
        <v>1433.318</v>
      </c>
      <c r="BB199" s="31"/>
      <c r="BC199" s="31">
        <f t="shared" ref="BC199:BC201" si="1208">BA199+BB199</f>
        <v>1433.318</v>
      </c>
      <c r="BD199" s="31"/>
      <c r="BE199" s="31">
        <f t="shared" ref="BE199:BE201" si="1209">BC199+BD199</f>
        <v>1433.318</v>
      </c>
      <c r="BF199" s="31"/>
      <c r="BG199" s="31">
        <f t="shared" ref="BG199:BG201" si="1210">BE199+BF199</f>
        <v>1433.318</v>
      </c>
      <c r="BH199" s="42"/>
      <c r="BI199" s="31">
        <f t="shared" ref="BI199:BI201" si="1211">BG199+BH199</f>
        <v>1433.318</v>
      </c>
      <c r="BJ199" s="31">
        <v>0</v>
      </c>
      <c r="BK199" s="31"/>
      <c r="BL199" s="31">
        <f t="shared" si="1067"/>
        <v>0</v>
      </c>
      <c r="BM199" s="31"/>
      <c r="BN199" s="31">
        <f t="shared" ref="BN199:BN201" si="1212">BL199+BM199</f>
        <v>0</v>
      </c>
      <c r="BO199" s="31"/>
      <c r="BP199" s="31">
        <f t="shared" ref="BP199:BP201" si="1213">BN199+BO199</f>
        <v>0</v>
      </c>
      <c r="BQ199" s="31"/>
      <c r="BR199" s="31">
        <f t="shared" ref="BR199:BR201" si="1214">BP199+BQ199</f>
        <v>0</v>
      </c>
      <c r="BS199" s="31">
        <v>57546.781999999999</v>
      </c>
      <c r="BT199" s="31">
        <f t="shared" ref="BT199:BT201" si="1215">BR199+BS199</f>
        <v>57546.781999999999</v>
      </c>
      <c r="BU199" s="31"/>
      <c r="BV199" s="31">
        <f t="shared" ref="BV199:BV201" si="1216">BT199+BU199</f>
        <v>57546.781999999999</v>
      </c>
      <c r="BW199" s="31"/>
      <c r="BX199" s="31">
        <f t="shared" ref="BX199:BX201" si="1217">BV199+BW199</f>
        <v>57546.781999999999</v>
      </c>
      <c r="BY199" s="31"/>
      <c r="BZ199" s="31">
        <f t="shared" ref="BZ199:BZ201" si="1218">BX199+BY199</f>
        <v>57546.781999999999</v>
      </c>
      <c r="CA199" s="31"/>
      <c r="CB199" s="31">
        <f t="shared" ref="CB199:CB201" si="1219">BZ199+CA199</f>
        <v>57546.781999999999</v>
      </c>
      <c r="CC199" s="31"/>
      <c r="CD199" s="31">
        <f t="shared" ref="CD199:CD201" si="1220">CB199+CC199</f>
        <v>57546.781999999999</v>
      </c>
      <c r="CE199" s="42"/>
      <c r="CF199" s="31">
        <f t="shared" ref="CF199:CF201" si="1221">CD199+CE199</f>
        <v>57546.781999999999</v>
      </c>
      <c r="CG199" s="25" t="s">
        <v>277</v>
      </c>
      <c r="CH199" s="19" t="s">
        <v>49</v>
      </c>
      <c r="CI199" s="8"/>
    </row>
    <row r="200" spans="1:87" x14ac:dyDescent="0.35">
      <c r="A200" s="102"/>
      <c r="B200" s="106" t="s">
        <v>20</v>
      </c>
      <c r="C200" s="106"/>
      <c r="D200" s="30">
        <v>176940.3</v>
      </c>
      <c r="E200" s="31"/>
      <c r="F200" s="31">
        <f t="shared" si="1039"/>
        <v>176940.3</v>
      </c>
      <c r="G200" s="31"/>
      <c r="H200" s="31">
        <f t="shared" si="1186"/>
        <v>176940.3</v>
      </c>
      <c r="I200" s="31"/>
      <c r="J200" s="31">
        <f t="shared" si="1187"/>
        <v>176940.3</v>
      </c>
      <c r="K200" s="31"/>
      <c r="L200" s="31">
        <f t="shared" si="1188"/>
        <v>176940.3</v>
      </c>
      <c r="M200" s="31"/>
      <c r="N200" s="31">
        <f t="shared" si="1189"/>
        <v>176940.3</v>
      </c>
      <c r="O200" s="69"/>
      <c r="P200" s="31">
        <f t="shared" si="1190"/>
        <v>176940.3</v>
      </c>
      <c r="Q200" s="31"/>
      <c r="R200" s="31">
        <f t="shared" si="1191"/>
        <v>176940.3</v>
      </c>
      <c r="S200" s="31"/>
      <c r="T200" s="31">
        <f t="shared" si="1192"/>
        <v>176940.3</v>
      </c>
      <c r="U200" s="31"/>
      <c r="V200" s="31">
        <f t="shared" si="1193"/>
        <v>176940.3</v>
      </c>
      <c r="W200" s="31">
        <v>-176940.3</v>
      </c>
      <c r="X200" s="31">
        <f t="shared" si="1194"/>
        <v>0</v>
      </c>
      <c r="Y200" s="31"/>
      <c r="Z200" s="31">
        <f t="shared" si="1195"/>
        <v>0</v>
      </c>
      <c r="AA200" s="31"/>
      <c r="AB200" s="31">
        <f t="shared" si="1196"/>
        <v>0</v>
      </c>
      <c r="AC200" s="31"/>
      <c r="AD200" s="31">
        <f t="shared" si="1197"/>
        <v>0</v>
      </c>
      <c r="AE200" s="31"/>
      <c r="AF200" s="31">
        <f t="shared" si="1198"/>
        <v>0</v>
      </c>
      <c r="AG200" s="31"/>
      <c r="AH200" s="31">
        <f t="shared" si="1199"/>
        <v>0</v>
      </c>
      <c r="AI200" s="42"/>
      <c r="AJ200" s="69">
        <f t="shared" si="1200"/>
        <v>0</v>
      </c>
      <c r="AK200" s="31">
        <v>0</v>
      </c>
      <c r="AL200" s="31"/>
      <c r="AM200" s="31">
        <f t="shared" si="1055"/>
        <v>0</v>
      </c>
      <c r="AN200" s="31"/>
      <c r="AO200" s="31">
        <f t="shared" si="1201"/>
        <v>0</v>
      </c>
      <c r="AP200" s="31"/>
      <c r="AQ200" s="31">
        <f t="shared" si="1202"/>
        <v>0</v>
      </c>
      <c r="AR200" s="31"/>
      <c r="AS200" s="31">
        <f t="shared" si="1203"/>
        <v>0</v>
      </c>
      <c r="AT200" s="31"/>
      <c r="AU200" s="31">
        <f t="shared" si="1204"/>
        <v>0</v>
      </c>
      <c r="AV200" s="31"/>
      <c r="AW200" s="31">
        <f t="shared" si="1205"/>
        <v>0</v>
      </c>
      <c r="AX200" s="31"/>
      <c r="AY200" s="31">
        <f t="shared" si="1206"/>
        <v>0</v>
      </c>
      <c r="AZ200" s="31"/>
      <c r="BA200" s="31">
        <f t="shared" si="1207"/>
        <v>0</v>
      </c>
      <c r="BB200" s="31"/>
      <c r="BC200" s="31">
        <f t="shared" si="1208"/>
        <v>0</v>
      </c>
      <c r="BD200" s="31"/>
      <c r="BE200" s="31">
        <f t="shared" si="1209"/>
        <v>0</v>
      </c>
      <c r="BF200" s="31"/>
      <c r="BG200" s="31">
        <f t="shared" si="1210"/>
        <v>0</v>
      </c>
      <c r="BH200" s="42"/>
      <c r="BI200" s="69">
        <f t="shared" si="1211"/>
        <v>0</v>
      </c>
      <c r="BJ200" s="31">
        <v>0</v>
      </c>
      <c r="BK200" s="31"/>
      <c r="BL200" s="31">
        <f t="shared" si="1067"/>
        <v>0</v>
      </c>
      <c r="BM200" s="31"/>
      <c r="BN200" s="31">
        <f t="shared" si="1212"/>
        <v>0</v>
      </c>
      <c r="BO200" s="31"/>
      <c r="BP200" s="31">
        <f t="shared" si="1213"/>
        <v>0</v>
      </c>
      <c r="BQ200" s="31"/>
      <c r="BR200" s="31">
        <f t="shared" si="1214"/>
        <v>0</v>
      </c>
      <c r="BS200" s="31"/>
      <c r="BT200" s="31">
        <f t="shared" si="1215"/>
        <v>0</v>
      </c>
      <c r="BU200" s="31"/>
      <c r="BV200" s="31">
        <f t="shared" si="1216"/>
        <v>0</v>
      </c>
      <c r="BW200" s="31">
        <v>176940.3</v>
      </c>
      <c r="BX200" s="31">
        <f t="shared" si="1217"/>
        <v>176940.3</v>
      </c>
      <c r="BY200" s="31"/>
      <c r="BZ200" s="31">
        <f t="shared" si="1218"/>
        <v>176940.3</v>
      </c>
      <c r="CA200" s="31"/>
      <c r="CB200" s="31">
        <f t="shared" si="1219"/>
        <v>176940.3</v>
      </c>
      <c r="CC200" s="31"/>
      <c r="CD200" s="31">
        <f t="shared" si="1220"/>
        <v>176940.3</v>
      </c>
      <c r="CE200" s="42"/>
      <c r="CF200" s="69">
        <f t="shared" si="1221"/>
        <v>176940.3</v>
      </c>
      <c r="CG200" s="25" t="s">
        <v>278</v>
      </c>
      <c r="CI200" s="8"/>
    </row>
    <row r="201" spans="1:87" ht="54" x14ac:dyDescent="0.35">
      <c r="A201" s="102" t="s">
        <v>181</v>
      </c>
      <c r="B201" s="106" t="s">
        <v>123</v>
      </c>
      <c r="C201" s="106" t="s">
        <v>109</v>
      </c>
      <c r="D201" s="30">
        <f>D203+D204</f>
        <v>270720.40000000002</v>
      </c>
      <c r="E201" s="31">
        <f>E203+E204</f>
        <v>0</v>
      </c>
      <c r="F201" s="31">
        <f t="shared" si="1039"/>
        <v>270720.40000000002</v>
      </c>
      <c r="G201" s="31">
        <f>G203+G204</f>
        <v>0</v>
      </c>
      <c r="H201" s="31">
        <f t="shared" si="1186"/>
        <v>270720.40000000002</v>
      </c>
      <c r="I201" s="31">
        <f>I203+I204</f>
        <v>0</v>
      </c>
      <c r="J201" s="31">
        <f t="shared" si="1187"/>
        <v>270720.40000000002</v>
      </c>
      <c r="K201" s="31">
        <f>K203+K204+K205</f>
        <v>0</v>
      </c>
      <c r="L201" s="31">
        <f t="shared" si="1188"/>
        <v>270720.40000000002</v>
      </c>
      <c r="M201" s="31">
        <f>M203+M204+M205</f>
        <v>0</v>
      </c>
      <c r="N201" s="31">
        <f t="shared" si="1189"/>
        <v>270720.40000000002</v>
      </c>
      <c r="O201" s="69">
        <f>O203+O204+O205</f>
        <v>14029.483000000007</v>
      </c>
      <c r="P201" s="31">
        <f t="shared" si="1190"/>
        <v>284749.88300000003</v>
      </c>
      <c r="Q201" s="31">
        <f>Q203+Q204+Q205</f>
        <v>0</v>
      </c>
      <c r="R201" s="31">
        <f t="shared" si="1191"/>
        <v>284749.88300000003</v>
      </c>
      <c r="S201" s="31">
        <f>S203+S204+S205</f>
        <v>0</v>
      </c>
      <c r="T201" s="31">
        <f t="shared" si="1192"/>
        <v>284749.88300000003</v>
      </c>
      <c r="U201" s="31">
        <f>U203+U204+U205</f>
        <v>0</v>
      </c>
      <c r="V201" s="31">
        <f t="shared" si="1193"/>
        <v>284749.88300000003</v>
      </c>
      <c r="W201" s="31">
        <f>W203+W204+W205</f>
        <v>0</v>
      </c>
      <c r="X201" s="31">
        <f t="shared" si="1194"/>
        <v>284749.88300000003</v>
      </c>
      <c r="Y201" s="31">
        <f>Y203+Y204+Y205</f>
        <v>0</v>
      </c>
      <c r="Z201" s="31">
        <f t="shared" si="1195"/>
        <v>284749.88300000003</v>
      </c>
      <c r="AA201" s="31">
        <f>AA203+AA204+AA205</f>
        <v>-14552.05</v>
      </c>
      <c r="AB201" s="31">
        <f t="shared" si="1196"/>
        <v>270197.83300000004</v>
      </c>
      <c r="AC201" s="31">
        <f>AC203+AC204+AC205</f>
        <v>0</v>
      </c>
      <c r="AD201" s="31">
        <f t="shared" si="1197"/>
        <v>270197.83300000004</v>
      </c>
      <c r="AE201" s="31">
        <f>AE203+AE204+AE205</f>
        <v>35727.800000000003</v>
      </c>
      <c r="AF201" s="31">
        <f t="shared" si="1198"/>
        <v>305925.63300000003</v>
      </c>
      <c r="AG201" s="31">
        <f>AG203+AG204+AG205</f>
        <v>0</v>
      </c>
      <c r="AH201" s="31">
        <f t="shared" si="1199"/>
        <v>305925.63300000003</v>
      </c>
      <c r="AI201" s="42">
        <f>AI203+AI204+AI205</f>
        <v>0</v>
      </c>
      <c r="AJ201" s="69">
        <f t="shared" si="1200"/>
        <v>305925.63300000003</v>
      </c>
      <c r="AK201" s="31">
        <f t="shared" ref="AK201:BK201" si="1222">AK203+AK204</f>
        <v>0</v>
      </c>
      <c r="AL201" s="31">
        <f t="shared" ref="AL201:AN201" si="1223">AL203+AL204</f>
        <v>0</v>
      </c>
      <c r="AM201" s="31">
        <f t="shared" si="1055"/>
        <v>0</v>
      </c>
      <c r="AN201" s="31">
        <f t="shared" si="1223"/>
        <v>0</v>
      </c>
      <c r="AO201" s="31">
        <f t="shared" si="1201"/>
        <v>0</v>
      </c>
      <c r="AP201" s="31">
        <f t="shared" ref="AP201" si="1224">AP203+AP204</f>
        <v>0</v>
      </c>
      <c r="AQ201" s="31">
        <f t="shared" si="1202"/>
        <v>0</v>
      </c>
      <c r="AR201" s="31">
        <f>AR203+AR204+AR205</f>
        <v>0</v>
      </c>
      <c r="AS201" s="31">
        <f t="shared" si="1203"/>
        <v>0</v>
      </c>
      <c r="AT201" s="31">
        <f>AT203+AT204+AT205</f>
        <v>0</v>
      </c>
      <c r="AU201" s="31">
        <f t="shared" si="1204"/>
        <v>0</v>
      </c>
      <c r="AV201" s="31">
        <f>AV203+AV204+AV205</f>
        <v>0</v>
      </c>
      <c r="AW201" s="31">
        <f t="shared" si="1205"/>
        <v>0</v>
      </c>
      <c r="AX201" s="31">
        <f>AX203+AX204+AX205</f>
        <v>135331.242</v>
      </c>
      <c r="AY201" s="31">
        <f t="shared" si="1206"/>
        <v>135331.242</v>
      </c>
      <c r="AZ201" s="31">
        <f>AZ203+AZ204+AZ205</f>
        <v>0</v>
      </c>
      <c r="BA201" s="31">
        <f t="shared" si="1207"/>
        <v>135331.242</v>
      </c>
      <c r="BB201" s="31">
        <f>BB203+BB204+BB205</f>
        <v>0</v>
      </c>
      <c r="BC201" s="31">
        <f t="shared" si="1208"/>
        <v>135331.242</v>
      </c>
      <c r="BD201" s="31">
        <f>BD203+BD204+BD205</f>
        <v>0</v>
      </c>
      <c r="BE201" s="31">
        <f t="shared" si="1209"/>
        <v>135331.242</v>
      </c>
      <c r="BF201" s="31">
        <f>BF203+BF204+BF205</f>
        <v>-83006.649999999994</v>
      </c>
      <c r="BG201" s="31">
        <f t="shared" si="1210"/>
        <v>52324.592000000004</v>
      </c>
      <c r="BH201" s="42">
        <f>BH203+BH204+BH205</f>
        <v>0</v>
      </c>
      <c r="BI201" s="69">
        <f t="shared" si="1211"/>
        <v>52324.592000000004</v>
      </c>
      <c r="BJ201" s="31">
        <f t="shared" si="1222"/>
        <v>0</v>
      </c>
      <c r="BK201" s="31">
        <f t="shared" si="1222"/>
        <v>0</v>
      </c>
      <c r="BL201" s="31">
        <f t="shared" si="1067"/>
        <v>0</v>
      </c>
      <c r="BM201" s="31">
        <f t="shared" ref="BM201:BO201" si="1225">BM203+BM204</f>
        <v>0</v>
      </c>
      <c r="BN201" s="31">
        <f t="shared" si="1212"/>
        <v>0</v>
      </c>
      <c r="BO201" s="31">
        <f t="shared" si="1225"/>
        <v>0</v>
      </c>
      <c r="BP201" s="31">
        <f t="shared" si="1213"/>
        <v>0</v>
      </c>
      <c r="BQ201" s="31">
        <f>BQ203+BQ204+BQ205</f>
        <v>0</v>
      </c>
      <c r="BR201" s="31">
        <f t="shared" si="1214"/>
        <v>0</v>
      </c>
      <c r="BS201" s="31">
        <f>BS203+BS204+BS205</f>
        <v>0</v>
      </c>
      <c r="BT201" s="31">
        <f t="shared" si="1215"/>
        <v>0</v>
      </c>
      <c r="BU201" s="31">
        <f>BU203+BU204+BU205</f>
        <v>0</v>
      </c>
      <c r="BV201" s="31">
        <f t="shared" si="1216"/>
        <v>0</v>
      </c>
      <c r="BW201" s="31">
        <f>BW203+BW204+BW205</f>
        <v>0</v>
      </c>
      <c r="BX201" s="31">
        <f t="shared" si="1217"/>
        <v>0</v>
      </c>
      <c r="BY201" s="31">
        <f>BY203+BY204+BY205</f>
        <v>0</v>
      </c>
      <c r="BZ201" s="31">
        <f t="shared" si="1218"/>
        <v>0</v>
      </c>
      <c r="CA201" s="31">
        <f>CA203+CA204+CA205</f>
        <v>0</v>
      </c>
      <c r="CB201" s="31">
        <f t="shared" si="1219"/>
        <v>0</v>
      </c>
      <c r="CC201" s="31">
        <f>CC203+CC204+CC205</f>
        <v>0</v>
      </c>
      <c r="CD201" s="31">
        <f t="shared" si="1220"/>
        <v>0</v>
      </c>
      <c r="CE201" s="42">
        <f>CE203+CE204+CE205</f>
        <v>0</v>
      </c>
      <c r="CF201" s="69">
        <f t="shared" si="1221"/>
        <v>0</v>
      </c>
      <c r="CG201" s="25"/>
      <c r="CI201" s="8"/>
    </row>
    <row r="202" spans="1:87" x14ac:dyDescent="0.35">
      <c r="A202" s="102"/>
      <c r="B202" s="106" t="s">
        <v>5</v>
      </c>
      <c r="C202" s="106"/>
      <c r="D202" s="30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69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42"/>
      <c r="AJ202" s="69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42"/>
      <c r="BI202" s="69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42"/>
      <c r="CF202" s="69"/>
      <c r="CG202" s="25"/>
      <c r="CI202" s="8"/>
    </row>
    <row r="203" spans="1:87" s="3" customFormat="1" hidden="1" x14ac:dyDescent="0.35">
      <c r="A203" s="1"/>
      <c r="B203" s="39" t="s">
        <v>6</v>
      </c>
      <c r="C203" s="39"/>
      <c r="D203" s="30">
        <v>67680.100000000006</v>
      </c>
      <c r="E203" s="31"/>
      <c r="F203" s="31">
        <f t="shared" si="1039"/>
        <v>67680.100000000006</v>
      </c>
      <c r="G203" s="31"/>
      <c r="H203" s="31">
        <f t="shared" ref="H203:H206" si="1226">F203+G203</f>
        <v>67680.100000000006</v>
      </c>
      <c r="I203" s="31"/>
      <c r="J203" s="31">
        <f t="shared" ref="J203:J206" si="1227">H203+I203</f>
        <v>67680.100000000006</v>
      </c>
      <c r="K203" s="31">
        <f>11520.4-11520.4</f>
        <v>0</v>
      </c>
      <c r="L203" s="31">
        <f t="shared" ref="L203:L206" si="1228">J203+K203</f>
        <v>67680.100000000006</v>
      </c>
      <c r="M203" s="31">
        <f>11520.4-11520.4</f>
        <v>0</v>
      </c>
      <c r="N203" s="31">
        <f t="shared" ref="N203:N206" si="1229">L203+M203</f>
        <v>67680.100000000006</v>
      </c>
      <c r="O203" s="69">
        <f>-52930.217+10800</f>
        <v>-42130.216999999997</v>
      </c>
      <c r="P203" s="31">
        <f t="shared" ref="P203:P206" si="1230">N203+O203</f>
        <v>25549.883000000009</v>
      </c>
      <c r="Q203" s="31"/>
      <c r="R203" s="31">
        <f t="shared" ref="R203:R206" si="1231">P203+Q203</f>
        <v>25549.883000000009</v>
      </c>
      <c r="S203" s="31"/>
      <c r="T203" s="31">
        <f t="shared" ref="T203:T206" si="1232">R203+S203</f>
        <v>25549.883000000009</v>
      </c>
      <c r="U203" s="31"/>
      <c r="V203" s="31">
        <f t="shared" ref="V203:V206" si="1233">T203+U203</f>
        <v>25549.883000000009</v>
      </c>
      <c r="W203" s="31"/>
      <c r="X203" s="31">
        <f t="shared" ref="X203:X206" si="1234">V203+W203</f>
        <v>25549.883000000009</v>
      </c>
      <c r="Y203" s="31"/>
      <c r="Z203" s="31">
        <f t="shared" ref="Z203:Z206" si="1235">X203+Y203</f>
        <v>25549.883000000009</v>
      </c>
      <c r="AA203" s="31">
        <v>-14552.05</v>
      </c>
      <c r="AB203" s="31">
        <f t="shared" ref="AB203:AB206" si="1236">Z203+AA203</f>
        <v>10997.83300000001</v>
      </c>
      <c r="AC203" s="31"/>
      <c r="AD203" s="31">
        <f t="shared" ref="AD203:AD206" si="1237">AB203+AC203</f>
        <v>10997.83300000001</v>
      </c>
      <c r="AE203" s="31"/>
      <c r="AF203" s="31">
        <f t="shared" ref="AF203:AF206" si="1238">AD203+AE203</f>
        <v>10997.83300000001</v>
      </c>
      <c r="AG203" s="31"/>
      <c r="AH203" s="31">
        <f t="shared" ref="AH203:AH206" si="1239">AF203+AG203</f>
        <v>10997.83300000001</v>
      </c>
      <c r="AI203" s="42"/>
      <c r="AJ203" s="31">
        <f t="shared" ref="AJ203:AJ206" si="1240">AH203+AI203</f>
        <v>10997.83300000001</v>
      </c>
      <c r="AK203" s="31">
        <v>0</v>
      </c>
      <c r="AL203" s="31"/>
      <c r="AM203" s="31">
        <f t="shared" si="1055"/>
        <v>0</v>
      </c>
      <c r="AN203" s="31"/>
      <c r="AO203" s="31">
        <f t="shared" ref="AO203:AO206" si="1241">AM203+AN203</f>
        <v>0</v>
      </c>
      <c r="AP203" s="31"/>
      <c r="AQ203" s="31">
        <f t="shared" ref="AQ203:AQ206" si="1242">AO203+AP203</f>
        <v>0</v>
      </c>
      <c r="AR203" s="31"/>
      <c r="AS203" s="31">
        <f t="shared" ref="AS203:AS206" si="1243">AQ203+AR203</f>
        <v>0</v>
      </c>
      <c r="AT203" s="31"/>
      <c r="AU203" s="31">
        <f t="shared" ref="AU203:AU206" si="1244">AS203+AT203</f>
        <v>0</v>
      </c>
      <c r="AV203" s="31"/>
      <c r="AW203" s="31">
        <f t="shared" ref="AW203:AW206" si="1245">AU203+AV203</f>
        <v>0</v>
      </c>
      <c r="AX203" s="31">
        <v>23039.741999999998</v>
      </c>
      <c r="AY203" s="31">
        <f t="shared" ref="AY203:AY206" si="1246">AW203+AX203</f>
        <v>23039.741999999998</v>
      </c>
      <c r="AZ203" s="31"/>
      <c r="BA203" s="31">
        <f t="shared" ref="BA203:BA206" si="1247">AY203+AZ203</f>
        <v>23039.741999999998</v>
      </c>
      <c r="BB203" s="31"/>
      <c r="BC203" s="31">
        <f t="shared" ref="BC203:BC206" si="1248">BA203+BB203</f>
        <v>23039.741999999998</v>
      </c>
      <c r="BD203" s="31"/>
      <c r="BE203" s="31">
        <f t="shared" ref="BE203:BE206" si="1249">BC203+BD203</f>
        <v>23039.741999999998</v>
      </c>
      <c r="BF203" s="31">
        <v>-1016.15</v>
      </c>
      <c r="BG203" s="31">
        <f t="shared" ref="BG203:BG206" si="1250">BE203+BF203</f>
        <v>22023.591999999997</v>
      </c>
      <c r="BH203" s="42"/>
      <c r="BI203" s="31">
        <f t="shared" ref="BI203:BI206" si="1251">BG203+BH203</f>
        <v>22023.591999999997</v>
      </c>
      <c r="BJ203" s="31">
        <v>0</v>
      </c>
      <c r="BK203" s="31"/>
      <c r="BL203" s="31">
        <f t="shared" si="1067"/>
        <v>0</v>
      </c>
      <c r="BM203" s="31"/>
      <c r="BN203" s="31">
        <f t="shared" ref="BN203:BN206" si="1252">BL203+BM203</f>
        <v>0</v>
      </c>
      <c r="BO203" s="31"/>
      <c r="BP203" s="31">
        <f t="shared" ref="BP203:BP206" si="1253">BN203+BO203</f>
        <v>0</v>
      </c>
      <c r="BQ203" s="31"/>
      <c r="BR203" s="31">
        <f t="shared" ref="BR203:BR206" si="1254">BP203+BQ203</f>
        <v>0</v>
      </c>
      <c r="BS203" s="31"/>
      <c r="BT203" s="31">
        <f t="shared" ref="BT203:BT206" si="1255">BR203+BS203</f>
        <v>0</v>
      </c>
      <c r="BU203" s="31"/>
      <c r="BV203" s="31">
        <f t="shared" ref="BV203:BV206" si="1256">BT203+BU203</f>
        <v>0</v>
      </c>
      <c r="BW203" s="31"/>
      <c r="BX203" s="31">
        <f t="shared" ref="BX203:BX206" si="1257">BV203+BW203</f>
        <v>0</v>
      </c>
      <c r="BY203" s="31"/>
      <c r="BZ203" s="31">
        <f t="shared" ref="BZ203:BZ206" si="1258">BX203+BY203</f>
        <v>0</v>
      </c>
      <c r="CA203" s="31"/>
      <c r="CB203" s="31">
        <f t="shared" ref="CB203:CB206" si="1259">BZ203+CA203</f>
        <v>0</v>
      </c>
      <c r="CC203" s="31"/>
      <c r="CD203" s="31">
        <f t="shared" ref="CD203:CD206" si="1260">CB203+CC203</f>
        <v>0</v>
      </c>
      <c r="CE203" s="42"/>
      <c r="CF203" s="31">
        <f t="shared" ref="CF203:CF206" si="1261">CD203+CE203</f>
        <v>0</v>
      </c>
      <c r="CG203" s="25" t="s">
        <v>335</v>
      </c>
      <c r="CH203" s="19" t="s">
        <v>49</v>
      </c>
      <c r="CI203" s="8"/>
    </row>
    <row r="204" spans="1:87" x14ac:dyDescent="0.35">
      <c r="A204" s="102"/>
      <c r="B204" s="106" t="s">
        <v>20</v>
      </c>
      <c r="C204" s="106"/>
      <c r="D204" s="30">
        <v>203040.3</v>
      </c>
      <c r="E204" s="31"/>
      <c r="F204" s="31">
        <f t="shared" si="1039"/>
        <v>203040.3</v>
      </c>
      <c r="G204" s="31"/>
      <c r="H204" s="31">
        <f t="shared" si="1226"/>
        <v>203040.3</v>
      </c>
      <c r="I204" s="31"/>
      <c r="J204" s="31">
        <f t="shared" si="1227"/>
        <v>203040.3</v>
      </c>
      <c r="K204" s="31"/>
      <c r="L204" s="31">
        <f t="shared" si="1228"/>
        <v>203040.3</v>
      </c>
      <c r="M204" s="31"/>
      <c r="N204" s="31">
        <f t="shared" si="1229"/>
        <v>203040.3</v>
      </c>
      <c r="O204" s="69">
        <f>-203040.3+2700</f>
        <v>-200340.3</v>
      </c>
      <c r="P204" s="31">
        <f t="shared" si="1230"/>
        <v>2700</v>
      </c>
      <c r="Q204" s="31"/>
      <c r="R204" s="31">
        <f t="shared" si="1231"/>
        <v>2700</v>
      </c>
      <c r="S204" s="31"/>
      <c r="T204" s="31">
        <f t="shared" si="1232"/>
        <v>2700</v>
      </c>
      <c r="U204" s="31"/>
      <c r="V204" s="31">
        <f t="shared" si="1233"/>
        <v>2700</v>
      </c>
      <c r="W204" s="31"/>
      <c r="X204" s="31">
        <f t="shared" si="1234"/>
        <v>2700</v>
      </c>
      <c r="Y204" s="31"/>
      <c r="Z204" s="31">
        <f t="shared" si="1235"/>
        <v>2700</v>
      </c>
      <c r="AA204" s="31"/>
      <c r="AB204" s="31">
        <f t="shared" si="1236"/>
        <v>2700</v>
      </c>
      <c r="AC204" s="31"/>
      <c r="AD204" s="31">
        <f t="shared" si="1237"/>
        <v>2700</v>
      </c>
      <c r="AE204" s="31">
        <v>35727.800000000003</v>
      </c>
      <c r="AF204" s="31">
        <f t="shared" si="1238"/>
        <v>38427.800000000003</v>
      </c>
      <c r="AG204" s="31"/>
      <c r="AH204" s="31">
        <f t="shared" si="1239"/>
        <v>38427.800000000003</v>
      </c>
      <c r="AI204" s="42"/>
      <c r="AJ204" s="69">
        <f t="shared" si="1240"/>
        <v>38427.800000000003</v>
      </c>
      <c r="AK204" s="31">
        <v>0</v>
      </c>
      <c r="AL204" s="31"/>
      <c r="AM204" s="31">
        <f t="shared" si="1055"/>
        <v>0</v>
      </c>
      <c r="AN204" s="31"/>
      <c r="AO204" s="31">
        <f t="shared" si="1241"/>
        <v>0</v>
      </c>
      <c r="AP204" s="31"/>
      <c r="AQ204" s="31">
        <f t="shared" si="1242"/>
        <v>0</v>
      </c>
      <c r="AR204" s="31"/>
      <c r="AS204" s="31">
        <f t="shared" si="1243"/>
        <v>0</v>
      </c>
      <c r="AT204" s="31"/>
      <c r="AU204" s="31">
        <f t="shared" si="1244"/>
        <v>0</v>
      </c>
      <c r="AV204" s="31"/>
      <c r="AW204" s="31">
        <f t="shared" si="1245"/>
        <v>0</v>
      </c>
      <c r="AX204" s="31">
        <v>112291.5</v>
      </c>
      <c r="AY204" s="31">
        <f t="shared" si="1246"/>
        <v>112291.5</v>
      </c>
      <c r="AZ204" s="31"/>
      <c r="BA204" s="31">
        <f t="shared" si="1247"/>
        <v>112291.5</v>
      </c>
      <c r="BB204" s="31"/>
      <c r="BC204" s="31">
        <f t="shared" si="1248"/>
        <v>112291.5</v>
      </c>
      <c r="BD204" s="31"/>
      <c r="BE204" s="31">
        <f t="shared" si="1249"/>
        <v>112291.5</v>
      </c>
      <c r="BF204" s="31">
        <v>-81990.5</v>
      </c>
      <c r="BG204" s="31">
        <f t="shared" si="1250"/>
        <v>30301</v>
      </c>
      <c r="BH204" s="42"/>
      <c r="BI204" s="69">
        <f t="shared" si="1251"/>
        <v>30301</v>
      </c>
      <c r="BJ204" s="31">
        <v>0</v>
      </c>
      <c r="BK204" s="31"/>
      <c r="BL204" s="31">
        <f t="shared" si="1067"/>
        <v>0</v>
      </c>
      <c r="BM204" s="31"/>
      <c r="BN204" s="31">
        <f t="shared" si="1252"/>
        <v>0</v>
      </c>
      <c r="BO204" s="31"/>
      <c r="BP204" s="31">
        <f t="shared" si="1253"/>
        <v>0</v>
      </c>
      <c r="BQ204" s="31"/>
      <c r="BR204" s="31">
        <f t="shared" si="1254"/>
        <v>0</v>
      </c>
      <c r="BS204" s="31"/>
      <c r="BT204" s="31">
        <f t="shared" si="1255"/>
        <v>0</v>
      </c>
      <c r="BU204" s="31"/>
      <c r="BV204" s="31">
        <f t="shared" si="1256"/>
        <v>0</v>
      </c>
      <c r="BW204" s="31"/>
      <c r="BX204" s="31">
        <f t="shared" si="1257"/>
        <v>0</v>
      </c>
      <c r="BY204" s="31"/>
      <c r="BZ204" s="31">
        <f t="shared" si="1258"/>
        <v>0</v>
      </c>
      <c r="CA204" s="31"/>
      <c r="CB204" s="31">
        <f t="shared" si="1259"/>
        <v>0</v>
      </c>
      <c r="CC204" s="31"/>
      <c r="CD204" s="31">
        <f t="shared" si="1260"/>
        <v>0</v>
      </c>
      <c r="CE204" s="42"/>
      <c r="CF204" s="69">
        <f t="shared" si="1261"/>
        <v>0</v>
      </c>
      <c r="CG204" s="25" t="s">
        <v>278</v>
      </c>
      <c r="CI204" s="8"/>
    </row>
    <row r="205" spans="1:87" x14ac:dyDescent="0.35">
      <c r="A205" s="102"/>
      <c r="B205" s="106" t="s">
        <v>19</v>
      </c>
      <c r="C205" s="106"/>
      <c r="D205" s="30"/>
      <c r="E205" s="31"/>
      <c r="F205" s="31"/>
      <c r="G205" s="31"/>
      <c r="H205" s="31"/>
      <c r="I205" s="31"/>
      <c r="J205" s="31"/>
      <c r="K205" s="31"/>
      <c r="L205" s="31">
        <f t="shared" si="1228"/>
        <v>0</v>
      </c>
      <c r="M205" s="31"/>
      <c r="N205" s="31">
        <f t="shared" si="1229"/>
        <v>0</v>
      </c>
      <c r="O205" s="69">
        <v>256500</v>
      </c>
      <c r="P205" s="31">
        <f t="shared" si="1230"/>
        <v>256500</v>
      </c>
      <c r="Q205" s="31"/>
      <c r="R205" s="31">
        <f t="shared" si="1231"/>
        <v>256500</v>
      </c>
      <c r="S205" s="31"/>
      <c r="T205" s="31">
        <f t="shared" si="1232"/>
        <v>256500</v>
      </c>
      <c r="U205" s="31"/>
      <c r="V205" s="31">
        <f t="shared" si="1233"/>
        <v>256500</v>
      </c>
      <c r="W205" s="31"/>
      <c r="X205" s="31">
        <f t="shared" si="1234"/>
        <v>256500</v>
      </c>
      <c r="Y205" s="31"/>
      <c r="Z205" s="31">
        <f t="shared" si="1235"/>
        <v>256500</v>
      </c>
      <c r="AA205" s="31"/>
      <c r="AB205" s="31">
        <f t="shared" si="1236"/>
        <v>256500</v>
      </c>
      <c r="AC205" s="31"/>
      <c r="AD205" s="31">
        <f t="shared" si="1237"/>
        <v>256500</v>
      </c>
      <c r="AE205" s="31"/>
      <c r="AF205" s="31">
        <f t="shared" si="1238"/>
        <v>256500</v>
      </c>
      <c r="AG205" s="31"/>
      <c r="AH205" s="31">
        <f t="shared" si="1239"/>
        <v>256500</v>
      </c>
      <c r="AI205" s="42"/>
      <c r="AJ205" s="69">
        <f t="shared" si="1240"/>
        <v>256500</v>
      </c>
      <c r="AK205" s="31"/>
      <c r="AL205" s="31"/>
      <c r="AM205" s="31"/>
      <c r="AN205" s="31"/>
      <c r="AO205" s="31"/>
      <c r="AP205" s="31"/>
      <c r="AQ205" s="31"/>
      <c r="AR205" s="31"/>
      <c r="AS205" s="31">
        <f t="shared" si="1243"/>
        <v>0</v>
      </c>
      <c r="AT205" s="31"/>
      <c r="AU205" s="31">
        <f t="shared" si="1244"/>
        <v>0</v>
      </c>
      <c r="AV205" s="31"/>
      <c r="AW205" s="31">
        <f t="shared" si="1245"/>
        <v>0</v>
      </c>
      <c r="AX205" s="31"/>
      <c r="AY205" s="31">
        <f t="shared" si="1246"/>
        <v>0</v>
      </c>
      <c r="AZ205" s="31"/>
      <c r="BA205" s="31">
        <f t="shared" si="1247"/>
        <v>0</v>
      </c>
      <c r="BB205" s="31"/>
      <c r="BC205" s="31">
        <f t="shared" si="1248"/>
        <v>0</v>
      </c>
      <c r="BD205" s="31"/>
      <c r="BE205" s="31">
        <f t="shared" si="1249"/>
        <v>0</v>
      </c>
      <c r="BF205" s="31"/>
      <c r="BG205" s="31">
        <f t="shared" si="1250"/>
        <v>0</v>
      </c>
      <c r="BH205" s="42"/>
      <c r="BI205" s="69">
        <f t="shared" si="1251"/>
        <v>0</v>
      </c>
      <c r="BJ205" s="31"/>
      <c r="BK205" s="31"/>
      <c r="BL205" s="31"/>
      <c r="BM205" s="31"/>
      <c r="BN205" s="31"/>
      <c r="BO205" s="31"/>
      <c r="BP205" s="31"/>
      <c r="BQ205" s="31"/>
      <c r="BR205" s="31">
        <f t="shared" si="1254"/>
        <v>0</v>
      </c>
      <c r="BS205" s="31"/>
      <c r="BT205" s="31">
        <f t="shared" si="1255"/>
        <v>0</v>
      </c>
      <c r="BU205" s="31"/>
      <c r="BV205" s="31">
        <f t="shared" si="1256"/>
        <v>0</v>
      </c>
      <c r="BW205" s="31"/>
      <c r="BX205" s="31">
        <f t="shared" si="1257"/>
        <v>0</v>
      </c>
      <c r="BY205" s="31"/>
      <c r="BZ205" s="31">
        <f t="shared" si="1258"/>
        <v>0</v>
      </c>
      <c r="CA205" s="31"/>
      <c r="CB205" s="31">
        <f t="shared" si="1259"/>
        <v>0</v>
      </c>
      <c r="CC205" s="31"/>
      <c r="CD205" s="31">
        <f t="shared" si="1260"/>
        <v>0</v>
      </c>
      <c r="CE205" s="42"/>
      <c r="CF205" s="69">
        <f t="shared" si="1261"/>
        <v>0</v>
      </c>
      <c r="CG205" s="25" t="s">
        <v>334</v>
      </c>
      <c r="CI205" s="8"/>
    </row>
    <row r="206" spans="1:87" ht="54" x14ac:dyDescent="0.35">
      <c r="A206" s="102" t="s">
        <v>182</v>
      </c>
      <c r="B206" s="106" t="s">
        <v>124</v>
      </c>
      <c r="C206" s="104" t="s">
        <v>109</v>
      </c>
      <c r="D206" s="30">
        <f>D208</f>
        <v>87406.8</v>
      </c>
      <c r="E206" s="31">
        <f>E208</f>
        <v>0</v>
      </c>
      <c r="F206" s="31">
        <f t="shared" si="1039"/>
        <v>87406.8</v>
      </c>
      <c r="G206" s="31">
        <f>G208</f>
        <v>0</v>
      </c>
      <c r="H206" s="31">
        <f t="shared" si="1226"/>
        <v>87406.8</v>
      </c>
      <c r="I206" s="31">
        <f>I208</f>
        <v>0</v>
      </c>
      <c r="J206" s="31">
        <f t="shared" si="1227"/>
        <v>87406.8</v>
      </c>
      <c r="K206" s="31">
        <f>K208</f>
        <v>0</v>
      </c>
      <c r="L206" s="31">
        <f t="shared" si="1228"/>
        <v>87406.8</v>
      </c>
      <c r="M206" s="31">
        <f>M208</f>
        <v>0</v>
      </c>
      <c r="N206" s="31">
        <f t="shared" si="1229"/>
        <v>87406.8</v>
      </c>
      <c r="O206" s="69">
        <f>O208</f>
        <v>0</v>
      </c>
      <c r="P206" s="31">
        <f t="shared" si="1230"/>
        <v>87406.8</v>
      </c>
      <c r="Q206" s="31">
        <f>Q208</f>
        <v>0</v>
      </c>
      <c r="R206" s="31">
        <f t="shared" si="1231"/>
        <v>87406.8</v>
      </c>
      <c r="S206" s="31">
        <f>S208</f>
        <v>0</v>
      </c>
      <c r="T206" s="31">
        <f t="shared" si="1232"/>
        <v>87406.8</v>
      </c>
      <c r="U206" s="31">
        <f>U208</f>
        <v>0</v>
      </c>
      <c r="V206" s="31">
        <f t="shared" si="1233"/>
        <v>87406.8</v>
      </c>
      <c r="W206" s="31">
        <f>W208</f>
        <v>-36663.1</v>
      </c>
      <c r="X206" s="31">
        <f t="shared" si="1234"/>
        <v>50743.700000000004</v>
      </c>
      <c r="Y206" s="31">
        <f>Y208</f>
        <v>0</v>
      </c>
      <c r="Z206" s="31">
        <f t="shared" si="1235"/>
        <v>50743.700000000004</v>
      </c>
      <c r="AA206" s="31">
        <f>AA208</f>
        <v>0</v>
      </c>
      <c r="AB206" s="31">
        <f t="shared" si="1236"/>
        <v>50743.700000000004</v>
      </c>
      <c r="AC206" s="31">
        <f>AC208</f>
        <v>0</v>
      </c>
      <c r="AD206" s="31">
        <f t="shared" si="1237"/>
        <v>50743.700000000004</v>
      </c>
      <c r="AE206" s="31">
        <f>AE208</f>
        <v>0</v>
      </c>
      <c r="AF206" s="31">
        <f t="shared" si="1238"/>
        <v>50743.700000000004</v>
      </c>
      <c r="AG206" s="31">
        <f>AG208</f>
        <v>0</v>
      </c>
      <c r="AH206" s="31">
        <f t="shared" si="1239"/>
        <v>50743.700000000004</v>
      </c>
      <c r="AI206" s="42">
        <f>AI208</f>
        <v>0</v>
      </c>
      <c r="AJ206" s="69">
        <f t="shared" si="1240"/>
        <v>50743.700000000004</v>
      </c>
      <c r="AK206" s="31">
        <f t="shared" ref="AK206:BK206" si="1262">AK208</f>
        <v>0</v>
      </c>
      <c r="AL206" s="31">
        <f t="shared" ref="AL206:AN206" si="1263">AL208</f>
        <v>0</v>
      </c>
      <c r="AM206" s="31">
        <f t="shared" si="1055"/>
        <v>0</v>
      </c>
      <c r="AN206" s="31">
        <f t="shared" si="1263"/>
        <v>0</v>
      </c>
      <c r="AO206" s="31">
        <f t="shared" si="1241"/>
        <v>0</v>
      </c>
      <c r="AP206" s="31">
        <f t="shared" ref="AP206:AR206" si="1264">AP208</f>
        <v>0</v>
      </c>
      <c r="AQ206" s="31">
        <f t="shared" si="1242"/>
        <v>0</v>
      </c>
      <c r="AR206" s="31">
        <f t="shared" si="1264"/>
        <v>0</v>
      </c>
      <c r="AS206" s="31">
        <f t="shared" si="1243"/>
        <v>0</v>
      </c>
      <c r="AT206" s="31">
        <f t="shared" ref="AT206:AV206" si="1265">AT208</f>
        <v>0</v>
      </c>
      <c r="AU206" s="31">
        <f t="shared" si="1244"/>
        <v>0</v>
      </c>
      <c r="AV206" s="31">
        <f t="shared" si="1265"/>
        <v>0</v>
      </c>
      <c r="AW206" s="31">
        <f t="shared" si="1245"/>
        <v>0</v>
      </c>
      <c r="AX206" s="31">
        <f t="shared" ref="AX206:AZ206" si="1266">AX208</f>
        <v>0</v>
      </c>
      <c r="AY206" s="31">
        <f t="shared" si="1246"/>
        <v>0</v>
      </c>
      <c r="AZ206" s="31">
        <f t="shared" si="1266"/>
        <v>0</v>
      </c>
      <c r="BA206" s="31">
        <f t="shared" si="1247"/>
        <v>0</v>
      </c>
      <c r="BB206" s="31">
        <f t="shared" ref="BB206:BD206" si="1267">BB208</f>
        <v>0</v>
      </c>
      <c r="BC206" s="31">
        <f t="shared" si="1248"/>
        <v>0</v>
      </c>
      <c r="BD206" s="31">
        <f t="shared" si="1267"/>
        <v>0</v>
      </c>
      <c r="BE206" s="31">
        <f t="shared" si="1249"/>
        <v>0</v>
      </c>
      <c r="BF206" s="31">
        <f t="shared" ref="BF206:BH206" si="1268">BF208</f>
        <v>0</v>
      </c>
      <c r="BG206" s="31">
        <f t="shared" si="1250"/>
        <v>0</v>
      </c>
      <c r="BH206" s="42">
        <f t="shared" si="1268"/>
        <v>0</v>
      </c>
      <c r="BI206" s="69">
        <f t="shared" si="1251"/>
        <v>0</v>
      </c>
      <c r="BJ206" s="31">
        <f t="shared" si="1262"/>
        <v>0</v>
      </c>
      <c r="BK206" s="31">
        <f t="shared" si="1262"/>
        <v>0</v>
      </c>
      <c r="BL206" s="31">
        <f t="shared" si="1067"/>
        <v>0</v>
      </c>
      <c r="BM206" s="31">
        <f t="shared" ref="BM206:BO206" si="1269">BM208</f>
        <v>0</v>
      </c>
      <c r="BN206" s="31">
        <f t="shared" si="1252"/>
        <v>0</v>
      </c>
      <c r="BO206" s="31">
        <f t="shared" si="1269"/>
        <v>0</v>
      </c>
      <c r="BP206" s="31">
        <f t="shared" si="1253"/>
        <v>0</v>
      </c>
      <c r="BQ206" s="31">
        <f t="shared" ref="BQ206:BS206" si="1270">BQ208</f>
        <v>0</v>
      </c>
      <c r="BR206" s="31">
        <f t="shared" si="1254"/>
        <v>0</v>
      </c>
      <c r="BS206" s="31">
        <f t="shared" si="1270"/>
        <v>0</v>
      </c>
      <c r="BT206" s="31">
        <f t="shared" si="1255"/>
        <v>0</v>
      </c>
      <c r="BU206" s="31">
        <f t="shared" ref="BU206:BW206" si="1271">BU208</f>
        <v>0</v>
      </c>
      <c r="BV206" s="31">
        <f t="shared" si="1256"/>
        <v>0</v>
      </c>
      <c r="BW206" s="31">
        <f t="shared" si="1271"/>
        <v>0</v>
      </c>
      <c r="BX206" s="31">
        <f t="shared" si="1257"/>
        <v>0</v>
      </c>
      <c r="BY206" s="31">
        <f t="shared" ref="BY206:CA206" si="1272">BY208</f>
        <v>0</v>
      </c>
      <c r="BZ206" s="31">
        <f t="shared" si="1258"/>
        <v>0</v>
      </c>
      <c r="CA206" s="31">
        <f t="shared" si="1272"/>
        <v>0</v>
      </c>
      <c r="CB206" s="31">
        <f t="shared" si="1259"/>
        <v>0</v>
      </c>
      <c r="CC206" s="31">
        <f t="shared" ref="CC206:CE206" si="1273">CC208</f>
        <v>0</v>
      </c>
      <c r="CD206" s="31">
        <f t="shared" si="1260"/>
        <v>0</v>
      </c>
      <c r="CE206" s="42">
        <f t="shared" si="1273"/>
        <v>0</v>
      </c>
      <c r="CF206" s="69">
        <f t="shared" si="1261"/>
        <v>0</v>
      </c>
      <c r="CG206" s="25"/>
      <c r="CI206" s="8"/>
    </row>
    <row r="207" spans="1:87" x14ac:dyDescent="0.35">
      <c r="A207" s="102"/>
      <c r="B207" s="106" t="s">
        <v>5</v>
      </c>
      <c r="C207" s="106"/>
      <c r="D207" s="30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69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42"/>
      <c r="AJ207" s="69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42"/>
      <c r="BI207" s="69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42"/>
      <c r="CF207" s="69"/>
      <c r="CG207" s="25"/>
      <c r="CI207" s="8"/>
    </row>
    <row r="208" spans="1:87" x14ac:dyDescent="0.35">
      <c r="A208" s="102"/>
      <c r="B208" s="106" t="s">
        <v>20</v>
      </c>
      <c r="C208" s="106"/>
      <c r="D208" s="30">
        <v>87406.8</v>
      </c>
      <c r="E208" s="31"/>
      <c r="F208" s="31">
        <f t="shared" si="1039"/>
        <v>87406.8</v>
      </c>
      <c r="G208" s="31"/>
      <c r="H208" s="31">
        <f t="shared" ref="H208:H220" si="1274">F208+G208</f>
        <v>87406.8</v>
      </c>
      <c r="I208" s="31"/>
      <c r="J208" s="31">
        <f t="shared" ref="J208" si="1275">H208+I208</f>
        <v>87406.8</v>
      </c>
      <c r="K208" s="31"/>
      <c r="L208" s="31">
        <f t="shared" ref="L208" si="1276">J208+K208</f>
        <v>87406.8</v>
      </c>
      <c r="M208" s="31"/>
      <c r="N208" s="31">
        <f t="shared" ref="N208" si="1277">L208+M208</f>
        <v>87406.8</v>
      </c>
      <c r="O208" s="69"/>
      <c r="P208" s="31">
        <f t="shared" ref="P208" si="1278">N208+O208</f>
        <v>87406.8</v>
      </c>
      <c r="Q208" s="31"/>
      <c r="R208" s="31">
        <f t="shared" ref="R208" si="1279">P208+Q208</f>
        <v>87406.8</v>
      </c>
      <c r="S208" s="31"/>
      <c r="T208" s="31">
        <f t="shared" ref="T208" si="1280">R208+S208</f>
        <v>87406.8</v>
      </c>
      <c r="U208" s="31"/>
      <c r="V208" s="31">
        <f t="shared" ref="V208" si="1281">T208+U208</f>
        <v>87406.8</v>
      </c>
      <c r="W208" s="31">
        <v>-36663.1</v>
      </c>
      <c r="X208" s="31">
        <f t="shared" ref="X208" si="1282">V208+W208</f>
        <v>50743.700000000004</v>
      </c>
      <c r="Y208" s="31"/>
      <c r="Z208" s="31">
        <f t="shared" ref="Z208" si="1283">X208+Y208</f>
        <v>50743.700000000004</v>
      </c>
      <c r="AA208" s="31"/>
      <c r="AB208" s="31">
        <f t="shared" ref="AB208" si="1284">Z208+AA208</f>
        <v>50743.700000000004</v>
      </c>
      <c r="AC208" s="31"/>
      <c r="AD208" s="31">
        <f t="shared" ref="AD208" si="1285">AB208+AC208</f>
        <v>50743.700000000004</v>
      </c>
      <c r="AE208" s="31"/>
      <c r="AF208" s="31">
        <f t="shared" ref="AF208" si="1286">AD208+AE208</f>
        <v>50743.700000000004</v>
      </c>
      <c r="AG208" s="31"/>
      <c r="AH208" s="31">
        <f t="shared" ref="AH208" si="1287">AF208+AG208</f>
        <v>50743.700000000004</v>
      </c>
      <c r="AI208" s="42"/>
      <c r="AJ208" s="69">
        <f t="shared" ref="AJ208" si="1288">AH208+AI208</f>
        <v>50743.700000000004</v>
      </c>
      <c r="AK208" s="31">
        <v>0</v>
      </c>
      <c r="AL208" s="31"/>
      <c r="AM208" s="31">
        <f t="shared" si="1055"/>
        <v>0</v>
      </c>
      <c r="AN208" s="31"/>
      <c r="AO208" s="31">
        <f t="shared" ref="AO208:AO220" si="1289">AM208+AN208</f>
        <v>0</v>
      </c>
      <c r="AP208" s="31"/>
      <c r="AQ208" s="31">
        <f t="shared" ref="AQ208:AQ220" si="1290">AO208+AP208</f>
        <v>0</v>
      </c>
      <c r="AR208" s="31"/>
      <c r="AS208" s="31">
        <f t="shared" ref="AS208:AS220" si="1291">AQ208+AR208</f>
        <v>0</v>
      </c>
      <c r="AT208" s="31"/>
      <c r="AU208" s="31">
        <f t="shared" ref="AU208:AU209" si="1292">AS208+AT208</f>
        <v>0</v>
      </c>
      <c r="AV208" s="31"/>
      <c r="AW208" s="31">
        <f t="shared" ref="AW208:AW209" si="1293">AU208+AV208</f>
        <v>0</v>
      </c>
      <c r="AX208" s="31"/>
      <c r="AY208" s="31">
        <f t="shared" ref="AY208:AY209" si="1294">AW208+AX208</f>
        <v>0</v>
      </c>
      <c r="AZ208" s="31"/>
      <c r="BA208" s="31">
        <f t="shared" ref="BA208:BA209" si="1295">AY208+AZ208</f>
        <v>0</v>
      </c>
      <c r="BB208" s="31"/>
      <c r="BC208" s="31">
        <f t="shared" ref="BC208:BC209" si="1296">BA208+BB208</f>
        <v>0</v>
      </c>
      <c r="BD208" s="31"/>
      <c r="BE208" s="31">
        <f t="shared" ref="BE208:BE209" si="1297">BC208+BD208</f>
        <v>0</v>
      </c>
      <c r="BF208" s="31"/>
      <c r="BG208" s="31">
        <f t="shared" ref="BG208:BG209" si="1298">BE208+BF208</f>
        <v>0</v>
      </c>
      <c r="BH208" s="42"/>
      <c r="BI208" s="69">
        <f t="shared" ref="BI208:BI209" si="1299">BG208+BH208</f>
        <v>0</v>
      </c>
      <c r="BJ208" s="31">
        <v>0</v>
      </c>
      <c r="BK208" s="31"/>
      <c r="BL208" s="31">
        <f t="shared" si="1067"/>
        <v>0</v>
      </c>
      <c r="BM208" s="31"/>
      <c r="BN208" s="31">
        <f t="shared" ref="BN208:BN220" si="1300">BL208+BM208</f>
        <v>0</v>
      </c>
      <c r="BO208" s="31"/>
      <c r="BP208" s="31">
        <f t="shared" ref="BP208:BP220" si="1301">BN208+BO208</f>
        <v>0</v>
      </c>
      <c r="BQ208" s="31"/>
      <c r="BR208" s="31">
        <f t="shared" ref="BR208:BR220" si="1302">BP208+BQ208</f>
        <v>0</v>
      </c>
      <c r="BS208" s="31"/>
      <c r="BT208" s="31">
        <f t="shared" ref="BT208:BT209" si="1303">BR208+BS208</f>
        <v>0</v>
      </c>
      <c r="BU208" s="31"/>
      <c r="BV208" s="31">
        <f t="shared" ref="BV208:BV209" si="1304">BT208+BU208</f>
        <v>0</v>
      </c>
      <c r="BW208" s="31"/>
      <c r="BX208" s="31">
        <f t="shared" ref="BX208:BX209" si="1305">BV208+BW208</f>
        <v>0</v>
      </c>
      <c r="BY208" s="31"/>
      <c r="BZ208" s="31">
        <f t="shared" ref="BZ208:BZ209" si="1306">BX208+BY208</f>
        <v>0</v>
      </c>
      <c r="CA208" s="31"/>
      <c r="CB208" s="31">
        <f t="shared" ref="CB208:CB209" si="1307">BZ208+CA208</f>
        <v>0</v>
      </c>
      <c r="CC208" s="31"/>
      <c r="CD208" s="31">
        <f t="shared" ref="CD208:CD209" si="1308">CB208+CC208</f>
        <v>0</v>
      </c>
      <c r="CE208" s="42"/>
      <c r="CF208" s="69">
        <f t="shared" ref="CF208:CF209" si="1309">CD208+CE208</f>
        <v>0</v>
      </c>
      <c r="CG208" s="25" t="s">
        <v>278</v>
      </c>
      <c r="CI208" s="8"/>
    </row>
    <row r="209" spans="1:87" ht="54" x14ac:dyDescent="0.35">
      <c r="A209" s="102" t="s">
        <v>183</v>
      </c>
      <c r="B209" s="106" t="s">
        <v>314</v>
      </c>
      <c r="C209" s="106" t="s">
        <v>109</v>
      </c>
      <c r="D209" s="30"/>
      <c r="E209" s="31"/>
      <c r="F209" s="31"/>
      <c r="G209" s="31">
        <v>13812.6</v>
      </c>
      <c r="H209" s="31">
        <f>F209+G209</f>
        <v>13812.6</v>
      </c>
      <c r="I209" s="31"/>
      <c r="J209" s="31">
        <f>H209+I209</f>
        <v>13812.6</v>
      </c>
      <c r="K209" s="31">
        <f>K211+K212</f>
        <v>0</v>
      </c>
      <c r="L209" s="31">
        <f>J209+K209</f>
        <v>13812.6</v>
      </c>
      <c r="M209" s="31">
        <f>M211+M212</f>
        <v>0</v>
      </c>
      <c r="N209" s="31">
        <f>L209+M209</f>
        <v>13812.6</v>
      </c>
      <c r="O209" s="69">
        <f>O211+O212</f>
        <v>0</v>
      </c>
      <c r="P209" s="31">
        <f>N209+O209</f>
        <v>13812.6</v>
      </c>
      <c r="Q209" s="31">
        <f>Q211+Q212</f>
        <v>0</v>
      </c>
      <c r="R209" s="31">
        <f>P209+Q209</f>
        <v>13812.6</v>
      </c>
      <c r="S209" s="31">
        <f>S211+S212</f>
        <v>0</v>
      </c>
      <c r="T209" s="31">
        <f>R209+S209</f>
        <v>13812.6</v>
      </c>
      <c r="U209" s="31">
        <f>U211+U212</f>
        <v>0</v>
      </c>
      <c r="V209" s="31">
        <f>T209+U209</f>
        <v>13812.6</v>
      </c>
      <c r="W209" s="31">
        <f>W211+W212</f>
        <v>0</v>
      </c>
      <c r="X209" s="31">
        <f>V209+W209</f>
        <v>13812.6</v>
      </c>
      <c r="Y209" s="31">
        <f>Y211+Y212</f>
        <v>0</v>
      </c>
      <c r="Z209" s="31">
        <f>X209+Y209</f>
        <v>13812.6</v>
      </c>
      <c r="AA209" s="31">
        <f>AA211+AA212</f>
        <v>0</v>
      </c>
      <c r="AB209" s="31">
        <f>Z209+AA209</f>
        <v>13812.6</v>
      </c>
      <c r="AC209" s="31">
        <f>AC211+AC212</f>
        <v>0</v>
      </c>
      <c r="AD209" s="31">
        <f>AB209+AC209</f>
        <v>13812.6</v>
      </c>
      <c r="AE209" s="31">
        <f>AE211+AE212</f>
        <v>0</v>
      </c>
      <c r="AF209" s="31">
        <f>AD209+AE209</f>
        <v>13812.6</v>
      </c>
      <c r="AG209" s="31">
        <f>AG211+AG212</f>
        <v>0</v>
      </c>
      <c r="AH209" s="31">
        <f>AF209+AG209</f>
        <v>13812.6</v>
      </c>
      <c r="AI209" s="42">
        <f>AI211+AI212</f>
        <v>0</v>
      </c>
      <c r="AJ209" s="69">
        <f>AH209+AI209</f>
        <v>13812.6</v>
      </c>
      <c r="AK209" s="31"/>
      <c r="AL209" s="31"/>
      <c r="AM209" s="31"/>
      <c r="AN209" s="31"/>
      <c r="AO209" s="31">
        <f t="shared" si="1289"/>
        <v>0</v>
      </c>
      <c r="AP209" s="31"/>
      <c r="AQ209" s="31">
        <f t="shared" si="1290"/>
        <v>0</v>
      </c>
      <c r="AR209" s="31"/>
      <c r="AS209" s="31">
        <f t="shared" si="1291"/>
        <v>0</v>
      </c>
      <c r="AT209" s="31"/>
      <c r="AU209" s="31">
        <f t="shared" si="1292"/>
        <v>0</v>
      </c>
      <c r="AV209" s="31"/>
      <c r="AW209" s="31">
        <f t="shared" si="1293"/>
        <v>0</v>
      </c>
      <c r="AX209" s="31"/>
      <c r="AY209" s="31">
        <f t="shared" si="1294"/>
        <v>0</v>
      </c>
      <c r="AZ209" s="31"/>
      <c r="BA209" s="31">
        <f t="shared" si="1295"/>
        <v>0</v>
      </c>
      <c r="BB209" s="31"/>
      <c r="BC209" s="31">
        <f t="shared" si="1296"/>
        <v>0</v>
      </c>
      <c r="BD209" s="31"/>
      <c r="BE209" s="31">
        <f t="shared" si="1297"/>
        <v>0</v>
      </c>
      <c r="BF209" s="31"/>
      <c r="BG209" s="31">
        <f t="shared" si="1298"/>
        <v>0</v>
      </c>
      <c r="BH209" s="42"/>
      <c r="BI209" s="69">
        <f t="shared" si="1299"/>
        <v>0</v>
      </c>
      <c r="BJ209" s="31"/>
      <c r="BK209" s="31"/>
      <c r="BL209" s="31"/>
      <c r="BM209" s="31"/>
      <c r="BN209" s="31">
        <f t="shared" si="1300"/>
        <v>0</v>
      </c>
      <c r="BO209" s="31"/>
      <c r="BP209" s="31">
        <f t="shared" si="1301"/>
        <v>0</v>
      </c>
      <c r="BQ209" s="31"/>
      <c r="BR209" s="31">
        <f t="shared" si="1302"/>
        <v>0</v>
      </c>
      <c r="BS209" s="31"/>
      <c r="BT209" s="31">
        <f t="shared" si="1303"/>
        <v>0</v>
      </c>
      <c r="BU209" s="31"/>
      <c r="BV209" s="31">
        <f t="shared" si="1304"/>
        <v>0</v>
      </c>
      <c r="BW209" s="31"/>
      <c r="BX209" s="31">
        <f t="shared" si="1305"/>
        <v>0</v>
      </c>
      <c r="BY209" s="31"/>
      <c r="BZ209" s="31">
        <f t="shared" si="1306"/>
        <v>0</v>
      </c>
      <c r="CA209" s="31"/>
      <c r="CB209" s="31">
        <f t="shared" si="1307"/>
        <v>0</v>
      </c>
      <c r="CC209" s="31"/>
      <c r="CD209" s="31">
        <f t="shared" si="1308"/>
        <v>0</v>
      </c>
      <c r="CE209" s="42"/>
      <c r="CF209" s="69">
        <f t="shared" si="1309"/>
        <v>0</v>
      </c>
      <c r="CG209" s="25"/>
      <c r="CI209" s="8"/>
    </row>
    <row r="210" spans="1:87" s="3" customFormat="1" hidden="1" x14ac:dyDescent="0.35">
      <c r="A210" s="1"/>
      <c r="B210" s="53" t="s">
        <v>5</v>
      </c>
      <c r="C210" s="53"/>
      <c r="D210" s="30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69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42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42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42"/>
      <c r="CF210" s="31"/>
      <c r="CG210" s="25"/>
      <c r="CH210" s="19" t="s">
        <v>49</v>
      </c>
      <c r="CI210" s="8"/>
    </row>
    <row r="211" spans="1:87" s="3" customFormat="1" hidden="1" x14ac:dyDescent="0.35">
      <c r="A211" s="1"/>
      <c r="B211" s="53" t="s">
        <v>6</v>
      </c>
      <c r="C211" s="53"/>
      <c r="D211" s="30"/>
      <c r="E211" s="31"/>
      <c r="F211" s="31"/>
      <c r="G211" s="31">
        <v>13812.6</v>
      </c>
      <c r="H211" s="31">
        <f t="shared" ref="H211:H212" si="1310">F211+G211</f>
        <v>13812.6</v>
      </c>
      <c r="I211" s="31"/>
      <c r="J211" s="31">
        <f t="shared" ref="J211:J212" si="1311">H211+I211</f>
        <v>13812.6</v>
      </c>
      <c r="K211" s="31"/>
      <c r="L211" s="31">
        <f t="shared" ref="L211:L212" si="1312">J211+K211</f>
        <v>13812.6</v>
      </c>
      <c r="M211" s="31"/>
      <c r="N211" s="31">
        <f t="shared" ref="N211:N220" si="1313">L211+M211</f>
        <v>13812.6</v>
      </c>
      <c r="O211" s="69"/>
      <c r="P211" s="31">
        <f t="shared" ref="P211:P220" si="1314">N211+O211</f>
        <v>13812.6</v>
      </c>
      <c r="Q211" s="31"/>
      <c r="R211" s="31">
        <f t="shared" ref="R211:R220" si="1315">P211+Q211</f>
        <v>13812.6</v>
      </c>
      <c r="S211" s="31"/>
      <c r="T211" s="31">
        <f t="shared" ref="T211:T220" si="1316">R211+S211</f>
        <v>13812.6</v>
      </c>
      <c r="U211" s="31"/>
      <c r="V211" s="31">
        <f t="shared" ref="V211:V220" si="1317">T211+U211</f>
        <v>13812.6</v>
      </c>
      <c r="W211" s="31"/>
      <c r="X211" s="31">
        <f t="shared" ref="X211:X220" si="1318">V211+W211</f>
        <v>13812.6</v>
      </c>
      <c r="Y211" s="31"/>
      <c r="Z211" s="31">
        <f t="shared" ref="Z211:Z220" si="1319">X211+Y211</f>
        <v>13812.6</v>
      </c>
      <c r="AA211" s="31"/>
      <c r="AB211" s="31">
        <f t="shared" ref="AB211:AB220" si="1320">Z211+AA211</f>
        <v>13812.6</v>
      </c>
      <c r="AC211" s="31"/>
      <c r="AD211" s="31">
        <f t="shared" ref="AD211:AD220" si="1321">AB211+AC211</f>
        <v>13812.6</v>
      </c>
      <c r="AE211" s="31"/>
      <c r="AF211" s="31">
        <f t="shared" ref="AF211:AF220" si="1322">AD211+AE211</f>
        <v>13812.6</v>
      </c>
      <c r="AG211" s="31"/>
      <c r="AH211" s="31">
        <f t="shared" ref="AH211:AH220" si="1323">AF211+AG211</f>
        <v>13812.6</v>
      </c>
      <c r="AI211" s="42"/>
      <c r="AJ211" s="31">
        <f t="shared" ref="AJ211:AJ220" si="1324">AH211+AI211</f>
        <v>13812.6</v>
      </c>
      <c r="AK211" s="31"/>
      <c r="AL211" s="31"/>
      <c r="AM211" s="31"/>
      <c r="AN211" s="31"/>
      <c r="AO211" s="31"/>
      <c r="AP211" s="31"/>
      <c r="AQ211" s="31"/>
      <c r="AR211" s="31"/>
      <c r="AS211" s="31">
        <f t="shared" si="1291"/>
        <v>0</v>
      </c>
      <c r="AT211" s="31"/>
      <c r="AU211" s="31">
        <f t="shared" ref="AU211:AU220" si="1325">AS211+AT211</f>
        <v>0</v>
      </c>
      <c r="AV211" s="31"/>
      <c r="AW211" s="31">
        <f t="shared" ref="AW211:AW218" si="1326">AU211+AV211</f>
        <v>0</v>
      </c>
      <c r="AX211" s="31"/>
      <c r="AY211" s="31">
        <f t="shared" ref="AY211:AY218" si="1327">AW211+AX211</f>
        <v>0</v>
      </c>
      <c r="AZ211" s="31"/>
      <c r="BA211" s="31">
        <f t="shared" ref="BA211:BA218" si="1328">AY211+AZ211</f>
        <v>0</v>
      </c>
      <c r="BB211" s="31"/>
      <c r="BC211" s="31">
        <f t="shared" ref="BC211:BC218" si="1329">BA211+BB211</f>
        <v>0</v>
      </c>
      <c r="BD211" s="31"/>
      <c r="BE211" s="31">
        <f t="shared" ref="BE211:BE218" si="1330">BC211+BD211</f>
        <v>0</v>
      </c>
      <c r="BF211" s="31"/>
      <c r="BG211" s="31">
        <f t="shared" ref="BG211:BG218" si="1331">BE211+BF211</f>
        <v>0</v>
      </c>
      <c r="BH211" s="42"/>
      <c r="BI211" s="31">
        <f t="shared" ref="BI211:BI218" si="1332">BG211+BH211</f>
        <v>0</v>
      </c>
      <c r="BJ211" s="31"/>
      <c r="BK211" s="31"/>
      <c r="BL211" s="31"/>
      <c r="BM211" s="31"/>
      <c r="BN211" s="31"/>
      <c r="BO211" s="31"/>
      <c r="BP211" s="31"/>
      <c r="BQ211" s="31"/>
      <c r="BR211" s="31">
        <f t="shared" si="1302"/>
        <v>0</v>
      </c>
      <c r="BS211" s="31"/>
      <c r="BT211" s="31">
        <f t="shared" ref="BT211:BT220" si="1333">BR211+BS211</f>
        <v>0</v>
      </c>
      <c r="BU211" s="31"/>
      <c r="BV211" s="31">
        <f t="shared" ref="BV211:BV220" si="1334">BT211+BU211</f>
        <v>0</v>
      </c>
      <c r="BW211" s="31"/>
      <c r="BX211" s="31">
        <f t="shared" ref="BX211:BX220" si="1335">BV211+BW211</f>
        <v>0</v>
      </c>
      <c r="BY211" s="31"/>
      <c r="BZ211" s="31">
        <f t="shared" ref="BZ211:BZ220" si="1336">BX211+BY211</f>
        <v>0</v>
      </c>
      <c r="CA211" s="31"/>
      <c r="CB211" s="31">
        <f t="shared" ref="CB211:CB220" si="1337">BZ211+CA211</f>
        <v>0</v>
      </c>
      <c r="CC211" s="31"/>
      <c r="CD211" s="31">
        <f t="shared" ref="CD211:CD220" si="1338">CB211+CC211</f>
        <v>0</v>
      </c>
      <c r="CE211" s="42"/>
      <c r="CF211" s="31">
        <f t="shared" ref="CF211:CF220" si="1339">CD211+CE211</f>
        <v>0</v>
      </c>
      <c r="CG211" s="25" t="s">
        <v>313</v>
      </c>
      <c r="CH211" s="19" t="s">
        <v>49</v>
      </c>
      <c r="CI211" s="8"/>
    </row>
    <row r="212" spans="1:87" s="3" customFormat="1" hidden="1" x14ac:dyDescent="0.35">
      <c r="A212" s="1"/>
      <c r="B212" s="53" t="s">
        <v>20</v>
      </c>
      <c r="C212" s="53"/>
      <c r="D212" s="30"/>
      <c r="E212" s="31"/>
      <c r="F212" s="31"/>
      <c r="G212" s="31"/>
      <c r="H212" s="31">
        <f t="shared" si="1310"/>
        <v>0</v>
      </c>
      <c r="I212" s="31"/>
      <c r="J212" s="31">
        <f t="shared" si="1311"/>
        <v>0</v>
      </c>
      <c r="K212" s="31"/>
      <c r="L212" s="31">
        <f t="shared" si="1312"/>
        <v>0</v>
      </c>
      <c r="M212" s="31"/>
      <c r="N212" s="31">
        <f t="shared" si="1313"/>
        <v>0</v>
      </c>
      <c r="O212" s="69"/>
      <c r="P212" s="31">
        <f t="shared" si="1314"/>
        <v>0</v>
      </c>
      <c r="Q212" s="31"/>
      <c r="R212" s="31">
        <f t="shared" si="1315"/>
        <v>0</v>
      </c>
      <c r="S212" s="31"/>
      <c r="T212" s="31">
        <f t="shared" si="1316"/>
        <v>0</v>
      </c>
      <c r="U212" s="31"/>
      <c r="V212" s="31">
        <f t="shared" si="1317"/>
        <v>0</v>
      </c>
      <c r="W212" s="31"/>
      <c r="X212" s="31">
        <f t="shared" si="1318"/>
        <v>0</v>
      </c>
      <c r="Y212" s="31"/>
      <c r="Z212" s="31">
        <f t="shared" si="1319"/>
        <v>0</v>
      </c>
      <c r="AA212" s="31"/>
      <c r="AB212" s="31">
        <f t="shared" si="1320"/>
        <v>0</v>
      </c>
      <c r="AC212" s="31"/>
      <c r="AD212" s="31">
        <f t="shared" si="1321"/>
        <v>0</v>
      </c>
      <c r="AE212" s="31"/>
      <c r="AF212" s="31">
        <f t="shared" si="1322"/>
        <v>0</v>
      </c>
      <c r="AG212" s="31"/>
      <c r="AH212" s="31">
        <f t="shared" si="1323"/>
        <v>0</v>
      </c>
      <c r="AI212" s="42"/>
      <c r="AJ212" s="31">
        <f t="shared" si="1324"/>
        <v>0</v>
      </c>
      <c r="AK212" s="31"/>
      <c r="AL212" s="31"/>
      <c r="AM212" s="31"/>
      <c r="AN212" s="31"/>
      <c r="AO212" s="31"/>
      <c r="AP212" s="31"/>
      <c r="AQ212" s="31"/>
      <c r="AR212" s="31"/>
      <c r="AS212" s="31">
        <f t="shared" si="1291"/>
        <v>0</v>
      </c>
      <c r="AT212" s="31"/>
      <c r="AU212" s="31">
        <f t="shared" si="1325"/>
        <v>0</v>
      </c>
      <c r="AV212" s="31"/>
      <c r="AW212" s="31">
        <f t="shared" si="1326"/>
        <v>0</v>
      </c>
      <c r="AX212" s="31"/>
      <c r="AY212" s="31">
        <f t="shared" si="1327"/>
        <v>0</v>
      </c>
      <c r="AZ212" s="31"/>
      <c r="BA212" s="31">
        <f t="shared" si="1328"/>
        <v>0</v>
      </c>
      <c r="BB212" s="31"/>
      <c r="BC212" s="31">
        <f t="shared" si="1329"/>
        <v>0</v>
      </c>
      <c r="BD212" s="31"/>
      <c r="BE212" s="31">
        <f t="shared" si="1330"/>
        <v>0</v>
      </c>
      <c r="BF212" s="31"/>
      <c r="BG212" s="31">
        <f t="shared" si="1331"/>
        <v>0</v>
      </c>
      <c r="BH212" s="42"/>
      <c r="BI212" s="31">
        <f t="shared" si="1332"/>
        <v>0</v>
      </c>
      <c r="BJ212" s="31"/>
      <c r="BK212" s="31"/>
      <c r="BL212" s="31"/>
      <c r="BM212" s="31"/>
      <c r="BN212" s="31"/>
      <c r="BO212" s="31"/>
      <c r="BP212" s="31"/>
      <c r="BQ212" s="31"/>
      <c r="BR212" s="31">
        <f t="shared" si="1302"/>
        <v>0</v>
      </c>
      <c r="BS212" s="31"/>
      <c r="BT212" s="31">
        <f t="shared" si="1333"/>
        <v>0</v>
      </c>
      <c r="BU212" s="31"/>
      <c r="BV212" s="31">
        <f t="shared" si="1334"/>
        <v>0</v>
      </c>
      <c r="BW212" s="31"/>
      <c r="BX212" s="31">
        <f t="shared" si="1335"/>
        <v>0</v>
      </c>
      <c r="BY212" s="31"/>
      <c r="BZ212" s="31">
        <f t="shared" si="1336"/>
        <v>0</v>
      </c>
      <c r="CA212" s="31"/>
      <c r="CB212" s="31">
        <f t="shared" si="1337"/>
        <v>0</v>
      </c>
      <c r="CC212" s="31"/>
      <c r="CD212" s="31">
        <f t="shared" si="1338"/>
        <v>0</v>
      </c>
      <c r="CE212" s="42"/>
      <c r="CF212" s="31">
        <f t="shared" si="1339"/>
        <v>0</v>
      </c>
      <c r="CG212" s="25" t="s">
        <v>278</v>
      </c>
      <c r="CH212" s="19" t="s">
        <v>49</v>
      </c>
      <c r="CI212" s="8"/>
    </row>
    <row r="213" spans="1:87" ht="54" x14ac:dyDescent="0.35">
      <c r="A213" s="102" t="s">
        <v>184</v>
      </c>
      <c r="B213" s="106" t="s">
        <v>353</v>
      </c>
      <c r="C213" s="106" t="s">
        <v>109</v>
      </c>
      <c r="D213" s="30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69"/>
      <c r="P213" s="31"/>
      <c r="Q213" s="31"/>
      <c r="R213" s="31"/>
      <c r="S213" s="31">
        <v>15502.397999999999</v>
      </c>
      <c r="T213" s="31">
        <f t="shared" si="1316"/>
        <v>15502.397999999999</v>
      </c>
      <c r="U213" s="31"/>
      <c r="V213" s="31">
        <f t="shared" si="1317"/>
        <v>15502.397999999999</v>
      </c>
      <c r="W213" s="31"/>
      <c r="X213" s="31">
        <f t="shared" si="1318"/>
        <v>15502.397999999999</v>
      </c>
      <c r="Y213" s="31"/>
      <c r="Z213" s="31">
        <f t="shared" si="1319"/>
        <v>15502.397999999999</v>
      </c>
      <c r="AA213" s="31"/>
      <c r="AB213" s="31">
        <f t="shared" si="1320"/>
        <v>15502.397999999999</v>
      </c>
      <c r="AC213" s="31"/>
      <c r="AD213" s="31">
        <f t="shared" si="1321"/>
        <v>15502.397999999999</v>
      </c>
      <c r="AE213" s="31"/>
      <c r="AF213" s="31">
        <f t="shared" si="1322"/>
        <v>15502.397999999999</v>
      </c>
      <c r="AG213" s="31"/>
      <c r="AH213" s="31">
        <f t="shared" si="1323"/>
        <v>15502.397999999999</v>
      </c>
      <c r="AI213" s="42"/>
      <c r="AJ213" s="69">
        <f t="shared" si="1324"/>
        <v>15502.397999999999</v>
      </c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>
        <f t="shared" si="1326"/>
        <v>0</v>
      </c>
      <c r="AX213" s="31"/>
      <c r="AY213" s="31">
        <f t="shared" si="1327"/>
        <v>0</v>
      </c>
      <c r="AZ213" s="31"/>
      <c r="BA213" s="31">
        <f t="shared" si="1328"/>
        <v>0</v>
      </c>
      <c r="BB213" s="31"/>
      <c r="BC213" s="31">
        <f t="shared" si="1329"/>
        <v>0</v>
      </c>
      <c r="BD213" s="31"/>
      <c r="BE213" s="31">
        <f t="shared" si="1330"/>
        <v>0</v>
      </c>
      <c r="BF213" s="31"/>
      <c r="BG213" s="31">
        <f t="shared" si="1331"/>
        <v>0</v>
      </c>
      <c r="BH213" s="42"/>
      <c r="BI213" s="69">
        <f t="shared" si="1332"/>
        <v>0</v>
      </c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>
        <f t="shared" si="1334"/>
        <v>0</v>
      </c>
      <c r="BW213" s="31"/>
      <c r="BX213" s="31">
        <f t="shared" si="1335"/>
        <v>0</v>
      </c>
      <c r="BY213" s="31"/>
      <c r="BZ213" s="31">
        <f t="shared" si="1336"/>
        <v>0</v>
      </c>
      <c r="CA213" s="31"/>
      <c r="CB213" s="31">
        <f t="shared" si="1337"/>
        <v>0</v>
      </c>
      <c r="CC213" s="31"/>
      <c r="CD213" s="31">
        <f t="shared" si="1338"/>
        <v>0</v>
      </c>
      <c r="CE213" s="42"/>
      <c r="CF213" s="69">
        <f t="shared" si="1339"/>
        <v>0</v>
      </c>
      <c r="CG213" s="73">
        <v>2010142250</v>
      </c>
      <c r="CI213" s="8"/>
    </row>
    <row r="214" spans="1:87" x14ac:dyDescent="0.35">
      <c r="A214" s="102"/>
      <c r="B214" s="106" t="s">
        <v>366</v>
      </c>
      <c r="C214" s="106"/>
      <c r="D214" s="32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>
        <f>W215</f>
        <v>0</v>
      </c>
      <c r="X214" s="33">
        <f t="shared" si="1318"/>
        <v>0</v>
      </c>
      <c r="Y214" s="33">
        <f>Y215</f>
        <v>0</v>
      </c>
      <c r="Z214" s="33">
        <f t="shared" si="1319"/>
        <v>0</v>
      </c>
      <c r="AA214" s="33">
        <f>AA215</f>
        <v>0</v>
      </c>
      <c r="AB214" s="33">
        <f t="shared" si="1320"/>
        <v>0</v>
      </c>
      <c r="AC214" s="33">
        <f>AC215</f>
        <v>0</v>
      </c>
      <c r="AD214" s="33">
        <f t="shared" si="1321"/>
        <v>0</v>
      </c>
      <c r="AE214" s="33">
        <f>AE215</f>
        <v>0</v>
      </c>
      <c r="AF214" s="33">
        <f t="shared" si="1322"/>
        <v>0</v>
      </c>
      <c r="AG214" s="31">
        <f>AG215</f>
        <v>0</v>
      </c>
      <c r="AH214" s="33">
        <f t="shared" si="1323"/>
        <v>0</v>
      </c>
      <c r="AI214" s="33">
        <f>AI215</f>
        <v>0</v>
      </c>
      <c r="AJ214" s="69">
        <f t="shared" si="1324"/>
        <v>0</v>
      </c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>
        <f>AX215</f>
        <v>30051.151999999998</v>
      </c>
      <c r="AY214" s="33">
        <f t="shared" si="1327"/>
        <v>30051.151999999998</v>
      </c>
      <c r="AZ214" s="33">
        <f>AZ215</f>
        <v>0</v>
      </c>
      <c r="BA214" s="33">
        <f t="shared" si="1328"/>
        <v>30051.151999999998</v>
      </c>
      <c r="BB214" s="33">
        <f>BB215</f>
        <v>0</v>
      </c>
      <c r="BC214" s="33">
        <f t="shared" si="1329"/>
        <v>30051.151999999998</v>
      </c>
      <c r="BD214" s="33">
        <f>BD215</f>
        <v>0</v>
      </c>
      <c r="BE214" s="33">
        <f t="shared" si="1330"/>
        <v>30051.151999999998</v>
      </c>
      <c r="BF214" s="31">
        <f>BF215</f>
        <v>0</v>
      </c>
      <c r="BG214" s="33">
        <f t="shared" si="1331"/>
        <v>30051.151999999998</v>
      </c>
      <c r="BH214" s="33">
        <f>BH215</f>
        <v>0</v>
      </c>
      <c r="BI214" s="69">
        <f t="shared" si="1332"/>
        <v>30051.151999999998</v>
      </c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>
        <f>BW215</f>
        <v>14989.883</v>
      </c>
      <c r="BX214" s="33">
        <f t="shared" si="1335"/>
        <v>14989.883</v>
      </c>
      <c r="BY214" s="33">
        <f>BY215</f>
        <v>0</v>
      </c>
      <c r="BZ214" s="33">
        <f t="shared" si="1336"/>
        <v>14989.883</v>
      </c>
      <c r="CA214" s="33">
        <f>CA215</f>
        <v>0</v>
      </c>
      <c r="CB214" s="33">
        <f t="shared" si="1337"/>
        <v>14989.883</v>
      </c>
      <c r="CC214" s="31">
        <f>CC215</f>
        <v>0</v>
      </c>
      <c r="CD214" s="33">
        <f t="shared" si="1338"/>
        <v>14989.883</v>
      </c>
      <c r="CE214" s="33">
        <f>CE215</f>
        <v>0</v>
      </c>
      <c r="CF214" s="69">
        <f t="shared" si="1339"/>
        <v>14989.883</v>
      </c>
      <c r="CG214" s="78"/>
      <c r="CH214" s="20"/>
      <c r="CI214" s="8"/>
    </row>
    <row r="215" spans="1:87" ht="36" x14ac:dyDescent="0.35">
      <c r="A215" s="102" t="s">
        <v>185</v>
      </c>
      <c r="B215" s="106" t="s">
        <v>371</v>
      </c>
      <c r="C215" s="106" t="s">
        <v>367</v>
      </c>
      <c r="D215" s="30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69"/>
      <c r="P215" s="31"/>
      <c r="Q215" s="31"/>
      <c r="R215" s="31"/>
      <c r="S215" s="31"/>
      <c r="T215" s="31"/>
      <c r="U215" s="31"/>
      <c r="V215" s="31"/>
      <c r="W215" s="31"/>
      <c r="X215" s="31">
        <f t="shared" si="1318"/>
        <v>0</v>
      </c>
      <c r="Y215" s="31"/>
      <c r="Z215" s="31">
        <f t="shared" si="1319"/>
        <v>0</v>
      </c>
      <c r="AA215" s="31"/>
      <c r="AB215" s="31">
        <f t="shared" si="1320"/>
        <v>0</v>
      </c>
      <c r="AC215" s="31"/>
      <c r="AD215" s="31">
        <f t="shared" si="1321"/>
        <v>0</v>
      </c>
      <c r="AE215" s="31"/>
      <c r="AF215" s="31">
        <f t="shared" si="1322"/>
        <v>0</v>
      </c>
      <c r="AG215" s="31"/>
      <c r="AH215" s="31">
        <f t="shared" si="1323"/>
        <v>0</v>
      </c>
      <c r="AI215" s="42"/>
      <c r="AJ215" s="69">
        <f t="shared" si="1324"/>
        <v>0</v>
      </c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>
        <v>30051.151999999998</v>
      </c>
      <c r="AY215" s="31">
        <f t="shared" si="1327"/>
        <v>30051.151999999998</v>
      </c>
      <c r="AZ215" s="31"/>
      <c r="BA215" s="31">
        <f t="shared" si="1328"/>
        <v>30051.151999999998</v>
      </c>
      <c r="BB215" s="31"/>
      <c r="BC215" s="31">
        <f t="shared" si="1329"/>
        <v>30051.151999999998</v>
      </c>
      <c r="BD215" s="31"/>
      <c r="BE215" s="31">
        <f t="shared" si="1330"/>
        <v>30051.151999999998</v>
      </c>
      <c r="BF215" s="31"/>
      <c r="BG215" s="31">
        <f t="shared" si="1331"/>
        <v>30051.151999999998</v>
      </c>
      <c r="BH215" s="42"/>
      <c r="BI215" s="69">
        <f t="shared" si="1332"/>
        <v>30051.151999999998</v>
      </c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>
        <v>14989.883</v>
      </c>
      <c r="BX215" s="31">
        <f t="shared" si="1335"/>
        <v>14989.883</v>
      </c>
      <c r="BY215" s="31"/>
      <c r="BZ215" s="31">
        <f t="shared" si="1336"/>
        <v>14989.883</v>
      </c>
      <c r="CA215" s="31"/>
      <c r="CB215" s="31">
        <f t="shared" si="1337"/>
        <v>14989.883</v>
      </c>
      <c r="CC215" s="31"/>
      <c r="CD215" s="31">
        <f t="shared" si="1338"/>
        <v>14989.883</v>
      </c>
      <c r="CE215" s="42"/>
      <c r="CF215" s="69">
        <f t="shared" si="1339"/>
        <v>14989.883</v>
      </c>
      <c r="CG215" s="73" t="s">
        <v>369</v>
      </c>
      <c r="CI215" s="8"/>
    </row>
    <row r="216" spans="1:87" x14ac:dyDescent="0.35">
      <c r="A216" s="102"/>
      <c r="B216" s="106" t="s">
        <v>21</v>
      </c>
      <c r="C216" s="122"/>
      <c r="D216" s="33">
        <f>D217+D218</f>
        <v>458741.8</v>
      </c>
      <c r="E216" s="33">
        <f>E217+E218</f>
        <v>0</v>
      </c>
      <c r="F216" s="33">
        <f t="shared" si="1039"/>
        <v>458741.8</v>
      </c>
      <c r="G216" s="33">
        <f>G217+G218</f>
        <v>25643.728999999999</v>
      </c>
      <c r="H216" s="33">
        <f t="shared" si="1274"/>
        <v>484385.52899999998</v>
      </c>
      <c r="I216" s="33">
        <f>I217+I218</f>
        <v>-361.59899999999999</v>
      </c>
      <c r="J216" s="33">
        <f t="shared" ref="J216:J220" si="1340">H216+I216</f>
        <v>484023.93</v>
      </c>
      <c r="K216" s="33">
        <f>K217+K218</f>
        <v>0</v>
      </c>
      <c r="L216" s="33">
        <f t="shared" ref="L216:L220" si="1341">J216+K216</f>
        <v>484023.93</v>
      </c>
      <c r="M216" s="33">
        <f>M217+M218</f>
        <v>0</v>
      </c>
      <c r="N216" s="33">
        <f t="shared" si="1313"/>
        <v>484023.93</v>
      </c>
      <c r="O216" s="33">
        <f>O217+O218+O219</f>
        <v>85000</v>
      </c>
      <c r="P216" s="33">
        <f t="shared" si="1314"/>
        <v>569023.92999999993</v>
      </c>
      <c r="Q216" s="33">
        <f>Q217+Q218+Q219</f>
        <v>0</v>
      </c>
      <c r="R216" s="33">
        <f t="shared" si="1315"/>
        <v>569023.92999999993</v>
      </c>
      <c r="S216" s="33">
        <f>S217+S218+S219</f>
        <v>0</v>
      </c>
      <c r="T216" s="33">
        <f t="shared" si="1316"/>
        <v>569023.92999999993</v>
      </c>
      <c r="U216" s="33">
        <f>U217+U218+U219</f>
        <v>0</v>
      </c>
      <c r="V216" s="33">
        <f t="shared" si="1317"/>
        <v>569023.92999999993</v>
      </c>
      <c r="W216" s="33">
        <f>W217+W218+W219</f>
        <v>0</v>
      </c>
      <c r="X216" s="33">
        <f t="shared" si="1318"/>
        <v>569023.92999999993</v>
      </c>
      <c r="Y216" s="33">
        <f>Y217+Y218+Y219</f>
        <v>-4650</v>
      </c>
      <c r="Z216" s="33">
        <f t="shared" si="1319"/>
        <v>564373.92999999993</v>
      </c>
      <c r="AA216" s="33">
        <f>AA217+AA218+AA219</f>
        <v>-13981.8</v>
      </c>
      <c r="AB216" s="33">
        <f t="shared" si="1320"/>
        <v>550392.12999999989</v>
      </c>
      <c r="AC216" s="33">
        <f>AC217+AC218+AC219</f>
        <v>0</v>
      </c>
      <c r="AD216" s="33">
        <f t="shared" si="1321"/>
        <v>550392.12999999989</v>
      </c>
      <c r="AE216" s="33">
        <f>AE217+AE218+AE219</f>
        <v>0</v>
      </c>
      <c r="AF216" s="33">
        <f t="shared" si="1322"/>
        <v>550392.12999999989</v>
      </c>
      <c r="AG216" s="31">
        <f>AG217+AG218+AG219</f>
        <v>0</v>
      </c>
      <c r="AH216" s="33">
        <f t="shared" si="1323"/>
        <v>550392.12999999989</v>
      </c>
      <c r="AI216" s="33">
        <f>AI217+AI218+AI219</f>
        <v>-4829.9359999999997</v>
      </c>
      <c r="AJ216" s="69">
        <f t="shared" si="1324"/>
        <v>545562.1939999999</v>
      </c>
      <c r="AK216" s="33">
        <f t="shared" ref="AK216" si="1342">AK217+AK218</f>
        <v>0</v>
      </c>
      <c r="AL216" s="33">
        <f t="shared" ref="AL216:AN216" si="1343">AL217+AL218</f>
        <v>0</v>
      </c>
      <c r="AM216" s="33">
        <f t="shared" si="1055"/>
        <v>0</v>
      </c>
      <c r="AN216" s="33">
        <f t="shared" si="1343"/>
        <v>0</v>
      </c>
      <c r="AO216" s="33">
        <f t="shared" si="1289"/>
        <v>0</v>
      </c>
      <c r="AP216" s="33">
        <f t="shared" ref="AP216:AR216" si="1344">AP217+AP218</f>
        <v>0</v>
      </c>
      <c r="AQ216" s="33">
        <f t="shared" si="1290"/>
        <v>0</v>
      </c>
      <c r="AR216" s="33">
        <f t="shared" si="1344"/>
        <v>0</v>
      </c>
      <c r="AS216" s="33">
        <f t="shared" si="1291"/>
        <v>0</v>
      </c>
      <c r="AT216" s="33">
        <f>AT217+AT218+AT219</f>
        <v>0</v>
      </c>
      <c r="AU216" s="33">
        <f t="shared" si="1325"/>
        <v>0</v>
      </c>
      <c r="AV216" s="33">
        <f>AV217+AV218+AV219</f>
        <v>0</v>
      </c>
      <c r="AW216" s="33">
        <f t="shared" si="1326"/>
        <v>0</v>
      </c>
      <c r="AX216" s="33">
        <f>AX217+AX218+AX219</f>
        <v>0</v>
      </c>
      <c r="AY216" s="33">
        <f t="shared" si="1327"/>
        <v>0</v>
      </c>
      <c r="AZ216" s="33">
        <f>AZ217+AZ218+AZ219</f>
        <v>0</v>
      </c>
      <c r="BA216" s="33">
        <f t="shared" si="1328"/>
        <v>0</v>
      </c>
      <c r="BB216" s="33">
        <f>BB217+BB218+BB219</f>
        <v>0</v>
      </c>
      <c r="BC216" s="33">
        <f t="shared" si="1329"/>
        <v>0</v>
      </c>
      <c r="BD216" s="33">
        <f>BD217+BD218+BD219</f>
        <v>0</v>
      </c>
      <c r="BE216" s="33">
        <f t="shared" si="1330"/>
        <v>0</v>
      </c>
      <c r="BF216" s="31">
        <f>BF217+BF218+BF219</f>
        <v>0</v>
      </c>
      <c r="BG216" s="33">
        <f t="shared" si="1331"/>
        <v>0</v>
      </c>
      <c r="BH216" s="33">
        <f>BH217+BH218+BH219</f>
        <v>0</v>
      </c>
      <c r="BI216" s="69">
        <f t="shared" si="1332"/>
        <v>0</v>
      </c>
      <c r="BJ216" s="33">
        <f>BJ217+BJ218</f>
        <v>0</v>
      </c>
      <c r="BK216" s="33">
        <f>BK217+BK218</f>
        <v>0</v>
      </c>
      <c r="BL216" s="33">
        <f t="shared" si="1067"/>
        <v>0</v>
      </c>
      <c r="BM216" s="33">
        <f>BM217+BM218</f>
        <v>0</v>
      </c>
      <c r="BN216" s="33">
        <f t="shared" si="1300"/>
        <v>0</v>
      </c>
      <c r="BO216" s="33">
        <f>BO217+BO218</f>
        <v>0</v>
      </c>
      <c r="BP216" s="33">
        <f t="shared" si="1301"/>
        <v>0</v>
      </c>
      <c r="BQ216" s="33">
        <f>BQ217+BQ218</f>
        <v>0</v>
      </c>
      <c r="BR216" s="33">
        <f t="shared" si="1302"/>
        <v>0</v>
      </c>
      <c r="BS216" s="33">
        <f>BS217+BS218+BS219</f>
        <v>0</v>
      </c>
      <c r="BT216" s="33">
        <f t="shared" si="1333"/>
        <v>0</v>
      </c>
      <c r="BU216" s="33">
        <f>BU217+BU218+BU219</f>
        <v>0</v>
      </c>
      <c r="BV216" s="33">
        <f t="shared" si="1334"/>
        <v>0</v>
      </c>
      <c r="BW216" s="33">
        <f>BW217+BW218+BW219</f>
        <v>0</v>
      </c>
      <c r="BX216" s="33">
        <f t="shared" si="1335"/>
        <v>0</v>
      </c>
      <c r="BY216" s="33">
        <f>BY217+BY218+BY219</f>
        <v>0</v>
      </c>
      <c r="BZ216" s="33">
        <f t="shared" si="1336"/>
        <v>0</v>
      </c>
      <c r="CA216" s="33">
        <f>CA217+CA218+CA219</f>
        <v>0</v>
      </c>
      <c r="CB216" s="33">
        <f t="shared" si="1337"/>
        <v>0</v>
      </c>
      <c r="CC216" s="31">
        <f>CC217+CC218+CC219</f>
        <v>0</v>
      </c>
      <c r="CD216" s="33">
        <f t="shared" si="1338"/>
        <v>0</v>
      </c>
      <c r="CE216" s="33">
        <f>CE217+CE218+CE219</f>
        <v>0</v>
      </c>
      <c r="CF216" s="69">
        <f t="shared" si="1339"/>
        <v>0</v>
      </c>
      <c r="CG216" s="27"/>
      <c r="CH216" s="20"/>
      <c r="CI216" s="8"/>
    </row>
    <row r="217" spans="1:87" ht="54" x14ac:dyDescent="0.35">
      <c r="A217" s="159" t="s">
        <v>186</v>
      </c>
      <c r="B217" s="163" t="s">
        <v>129</v>
      </c>
      <c r="C217" s="104" t="s">
        <v>32</v>
      </c>
      <c r="D217" s="31">
        <v>444760</v>
      </c>
      <c r="E217" s="31"/>
      <c r="F217" s="31">
        <f t="shared" si="1039"/>
        <v>444760</v>
      </c>
      <c r="G217" s="31">
        <f>25282.13+361.599</f>
        <v>25643.728999999999</v>
      </c>
      <c r="H217" s="31">
        <f t="shared" si="1274"/>
        <v>470403.72899999999</v>
      </c>
      <c r="I217" s="31">
        <v>-361.59899999999999</v>
      </c>
      <c r="J217" s="31">
        <f t="shared" si="1340"/>
        <v>470042.13</v>
      </c>
      <c r="K217" s="31"/>
      <c r="L217" s="31">
        <f t="shared" si="1341"/>
        <v>470042.13</v>
      </c>
      <c r="M217" s="31"/>
      <c r="N217" s="31">
        <f t="shared" si="1313"/>
        <v>470042.13</v>
      </c>
      <c r="O217" s="69"/>
      <c r="P217" s="31">
        <f t="shared" si="1314"/>
        <v>470042.13</v>
      </c>
      <c r="Q217" s="31"/>
      <c r="R217" s="31">
        <f t="shared" si="1315"/>
        <v>470042.13</v>
      </c>
      <c r="S217" s="31"/>
      <c r="T217" s="31">
        <f t="shared" si="1316"/>
        <v>470042.13</v>
      </c>
      <c r="U217" s="31"/>
      <c r="V217" s="31">
        <f t="shared" si="1317"/>
        <v>470042.13</v>
      </c>
      <c r="W217" s="31"/>
      <c r="X217" s="31">
        <f t="shared" si="1318"/>
        <v>470042.13</v>
      </c>
      <c r="Y217" s="31"/>
      <c r="Z217" s="31">
        <f t="shared" si="1319"/>
        <v>470042.13</v>
      </c>
      <c r="AA217" s="31"/>
      <c r="AB217" s="31">
        <f t="shared" si="1320"/>
        <v>470042.13</v>
      </c>
      <c r="AC217" s="31"/>
      <c r="AD217" s="31">
        <f t="shared" si="1321"/>
        <v>470042.13</v>
      </c>
      <c r="AE217" s="31"/>
      <c r="AF217" s="31">
        <f t="shared" si="1322"/>
        <v>470042.13</v>
      </c>
      <c r="AG217" s="31"/>
      <c r="AH217" s="31">
        <f t="shared" si="1323"/>
        <v>470042.13</v>
      </c>
      <c r="AI217" s="42">
        <v>-4829.9359999999997</v>
      </c>
      <c r="AJ217" s="69">
        <f t="shared" si="1324"/>
        <v>465212.19400000002</v>
      </c>
      <c r="AK217" s="31">
        <v>0</v>
      </c>
      <c r="AL217" s="31"/>
      <c r="AM217" s="31">
        <f t="shared" si="1055"/>
        <v>0</v>
      </c>
      <c r="AN217" s="31"/>
      <c r="AO217" s="31">
        <f t="shared" si="1289"/>
        <v>0</v>
      </c>
      <c r="AP217" s="31"/>
      <c r="AQ217" s="31">
        <f t="shared" si="1290"/>
        <v>0</v>
      </c>
      <c r="AR217" s="31"/>
      <c r="AS217" s="31">
        <f t="shared" si="1291"/>
        <v>0</v>
      </c>
      <c r="AT217" s="31"/>
      <c r="AU217" s="31">
        <f t="shared" si="1325"/>
        <v>0</v>
      </c>
      <c r="AV217" s="31"/>
      <c r="AW217" s="31">
        <f t="shared" si="1326"/>
        <v>0</v>
      </c>
      <c r="AX217" s="31"/>
      <c r="AY217" s="31">
        <f t="shared" si="1327"/>
        <v>0</v>
      </c>
      <c r="AZ217" s="31"/>
      <c r="BA217" s="31">
        <f t="shared" si="1328"/>
        <v>0</v>
      </c>
      <c r="BB217" s="31"/>
      <c r="BC217" s="31">
        <f t="shared" si="1329"/>
        <v>0</v>
      </c>
      <c r="BD217" s="31"/>
      <c r="BE217" s="31">
        <f t="shared" si="1330"/>
        <v>0</v>
      </c>
      <c r="BF217" s="31"/>
      <c r="BG217" s="31">
        <f t="shared" si="1331"/>
        <v>0</v>
      </c>
      <c r="BH217" s="42"/>
      <c r="BI217" s="69">
        <f t="shared" si="1332"/>
        <v>0</v>
      </c>
      <c r="BJ217" s="31">
        <v>0</v>
      </c>
      <c r="BK217" s="31"/>
      <c r="BL217" s="31">
        <f t="shared" si="1067"/>
        <v>0</v>
      </c>
      <c r="BM217" s="31"/>
      <c r="BN217" s="31">
        <f t="shared" si="1300"/>
        <v>0</v>
      </c>
      <c r="BO217" s="31"/>
      <c r="BP217" s="31">
        <f t="shared" si="1301"/>
        <v>0</v>
      </c>
      <c r="BQ217" s="31"/>
      <c r="BR217" s="31">
        <f t="shared" si="1302"/>
        <v>0</v>
      </c>
      <c r="BS217" s="31"/>
      <c r="BT217" s="31">
        <f t="shared" si="1333"/>
        <v>0</v>
      </c>
      <c r="BU217" s="31"/>
      <c r="BV217" s="31">
        <f t="shared" si="1334"/>
        <v>0</v>
      </c>
      <c r="BW217" s="31"/>
      <c r="BX217" s="31">
        <f t="shared" si="1335"/>
        <v>0</v>
      </c>
      <c r="BY217" s="31"/>
      <c r="BZ217" s="31">
        <f t="shared" si="1336"/>
        <v>0</v>
      </c>
      <c r="CA217" s="31"/>
      <c r="CB217" s="31">
        <f t="shared" si="1337"/>
        <v>0</v>
      </c>
      <c r="CC217" s="31"/>
      <c r="CD217" s="31">
        <f t="shared" si="1338"/>
        <v>0</v>
      </c>
      <c r="CE217" s="42"/>
      <c r="CF217" s="69">
        <f t="shared" si="1339"/>
        <v>0</v>
      </c>
      <c r="CG217" s="25" t="s">
        <v>279</v>
      </c>
      <c r="CI217" s="8"/>
    </row>
    <row r="218" spans="1:87" s="3" customFormat="1" ht="72" hidden="1" x14ac:dyDescent="0.35">
      <c r="A218" s="177"/>
      <c r="B218" s="174"/>
      <c r="C218" s="5" t="s">
        <v>33</v>
      </c>
      <c r="D218" s="31">
        <v>13981.8</v>
      </c>
      <c r="E218" s="31"/>
      <c r="F218" s="31">
        <f t="shared" si="1039"/>
        <v>13981.8</v>
      </c>
      <c r="G218" s="31"/>
      <c r="H218" s="31">
        <f t="shared" si="1274"/>
        <v>13981.8</v>
      </c>
      <c r="I218" s="31"/>
      <c r="J218" s="31">
        <f t="shared" si="1340"/>
        <v>13981.8</v>
      </c>
      <c r="K218" s="31"/>
      <c r="L218" s="31">
        <f t="shared" si="1341"/>
        <v>13981.8</v>
      </c>
      <c r="M218" s="31"/>
      <c r="N218" s="31">
        <f t="shared" si="1313"/>
        <v>13981.8</v>
      </c>
      <c r="O218" s="69"/>
      <c r="P218" s="31">
        <f t="shared" si="1314"/>
        <v>13981.8</v>
      </c>
      <c r="Q218" s="31"/>
      <c r="R218" s="31">
        <f t="shared" si="1315"/>
        <v>13981.8</v>
      </c>
      <c r="S218" s="31"/>
      <c r="T218" s="31">
        <f t="shared" si="1316"/>
        <v>13981.8</v>
      </c>
      <c r="U218" s="31"/>
      <c r="V218" s="31">
        <f t="shared" si="1317"/>
        <v>13981.8</v>
      </c>
      <c r="W218" s="31"/>
      <c r="X218" s="31">
        <f t="shared" si="1318"/>
        <v>13981.8</v>
      </c>
      <c r="Y218" s="31"/>
      <c r="Z218" s="31">
        <f t="shared" si="1319"/>
        <v>13981.8</v>
      </c>
      <c r="AA218" s="31">
        <v>-13981.8</v>
      </c>
      <c r="AB218" s="31">
        <f t="shared" si="1320"/>
        <v>0</v>
      </c>
      <c r="AC218" s="31"/>
      <c r="AD218" s="31">
        <f t="shared" si="1321"/>
        <v>0</v>
      </c>
      <c r="AE218" s="31"/>
      <c r="AF218" s="31">
        <f t="shared" si="1322"/>
        <v>0</v>
      </c>
      <c r="AG218" s="31"/>
      <c r="AH218" s="31">
        <f t="shared" si="1323"/>
        <v>0</v>
      </c>
      <c r="AI218" s="42"/>
      <c r="AJ218" s="31">
        <f t="shared" si="1324"/>
        <v>0</v>
      </c>
      <c r="AK218" s="31">
        <v>0</v>
      </c>
      <c r="AL218" s="31"/>
      <c r="AM218" s="31">
        <f t="shared" si="1055"/>
        <v>0</v>
      </c>
      <c r="AN218" s="31"/>
      <c r="AO218" s="31">
        <f t="shared" si="1289"/>
        <v>0</v>
      </c>
      <c r="AP218" s="31"/>
      <c r="AQ218" s="31">
        <f t="shared" si="1290"/>
        <v>0</v>
      </c>
      <c r="AR218" s="31"/>
      <c r="AS218" s="31">
        <f t="shared" si="1291"/>
        <v>0</v>
      </c>
      <c r="AT218" s="31"/>
      <c r="AU218" s="31">
        <f t="shared" ref="AU218:BR218" si="1345">AS218+AT218</f>
        <v>0</v>
      </c>
      <c r="AV218" s="31"/>
      <c r="AW218" s="31">
        <f t="shared" si="1326"/>
        <v>0</v>
      </c>
      <c r="AX218" s="31"/>
      <c r="AY218" s="31">
        <f t="shared" si="1327"/>
        <v>0</v>
      </c>
      <c r="AZ218" s="31"/>
      <c r="BA218" s="31">
        <f t="shared" si="1328"/>
        <v>0</v>
      </c>
      <c r="BB218" s="31"/>
      <c r="BC218" s="31">
        <f t="shared" si="1329"/>
        <v>0</v>
      </c>
      <c r="BD218" s="31"/>
      <c r="BE218" s="31">
        <f t="shared" si="1330"/>
        <v>0</v>
      </c>
      <c r="BF218" s="31"/>
      <c r="BG218" s="31">
        <f t="shared" si="1331"/>
        <v>0</v>
      </c>
      <c r="BH218" s="42"/>
      <c r="BI218" s="31">
        <f t="shared" si="1332"/>
        <v>0</v>
      </c>
      <c r="BJ218" s="31">
        <f>AT218+AU218</f>
        <v>0</v>
      </c>
      <c r="BK218" s="31">
        <f>AU218+BJ218</f>
        <v>0</v>
      </c>
      <c r="BL218" s="31">
        <f t="shared" si="1345"/>
        <v>0</v>
      </c>
      <c r="BM218" s="31">
        <f t="shared" si="1345"/>
        <v>0</v>
      </c>
      <c r="BN218" s="31">
        <f t="shared" si="1345"/>
        <v>0</v>
      </c>
      <c r="BO218" s="31">
        <f t="shared" si="1345"/>
        <v>0</v>
      </c>
      <c r="BP218" s="31">
        <f t="shared" si="1345"/>
        <v>0</v>
      </c>
      <c r="BQ218" s="31">
        <f t="shared" si="1345"/>
        <v>0</v>
      </c>
      <c r="BR218" s="31">
        <f t="shared" si="1345"/>
        <v>0</v>
      </c>
      <c r="BS218" s="31"/>
      <c r="BT218" s="31">
        <f t="shared" si="1333"/>
        <v>0</v>
      </c>
      <c r="BU218" s="31"/>
      <c r="BV218" s="31">
        <f t="shared" si="1334"/>
        <v>0</v>
      </c>
      <c r="BW218" s="31"/>
      <c r="BX218" s="31">
        <f t="shared" si="1335"/>
        <v>0</v>
      </c>
      <c r="BY218" s="31"/>
      <c r="BZ218" s="31">
        <f t="shared" si="1336"/>
        <v>0</v>
      </c>
      <c r="CA218" s="31"/>
      <c r="CB218" s="31">
        <f t="shared" si="1337"/>
        <v>0</v>
      </c>
      <c r="CC218" s="31"/>
      <c r="CD218" s="31">
        <f t="shared" si="1338"/>
        <v>0</v>
      </c>
      <c r="CE218" s="42"/>
      <c r="CF218" s="31">
        <f t="shared" si="1339"/>
        <v>0</v>
      </c>
      <c r="CG218" s="25" t="s">
        <v>279</v>
      </c>
      <c r="CH218" s="19" t="s">
        <v>49</v>
      </c>
      <c r="CI218" s="8"/>
    </row>
    <row r="219" spans="1:87" ht="54" x14ac:dyDescent="0.35">
      <c r="A219" s="102" t="s">
        <v>187</v>
      </c>
      <c r="B219" s="106" t="s">
        <v>368</v>
      </c>
      <c r="C219" s="104" t="s">
        <v>324</v>
      </c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69">
        <v>85000</v>
      </c>
      <c r="P219" s="31">
        <f t="shared" si="1314"/>
        <v>85000</v>
      </c>
      <c r="Q219" s="31"/>
      <c r="R219" s="31">
        <f t="shared" si="1315"/>
        <v>85000</v>
      </c>
      <c r="S219" s="31"/>
      <c r="T219" s="31">
        <f t="shared" si="1316"/>
        <v>85000</v>
      </c>
      <c r="U219" s="31"/>
      <c r="V219" s="31">
        <f t="shared" si="1317"/>
        <v>85000</v>
      </c>
      <c r="W219" s="31"/>
      <c r="X219" s="31">
        <f t="shared" si="1318"/>
        <v>85000</v>
      </c>
      <c r="Y219" s="31">
        <v>-4650</v>
      </c>
      <c r="Z219" s="31">
        <f t="shared" si="1319"/>
        <v>80350</v>
      </c>
      <c r="AA219" s="31"/>
      <c r="AB219" s="31">
        <f t="shared" si="1320"/>
        <v>80350</v>
      </c>
      <c r="AC219" s="31"/>
      <c r="AD219" s="31">
        <f t="shared" si="1321"/>
        <v>80350</v>
      </c>
      <c r="AE219" s="31"/>
      <c r="AF219" s="31">
        <f t="shared" si="1322"/>
        <v>80350</v>
      </c>
      <c r="AG219" s="31"/>
      <c r="AH219" s="31">
        <f t="shared" si="1323"/>
        <v>80350</v>
      </c>
      <c r="AI219" s="42"/>
      <c r="AJ219" s="69">
        <f t="shared" si="1324"/>
        <v>80350</v>
      </c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>
        <f>AS219+AT219</f>
        <v>0</v>
      </c>
      <c r="AV219" s="31"/>
      <c r="AW219" s="31">
        <f>AU219+AV219</f>
        <v>0</v>
      </c>
      <c r="AX219" s="31"/>
      <c r="AY219" s="31">
        <f>AW219+AX219</f>
        <v>0</v>
      </c>
      <c r="AZ219" s="31"/>
      <c r="BA219" s="31">
        <f>AY219+AZ219</f>
        <v>0</v>
      </c>
      <c r="BB219" s="31"/>
      <c r="BC219" s="31">
        <f>BA219+BB219</f>
        <v>0</v>
      </c>
      <c r="BD219" s="31"/>
      <c r="BE219" s="31">
        <f>BC219+BD219</f>
        <v>0</v>
      </c>
      <c r="BF219" s="31"/>
      <c r="BG219" s="31">
        <f>BE219+BF219</f>
        <v>0</v>
      </c>
      <c r="BH219" s="42"/>
      <c r="BI219" s="69">
        <f>BG219+BH219</f>
        <v>0</v>
      </c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>
        <f t="shared" si="1333"/>
        <v>0</v>
      </c>
      <c r="BU219" s="31"/>
      <c r="BV219" s="31">
        <f t="shared" si="1334"/>
        <v>0</v>
      </c>
      <c r="BW219" s="31"/>
      <c r="BX219" s="31">
        <f t="shared" si="1335"/>
        <v>0</v>
      </c>
      <c r="BY219" s="31"/>
      <c r="BZ219" s="31">
        <f t="shared" si="1336"/>
        <v>0</v>
      </c>
      <c r="CA219" s="31"/>
      <c r="CB219" s="31">
        <f t="shared" si="1337"/>
        <v>0</v>
      </c>
      <c r="CC219" s="31"/>
      <c r="CD219" s="31">
        <f t="shared" si="1338"/>
        <v>0</v>
      </c>
      <c r="CE219" s="42"/>
      <c r="CF219" s="69">
        <f t="shared" si="1339"/>
        <v>0</v>
      </c>
      <c r="CG219" s="35" t="s">
        <v>343</v>
      </c>
      <c r="CI219" s="8"/>
    </row>
    <row r="220" spans="1:87" x14ac:dyDescent="0.35">
      <c r="A220" s="102"/>
      <c r="B220" s="126" t="s">
        <v>7</v>
      </c>
      <c r="C220" s="126"/>
      <c r="D220" s="33">
        <f>D224+D225+D226+D227++D231+D232+D233+D234</f>
        <v>372844.10000000003</v>
      </c>
      <c r="E220" s="33">
        <f>E224+E225+E226+E227++E231+E232+E233+E234</f>
        <v>-47211.199999999997</v>
      </c>
      <c r="F220" s="33">
        <f t="shared" si="1039"/>
        <v>325632.90000000002</v>
      </c>
      <c r="G220" s="33">
        <f>G224+G225+G226+G227++G231+G232+G233+G234+G235</f>
        <v>53149.605000000003</v>
      </c>
      <c r="H220" s="33">
        <f t="shared" si="1274"/>
        <v>378782.505</v>
      </c>
      <c r="I220" s="33">
        <f>I224+I225+I226+I227++I231+I232+I233+I234+I235</f>
        <v>-1208.5989999999999</v>
      </c>
      <c r="J220" s="33">
        <f t="shared" si="1340"/>
        <v>377573.90600000002</v>
      </c>
      <c r="K220" s="33">
        <f>K224+K225+K226+K227++K231+K232+K233+K234+K235</f>
        <v>0</v>
      </c>
      <c r="L220" s="33">
        <f t="shared" si="1341"/>
        <v>377573.90600000002</v>
      </c>
      <c r="M220" s="33">
        <f>M224+M225+M226+M227++M231+M232+M233+M234+M235</f>
        <v>0</v>
      </c>
      <c r="N220" s="33">
        <f t="shared" si="1313"/>
        <v>377573.90600000002</v>
      </c>
      <c r="O220" s="33">
        <f>O224+O225+O226+O227++O231+O232+O233+O234+O235</f>
        <v>0</v>
      </c>
      <c r="P220" s="33">
        <f t="shared" si="1314"/>
        <v>377573.90600000002</v>
      </c>
      <c r="Q220" s="33">
        <f>Q224+Q225+Q226+Q227++Q231+Q232+Q233+Q234+Q235</f>
        <v>0</v>
      </c>
      <c r="R220" s="33">
        <f t="shared" si="1315"/>
        <v>377573.90600000002</v>
      </c>
      <c r="S220" s="33">
        <f>S224+S225+S226+S227++S231+S232+S233+S234+S235</f>
        <v>-61.7</v>
      </c>
      <c r="T220" s="33">
        <f t="shared" si="1316"/>
        <v>377512.20600000001</v>
      </c>
      <c r="U220" s="33">
        <f>U224+U225+U226+U227++U231+U232+U233+U234+U235</f>
        <v>0</v>
      </c>
      <c r="V220" s="33">
        <f t="shared" si="1317"/>
        <v>377512.20600000001</v>
      </c>
      <c r="W220" s="33">
        <f>W224+W225+W226+W227++W231+W232+W233+W234+W235</f>
        <v>0</v>
      </c>
      <c r="X220" s="33">
        <f t="shared" si="1318"/>
        <v>377512.20600000001</v>
      </c>
      <c r="Y220" s="33">
        <f>Y224+Y225+Y226+Y227++Y231+Y232+Y233+Y234+Y235</f>
        <v>0</v>
      </c>
      <c r="Z220" s="33">
        <f t="shared" si="1319"/>
        <v>377512.20600000001</v>
      </c>
      <c r="AA220" s="33">
        <f>AA224+AA225+AA226+AA227++AA231+AA232+AA233+AA234+AA235+AA236</f>
        <v>0</v>
      </c>
      <c r="AB220" s="33">
        <f t="shared" si="1320"/>
        <v>377512.20600000001</v>
      </c>
      <c r="AC220" s="33">
        <f>AC224+AC225+AC226+AC227++AC231+AC232+AC233+AC234+AC235+AC236</f>
        <v>0</v>
      </c>
      <c r="AD220" s="33">
        <f t="shared" si="1321"/>
        <v>377512.20600000001</v>
      </c>
      <c r="AE220" s="33">
        <f>AE224+AE225+AE226+AE227++AE231+AE232+AE233+AE234+AE235+AE236</f>
        <v>124000</v>
      </c>
      <c r="AF220" s="33">
        <f t="shared" si="1322"/>
        <v>501512.20600000001</v>
      </c>
      <c r="AG220" s="31">
        <f>AG224+AG225+AG226+AG227++AG231+AG232+AG233+AG234+AG235+AG236</f>
        <v>0</v>
      </c>
      <c r="AH220" s="33">
        <f t="shared" si="1323"/>
        <v>501512.20600000001</v>
      </c>
      <c r="AI220" s="33">
        <f>AI224+AI225+AI226+AI227++AI231+AI232+AI233+AI234+AI235+AI236</f>
        <v>0</v>
      </c>
      <c r="AJ220" s="69">
        <f t="shared" si="1324"/>
        <v>501512.20600000001</v>
      </c>
      <c r="AK220" s="33">
        <f t="shared" ref="AK220:BK220" si="1346">AK224+AK225+AK226+AK227++AK231+AK232+AK233+AK234</f>
        <v>753833.4</v>
      </c>
      <c r="AL220" s="33">
        <f t="shared" ref="AL220" si="1347">AL224+AL225+AL226+AL227++AL231+AL232+AL233+AL234</f>
        <v>47211.199999999997</v>
      </c>
      <c r="AM220" s="33">
        <f t="shared" si="1055"/>
        <v>801044.6</v>
      </c>
      <c r="AN220" s="33">
        <f>AN224+AN225+AN226+AN227++AN231+AN232+AN233+AN234+AN235</f>
        <v>0</v>
      </c>
      <c r="AO220" s="33">
        <f t="shared" si="1289"/>
        <v>801044.6</v>
      </c>
      <c r="AP220" s="33">
        <f>AP224+AP225+AP226+AP227++AP231+AP232+AP233+AP234+AP235</f>
        <v>0</v>
      </c>
      <c r="AQ220" s="33">
        <f t="shared" si="1290"/>
        <v>801044.6</v>
      </c>
      <c r="AR220" s="33">
        <f>AR224+AR225+AR226+AR227++AR231+AR232+AR233+AR234+AR235</f>
        <v>0</v>
      </c>
      <c r="AS220" s="33">
        <f t="shared" si="1291"/>
        <v>801044.6</v>
      </c>
      <c r="AT220" s="33">
        <f>AT224+AT225+AT226+AT227++AT231+AT232+AT233+AT234+AT235</f>
        <v>0</v>
      </c>
      <c r="AU220" s="33">
        <f t="shared" si="1325"/>
        <v>801044.6</v>
      </c>
      <c r="AV220" s="33">
        <f>AV224+AV225+AV226+AV227++AV231+AV232+AV233+AV234+AV235</f>
        <v>-205067.01699999999</v>
      </c>
      <c r="AW220" s="33">
        <f t="shared" ref="AW220" si="1348">AU220+AV220</f>
        <v>595977.58299999998</v>
      </c>
      <c r="AX220" s="33">
        <f>AX224+AX225+AX226+AX227++AX231+AX232+AX233+AX234+AX235</f>
        <v>0</v>
      </c>
      <c r="AY220" s="33">
        <f t="shared" ref="AY220" si="1349">AW220+AX220</f>
        <v>595977.58299999998</v>
      </c>
      <c r="AZ220" s="33">
        <f>AZ224+AZ225+AZ226+AZ227++AZ231+AZ232+AZ233+AZ234+AZ235</f>
        <v>0</v>
      </c>
      <c r="BA220" s="33">
        <f t="shared" ref="BA220" si="1350">AY220+AZ220</f>
        <v>595977.58299999998</v>
      </c>
      <c r="BB220" s="33">
        <f>BB224+BB225+BB226+BB227++BB231+BB232+BB233+BB234+BB235+BB236</f>
        <v>-2294.3840000000018</v>
      </c>
      <c r="BC220" s="33">
        <f t="shared" ref="BC220" si="1351">BA220+BB220</f>
        <v>593683.19900000002</v>
      </c>
      <c r="BD220" s="33">
        <f>BD224+BD225+BD226+BD227++BD231+BD232+BD233+BD234+BD235+BD236</f>
        <v>-30461.154999999999</v>
      </c>
      <c r="BE220" s="33">
        <f t="shared" ref="BE220" si="1352">BC220+BD220</f>
        <v>563222.04399999999</v>
      </c>
      <c r="BF220" s="31">
        <f>BF224+BF225+BF226+BF227++BF231+BF232+BF233+BF234+BF235+BF236</f>
        <v>-124000</v>
      </c>
      <c r="BG220" s="33">
        <f t="shared" ref="BG220" si="1353">BE220+BF220</f>
        <v>439222.04399999999</v>
      </c>
      <c r="BH220" s="33">
        <f>BH224+BH225+BH226+BH227++BH231+BH232+BH233+BH234+BH235+BH236</f>
        <v>0</v>
      </c>
      <c r="BI220" s="69">
        <f t="shared" ref="BI220" si="1354">BG220+BH220</f>
        <v>439222.04399999999</v>
      </c>
      <c r="BJ220" s="33">
        <f t="shared" si="1346"/>
        <v>339837.2</v>
      </c>
      <c r="BK220" s="33">
        <f t="shared" si="1346"/>
        <v>0</v>
      </c>
      <c r="BL220" s="33">
        <f t="shared" si="1067"/>
        <v>339837.2</v>
      </c>
      <c r="BM220" s="33">
        <f>BM224+BM225+BM226+BM227++BM231+BM232+BM233+BM234+BM235</f>
        <v>0</v>
      </c>
      <c r="BN220" s="33">
        <f t="shared" si="1300"/>
        <v>339837.2</v>
      </c>
      <c r="BO220" s="33">
        <f>BO224+BO225+BO226+BO227++BO231+BO232+BO233+BO234+BO235</f>
        <v>0</v>
      </c>
      <c r="BP220" s="33">
        <f t="shared" si="1301"/>
        <v>339837.2</v>
      </c>
      <c r="BQ220" s="33">
        <f>BQ224+BQ225+BQ226+BQ227++BQ231+BQ232+BQ233+BQ234+BQ235</f>
        <v>0</v>
      </c>
      <c r="BR220" s="33">
        <f t="shared" si="1302"/>
        <v>339837.2</v>
      </c>
      <c r="BS220" s="33">
        <f>BS224+BS225+BS226+BS227++BS231+BS232+BS233+BS234+BS235</f>
        <v>0</v>
      </c>
      <c r="BT220" s="33">
        <f t="shared" si="1333"/>
        <v>339837.2</v>
      </c>
      <c r="BU220" s="33">
        <f>BU224+BU225+BU226+BU227++BU231+BU232+BU233+BU234+BU235</f>
        <v>-103801.60000000001</v>
      </c>
      <c r="BV220" s="33">
        <f t="shared" si="1334"/>
        <v>236035.6</v>
      </c>
      <c r="BW220" s="33">
        <f>BW224+BW225+BW226+BW227++BW231+BW232+BW233+BW234+BW235</f>
        <v>0</v>
      </c>
      <c r="BX220" s="33">
        <f t="shared" si="1335"/>
        <v>236035.6</v>
      </c>
      <c r="BY220" s="33">
        <f>BY224+BY225+BY226+BY227++BY231+BY232+BY233+BY234+BY235+BY236</f>
        <v>0</v>
      </c>
      <c r="BZ220" s="33">
        <f t="shared" si="1336"/>
        <v>236035.6</v>
      </c>
      <c r="CA220" s="33">
        <f>CA224+CA225+CA226+CA227++CA231+CA232+CA233+CA234+CA235+CA236</f>
        <v>0</v>
      </c>
      <c r="CB220" s="33">
        <f t="shared" si="1337"/>
        <v>236035.6</v>
      </c>
      <c r="CC220" s="31">
        <f>CC224+CC225+CC226+CC227++CC231+CC232+CC233+CC234+CC235+CC236</f>
        <v>0</v>
      </c>
      <c r="CD220" s="33">
        <f t="shared" si="1338"/>
        <v>236035.6</v>
      </c>
      <c r="CE220" s="33">
        <f>CE224+CE225+CE226+CE227++CE231+CE232+CE233+CE234+CE235+CE236</f>
        <v>0</v>
      </c>
      <c r="CF220" s="69">
        <f t="shared" si="1339"/>
        <v>236035.6</v>
      </c>
      <c r="CG220" s="27"/>
      <c r="CH220" s="20"/>
      <c r="CI220" s="8"/>
    </row>
    <row r="221" spans="1:87" x14ac:dyDescent="0.35">
      <c r="A221" s="102"/>
      <c r="B221" s="106" t="s">
        <v>5</v>
      </c>
      <c r="C221" s="126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1"/>
      <c r="AH221" s="33"/>
      <c r="AI221" s="33"/>
      <c r="AJ221" s="69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1"/>
      <c r="BG221" s="33"/>
      <c r="BH221" s="33"/>
      <c r="BI221" s="69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1"/>
      <c r="CD221" s="33"/>
      <c r="CE221" s="33"/>
      <c r="CF221" s="69"/>
      <c r="CG221" s="27"/>
      <c r="CH221" s="20"/>
      <c r="CI221" s="8"/>
    </row>
    <row r="222" spans="1:87" s="14" customFormat="1" hidden="1" x14ac:dyDescent="0.35">
      <c r="A222" s="12"/>
      <c r="B222" s="50" t="s">
        <v>6</v>
      </c>
      <c r="C222" s="17"/>
      <c r="D222" s="33">
        <f>D224+D225+D226+D229+D231+D232+D233+D234</f>
        <v>372844.10000000003</v>
      </c>
      <c r="E222" s="33">
        <f>E224+E225+E226+E229+E231+E232+E233+E234</f>
        <v>-47211.199999999997</v>
      </c>
      <c r="F222" s="33">
        <f t="shared" si="1039"/>
        <v>325632.90000000002</v>
      </c>
      <c r="G222" s="33">
        <f>G224+G225+G226+G229+G231+G232+G233+G234+G235</f>
        <v>53149.605000000003</v>
      </c>
      <c r="H222" s="33">
        <f t="shared" ref="H222:H227" si="1355">F222+G222</f>
        <v>378782.505</v>
      </c>
      <c r="I222" s="33">
        <f>I224+I225+I226+I229+I231+I232+I233+I234+I235</f>
        <v>-1208.5989999999999</v>
      </c>
      <c r="J222" s="33">
        <f t="shared" ref="J222:J227" si="1356">H222+I222</f>
        <v>377573.90600000002</v>
      </c>
      <c r="K222" s="33">
        <f>K224+K225+K226+K229+K231+K232+K233+K234+K235</f>
        <v>0</v>
      </c>
      <c r="L222" s="33">
        <f t="shared" ref="L222:L227" si="1357">J222+K222</f>
        <v>377573.90600000002</v>
      </c>
      <c r="M222" s="33">
        <f>M224+M225+M226+M229+M231+M232+M233+M234+M235</f>
        <v>0</v>
      </c>
      <c r="N222" s="33">
        <f t="shared" ref="N222:N227" si="1358">L222+M222</f>
        <v>377573.90600000002</v>
      </c>
      <c r="O222" s="33">
        <f>O224+O225+O226+O229+O231+O232+O233+O234+O235</f>
        <v>0</v>
      </c>
      <c r="P222" s="33">
        <f t="shared" ref="P222:P227" si="1359">N222+O222</f>
        <v>377573.90600000002</v>
      </c>
      <c r="Q222" s="33">
        <f>Q224+Q225+Q226+Q229+Q231+Q232+Q233+Q234+Q235</f>
        <v>0</v>
      </c>
      <c r="R222" s="33">
        <f t="shared" ref="R222:R227" si="1360">P222+Q222</f>
        <v>377573.90600000002</v>
      </c>
      <c r="S222" s="33">
        <f>S224+S225+S226+S229+S231+S232+S233+S234+S235</f>
        <v>-61.7</v>
      </c>
      <c r="T222" s="33">
        <f t="shared" ref="T222:T227" si="1361">R222+S222</f>
        <v>377512.20600000001</v>
      </c>
      <c r="U222" s="33">
        <f>U224+U225+U226+U229+U231+U232+U233+U234+U235</f>
        <v>0</v>
      </c>
      <c r="V222" s="33">
        <f t="shared" ref="V222:V227" si="1362">T222+U222</f>
        <v>377512.20600000001</v>
      </c>
      <c r="W222" s="33">
        <f>W224+W225+W226+W229+W231+W232+W233+W234+W235</f>
        <v>0</v>
      </c>
      <c r="X222" s="33">
        <f t="shared" ref="X222:X227" si="1363">V222+W222</f>
        <v>377512.20600000001</v>
      </c>
      <c r="Y222" s="33">
        <f>Y224+Y225+Y226+Y229+Y231+Y232+Y233+Y234+Y235</f>
        <v>0</v>
      </c>
      <c r="Z222" s="33">
        <f t="shared" ref="Z222:Z227" si="1364">X222+Y222</f>
        <v>377512.20600000001</v>
      </c>
      <c r="AA222" s="33">
        <f>AA224+AA225+AA226+AA229+AA231+AA232+AA233+AA234+AA235+AA236</f>
        <v>0</v>
      </c>
      <c r="AB222" s="33">
        <f t="shared" ref="AB222:AB227" si="1365">Z222+AA222</f>
        <v>377512.20600000001</v>
      </c>
      <c r="AC222" s="33">
        <f>AC224+AC225+AC226+AC229+AC231+AC232+AC233+AC234+AC235+AC236</f>
        <v>0</v>
      </c>
      <c r="AD222" s="33">
        <f t="shared" ref="AD222:AD227" si="1366">AB222+AC222</f>
        <v>377512.20600000001</v>
      </c>
      <c r="AE222" s="33">
        <f>AE224+AE225+AE226+AE229+AE231+AE232+AE233+AE234+AE235+AE236</f>
        <v>124000</v>
      </c>
      <c r="AF222" s="33">
        <f t="shared" ref="AF222:AF227" si="1367">AD222+AE222</f>
        <v>501512.20600000001</v>
      </c>
      <c r="AG222" s="31">
        <f>AG224+AG225+AG226+AG229+AG231+AG232+AG233+AG234+AG235+AG236</f>
        <v>0</v>
      </c>
      <c r="AH222" s="33">
        <f t="shared" ref="AH222:AH227" si="1368">AF222+AG222</f>
        <v>501512.20600000001</v>
      </c>
      <c r="AI222" s="33">
        <f>AI224+AI225+AI226+AI229+AI231+AI232+AI233+AI234+AI235+AI236</f>
        <v>0</v>
      </c>
      <c r="AJ222" s="33">
        <f t="shared" ref="AJ222:AJ227" si="1369">AH222+AI222</f>
        <v>501512.20600000001</v>
      </c>
      <c r="AK222" s="33">
        <f t="shared" ref="AK222:BK222" si="1370">AK224+AK225+AK226+AK229+AK231+AK232+AK233+AK234</f>
        <v>701621</v>
      </c>
      <c r="AL222" s="33">
        <f t="shared" ref="AL222" si="1371">AL224+AL225+AL226+AL229+AL231+AL232+AL233+AL234</f>
        <v>47211.199999999997</v>
      </c>
      <c r="AM222" s="33">
        <f t="shared" si="1055"/>
        <v>748832.2</v>
      </c>
      <c r="AN222" s="33">
        <f>AN224+AN225+AN226+AN229+AN231+AN232+AN233+AN234+AN235</f>
        <v>0</v>
      </c>
      <c r="AO222" s="33">
        <f t="shared" ref="AO222:AO227" si="1372">AM222+AN222</f>
        <v>748832.2</v>
      </c>
      <c r="AP222" s="33">
        <f>AP224+AP225+AP226+AP229+AP231+AP232+AP233+AP234+AP235</f>
        <v>0</v>
      </c>
      <c r="AQ222" s="33">
        <f t="shared" ref="AQ222:AQ227" si="1373">AO222+AP222</f>
        <v>748832.2</v>
      </c>
      <c r="AR222" s="33">
        <f>AR224+AR225+AR226+AR229+AR231+AR232+AR233+AR234+AR235</f>
        <v>0</v>
      </c>
      <c r="AS222" s="33">
        <f t="shared" ref="AS222:AS227" si="1374">AQ222+AR222</f>
        <v>748832.2</v>
      </c>
      <c r="AT222" s="33">
        <f>AT224+AT225+AT226+AT229+AT231+AT232+AT233+AT234+AT235</f>
        <v>0</v>
      </c>
      <c r="AU222" s="33">
        <f t="shared" ref="AU222:AU227" si="1375">AS222+AT222</f>
        <v>748832.2</v>
      </c>
      <c r="AV222" s="33">
        <f>AV224+AV225+AV226+AV229+AV231+AV232+AV233+AV234+AV235</f>
        <v>-205067.01699999999</v>
      </c>
      <c r="AW222" s="33">
        <f t="shared" ref="AW222:AW227" si="1376">AU222+AV222</f>
        <v>543765.18299999996</v>
      </c>
      <c r="AX222" s="33">
        <f>AX224+AX225+AX226+AX229+AX231+AX232+AX233+AX234+AX235</f>
        <v>0</v>
      </c>
      <c r="AY222" s="33">
        <f t="shared" ref="AY222:AY227" si="1377">AW222+AX222</f>
        <v>543765.18299999996</v>
      </c>
      <c r="AZ222" s="33">
        <f>AZ224+AZ225+AZ226+AZ229+AZ231+AZ232+AZ233+AZ234+AZ235</f>
        <v>0</v>
      </c>
      <c r="BA222" s="33">
        <f t="shared" ref="BA222:BA227" si="1378">AY222+AZ222</f>
        <v>543765.18299999996</v>
      </c>
      <c r="BB222" s="33">
        <f>BB224+BB225+BB226+BB229+BB231+BB232+BB233+BB234+BB235+BB236</f>
        <v>-2294.3840000000018</v>
      </c>
      <c r="BC222" s="33">
        <f t="shared" ref="BC222:BC227" si="1379">BA222+BB222</f>
        <v>541470.799</v>
      </c>
      <c r="BD222" s="33">
        <f>BD224+BD225+BD226+BD229+BD231+BD232+BD233+BD234+BD235+BD236</f>
        <v>-30461.154999999999</v>
      </c>
      <c r="BE222" s="33">
        <f t="shared" ref="BE222:BE227" si="1380">BC222+BD222</f>
        <v>511009.64399999997</v>
      </c>
      <c r="BF222" s="31">
        <f>BF224+BF225+BF226+BF229+BF231+BF232+BF233+BF234+BF235+BF236</f>
        <v>-124000</v>
      </c>
      <c r="BG222" s="33">
        <f t="shared" ref="BG222:BG227" si="1381">BE222+BF222</f>
        <v>387009.64399999997</v>
      </c>
      <c r="BH222" s="33">
        <f>BH224+BH225+BH226+BH229+BH231+BH232+BH233+BH234+BH235+BH236</f>
        <v>0</v>
      </c>
      <c r="BI222" s="33">
        <f t="shared" ref="BI222:BI227" si="1382">BG222+BH222</f>
        <v>387009.64399999997</v>
      </c>
      <c r="BJ222" s="33">
        <f t="shared" si="1370"/>
        <v>339837.2</v>
      </c>
      <c r="BK222" s="33">
        <f t="shared" si="1370"/>
        <v>0</v>
      </c>
      <c r="BL222" s="33">
        <f t="shared" si="1067"/>
        <v>339837.2</v>
      </c>
      <c r="BM222" s="33">
        <f>BM224+BM225+BM226+BM229+BM231+BM232+BM233+BM234+BM235</f>
        <v>0</v>
      </c>
      <c r="BN222" s="33">
        <f t="shared" ref="BN222:BN227" si="1383">BL222+BM222</f>
        <v>339837.2</v>
      </c>
      <c r="BO222" s="33">
        <f>BO224+BO225+BO226+BO229+BO231+BO232+BO233+BO234+BO235</f>
        <v>0</v>
      </c>
      <c r="BP222" s="33">
        <f t="shared" ref="BP222:BP227" si="1384">BN222+BO222</f>
        <v>339837.2</v>
      </c>
      <c r="BQ222" s="33">
        <f>BQ224+BQ225+BQ226+BQ229+BQ231+BQ232+BQ233+BQ234+BQ235</f>
        <v>0</v>
      </c>
      <c r="BR222" s="33">
        <f t="shared" ref="BR222:BR227" si="1385">BP222+BQ222</f>
        <v>339837.2</v>
      </c>
      <c r="BS222" s="33">
        <f>BS224+BS225+BS226+BS229+BS231+BS232+BS233+BS234+BS235</f>
        <v>0</v>
      </c>
      <c r="BT222" s="33">
        <f t="shared" ref="BT222:BT227" si="1386">BR222+BS222</f>
        <v>339837.2</v>
      </c>
      <c r="BU222" s="33">
        <f>BU224+BU225+BU226+BU229+BU231+BU232+BU233+BU234+BU235</f>
        <v>-103801.60000000001</v>
      </c>
      <c r="BV222" s="33">
        <f t="shared" ref="BV222:BV227" si="1387">BT222+BU222</f>
        <v>236035.6</v>
      </c>
      <c r="BW222" s="33">
        <f>BW224+BW225+BW226+BW229+BW231+BW232+BW233+BW234+BW235</f>
        <v>0</v>
      </c>
      <c r="BX222" s="33">
        <f t="shared" ref="BX222:BX227" si="1388">BV222+BW222</f>
        <v>236035.6</v>
      </c>
      <c r="BY222" s="33">
        <f>BY224+BY225+BY226+BY229+BY231+BY232+BY233+BY234+BY235+BY236</f>
        <v>0</v>
      </c>
      <c r="BZ222" s="33">
        <f t="shared" ref="BZ222:BZ227" si="1389">BX222+BY222</f>
        <v>236035.6</v>
      </c>
      <c r="CA222" s="33">
        <f>CA224+CA225+CA226+CA229+CA231+CA232+CA233+CA234+CA235+CA236</f>
        <v>0</v>
      </c>
      <c r="CB222" s="33">
        <f t="shared" ref="CB222:CB227" si="1390">BZ222+CA222</f>
        <v>236035.6</v>
      </c>
      <c r="CC222" s="31">
        <f>CC224+CC225+CC226+CC229+CC231+CC232+CC233+CC234+CC235+CC236</f>
        <v>0</v>
      </c>
      <c r="CD222" s="33">
        <f t="shared" ref="CD222:CD227" si="1391">CB222+CC222</f>
        <v>236035.6</v>
      </c>
      <c r="CE222" s="33">
        <f>CE224+CE225+CE226+CE229+CE231+CE232+CE233+CE234+CE235+CE236</f>
        <v>0</v>
      </c>
      <c r="CF222" s="33">
        <f t="shared" ref="CF222:CF227" si="1392">CD222+CE222</f>
        <v>236035.6</v>
      </c>
      <c r="CG222" s="27"/>
      <c r="CH222" s="20" t="s">
        <v>49</v>
      </c>
      <c r="CI222" s="13"/>
    </row>
    <row r="223" spans="1:87" x14ac:dyDescent="0.35">
      <c r="A223" s="102"/>
      <c r="B223" s="106" t="s">
        <v>30</v>
      </c>
      <c r="C223" s="126"/>
      <c r="D223" s="33">
        <f>D230</f>
        <v>0</v>
      </c>
      <c r="E223" s="33">
        <f>E230</f>
        <v>0</v>
      </c>
      <c r="F223" s="33">
        <f t="shared" si="1039"/>
        <v>0</v>
      </c>
      <c r="G223" s="33">
        <f>G230</f>
        <v>0</v>
      </c>
      <c r="H223" s="33">
        <f t="shared" si="1355"/>
        <v>0</v>
      </c>
      <c r="I223" s="33">
        <f>I230</f>
        <v>0</v>
      </c>
      <c r="J223" s="33">
        <f t="shared" si="1356"/>
        <v>0</v>
      </c>
      <c r="K223" s="33">
        <f>K230</f>
        <v>0</v>
      </c>
      <c r="L223" s="33">
        <f t="shared" si="1357"/>
        <v>0</v>
      </c>
      <c r="M223" s="33">
        <f>M230</f>
        <v>0</v>
      </c>
      <c r="N223" s="33">
        <f t="shared" si="1358"/>
        <v>0</v>
      </c>
      <c r="O223" s="33">
        <f>O230</f>
        <v>0</v>
      </c>
      <c r="P223" s="33">
        <f t="shared" si="1359"/>
        <v>0</v>
      </c>
      <c r="Q223" s="33">
        <f>Q230</f>
        <v>0</v>
      </c>
      <c r="R223" s="33">
        <f t="shared" si="1360"/>
        <v>0</v>
      </c>
      <c r="S223" s="33">
        <f>S230</f>
        <v>0</v>
      </c>
      <c r="T223" s="33">
        <f t="shared" si="1361"/>
        <v>0</v>
      </c>
      <c r="U223" s="33">
        <f>U230</f>
        <v>0</v>
      </c>
      <c r="V223" s="33">
        <f t="shared" si="1362"/>
        <v>0</v>
      </c>
      <c r="W223" s="33">
        <f>W230</f>
        <v>0</v>
      </c>
      <c r="X223" s="33">
        <f t="shared" si="1363"/>
        <v>0</v>
      </c>
      <c r="Y223" s="33">
        <f>Y230</f>
        <v>0</v>
      </c>
      <c r="Z223" s="33">
        <f t="shared" si="1364"/>
        <v>0</v>
      </c>
      <c r="AA223" s="33">
        <f>AA230</f>
        <v>0</v>
      </c>
      <c r="AB223" s="33">
        <f t="shared" si="1365"/>
        <v>0</v>
      </c>
      <c r="AC223" s="33">
        <f>AC230</f>
        <v>0</v>
      </c>
      <c r="AD223" s="33">
        <f t="shared" si="1366"/>
        <v>0</v>
      </c>
      <c r="AE223" s="33">
        <f>AE230</f>
        <v>0</v>
      </c>
      <c r="AF223" s="33">
        <f t="shared" si="1367"/>
        <v>0</v>
      </c>
      <c r="AG223" s="31">
        <f>AG230</f>
        <v>0</v>
      </c>
      <c r="AH223" s="33">
        <f t="shared" si="1368"/>
        <v>0</v>
      </c>
      <c r="AI223" s="33">
        <f>AI230</f>
        <v>0</v>
      </c>
      <c r="AJ223" s="69">
        <f t="shared" si="1369"/>
        <v>0</v>
      </c>
      <c r="AK223" s="33">
        <f t="shared" ref="AK223:BK223" si="1393">AK230</f>
        <v>52212.4</v>
      </c>
      <c r="AL223" s="33">
        <f t="shared" ref="AL223:AN223" si="1394">AL230</f>
        <v>0</v>
      </c>
      <c r="AM223" s="33">
        <f t="shared" si="1055"/>
        <v>52212.4</v>
      </c>
      <c r="AN223" s="33">
        <f t="shared" si="1394"/>
        <v>0</v>
      </c>
      <c r="AO223" s="33">
        <f t="shared" si="1372"/>
        <v>52212.4</v>
      </c>
      <c r="AP223" s="33">
        <f t="shared" ref="AP223:AR223" si="1395">AP230</f>
        <v>0</v>
      </c>
      <c r="AQ223" s="33">
        <f t="shared" si="1373"/>
        <v>52212.4</v>
      </c>
      <c r="AR223" s="33">
        <f t="shared" si="1395"/>
        <v>0</v>
      </c>
      <c r="AS223" s="33">
        <f t="shared" si="1374"/>
        <v>52212.4</v>
      </c>
      <c r="AT223" s="33">
        <f t="shared" ref="AT223:AV223" si="1396">AT230</f>
        <v>0</v>
      </c>
      <c r="AU223" s="33">
        <f t="shared" si="1375"/>
        <v>52212.4</v>
      </c>
      <c r="AV223" s="33">
        <f t="shared" si="1396"/>
        <v>0</v>
      </c>
      <c r="AW223" s="33">
        <f t="shared" si="1376"/>
        <v>52212.4</v>
      </c>
      <c r="AX223" s="33">
        <f t="shared" ref="AX223:AZ223" si="1397">AX230</f>
        <v>0</v>
      </c>
      <c r="AY223" s="33">
        <f t="shared" si="1377"/>
        <v>52212.4</v>
      </c>
      <c r="AZ223" s="33">
        <f t="shared" si="1397"/>
        <v>0</v>
      </c>
      <c r="BA223" s="33">
        <f t="shared" si="1378"/>
        <v>52212.4</v>
      </c>
      <c r="BB223" s="33">
        <f>BB230</f>
        <v>0</v>
      </c>
      <c r="BC223" s="33">
        <f t="shared" si="1379"/>
        <v>52212.4</v>
      </c>
      <c r="BD223" s="33">
        <f>BD230</f>
        <v>0</v>
      </c>
      <c r="BE223" s="33">
        <f t="shared" si="1380"/>
        <v>52212.4</v>
      </c>
      <c r="BF223" s="31">
        <f>BF230</f>
        <v>0</v>
      </c>
      <c r="BG223" s="33">
        <f t="shared" si="1381"/>
        <v>52212.4</v>
      </c>
      <c r="BH223" s="33">
        <f>BH230</f>
        <v>0</v>
      </c>
      <c r="BI223" s="69">
        <f t="shared" si="1382"/>
        <v>52212.4</v>
      </c>
      <c r="BJ223" s="33">
        <f t="shared" si="1393"/>
        <v>0</v>
      </c>
      <c r="BK223" s="33">
        <f t="shared" si="1393"/>
        <v>0</v>
      </c>
      <c r="BL223" s="33">
        <f t="shared" si="1067"/>
        <v>0</v>
      </c>
      <c r="BM223" s="33">
        <f t="shared" ref="BM223:BO223" si="1398">BM230</f>
        <v>0</v>
      </c>
      <c r="BN223" s="33">
        <f t="shared" si="1383"/>
        <v>0</v>
      </c>
      <c r="BO223" s="33">
        <f t="shared" si="1398"/>
        <v>0</v>
      </c>
      <c r="BP223" s="33">
        <f t="shared" si="1384"/>
        <v>0</v>
      </c>
      <c r="BQ223" s="33">
        <f t="shared" ref="BQ223:BS223" si="1399">BQ230</f>
        <v>0</v>
      </c>
      <c r="BR223" s="33">
        <f t="shared" si="1385"/>
        <v>0</v>
      </c>
      <c r="BS223" s="33">
        <f t="shared" si="1399"/>
        <v>0</v>
      </c>
      <c r="BT223" s="33">
        <f t="shared" si="1386"/>
        <v>0</v>
      </c>
      <c r="BU223" s="33">
        <f t="shared" ref="BU223:BW223" si="1400">BU230</f>
        <v>0</v>
      </c>
      <c r="BV223" s="33">
        <f t="shared" si="1387"/>
        <v>0</v>
      </c>
      <c r="BW223" s="33">
        <f t="shared" si="1400"/>
        <v>0</v>
      </c>
      <c r="BX223" s="33">
        <f t="shared" si="1388"/>
        <v>0</v>
      </c>
      <c r="BY223" s="33">
        <f t="shared" ref="BY223:CA223" si="1401">BY230</f>
        <v>0</v>
      </c>
      <c r="BZ223" s="33">
        <f t="shared" si="1389"/>
        <v>0</v>
      </c>
      <c r="CA223" s="33">
        <f t="shared" si="1401"/>
        <v>0</v>
      </c>
      <c r="CB223" s="33">
        <f t="shared" si="1390"/>
        <v>0</v>
      </c>
      <c r="CC223" s="31">
        <f t="shared" ref="CC223:CE223" si="1402">CC230</f>
        <v>0</v>
      </c>
      <c r="CD223" s="33">
        <f t="shared" si="1391"/>
        <v>0</v>
      </c>
      <c r="CE223" s="33">
        <f t="shared" si="1402"/>
        <v>0</v>
      </c>
      <c r="CF223" s="69">
        <f t="shared" si="1392"/>
        <v>0</v>
      </c>
      <c r="CG223" s="27"/>
      <c r="CH223" s="20"/>
      <c r="CI223" s="8"/>
    </row>
    <row r="224" spans="1:87" ht="54" x14ac:dyDescent="0.35">
      <c r="A224" s="159" t="s">
        <v>188</v>
      </c>
      <c r="B224" s="163" t="s">
        <v>125</v>
      </c>
      <c r="C224" s="104" t="s">
        <v>32</v>
      </c>
      <c r="D224" s="31">
        <v>195888.6</v>
      </c>
      <c r="E224" s="31"/>
      <c r="F224" s="31">
        <f t="shared" si="1039"/>
        <v>195888.6</v>
      </c>
      <c r="G224" s="31">
        <v>49700.256999999998</v>
      </c>
      <c r="H224" s="31">
        <f t="shared" si="1355"/>
        <v>245588.85700000002</v>
      </c>
      <c r="I224" s="31"/>
      <c r="J224" s="31">
        <f t="shared" si="1356"/>
        <v>245588.85700000002</v>
      </c>
      <c r="K224" s="31"/>
      <c r="L224" s="31">
        <f t="shared" si="1357"/>
        <v>245588.85700000002</v>
      </c>
      <c r="M224" s="31"/>
      <c r="N224" s="31">
        <f t="shared" si="1358"/>
        <v>245588.85700000002</v>
      </c>
      <c r="O224" s="69"/>
      <c r="P224" s="31">
        <f t="shared" si="1359"/>
        <v>245588.85700000002</v>
      </c>
      <c r="Q224" s="31"/>
      <c r="R224" s="31">
        <f t="shared" si="1360"/>
        <v>245588.85700000002</v>
      </c>
      <c r="S224" s="31"/>
      <c r="T224" s="31">
        <f t="shared" si="1361"/>
        <v>245588.85700000002</v>
      </c>
      <c r="U224" s="31"/>
      <c r="V224" s="31">
        <f t="shared" si="1362"/>
        <v>245588.85700000002</v>
      </c>
      <c r="W224" s="31"/>
      <c r="X224" s="31">
        <f t="shared" si="1363"/>
        <v>245588.85700000002</v>
      </c>
      <c r="Y224" s="31"/>
      <c r="Z224" s="31">
        <f t="shared" si="1364"/>
        <v>245588.85700000002</v>
      </c>
      <c r="AA224" s="31"/>
      <c r="AB224" s="31">
        <f t="shared" si="1365"/>
        <v>245588.85700000002</v>
      </c>
      <c r="AC224" s="31"/>
      <c r="AD224" s="31">
        <f t="shared" si="1366"/>
        <v>245588.85700000002</v>
      </c>
      <c r="AE224" s="31"/>
      <c r="AF224" s="31">
        <f t="shared" si="1367"/>
        <v>245588.85700000002</v>
      </c>
      <c r="AG224" s="31"/>
      <c r="AH224" s="31">
        <f t="shared" si="1368"/>
        <v>245588.85700000002</v>
      </c>
      <c r="AI224" s="42"/>
      <c r="AJ224" s="69">
        <f t="shared" si="1369"/>
        <v>245588.85700000002</v>
      </c>
      <c r="AK224" s="31">
        <v>0</v>
      </c>
      <c r="AL224" s="31"/>
      <c r="AM224" s="31">
        <f t="shared" si="1055"/>
        <v>0</v>
      </c>
      <c r="AN224" s="31"/>
      <c r="AO224" s="31">
        <f t="shared" si="1372"/>
        <v>0</v>
      </c>
      <c r="AP224" s="31"/>
      <c r="AQ224" s="31">
        <f t="shared" si="1373"/>
        <v>0</v>
      </c>
      <c r="AR224" s="31"/>
      <c r="AS224" s="31">
        <f t="shared" si="1374"/>
        <v>0</v>
      </c>
      <c r="AT224" s="31"/>
      <c r="AU224" s="31">
        <f t="shared" si="1375"/>
        <v>0</v>
      </c>
      <c r="AV224" s="31"/>
      <c r="AW224" s="31">
        <f t="shared" si="1376"/>
        <v>0</v>
      </c>
      <c r="AX224" s="31"/>
      <c r="AY224" s="31">
        <f t="shared" si="1377"/>
        <v>0</v>
      </c>
      <c r="AZ224" s="31"/>
      <c r="BA224" s="31">
        <f t="shared" si="1378"/>
        <v>0</v>
      </c>
      <c r="BB224" s="31"/>
      <c r="BC224" s="31">
        <f t="shared" si="1379"/>
        <v>0</v>
      </c>
      <c r="BD224" s="31"/>
      <c r="BE224" s="31">
        <f t="shared" si="1380"/>
        <v>0</v>
      </c>
      <c r="BF224" s="31"/>
      <c r="BG224" s="31">
        <f t="shared" si="1381"/>
        <v>0</v>
      </c>
      <c r="BH224" s="42"/>
      <c r="BI224" s="69">
        <f t="shared" si="1382"/>
        <v>0</v>
      </c>
      <c r="BJ224" s="31">
        <v>0</v>
      </c>
      <c r="BK224" s="31"/>
      <c r="BL224" s="31">
        <f t="shared" si="1067"/>
        <v>0</v>
      </c>
      <c r="BM224" s="31"/>
      <c r="BN224" s="31">
        <f t="shared" si="1383"/>
        <v>0</v>
      </c>
      <c r="BO224" s="31"/>
      <c r="BP224" s="31">
        <f t="shared" si="1384"/>
        <v>0</v>
      </c>
      <c r="BQ224" s="31"/>
      <c r="BR224" s="31">
        <f t="shared" si="1385"/>
        <v>0</v>
      </c>
      <c r="BS224" s="31"/>
      <c r="BT224" s="31">
        <f t="shared" si="1386"/>
        <v>0</v>
      </c>
      <c r="BU224" s="31"/>
      <c r="BV224" s="31">
        <f t="shared" si="1387"/>
        <v>0</v>
      </c>
      <c r="BW224" s="31"/>
      <c r="BX224" s="31">
        <f t="shared" si="1388"/>
        <v>0</v>
      </c>
      <c r="BY224" s="31"/>
      <c r="BZ224" s="31">
        <f t="shared" si="1389"/>
        <v>0</v>
      </c>
      <c r="CA224" s="31"/>
      <c r="CB224" s="31">
        <f t="shared" si="1390"/>
        <v>0</v>
      </c>
      <c r="CC224" s="31"/>
      <c r="CD224" s="31">
        <f t="shared" si="1391"/>
        <v>0</v>
      </c>
      <c r="CE224" s="42"/>
      <c r="CF224" s="69">
        <f t="shared" si="1392"/>
        <v>0</v>
      </c>
      <c r="CG224" s="25" t="s">
        <v>280</v>
      </c>
      <c r="CI224" s="8"/>
    </row>
    <row r="225" spans="1:87" ht="54" x14ac:dyDescent="0.35">
      <c r="A225" s="162"/>
      <c r="B225" s="164"/>
      <c r="C225" s="104" t="s">
        <v>34</v>
      </c>
      <c r="D225" s="31">
        <v>4480.7</v>
      </c>
      <c r="E225" s="31"/>
      <c r="F225" s="31">
        <f t="shared" si="1039"/>
        <v>4480.7</v>
      </c>
      <c r="G225" s="31"/>
      <c r="H225" s="31">
        <f t="shared" si="1355"/>
        <v>4480.7</v>
      </c>
      <c r="I225" s="31"/>
      <c r="J225" s="31">
        <f t="shared" si="1356"/>
        <v>4480.7</v>
      </c>
      <c r="K225" s="31"/>
      <c r="L225" s="31">
        <f t="shared" si="1357"/>
        <v>4480.7</v>
      </c>
      <c r="M225" s="31"/>
      <c r="N225" s="31">
        <f t="shared" si="1358"/>
        <v>4480.7</v>
      </c>
      <c r="O225" s="69"/>
      <c r="P225" s="31">
        <f t="shared" si="1359"/>
        <v>4480.7</v>
      </c>
      <c r="Q225" s="31"/>
      <c r="R225" s="31">
        <f t="shared" si="1360"/>
        <v>4480.7</v>
      </c>
      <c r="S225" s="31"/>
      <c r="T225" s="31">
        <f t="shared" si="1361"/>
        <v>4480.7</v>
      </c>
      <c r="U225" s="31"/>
      <c r="V225" s="31">
        <f t="shared" si="1362"/>
        <v>4480.7</v>
      </c>
      <c r="W225" s="31"/>
      <c r="X225" s="31">
        <f t="shared" si="1363"/>
        <v>4480.7</v>
      </c>
      <c r="Y225" s="31"/>
      <c r="Z225" s="31">
        <f t="shared" si="1364"/>
        <v>4480.7</v>
      </c>
      <c r="AA225" s="31"/>
      <c r="AB225" s="31">
        <f t="shared" si="1365"/>
        <v>4480.7</v>
      </c>
      <c r="AC225" s="31"/>
      <c r="AD225" s="31">
        <f t="shared" si="1366"/>
        <v>4480.7</v>
      </c>
      <c r="AE225" s="31"/>
      <c r="AF225" s="31">
        <f t="shared" si="1367"/>
        <v>4480.7</v>
      </c>
      <c r="AG225" s="31"/>
      <c r="AH225" s="31">
        <f t="shared" si="1368"/>
        <v>4480.7</v>
      </c>
      <c r="AI225" s="42"/>
      <c r="AJ225" s="69">
        <f t="shared" si="1369"/>
        <v>4480.7</v>
      </c>
      <c r="AK225" s="31">
        <v>0</v>
      </c>
      <c r="AL225" s="31"/>
      <c r="AM225" s="31">
        <f t="shared" si="1055"/>
        <v>0</v>
      </c>
      <c r="AN225" s="31"/>
      <c r="AO225" s="31">
        <f t="shared" si="1372"/>
        <v>0</v>
      </c>
      <c r="AP225" s="31"/>
      <c r="AQ225" s="31">
        <f t="shared" si="1373"/>
        <v>0</v>
      </c>
      <c r="AR225" s="31"/>
      <c r="AS225" s="31">
        <f t="shared" si="1374"/>
        <v>0</v>
      </c>
      <c r="AT225" s="31"/>
      <c r="AU225" s="31">
        <f t="shared" si="1375"/>
        <v>0</v>
      </c>
      <c r="AV225" s="31"/>
      <c r="AW225" s="31">
        <f t="shared" si="1376"/>
        <v>0</v>
      </c>
      <c r="AX225" s="31"/>
      <c r="AY225" s="31">
        <f t="shared" si="1377"/>
        <v>0</v>
      </c>
      <c r="AZ225" s="31"/>
      <c r="BA225" s="31">
        <f t="shared" si="1378"/>
        <v>0</v>
      </c>
      <c r="BB225" s="31"/>
      <c r="BC225" s="31">
        <f t="shared" si="1379"/>
        <v>0</v>
      </c>
      <c r="BD225" s="31"/>
      <c r="BE225" s="31">
        <f t="shared" si="1380"/>
        <v>0</v>
      </c>
      <c r="BF225" s="31"/>
      <c r="BG225" s="31">
        <f t="shared" si="1381"/>
        <v>0</v>
      </c>
      <c r="BH225" s="42"/>
      <c r="BI225" s="69">
        <f t="shared" si="1382"/>
        <v>0</v>
      </c>
      <c r="BJ225" s="31">
        <v>0</v>
      </c>
      <c r="BK225" s="31"/>
      <c r="BL225" s="31">
        <f t="shared" si="1067"/>
        <v>0</v>
      </c>
      <c r="BM225" s="31"/>
      <c r="BN225" s="31">
        <f t="shared" si="1383"/>
        <v>0</v>
      </c>
      <c r="BO225" s="31"/>
      <c r="BP225" s="31">
        <f t="shared" si="1384"/>
        <v>0</v>
      </c>
      <c r="BQ225" s="31"/>
      <c r="BR225" s="31">
        <f t="shared" si="1385"/>
        <v>0</v>
      </c>
      <c r="BS225" s="31"/>
      <c r="BT225" s="31">
        <f t="shared" si="1386"/>
        <v>0</v>
      </c>
      <c r="BU225" s="31"/>
      <c r="BV225" s="31">
        <f t="shared" si="1387"/>
        <v>0</v>
      </c>
      <c r="BW225" s="31"/>
      <c r="BX225" s="31">
        <f t="shared" si="1388"/>
        <v>0</v>
      </c>
      <c r="BY225" s="31"/>
      <c r="BZ225" s="31">
        <f t="shared" si="1389"/>
        <v>0</v>
      </c>
      <c r="CA225" s="31"/>
      <c r="CB225" s="31">
        <f t="shared" si="1390"/>
        <v>0</v>
      </c>
      <c r="CC225" s="31"/>
      <c r="CD225" s="31">
        <f t="shared" si="1391"/>
        <v>0</v>
      </c>
      <c r="CE225" s="42"/>
      <c r="CF225" s="69">
        <f t="shared" si="1392"/>
        <v>0</v>
      </c>
      <c r="CG225" s="25" t="s">
        <v>280</v>
      </c>
      <c r="CI225" s="8"/>
    </row>
    <row r="226" spans="1:87" ht="54" x14ac:dyDescent="0.35">
      <c r="A226" s="159" t="s">
        <v>189</v>
      </c>
      <c r="B226" s="176" t="s">
        <v>281</v>
      </c>
      <c r="C226" s="104" t="s">
        <v>34</v>
      </c>
      <c r="D226" s="31">
        <v>0</v>
      </c>
      <c r="E226" s="31"/>
      <c r="F226" s="31">
        <f t="shared" si="1039"/>
        <v>0</v>
      </c>
      <c r="G226" s="31"/>
      <c r="H226" s="31">
        <f t="shared" si="1355"/>
        <v>0</v>
      </c>
      <c r="I226" s="31"/>
      <c r="J226" s="31">
        <f t="shared" si="1356"/>
        <v>0</v>
      </c>
      <c r="K226" s="31"/>
      <c r="L226" s="31">
        <f t="shared" si="1357"/>
        <v>0</v>
      </c>
      <c r="M226" s="31"/>
      <c r="N226" s="31">
        <f t="shared" si="1358"/>
        <v>0</v>
      </c>
      <c r="O226" s="69"/>
      <c r="P226" s="31">
        <f t="shared" si="1359"/>
        <v>0</v>
      </c>
      <c r="Q226" s="31"/>
      <c r="R226" s="31">
        <f t="shared" si="1360"/>
        <v>0</v>
      </c>
      <c r="S226" s="31"/>
      <c r="T226" s="31">
        <f t="shared" si="1361"/>
        <v>0</v>
      </c>
      <c r="U226" s="31"/>
      <c r="V226" s="31">
        <f t="shared" si="1362"/>
        <v>0</v>
      </c>
      <c r="W226" s="31"/>
      <c r="X226" s="31">
        <f t="shared" si="1363"/>
        <v>0</v>
      </c>
      <c r="Y226" s="31"/>
      <c r="Z226" s="31">
        <f t="shared" si="1364"/>
        <v>0</v>
      </c>
      <c r="AA226" s="31"/>
      <c r="AB226" s="31">
        <f t="shared" si="1365"/>
        <v>0</v>
      </c>
      <c r="AC226" s="31"/>
      <c r="AD226" s="31">
        <f t="shared" si="1366"/>
        <v>0</v>
      </c>
      <c r="AE226" s="31"/>
      <c r="AF226" s="31">
        <f t="shared" si="1367"/>
        <v>0</v>
      </c>
      <c r="AG226" s="31"/>
      <c r="AH226" s="31">
        <f t="shared" si="1368"/>
        <v>0</v>
      </c>
      <c r="AI226" s="42"/>
      <c r="AJ226" s="69">
        <f t="shared" si="1369"/>
        <v>0</v>
      </c>
      <c r="AK226" s="31">
        <v>55213.3</v>
      </c>
      <c r="AL226" s="31"/>
      <c r="AM226" s="31">
        <f t="shared" si="1055"/>
        <v>55213.3</v>
      </c>
      <c r="AN226" s="31"/>
      <c r="AO226" s="31">
        <f t="shared" si="1372"/>
        <v>55213.3</v>
      </c>
      <c r="AP226" s="31"/>
      <c r="AQ226" s="31">
        <f t="shared" si="1373"/>
        <v>55213.3</v>
      </c>
      <c r="AR226" s="31"/>
      <c r="AS226" s="31">
        <f t="shared" si="1374"/>
        <v>55213.3</v>
      </c>
      <c r="AT226" s="31"/>
      <c r="AU226" s="31">
        <f t="shared" si="1375"/>
        <v>55213.3</v>
      </c>
      <c r="AV226" s="31"/>
      <c r="AW226" s="31">
        <f t="shared" si="1376"/>
        <v>55213.3</v>
      </c>
      <c r="AX226" s="31"/>
      <c r="AY226" s="31">
        <f t="shared" si="1377"/>
        <v>55213.3</v>
      </c>
      <c r="AZ226" s="31"/>
      <c r="BA226" s="31">
        <f t="shared" si="1378"/>
        <v>55213.3</v>
      </c>
      <c r="BB226" s="31"/>
      <c r="BC226" s="31">
        <f t="shared" si="1379"/>
        <v>55213.3</v>
      </c>
      <c r="BD226" s="31"/>
      <c r="BE226" s="31">
        <f t="shared" si="1380"/>
        <v>55213.3</v>
      </c>
      <c r="BF226" s="31"/>
      <c r="BG226" s="31">
        <f t="shared" si="1381"/>
        <v>55213.3</v>
      </c>
      <c r="BH226" s="42"/>
      <c r="BI226" s="69">
        <f t="shared" si="1382"/>
        <v>55213.3</v>
      </c>
      <c r="BJ226" s="31">
        <v>0</v>
      </c>
      <c r="BK226" s="31"/>
      <c r="BL226" s="31">
        <f t="shared" si="1067"/>
        <v>0</v>
      </c>
      <c r="BM226" s="31"/>
      <c r="BN226" s="31">
        <f t="shared" si="1383"/>
        <v>0</v>
      </c>
      <c r="BO226" s="31"/>
      <c r="BP226" s="31">
        <f t="shared" si="1384"/>
        <v>0</v>
      </c>
      <c r="BQ226" s="31"/>
      <c r="BR226" s="31">
        <f t="shared" si="1385"/>
        <v>0</v>
      </c>
      <c r="BS226" s="31"/>
      <c r="BT226" s="31">
        <f t="shared" si="1386"/>
        <v>0</v>
      </c>
      <c r="BU226" s="31"/>
      <c r="BV226" s="31">
        <f t="shared" si="1387"/>
        <v>0</v>
      </c>
      <c r="BW226" s="31"/>
      <c r="BX226" s="31">
        <f t="shared" si="1388"/>
        <v>0</v>
      </c>
      <c r="BY226" s="31"/>
      <c r="BZ226" s="31">
        <f t="shared" si="1389"/>
        <v>0</v>
      </c>
      <c r="CA226" s="31"/>
      <c r="CB226" s="31">
        <f t="shared" si="1390"/>
        <v>0</v>
      </c>
      <c r="CC226" s="31"/>
      <c r="CD226" s="31">
        <f t="shared" si="1391"/>
        <v>0</v>
      </c>
      <c r="CE226" s="42"/>
      <c r="CF226" s="69">
        <f t="shared" si="1392"/>
        <v>0</v>
      </c>
      <c r="CG226" s="25" t="s">
        <v>282</v>
      </c>
      <c r="CI226" s="8"/>
    </row>
    <row r="227" spans="1:87" ht="54" x14ac:dyDescent="0.35">
      <c r="A227" s="162"/>
      <c r="B227" s="175"/>
      <c r="C227" s="104" t="s">
        <v>32</v>
      </c>
      <c r="D227" s="31">
        <f>D229+D230</f>
        <v>168913.1</v>
      </c>
      <c r="E227" s="31">
        <f>E229+E230</f>
        <v>-47211.199999999997</v>
      </c>
      <c r="F227" s="31">
        <f t="shared" si="1039"/>
        <v>121701.90000000001</v>
      </c>
      <c r="G227" s="31">
        <f>G229+G230</f>
        <v>1393.4969999999998</v>
      </c>
      <c r="H227" s="31">
        <f t="shared" si="1355"/>
        <v>123095.39700000001</v>
      </c>
      <c r="I227" s="31">
        <f>I229+I230</f>
        <v>-1208.5989999999999</v>
      </c>
      <c r="J227" s="31">
        <f t="shared" si="1356"/>
        <v>121886.79800000001</v>
      </c>
      <c r="K227" s="31">
        <f>K229+K230</f>
        <v>0</v>
      </c>
      <c r="L227" s="31">
        <f t="shared" si="1357"/>
        <v>121886.79800000001</v>
      </c>
      <c r="M227" s="31">
        <f>M229+M230</f>
        <v>0</v>
      </c>
      <c r="N227" s="31">
        <f t="shared" si="1358"/>
        <v>121886.79800000001</v>
      </c>
      <c r="O227" s="69">
        <f>O229+O230</f>
        <v>0</v>
      </c>
      <c r="P227" s="31">
        <f t="shared" si="1359"/>
        <v>121886.79800000001</v>
      </c>
      <c r="Q227" s="31">
        <f>Q229+Q230</f>
        <v>0</v>
      </c>
      <c r="R227" s="31">
        <f t="shared" si="1360"/>
        <v>121886.79800000001</v>
      </c>
      <c r="S227" s="31">
        <f>S229+S230</f>
        <v>0</v>
      </c>
      <c r="T227" s="31">
        <f t="shared" si="1361"/>
        <v>121886.79800000001</v>
      </c>
      <c r="U227" s="31">
        <f>U229+U230</f>
        <v>0</v>
      </c>
      <c r="V227" s="31">
        <f t="shared" si="1362"/>
        <v>121886.79800000001</v>
      </c>
      <c r="W227" s="31">
        <f>W229+W230</f>
        <v>0</v>
      </c>
      <c r="X227" s="31">
        <f t="shared" si="1363"/>
        <v>121886.79800000001</v>
      </c>
      <c r="Y227" s="31">
        <f>Y229+Y230</f>
        <v>0</v>
      </c>
      <c r="Z227" s="31">
        <f t="shared" si="1364"/>
        <v>121886.79800000001</v>
      </c>
      <c r="AA227" s="31">
        <f>AA229+AA230</f>
        <v>0</v>
      </c>
      <c r="AB227" s="31">
        <f t="shared" si="1365"/>
        <v>121886.79800000001</v>
      </c>
      <c r="AC227" s="31">
        <f>AC229+AC230</f>
        <v>0</v>
      </c>
      <c r="AD227" s="31">
        <f t="shared" si="1366"/>
        <v>121886.79800000001</v>
      </c>
      <c r="AE227" s="31">
        <f>AE229+AE230</f>
        <v>124000</v>
      </c>
      <c r="AF227" s="31">
        <f t="shared" si="1367"/>
        <v>245886.79800000001</v>
      </c>
      <c r="AG227" s="31">
        <f>AG229+AG230</f>
        <v>0</v>
      </c>
      <c r="AH227" s="31">
        <f t="shared" si="1368"/>
        <v>245886.79800000001</v>
      </c>
      <c r="AI227" s="42">
        <f>AI229+AI230</f>
        <v>0</v>
      </c>
      <c r="AJ227" s="69">
        <f t="shared" si="1369"/>
        <v>245886.79800000001</v>
      </c>
      <c r="AK227" s="31">
        <f>AK229+AK230</f>
        <v>354156.30000000005</v>
      </c>
      <c r="AL227" s="31">
        <f t="shared" ref="AL227:AN227" si="1403">AL229+AL230</f>
        <v>47211.199999999997</v>
      </c>
      <c r="AM227" s="31">
        <f t="shared" si="1055"/>
        <v>401367.50000000006</v>
      </c>
      <c r="AN227" s="31">
        <f t="shared" si="1403"/>
        <v>0</v>
      </c>
      <c r="AO227" s="31">
        <f t="shared" si="1372"/>
        <v>401367.50000000006</v>
      </c>
      <c r="AP227" s="31">
        <f t="shared" ref="AP227:AR227" si="1404">AP229+AP230</f>
        <v>0</v>
      </c>
      <c r="AQ227" s="31">
        <f t="shared" si="1373"/>
        <v>401367.50000000006</v>
      </c>
      <c r="AR227" s="31">
        <f t="shared" si="1404"/>
        <v>0</v>
      </c>
      <c r="AS227" s="31">
        <f t="shared" si="1374"/>
        <v>401367.50000000006</v>
      </c>
      <c r="AT227" s="31">
        <f t="shared" ref="AT227:AV227" si="1405">AT229+AT230</f>
        <v>0</v>
      </c>
      <c r="AU227" s="31">
        <f t="shared" si="1375"/>
        <v>401367.50000000006</v>
      </c>
      <c r="AV227" s="31">
        <f t="shared" si="1405"/>
        <v>0</v>
      </c>
      <c r="AW227" s="31">
        <f t="shared" si="1376"/>
        <v>401367.50000000006</v>
      </c>
      <c r="AX227" s="31">
        <f t="shared" ref="AX227:AZ227" si="1406">AX229+AX230</f>
        <v>0</v>
      </c>
      <c r="AY227" s="31">
        <f t="shared" si="1377"/>
        <v>401367.50000000006</v>
      </c>
      <c r="AZ227" s="31">
        <f t="shared" si="1406"/>
        <v>0</v>
      </c>
      <c r="BA227" s="31">
        <f t="shared" si="1378"/>
        <v>401367.50000000006</v>
      </c>
      <c r="BB227" s="31">
        <f t="shared" ref="BB227:BD227" si="1407">BB229+BB230</f>
        <v>0</v>
      </c>
      <c r="BC227" s="31">
        <f t="shared" si="1379"/>
        <v>401367.50000000006</v>
      </c>
      <c r="BD227" s="31">
        <f t="shared" si="1407"/>
        <v>0</v>
      </c>
      <c r="BE227" s="31">
        <f t="shared" si="1380"/>
        <v>401367.50000000006</v>
      </c>
      <c r="BF227" s="31">
        <f t="shared" ref="BF227:BH227" si="1408">BF229+BF230</f>
        <v>-124000</v>
      </c>
      <c r="BG227" s="31">
        <f t="shared" si="1381"/>
        <v>277367.50000000006</v>
      </c>
      <c r="BH227" s="42">
        <f t="shared" si="1408"/>
        <v>0</v>
      </c>
      <c r="BI227" s="69">
        <f t="shared" si="1382"/>
        <v>277367.50000000006</v>
      </c>
      <c r="BJ227" s="31">
        <f t="shared" ref="BJ227:BK227" si="1409">BJ229+BJ230</f>
        <v>0</v>
      </c>
      <c r="BK227" s="31">
        <f t="shared" si="1409"/>
        <v>0</v>
      </c>
      <c r="BL227" s="31">
        <f t="shared" si="1067"/>
        <v>0</v>
      </c>
      <c r="BM227" s="31">
        <f t="shared" ref="BM227:BO227" si="1410">BM229+BM230</f>
        <v>0</v>
      </c>
      <c r="BN227" s="31">
        <f t="shared" si="1383"/>
        <v>0</v>
      </c>
      <c r="BO227" s="31">
        <f t="shared" si="1410"/>
        <v>0</v>
      </c>
      <c r="BP227" s="31">
        <f t="shared" si="1384"/>
        <v>0</v>
      </c>
      <c r="BQ227" s="31">
        <f t="shared" ref="BQ227:BS227" si="1411">BQ229+BQ230</f>
        <v>0</v>
      </c>
      <c r="BR227" s="31">
        <f t="shared" si="1385"/>
        <v>0</v>
      </c>
      <c r="BS227" s="31">
        <f t="shared" si="1411"/>
        <v>0</v>
      </c>
      <c r="BT227" s="31">
        <f t="shared" si="1386"/>
        <v>0</v>
      </c>
      <c r="BU227" s="31">
        <f t="shared" ref="BU227:BW227" si="1412">BU229+BU230</f>
        <v>0</v>
      </c>
      <c r="BV227" s="31">
        <f t="shared" si="1387"/>
        <v>0</v>
      </c>
      <c r="BW227" s="31">
        <f t="shared" si="1412"/>
        <v>0</v>
      </c>
      <c r="BX227" s="31">
        <f t="shared" si="1388"/>
        <v>0</v>
      </c>
      <c r="BY227" s="31">
        <f t="shared" ref="BY227:CA227" si="1413">BY229+BY230</f>
        <v>0</v>
      </c>
      <c r="BZ227" s="31">
        <f t="shared" si="1389"/>
        <v>0</v>
      </c>
      <c r="CA227" s="31">
        <f t="shared" si="1413"/>
        <v>0</v>
      </c>
      <c r="CB227" s="31">
        <f t="shared" si="1390"/>
        <v>0</v>
      </c>
      <c r="CC227" s="31">
        <f t="shared" ref="CC227:CE227" si="1414">CC229+CC230</f>
        <v>0</v>
      </c>
      <c r="CD227" s="31">
        <f t="shared" si="1391"/>
        <v>0</v>
      </c>
      <c r="CE227" s="42">
        <f t="shared" si="1414"/>
        <v>0</v>
      </c>
      <c r="CF227" s="69">
        <f t="shared" si="1392"/>
        <v>0</v>
      </c>
      <c r="CG227" s="25"/>
      <c r="CI227" s="8"/>
    </row>
    <row r="228" spans="1:87" x14ac:dyDescent="0.35">
      <c r="A228" s="127"/>
      <c r="B228" s="106" t="s">
        <v>5</v>
      </c>
      <c r="C228" s="104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69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42"/>
      <c r="AJ228" s="69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42"/>
      <c r="BI228" s="69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42"/>
      <c r="CF228" s="69"/>
      <c r="CG228" s="25"/>
      <c r="CI228" s="8"/>
    </row>
    <row r="229" spans="1:87" s="3" customFormat="1" hidden="1" x14ac:dyDescent="0.35">
      <c r="A229" s="38"/>
      <c r="B229" s="39" t="s">
        <v>6</v>
      </c>
      <c r="C229" s="5"/>
      <c r="D229" s="31">
        <v>168913.1</v>
      </c>
      <c r="E229" s="31">
        <v>-47211.199999999997</v>
      </c>
      <c r="F229" s="31">
        <f t="shared" si="1039"/>
        <v>121701.90000000001</v>
      </c>
      <c r="G229" s="31">
        <f>184.898+1208.599</f>
        <v>1393.4969999999998</v>
      </c>
      <c r="H229" s="31">
        <f t="shared" ref="H229:H256" si="1415">F229+G229</f>
        <v>123095.39700000001</v>
      </c>
      <c r="I229" s="31">
        <v>-1208.5989999999999</v>
      </c>
      <c r="J229" s="31">
        <f t="shared" ref="J229:J251" si="1416">H229+I229</f>
        <v>121886.79800000001</v>
      </c>
      <c r="K229" s="31"/>
      <c r="L229" s="31">
        <f t="shared" ref="L229:L251" si="1417">J229+K229</f>
        <v>121886.79800000001</v>
      </c>
      <c r="M229" s="31"/>
      <c r="N229" s="31">
        <f t="shared" ref="N229:N251" si="1418">L229+M229</f>
        <v>121886.79800000001</v>
      </c>
      <c r="O229" s="69"/>
      <c r="P229" s="31">
        <f t="shared" ref="P229:P251" si="1419">N229+O229</f>
        <v>121886.79800000001</v>
      </c>
      <c r="Q229" s="31"/>
      <c r="R229" s="31">
        <f t="shared" ref="R229:R251" si="1420">P229+Q229</f>
        <v>121886.79800000001</v>
      </c>
      <c r="S229" s="31"/>
      <c r="T229" s="31">
        <f t="shared" ref="T229:T251" si="1421">R229+S229</f>
        <v>121886.79800000001</v>
      </c>
      <c r="U229" s="31"/>
      <c r="V229" s="31">
        <f t="shared" ref="V229:V251" si="1422">T229+U229</f>
        <v>121886.79800000001</v>
      </c>
      <c r="W229" s="31"/>
      <c r="X229" s="31">
        <f t="shared" ref="X229:X252" si="1423">V229+W229</f>
        <v>121886.79800000001</v>
      </c>
      <c r="Y229" s="31"/>
      <c r="Z229" s="31">
        <f t="shared" ref="Z229:Z252" si="1424">X229+Y229</f>
        <v>121886.79800000001</v>
      </c>
      <c r="AA229" s="31"/>
      <c r="AB229" s="31">
        <f t="shared" ref="AB229:AB251" si="1425">Z229+AA229</f>
        <v>121886.79800000001</v>
      </c>
      <c r="AC229" s="31"/>
      <c r="AD229" s="31">
        <f t="shared" ref="AD229:AD251" si="1426">AB229+AC229</f>
        <v>121886.79800000001</v>
      </c>
      <c r="AE229" s="31">
        <v>124000</v>
      </c>
      <c r="AF229" s="31">
        <f t="shared" ref="AF229:AF251" si="1427">AD229+AE229</f>
        <v>245886.79800000001</v>
      </c>
      <c r="AG229" s="31"/>
      <c r="AH229" s="31">
        <f t="shared" ref="AH229:AH251" si="1428">AF229+AG229</f>
        <v>245886.79800000001</v>
      </c>
      <c r="AI229" s="42"/>
      <c r="AJ229" s="31">
        <f t="shared" ref="AJ229:AJ251" si="1429">AH229+AI229</f>
        <v>245886.79800000001</v>
      </c>
      <c r="AK229" s="31">
        <v>301943.90000000002</v>
      </c>
      <c r="AL229" s="31">
        <v>47211.199999999997</v>
      </c>
      <c r="AM229" s="31">
        <f t="shared" si="1055"/>
        <v>349155.10000000003</v>
      </c>
      <c r="AN229" s="31"/>
      <c r="AO229" s="31">
        <f t="shared" ref="AO229:AO256" si="1430">AM229+AN229</f>
        <v>349155.10000000003</v>
      </c>
      <c r="AP229" s="31"/>
      <c r="AQ229" s="31">
        <f t="shared" ref="AQ229:AQ251" si="1431">AO229+AP229</f>
        <v>349155.10000000003</v>
      </c>
      <c r="AR229" s="31"/>
      <c r="AS229" s="31">
        <f t="shared" ref="AS229:AS251" si="1432">AQ229+AR229</f>
        <v>349155.10000000003</v>
      </c>
      <c r="AT229" s="31"/>
      <c r="AU229" s="31">
        <f t="shared" ref="AU229:AU251" si="1433">AS229+AT229</f>
        <v>349155.10000000003</v>
      </c>
      <c r="AV229" s="31"/>
      <c r="AW229" s="31">
        <f t="shared" ref="AW229:AW251" si="1434">AU229+AV229</f>
        <v>349155.10000000003</v>
      </c>
      <c r="AX229" s="31"/>
      <c r="AY229" s="31">
        <f t="shared" ref="AY229:AY251" si="1435">AW229+AX229</f>
        <v>349155.10000000003</v>
      </c>
      <c r="AZ229" s="31"/>
      <c r="BA229" s="31">
        <f t="shared" ref="BA229:BA251" si="1436">AY229+AZ229</f>
        <v>349155.10000000003</v>
      </c>
      <c r="BB229" s="31"/>
      <c r="BC229" s="31">
        <f t="shared" ref="BC229:BC251" si="1437">BA229+BB229</f>
        <v>349155.10000000003</v>
      </c>
      <c r="BD229" s="31"/>
      <c r="BE229" s="31">
        <f t="shared" ref="BE229:BE251" si="1438">BC229+BD229</f>
        <v>349155.10000000003</v>
      </c>
      <c r="BF229" s="31">
        <v>-124000</v>
      </c>
      <c r="BG229" s="31">
        <f t="shared" ref="BG229:BG251" si="1439">BE229+BF229</f>
        <v>225155.10000000003</v>
      </c>
      <c r="BH229" s="42"/>
      <c r="BI229" s="31">
        <f t="shared" ref="BI229:BI251" si="1440">BG229+BH229</f>
        <v>225155.10000000003</v>
      </c>
      <c r="BJ229" s="31">
        <v>0</v>
      </c>
      <c r="BK229" s="31"/>
      <c r="BL229" s="31">
        <f t="shared" si="1067"/>
        <v>0</v>
      </c>
      <c r="BM229" s="31"/>
      <c r="BN229" s="31">
        <f t="shared" ref="BN229:BN256" si="1441">BL229+BM229</f>
        <v>0</v>
      </c>
      <c r="BO229" s="31"/>
      <c r="BP229" s="31">
        <f t="shared" ref="BP229:BP251" si="1442">BN229+BO229</f>
        <v>0</v>
      </c>
      <c r="BQ229" s="31"/>
      <c r="BR229" s="31">
        <f t="shared" ref="BR229:BR251" si="1443">BP229+BQ229</f>
        <v>0</v>
      </c>
      <c r="BS229" s="31"/>
      <c r="BT229" s="31">
        <f t="shared" ref="BT229:BT251" si="1444">BR229+BS229</f>
        <v>0</v>
      </c>
      <c r="BU229" s="31"/>
      <c r="BV229" s="31">
        <f t="shared" ref="BV229:BV251" si="1445">BT229+BU229</f>
        <v>0</v>
      </c>
      <c r="BW229" s="31"/>
      <c r="BX229" s="31">
        <f t="shared" ref="BX229:BX251" si="1446">BV229+BW229</f>
        <v>0</v>
      </c>
      <c r="BY229" s="31"/>
      <c r="BZ229" s="31">
        <f t="shared" ref="BZ229:BZ251" si="1447">BX229+BY229</f>
        <v>0</v>
      </c>
      <c r="CA229" s="31"/>
      <c r="CB229" s="31">
        <f t="shared" ref="CB229:CB251" si="1448">BZ229+CA229</f>
        <v>0</v>
      </c>
      <c r="CC229" s="31"/>
      <c r="CD229" s="31">
        <f t="shared" ref="CD229:CD251" si="1449">CB229+CC229</f>
        <v>0</v>
      </c>
      <c r="CE229" s="42"/>
      <c r="CF229" s="31">
        <f t="shared" ref="CF229:CF251" si="1450">CD229+CE229</f>
        <v>0</v>
      </c>
      <c r="CG229" s="25" t="s">
        <v>282</v>
      </c>
      <c r="CH229" s="19" t="s">
        <v>49</v>
      </c>
      <c r="CI229" s="8"/>
    </row>
    <row r="230" spans="1:87" x14ac:dyDescent="0.35">
      <c r="A230" s="127"/>
      <c r="B230" s="106" t="s">
        <v>30</v>
      </c>
      <c r="C230" s="104"/>
      <c r="D230" s="31">
        <v>0</v>
      </c>
      <c r="E230" s="31"/>
      <c r="F230" s="31">
        <f t="shared" si="1039"/>
        <v>0</v>
      </c>
      <c r="G230" s="31"/>
      <c r="H230" s="31">
        <f t="shared" si="1415"/>
        <v>0</v>
      </c>
      <c r="I230" s="31"/>
      <c r="J230" s="31">
        <f t="shared" si="1416"/>
        <v>0</v>
      </c>
      <c r="K230" s="31"/>
      <c r="L230" s="31">
        <f t="shared" si="1417"/>
        <v>0</v>
      </c>
      <c r="M230" s="31"/>
      <c r="N230" s="31">
        <f t="shared" si="1418"/>
        <v>0</v>
      </c>
      <c r="O230" s="69"/>
      <c r="P230" s="31">
        <f t="shared" si="1419"/>
        <v>0</v>
      </c>
      <c r="Q230" s="31"/>
      <c r="R230" s="31">
        <f t="shared" si="1420"/>
        <v>0</v>
      </c>
      <c r="S230" s="31"/>
      <c r="T230" s="31">
        <f t="shared" si="1421"/>
        <v>0</v>
      </c>
      <c r="U230" s="31"/>
      <c r="V230" s="31">
        <f t="shared" si="1422"/>
        <v>0</v>
      </c>
      <c r="W230" s="31"/>
      <c r="X230" s="31">
        <f t="shared" si="1423"/>
        <v>0</v>
      </c>
      <c r="Y230" s="31"/>
      <c r="Z230" s="31">
        <f t="shared" si="1424"/>
        <v>0</v>
      </c>
      <c r="AA230" s="31"/>
      <c r="AB230" s="31">
        <f t="shared" si="1425"/>
        <v>0</v>
      </c>
      <c r="AC230" s="31"/>
      <c r="AD230" s="31">
        <f t="shared" si="1426"/>
        <v>0</v>
      </c>
      <c r="AE230" s="31"/>
      <c r="AF230" s="31">
        <f t="shared" si="1427"/>
        <v>0</v>
      </c>
      <c r="AG230" s="31"/>
      <c r="AH230" s="31">
        <f t="shared" si="1428"/>
        <v>0</v>
      </c>
      <c r="AI230" s="42"/>
      <c r="AJ230" s="69">
        <f t="shared" si="1429"/>
        <v>0</v>
      </c>
      <c r="AK230" s="31">
        <v>52212.4</v>
      </c>
      <c r="AL230" s="31"/>
      <c r="AM230" s="31">
        <f t="shared" si="1055"/>
        <v>52212.4</v>
      </c>
      <c r="AN230" s="31"/>
      <c r="AO230" s="31">
        <f t="shared" si="1430"/>
        <v>52212.4</v>
      </c>
      <c r="AP230" s="31"/>
      <c r="AQ230" s="31">
        <f t="shared" si="1431"/>
        <v>52212.4</v>
      </c>
      <c r="AR230" s="31"/>
      <c r="AS230" s="31">
        <f t="shared" si="1432"/>
        <v>52212.4</v>
      </c>
      <c r="AT230" s="31"/>
      <c r="AU230" s="31">
        <f t="shared" si="1433"/>
        <v>52212.4</v>
      </c>
      <c r="AV230" s="31"/>
      <c r="AW230" s="31">
        <f t="shared" si="1434"/>
        <v>52212.4</v>
      </c>
      <c r="AX230" s="31"/>
      <c r="AY230" s="31">
        <f t="shared" si="1435"/>
        <v>52212.4</v>
      </c>
      <c r="AZ230" s="31"/>
      <c r="BA230" s="31">
        <f t="shared" si="1436"/>
        <v>52212.4</v>
      </c>
      <c r="BB230" s="31"/>
      <c r="BC230" s="31">
        <f t="shared" si="1437"/>
        <v>52212.4</v>
      </c>
      <c r="BD230" s="31"/>
      <c r="BE230" s="31">
        <f t="shared" si="1438"/>
        <v>52212.4</v>
      </c>
      <c r="BF230" s="31"/>
      <c r="BG230" s="31">
        <f t="shared" si="1439"/>
        <v>52212.4</v>
      </c>
      <c r="BH230" s="42"/>
      <c r="BI230" s="69">
        <f t="shared" si="1440"/>
        <v>52212.4</v>
      </c>
      <c r="BJ230" s="31">
        <v>0</v>
      </c>
      <c r="BK230" s="31"/>
      <c r="BL230" s="31">
        <f t="shared" si="1067"/>
        <v>0</v>
      </c>
      <c r="BM230" s="31"/>
      <c r="BN230" s="31">
        <f t="shared" si="1441"/>
        <v>0</v>
      </c>
      <c r="BO230" s="31"/>
      <c r="BP230" s="31">
        <f t="shared" si="1442"/>
        <v>0</v>
      </c>
      <c r="BQ230" s="31"/>
      <c r="BR230" s="31">
        <f t="shared" si="1443"/>
        <v>0</v>
      </c>
      <c r="BS230" s="31"/>
      <c r="BT230" s="31">
        <f t="shared" si="1444"/>
        <v>0</v>
      </c>
      <c r="BU230" s="31"/>
      <c r="BV230" s="31">
        <f t="shared" si="1445"/>
        <v>0</v>
      </c>
      <c r="BW230" s="31"/>
      <c r="BX230" s="31">
        <f t="shared" si="1446"/>
        <v>0</v>
      </c>
      <c r="BY230" s="31"/>
      <c r="BZ230" s="31">
        <f t="shared" si="1447"/>
        <v>0</v>
      </c>
      <c r="CA230" s="31"/>
      <c r="CB230" s="31">
        <f t="shared" si="1448"/>
        <v>0</v>
      </c>
      <c r="CC230" s="31"/>
      <c r="CD230" s="31">
        <f t="shared" si="1449"/>
        <v>0</v>
      </c>
      <c r="CE230" s="42"/>
      <c r="CF230" s="69">
        <f t="shared" si="1450"/>
        <v>0</v>
      </c>
      <c r="CG230" s="25" t="s">
        <v>282</v>
      </c>
      <c r="CI230" s="8"/>
    </row>
    <row r="231" spans="1:87" ht="54" x14ac:dyDescent="0.35">
      <c r="A231" s="102" t="s">
        <v>250</v>
      </c>
      <c r="B231" s="106" t="s">
        <v>126</v>
      </c>
      <c r="C231" s="104" t="s">
        <v>32</v>
      </c>
      <c r="D231" s="31">
        <v>3500</v>
      </c>
      <c r="E231" s="31"/>
      <c r="F231" s="31">
        <f t="shared" si="1039"/>
        <v>3500</v>
      </c>
      <c r="G231" s="31"/>
      <c r="H231" s="31">
        <f t="shared" si="1415"/>
        <v>3500</v>
      </c>
      <c r="I231" s="31"/>
      <c r="J231" s="31">
        <f t="shared" si="1416"/>
        <v>3500</v>
      </c>
      <c r="K231" s="31"/>
      <c r="L231" s="31">
        <f t="shared" si="1417"/>
        <v>3500</v>
      </c>
      <c r="M231" s="31"/>
      <c r="N231" s="31">
        <f t="shared" si="1418"/>
        <v>3500</v>
      </c>
      <c r="O231" s="69"/>
      <c r="P231" s="31">
        <f t="shared" si="1419"/>
        <v>3500</v>
      </c>
      <c r="Q231" s="31"/>
      <c r="R231" s="31">
        <f t="shared" si="1420"/>
        <v>3500</v>
      </c>
      <c r="S231" s="31"/>
      <c r="T231" s="31">
        <f t="shared" si="1421"/>
        <v>3500</v>
      </c>
      <c r="U231" s="31"/>
      <c r="V231" s="31">
        <f t="shared" si="1422"/>
        <v>3500</v>
      </c>
      <c r="W231" s="31"/>
      <c r="X231" s="31">
        <f t="shared" si="1423"/>
        <v>3500</v>
      </c>
      <c r="Y231" s="31"/>
      <c r="Z231" s="31">
        <f t="shared" si="1424"/>
        <v>3500</v>
      </c>
      <c r="AA231" s="31"/>
      <c r="AB231" s="31">
        <f t="shared" si="1425"/>
        <v>3500</v>
      </c>
      <c r="AC231" s="31"/>
      <c r="AD231" s="31">
        <f t="shared" si="1426"/>
        <v>3500</v>
      </c>
      <c r="AE231" s="31"/>
      <c r="AF231" s="31">
        <f t="shared" si="1427"/>
        <v>3500</v>
      </c>
      <c r="AG231" s="31"/>
      <c r="AH231" s="31">
        <f t="shared" si="1428"/>
        <v>3500</v>
      </c>
      <c r="AI231" s="42"/>
      <c r="AJ231" s="69">
        <f t="shared" si="1429"/>
        <v>3500</v>
      </c>
      <c r="AK231" s="31">
        <v>0</v>
      </c>
      <c r="AL231" s="31"/>
      <c r="AM231" s="31">
        <f t="shared" si="1055"/>
        <v>0</v>
      </c>
      <c r="AN231" s="31"/>
      <c r="AO231" s="31">
        <f t="shared" si="1430"/>
        <v>0</v>
      </c>
      <c r="AP231" s="31"/>
      <c r="AQ231" s="31">
        <f t="shared" si="1431"/>
        <v>0</v>
      </c>
      <c r="AR231" s="31"/>
      <c r="AS231" s="31">
        <f t="shared" si="1432"/>
        <v>0</v>
      </c>
      <c r="AT231" s="31"/>
      <c r="AU231" s="31">
        <f t="shared" si="1433"/>
        <v>0</v>
      </c>
      <c r="AV231" s="31"/>
      <c r="AW231" s="31">
        <f t="shared" si="1434"/>
        <v>0</v>
      </c>
      <c r="AX231" s="31"/>
      <c r="AY231" s="31">
        <f t="shared" si="1435"/>
        <v>0</v>
      </c>
      <c r="AZ231" s="31"/>
      <c r="BA231" s="31">
        <f t="shared" si="1436"/>
        <v>0</v>
      </c>
      <c r="BB231" s="31"/>
      <c r="BC231" s="31">
        <f t="shared" si="1437"/>
        <v>0</v>
      </c>
      <c r="BD231" s="31"/>
      <c r="BE231" s="31">
        <f t="shared" si="1438"/>
        <v>0</v>
      </c>
      <c r="BF231" s="31"/>
      <c r="BG231" s="31">
        <f t="shared" si="1439"/>
        <v>0</v>
      </c>
      <c r="BH231" s="42"/>
      <c r="BI231" s="69">
        <f t="shared" si="1440"/>
        <v>0</v>
      </c>
      <c r="BJ231" s="31">
        <v>224073.8</v>
      </c>
      <c r="BK231" s="31"/>
      <c r="BL231" s="31">
        <f t="shared" si="1067"/>
        <v>224073.8</v>
      </c>
      <c r="BM231" s="31"/>
      <c r="BN231" s="31">
        <f t="shared" si="1441"/>
        <v>224073.8</v>
      </c>
      <c r="BO231" s="31"/>
      <c r="BP231" s="31">
        <f t="shared" si="1442"/>
        <v>224073.8</v>
      </c>
      <c r="BQ231" s="31"/>
      <c r="BR231" s="31">
        <f t="shared" si="1443"/>
        <v>224073.8</v>
      </c>
      <c r="BS231" s="31"/>
      <c r="BT231" s="31">
        <f t="shared" si="1444"/>
        <v>224073.8</v>
      </c>
      <c r="BU231" s="31"/>
      <c r="BV231" s="31">
        <f t="shared" si="1445"/>
        <v>224073.8</v>
      </c>
      <c r="BW231" s="31"/>
      <c r="BX231" s="31">
        <f t="shared" si="1446"/>
        <v>224073.8</v>
      </c>
      <c r="BY231" s="31"/>
      <c r="BZ231" s="31">
        <f t="shared" si="1447"/>
        <v>224073.8</v>
      </c>
      <c r="CA231" s="31"/>
      <c r="CB231" s="31">
        <f t="shared" si="1448"/>
        <v>224073.8</v>
      </c>
      <c r="CC231" s="31"/>
      <c r="CD231" s="31">
        <f t="shared" si="1449"/>
        <v>224073.8</v>
      </c>
      <c r="CE231" s="42"/>
      <c r="CF231" s="69">
        <f t="shared" si="1450"/>
        <v>224073.8</v>
      </c>
      <c r="CG231" s="25" t="s">
        <v>283</v>
      </c>
      <c r="CI231" s="8"/>
    </row>
    <row r="232" spans="1:87" ht="54" x14ac:dyDescent="0.35">
      <c r="A232" s="102" t="s">
        <v>251</v>
      </c>
      <c r="B232" s="106" t="s">
        <v>127</v>
      </c>
      <c r="C232" s="104" t="s">
        <v>32</v>
      </c>
      <c r="D232" s="31">
        <v>61.7</v>
      </c>
      <c r="E232" s="31"/>
      <c r="F232" s="31">
        <f t="shared" si="1039"/>
        <v>61.7</v>
      </c>
      <c r="G232" s="31"/>
      <c r="H232" s="31">
        <f t="shared" si="1415"/>
        <v>61.7</v>
      </c>
      <c r="I232" s="31"/>
      <c r="J232" s="31">
        <f t="shared" si="1416"/>
        <v>61.7</v>
      </c>
      <c r="K232" s="31"/>
      <c r="L232" s="31">
        <f t="shared" si="1417"/>
        <v>61.7</v>
      </c>
      <c r="M232" s="31"/>
      <c r="N232" s="31">
        <f t="shared" si="1418"/>
        <v>61.7</v>
      </c>
      <c r="O232" s="69"/>
      <c r="P232" s="31">
        <f t="shared" si="1419"/>
        <v>61.7</v>
      </c>
      <c r="Q232" s="31"/>
      <c r="R232" s="31">
        <f t="shared" si="1420"/>
        <v>61.7</v>
      </c>
      <c r="S232" s="31">
        <v>-61.7</v>
      </c>
      <c r="T232" s="31">
        <f t="shared" si="1421"/>
        <v>0</v>
      </c>
      <c r="U232" s="31"/>
      <c r="V232" s="31">
        <f t="shared" si="1422"/>
        <v>0</v>
      </c>
      <c r="W232" s="31"/>
      <c r="X232" s="31">
        <f t="shared" si="1423"/>
        <v>0</v>
      </c>
      <c r="Y232" s="31"/>
      <c r="Z232" s="31">
        <f t="shared" si="1424"/>
        <v>0</v>
      </c>
      <c r="AA232" s="31"/>
      <c r="AB232" s="31">
        <f t="shared" si="1425"/>
        <v>0</v>
      </c>
      <c r="AC232" s="31"/>
      <c r="AD232" s="31">
        <f t="shared" si="1426"/>
        <v>0</v>
      </c>
      <c r="AE232" s="31"/>
      <c r="AF232" s="31">
        <f t="shared" si="1427"/>
        <v>0</v>
      </c>
      <c r="AG232" s="31"/>
      <c r="AH232" s="31">
        <f t="shared" si="1428"/>
        <v>0</v>
      </c>
      <c r="AI232" s="42"/>
      <c r="AJ232" s="69">
        <f t="shared" si="1429"/>
        <v>0</v>
      </c>
      <c r="AK232" s="31">
        <v>244606.1</v>
      </c>
      <c r="AL232" s="31"/>
      <c r="AM232" s="31">
        <f t="shared" si="1055"/>
        <v>244606.1</v>
      </c>
      <c r="AN232" s="31"/>
      <c r="AO232" s="31">
        <f t="shared" si="1430"/>
        <v>244606.1</v>
      </c>
      <c r="AP232" s="31"/>
      <c r="AQ232" s="31">
        <f t="shared" si="1431"/>
        <v>244606.1</v>
      </c>
      <c r="AR232" s="31"/>
      <c r="AS232" s="31">
        <f t="shared" si="1432"/>
        <v>244606.1</v>
      </c>
      <c r="AT232" s="31"/>
      <c r="AU232" s="31">
        <f t="shared" si="1433"/>
        <v>244606.1</v>
      </c>
      <c r="AV232" s="31">
        <v>-205067.01699999999</v>
      </c>
      <c r="AW232" s="31">
        <f t="shared" si="1434"/>
        <v>39539.083000000013</v>
      </c>
      <c r="AX232" s="31"/>
      <c r="AY232" s="31">
        <f t="shared" si="1435"/>
        <v>39539.083000000013</v>
      </c>
      <c r="AZ232" s="31"/>
      <c r="BA232" s="31">
        <f t="shared" si="1436"/>
        <v>39539.083000000013</v>
      </c>
      <c r="BB232" s="31">
        <v>-32755.539000000001</v>
      </c>
      <c r="BC232" s="31">
        <f t="shared" si="1437"/>
        <v>6783.5440000000126</v>
      </c>
      <c r="BD232" s="31"/>
      <c r="BE232" s="31">
        <f t="shared" si="1438"/>
        <v>6783.5440000000126</v>
      </c>
      <c r="BF232" s="31"/>
      <c r="BG232" s="31">
        <f t="shared" si="1439"/>
        <v>6783.5440000000126</v>
      </c>
      <c r="BH232" s="42"/>
      <c r="BI232" s="69">
        <f t="shared" si="1440"/>
        <v>6783.5440000000126</v>
      </c>
      <c r="BJ232" s="31">
        <v>103801.60000000001</v>
      </c>
      <c r="BK232" s="31"/>
      <c r="BL232" s="31">
        <f t="shared" si="1067"/>
        <v>103801.60000000001</v>
      </c>
      <c r="BM232" s="31"/>
      <c r="BN232" s="31">
        <f t="shared" si="1441"/>
        <v>103801.60000000001</v>
      </c>
      <c r="BO232" s="31"/>
      <c r="BP232" s="31">
        <f t="shared" si="1442"/>
        <v>103801.60000000001</v>
      </c>
      <c r="BQ232" s="31"/>
      <c r="BR232" s="31">
        <f t="shared" si="1443"/>
        <v>103801.60000000001</v>
      </c>
      <c r="BS232" s="31"/>
      <c r="BT232" s="31">
        <f t="shared" si="1444"/>
        <v>103801.60000000001</v>
      </c>
      <c r="BU232" s="31">
        <v>-103801.60000000001</v>
      </c>
      <c r="BV232" s="31">
        <f t="shared" si="1445"/>
        <v>0</v>
      </c>
      <c r="BW232" s="31"/>
      <c r="BX232" s="31">
        <f t="shared" si="1446"/>
        <v>0</v>
      </c>
      <c r="BY232" s="31"/>
      <c r="BZ232" s="31">
        <f t="shared" si="1447"/>
        <v>0</v>
      </c>
      <c r="CA232" s="31"/>
      <c r="CB232" s="31">
        <f t="shared" si="1448"/>
        <v>0</v>
      </c>
      <c r="CC232" s="31"/>
      <c r="CD232" s="31">
        <f t="shared" si="1449"/>
        <v>0</v>
      </c>
      <c r="CE232" s="42"/>
      <c r="CF232" s="69">
        <f t="shared" si="1450"/>
        <v>0</v>
      </c>
      <c r="CG232" s="25" t="s">
        <v>284</v>
      </c>
      <c r="CI232" s="8"/>
    </row>
    <row r="233" spans="1:87" ht="54" x14ac:dyDescent="0.35">
      <c r="A233" s="102" t="s">
        <v>252</v>
      </c>
      <c r="B233" s="106" t="s">
        <v>285</v>
      </c>
      <c r="C233" s="104" t="s">
        <v>32</v>
      </c>
      <c r="D233" s="31">
        <v>0</v>
      </c>
      <c r="E233" s="31"/>
      <c r="F233" s="31">
        <f t="shared" si="1039"/>
        <v>0</v>
      </c>
      <c r="G233" s="31"/>
      <c r="H233" s="31">
        <f t="shared" si="1415"/>
        <v>0</v>
      </c>
      <c r="I233" s="31"/>
      <c r="J233" s="31">
        <f t="shared" si="1416"/>
        <v>0</v>
      </c>
      <c r="K233" s="31"/>
      <c r="L233" s="31">
        <f t="shared" si="1417"/>
        <v>0</v>
      </c>
      <c r="M233" s="31"/>
      <c r="N233" s="31">
        <f t="shared" si="1418"/>
        <v>0</v>
      </c>
      <c r="O233" s="69"/>
      <c r="P233" s="31">
        <f t="shared" si="1419"/>
        <v>0</v>
      </c>
      <c r="Q233" s="31"/>
      <c r="R233" s="31">
        <f t="shared" si="1420"/>
        <v>0</v>
      </c>
      <c r="S233" s="31"/>
      <c r="T233" s="31">
        <f t="shared" si="1421"/>
        <v>0</v>
      </c>
      <c r="U233" s="31"/>
      <c r="V233" s="31">
        <f t="shared" si="1422"/>
        <v>0</v>
      </c>
      <c r="W233" s="31"/>
      <c r="X233" s="31">
        <f t="shared" si="1423"/>
        <v>0</v>
      </c>
      <c r="Y233" s="31"/>
      <c r="Z233" s="31">
        <f t="shared" si="1424"/>
        <v>0</v>
      </c>
      <c r="AA233" s="31"/>
      <c r="AB233" s="31">
        <f t="shared" si="1425"/>
        <v>0</v>
      </c>
      <c r="AC233" s="31"/>
      <c r="AD233" s="31">
        <f t="shared" si="1426"/>
        <v>0</v>
      </c>
      <c r="AE233" s="31"/>
      <c r="AF233" s="31">
        <f t="shared" si="1427"/>
        <v>0</v>
      </c>
      <c r="AG233" s="31"/>
      <c r="AH233" s="31">
        <f t="shared" si="1428"/>
        <v>0</v>
      </c>
      <c r="AI233" s="42"/>
      <c r="AJ233" s="69">
        <f t="shared" si="1429"/>
        <v>0</v>
      </c>
      <c r="AK233" s="31">
        <v>0</v>
      </c>
      <c r="AL233" s="31"/>
      <c r="AM233" s="31">
        <f t="shared" si="1055"/>
        <v>0</v>
      </c>
      <c r="AN233" s="31"/>
      <c r="AO233" s="31">
        <f t="shared" si="1430"/>
        <v>0</v>
      </c>
      <c r="AP233" s="31"/>
      <c r="AQ233" s="31">
        <f t="shared" si="1431"/>
        <v>0</v>
      </c>
      <c r="AR233" s="31"/>
      <c r="AS233" s="31">
        <f t="shared" si="1432"/>
        <v>0</v>
      </c>
      <c r="AT233" s="31"/>
      <c r="AU233" s="31">
        <f t="shared" si="1433"/>
        <v>0</v>
      </c>
      <c r="AV233" s="31"/>
      <c r="AW233" s="31">
        <f t="shared" si="1434"/>
        <v>0</v>
      </c>
      <c r="AX233" s="31"/>
      <c r="AY233" s="31">
        <f t="shared" si="1435"/>
        <v>0</v>
      </c>
      <c r="AZ233" s="31"/>
      <c r="BA233" s="31">
        <f t="shared" si="1436"/>
        <v>0</v>
      </c>
      <c r="BB233" s="31"/>
      <c r="BC233" s="31">
        <f t="shared" si="1437"/>
        <v>0</v>
      </c>
      <c r="BD233" s="31"/>
      <c r="BE233" s="31">
        <f t="shared" si="1438"/>
        <v>0</v>
      </c>
      <c r="BF233" s="31"/>
      <c r="BG233" s="31">
        <f t="shared" si="1439"/>
        <v>0</v>
      </c>
      <c r="BH233" s="42"/>
      <c r="BI233" s="69">
        <f t="shared" si="1440"/>
        <v>0</v>
      </c>
      <c r="BJ233" s="31">
        <v>11961.8</v>
      </c>
      <c r="BK233" s="31"/>
      <c r="BL233" s="31">
        <f t="shared" si="1067"/>
        <v>11961.8</v>
      </c>
      <c r="BM233" s="31"/>
      <c r="BN233" s="31">
        <f t="shared" si="1441"/>
        <v>11961.8</v>
      </c>
      <c r="BO233" s="31"/>
      <c r="BP233" s="31">
        <f t="shared" si="1442"/>
        <v>11961.8</v>
      </c>
      <c r="BQ233" s="31"/>
      <c r="BR233" s="31">
        <f t="shared" si="1443"/>
        <v>11961.8</v>
      </c>
      <c r="BS233" s="31"/>
      <c r="BT233" s="31">
        <f t="shared" si="1444"/>
        <v>11961.8</v>
      </c>
      <c r="BU233" s="31"/>
      <c r="BV233" s="31">
        <f t="shared" si="1445"/>
        <v>11961.8</v>
      </c>
      <c r="BW233" s="31"/>
      <c r="BX233" s="31">
        <f t="shared" si="1446"/>
        <v>11961.8</v>
      </c>
      <c r="BY233" s="31"/>
      <c r="BZ233" s="31">
        <f t="shared" si="1447"/>
        <v>11961.8</v>
      </c>
      <c r="CA233" s="31"/>
      <c r="CB233" s="31">
        <f t="shared" si="1448"/>
        <v>11961.8</v>
      </c>
      <c r="CC233" s="31"/>
      <c r="CD233" s="31">
        <f t="shared" si="1449"/>
        <v>11961.8</v>
      </c>
      <c r="CE233" s="42"/>
      <c r="CF233" s="69">
        <f t="shared" si="1450"/>
        <v>11961.8</v>
      </c>
      <c r="CG233" s="25" t="s">
        <v>286</v>
      </c>
      <c r="CI233" s="8"/>
    </row>
    <row r="234" spans="1:87" ht="54" x14ac:dyDescent="0.35">
      <c r="A234" s="102" t="s">
        <v>253</v>
      </c>
      <c r="B234" s="106" t="s">
        <v>128</v>
      </c>
      <c r="C234" s="104" t="s">
        <v>32</v>
      </c>
      <c r="D234" s="31">
        <v>0</v>
      </c>
      <c r="E234" s="31"/>
      <c r="F234" s="31">
        <f t="shared" si="1039"/>
        <v>0</v>
      </c>
      <c r="G234" s="31"/>
      <c r="H234" s="31">
        <f t="shared" si="1415"/>
        <v>0</v>
      </c>
      <c r="I234" s="31"/>
      <c r="J234" s="31">
        <f t="shared" si="1416"/>
        <v>0</v>
      </c>
      <c r="K234" s="31"/>
      <c r="L234" s="31">
        <f t="shared" si="1417"/>
        <v>0</v>
      </c>
      <c r="M234" s="31"/>
      <c r="N234" s="31">
        <f t="shared" si="1418"/>
        <v>0</v>
      </c>
      <c r="O234" s="69"/>
      <c r="P234" s="31">
        <f t="shared" si="1419"/>
        <v>0</v>
      </c>
      <c r="Q234" s="31"/>
      <c r="R234" s="31">
        <f t="shared" si="1420"/>
        <v>0</v>
      </c>
      <c r="S234" s="31"/>
      <c r="T234" s="31">
        <f t="shared" si="1421"/>
        <v>0</v>
      </c>
      <c r="U234" s="31"/>
      <c r="V234" s="31">
        <f t="shared" si="1422"/>
        <v>0</v>
      </c>
      <c r="W234" s="31"/>
      <c r="X234" s="31">
        <f t="shared" si="1423"/>
        <v>0</v>
      </c>
      <c r="Y234" s="31"/>
      <c r="Z234" s="31">
        <f t="shared" si="1424"/>
        <v>0</v>
      </c>
      <c r="AA234" s="31"/>
      <c r="AB234" s="31">
        <f t="shared" si="1425"/>
        <v>0</v>
      </c>
      <c r="AC234" s="31"/>
      <c r="AD234" s="31">
        <f t="shared" si="1426"/>
        <v>0</v>
      </c>
      <c r="AE234" s="31"/>
      <c r="AF234" s="31">
        <f t="shared" si="1427"/>
        <v>0</v>
      </c>
      <c r="AG234" s="31"/>
      <c r="AH234" s="31">
        <f t="shared" si="1428"/>
        <v>0</v>
      </c>
      <c r="AI234" s="42"/>
      <c r="AJ234" s="69">
        <f t="shared" si="1429"/>
        <v>0</v>
      </c>
      <c r="AK234" s="31">
        <v>99857.7</v>
      </c>
      <c r="AL234" s="31"/>
      <c r="AM234" s="31">
        <f t="shared" si="1055"/>
        <v>99857.7</v>
      </c>
      <c r="AN234" s="31"/>
      <c r="AO234" s="31">
        <f t="shared" si="1430"/>
        <v>99857.7</v>
      </c>
      <c r="AP234" s="31"/>
      <c r="AQ234" s="31">
        <f t="shared" si="1431"/>
        <v>99857.7</v>
      </c>
      <c r="AR234" s="31"/>
      <c r="AS234" s="31">
        <f t="shared" si="1432"/>
        <v>99857.7</v>
      </c>
      <c r="AT234" s="31"/>
      <c r="AU234" s="31">
        <f t="shared" si="1433"/>
        <v>99857.7</v>
      </c>
      <c r="AV234" s="31"/>
      <c r="AW234" s="31">
        <f t="shared" si="1434"/>
        <v>99857.7</v>
      </c>
      <c r="AX234" s="31"/>
      <c r="AY234" s="31">
        <f t="shared" si="1435"/>
        <v>99857.7</v>
      </c>
      <c r="AZ234" s="31"/>
      <c r="BA234" s="31">
        <f t="shared" si="1436"/>
        <v>99857.7</v>
      </c>
      <c r="BB234" s="31"/>
      <c r="BC234" s="31">
        <f t="shared" si="1437"/>
        <v>99857.7</v>
      </c>
      <c r="BD234" s="31"/>
      <c r="BE234" s="31">
        <f t="shared" si="1438"/>
        <v>99857.7</v>
      </c>
      <c r="BF234" s="31"/>
      <c r="BG234" s="31">
        <f t="shared" si="1439"/>
        <v>99857.7</v>
      </c>
      <c r="BH234" s="42"/>
      <c r="BI234" s="69">
        <f t="shared" si="1440"/>
        <v>99857.7</v>
      </c>
      <c r="BJ234" s="31">
        <v>0</v>
      </c>
      <c r="BK234" s="31"/>
      <c r="BL234" s="31">
        <f t="shared" si="1067"/>
        <v>0</v>
      </c>
      <c r="BM234" s="31"/>
      <c r="BN234" s="31">
        <f t="shared" si="1441"/>
        <v>0</v>
      </c>
      <c r="BO234" s="31"/>
      <c r="BP234" s="31">
        <f t="shared" si="1442"/>
        <v>0</v>
      </c>
      <c r="BQ234" s="31"/>
      <c r="BR234" s="31">
        <f t="shared" si="1443"/>
        <v>0</v>
      </c>
      <c r="BS234" s="31"/>
      <c r="BT234" s="31">
        <f t="shared" si="1444"/>
        <v>0</v>
      </c>
      <c r="BU234" s="31"/>
      <c r="BV234" s="31">
        <f t="shared" si="1445"/>
        <v>0</v>
      </c>
      <c r="BW234" s="31"/>
      <c r="BX234" s="31">
        <f t="shared" si="1446"/>
        <v>0</v>
      </c>
      <c r="BY234" s="31"/>
      <c r="BZ234" s="31">
        <f t="shared" si="1447"/>
        <v>0</v>
      </c>
      <c r="CA234" s="31"/>
      <c r="CB234" s="31">
        <f t="shared" si="1448"/>
        <v>0</v>
      </c>
      <c r="CC234" s="31"/>
      <c r="CD234" s="31">
        <f t="shared" si="1449"/>
        <v>0</v>
      </c>
      <c r="CE234" s="42"/>
      <c r="CF234" s="69">
        <f t="shared" si="1450"/>
        <v>0</v>
      </c>
      <c r="CG234" s="25" t="s">
        <v>287</v>
      </c>
      <c r="CI234" s="8"/>
    </row>
    <row r="235" spans="1:87" ht="54" x14ac:dyDescent="0.35">
      <c r="A235" s="102" t="s">
        <v>254</v>
      </c>
      <c r="B235" s="106" t="s">
        <v>321</v>
      </c>
      <c r="C235" s="104" t="s">
        <v>32</v>
      </c>
      <c r="D235" s="31"/>
      <c r="E235" s="31"/>
      <c r="F235" s="31"/>
      <c r="G235" s="31">
        <v>2055.8510000000001</v>
      </c>
      <c r="H235" s="31">
        <f t="shared" si="1415"/>
        <v>2055.8510000000001</v>
      </c>
      <c r="I235" s="31"/>
      <c r="J235" s="31">
        <f t="shared" si="1416"/>
        <v>2055.8510000000001</v>
      </c>
      <c r="K235" s="31"/>
      <c r="L235" s="31">
        <f t="shared" si="1417"/>
        <v>2055.8510000000001</v>
      </c>
      <c r="M235" s="31"/>
      <c r="N235" s="31">
        <f t="shared" si="1418"/>
        <v>2055.8510000000001</v>
      </c>
      <c r="O235" s="69"/>
      <c r="P235" s="31">
        <f t="shared" si="1419"/>
        <v>2055.8510000000001</v>
      </c>
      <c r="Q235" s="31"/>
      <c r="R235" s="31">
        <f t="shared" si="1420"/>
        <v>2055.8510000000001</v>
      </c>
      <c r="S235" s="31"/>
      <c r="T235" s="31">
        <f t="shared" si="1421"/>
        <v>2055.8510000000001</v>
      </c>
      <c r="U235" s="31"/>
      <c r="V235" s="31">
        <f t="shared" si="1422"/>
        <v>2055.8510000000001</v>
      </c>
      <c r="W235" s="31"/>
      <c r="X235" s="31">
        <f t="shared" si="1423"/>
        <v>2055.8510000000001</v>
      </c>
      <c r="Y235" s="31"/>
      <c r="Z235" s="31">
        <f t="shared" si="1424"/>
        <v>2055.8510000000001</v>
      </c>
      <c r="AA235" s="31"/>
      <c r="AB235" s="31">
        <f t="shared" si="1425"/>
        <v>2055.8510000000001</v>
      </c>
      <c r="AC235" s="31"/>
      <c r="AD235" s="31">
        <f t="shared" si="1426"/>
        <v>2055.8510000000001</v>
      </c>
      <c r="AE235" s="31"/>
      <c r="AF235" s="31">
        <f t="shared" si="1427"/>
        <v>2055.8510000000001</v>
      </c>
      <c r="AG235" s="31"/>
      <c r="AH235" s="31">
        <f t="shared" si="1428"/>
        <v>2055.8510000000001</v>
      </c>
      <c r="AI235" s="42"/>
      <c r="AJ235" s="69">
        <f t="shared" si="1429"/>
        <v>2055.8510000000001</v>
      </c>
      <c r="AK235" s="31"/>
      <c r="AL235" s="31"/>
      <c r="AM235" s="31"/>
      <c r="AN235" s="31"/>
      <c r="AO235" s="31">
        <f t="shared" si="1430"/>
        <v>0</v>
      </c>
      <c r="AP235" s="31"/>
      <c r="AQ235" s="31">
        <f t="shared" si="1431"/>
        <v>0</v>
      </c>
      <c r="AR235" s="31"/>
      <c r="AS235" s="31">
        <f t="shared" si="1432"/>
        <v>0</v>
      </c>
      <c r="AT235" s="31"/>
      <c r="AU235" s="31">
        <f t="shared" si="1433"/>
        <v>0</v>
      </c>
      <c r="AV235" s="31"/>
      <c r="AW235" s="31">
        <f t="shared" si="1434"/>
        <v>0</v>
      </c>
      <c r="AX235" s="31"/>
      <c r="AY235" s="31">
        <f t="shared" si="1435"/>
        <v>0</v>
      </c>
      <c r="AZ235" s="31"/>
      <c r="BA235" s="31">
        <f t="shared" si="1436"/>
        <v>0</v>
      </c>
      <c r="BB235" s="31"/>
      <c r="BC235" s="31">
        <f t="shared" si="1437"/>
        <v>0</v>
      </c>
      <c r="BD235" s="31"/>
      <c r="BE235" s="31">
        <f t="shared" si="1438"/>
        <v>0</v>
      </c>
      <c r="BF235" s="31"/>
      <c r="BG235" s="31">
        <f t="shared" si="1439"/>
        <v>0</v>
      </c>
      <c r="BH235" s="42"/>
      <c r="BI235" s="69">
        <f t="shared" si="1440"/>
        <v>0</v>
      </c>
      <c r="BJ235" s="31"/>
      <c r="BK235" s="31"/>
      <c r="BL235" s="31"/>
      <c r="BM235" s="31"/>
      <c r="BN235" s="31">
        <f t="shared" si="1441"/>
        <v>0</v>
      </c>
      <c r="BO235" s="31"/>
      <c r="BP235" s="31">
        <f t="shared" si="1442"/>
        <v>0</v>
      </c>
      <c r="BQ235" s="31"/>
      <c r="BR235" s="31">
        <f t="shared" si="1443"/>
        <v>0</v>
      </c>
      <c r="BS235" s="31"/>
      <c r="BT235" s="31">
        <f t="shared" si="1444"/>
        <v>0</v>
      </c>
      <c r="BU235" s="31"/>
      <c r="BV235" s="31">
        <f t="shared" si="1445"/>
        <v>0</v>
      </c>
      <c r="BW235" s="31"/>
      <c r="BX235" s="31">
        <f t="shared" si="1446"/>
        <v>0</v>
      </c>
      <c r="BY235" s="31"/>
      <c r="BZ235" s="31">
        <f t="shared" si="1447"/>
        <v>0</v>
      </c>
      <c r="CA235" s="31"/>
      <c r="CB235" s="31">
        <f t="shared" si="1448"/>
        <v>0</v>
      </c>
      <c r="CC235" s="31"/>
      <c r="CD235" s="31">
        <f t="shared" si="1449"/>
        <v>0</v>
      </c>
      <c r="CE235" s="42"/>
      <c r="CF235" s="69">
        <f t="shared" si="1450"/>
        <v>0</v>
      </c>
      <c r="CG235" s="35" t="s">
        <v>322</v>
      </c>
      <c r="CI235" s="8"/>
    </row>
    <row r="236" spans="1:87" s="3" customFormat="1" ht="54.75" hidden="1" customHeight="1" x14ac:dyDescent="0.35">
      <c r="A236" s="1" t="s">
        <v>255</v>
      </c>
      <c r="B236" s="53" t="s">
        <v>378</v>
      </c>
      <c r="C236" s="5" t="s">
        <v>32</v>
      </c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69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>
        <f t="shared" si="1425"/>
        <v>0</v>
      </c>
      <c r="AC236" s="31"/>
      <c r="AD236" s="31">
        <f t="shared" si="1426"/>
        <v>0</v>
      </c>
      <c r="AE236" s="31"/>
      <c r="AF236" s="31">
        <f t="shared" si="1427"/>
        <v>0</v>
      </c>
      <c r="AG236" s="31"/>
      <c r="AH236" s="31">
        <f t="shared" si="1428"/>
        <v>0</v>
      </c>
      <c r="AI236" s="42"/>
      <c r="AJ236" s="31">
        <f t="shared" si="1429"/>
        <v>0</v>
      </c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>
        <v>30461.154999999999</v>
      </c>
      <c r="BC236" s="31">
        <f t="shared" si="1437"/>
        <v>30461.154999999999</v>
      </c>
      <c r="BD236" s="31">
        <v>-30461.154999999999</v>
      </c>
      <c r="BE236" s="31">
        <f t="shared" si="1438"/>
        <v>0</v>
      </c>
      <c r="BF236" s="31"/>
      <c r="BG236" s="31">
        <f t="shared" si="1439"/>
        <v>0</v>
      </c>
      <c r="BH236" s="42"/>
      <c r="BI236" s="31">
        <f t="shared" si="1440"/>
        <v>0</v>
      </c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>
        <f t="shared" si="1447"/>
        <v>0</v>
      </c>
      <c r="CA236" s="31"/>
      <c r="CB236" s="31">
        <f t="shared" si="1448"/>
        <v>0</v>
      </c>
      <c r="CC236" s="31"/>
      <c r="CD236" s="31">
        <f t="shared" si="1449"/>
        <v>0</v>
      </c>
      <c r="CE236" s="42"/>
      <c r="CF236" s="31">
        <f t="shared" si="1450"/>
        <v>0</v>
      </c>
      <c r="CG236" s="35" t="s">
        <v>375</v>
      </c>
      <c r="CH236" s="19" t="s">
        <v>49</v>
      </c>
      <c r="CI236" s="8"/>
    </row>
    <row r="237" spans="1:87" x14ac:dyDescent="0.35">
      <c r="A237" s="102"/>
      <c r="B237" s="106" t="s">
        <v>15</v>
      </c>
      <c r="C237" s="122"/>
      <c r="D237" s="33">
        <f>D238+D239+D240+D241+D242+D243+D244+D245+D246+D247+D248</f>
        <v>28465</v>
      </c>
      <c r="E237" s="33">
        <f>E238+E239+E240+E241+E242+E243+E244+E245+E246+E247+E248+E249</f>
        <v>0</v>
      </c>
      <c r="F237" s="33">
        <f t="shared" si="1039"/>
        <v>28465</v>
      </c>
      <c r="G237" s="33">
        <f>G238+G239+G240+G241+G242+G243+G244+G245+G246+G247+G248+G249+G250+G251</f>
        <v>430.62</v>
      </c>
      <c r="H237" s="33">
        <f t="shared" si="1415"/>
        <v>28895.62</v>
      </c>
      <c r="I237" s="33">
        <f>I238+I239+I240+I241+I242+I243+I244+I245+I246+I247+I248+I249+I250+I251</f>
        <v>0</v>
      </c>
      <c r="J237" s="33">
        <f t="shared" si="1416"/>
        <v>28895.62</v>
      </c>
      <c r="K237" s="33">
        <f>K238+K239+K240+K241+K242+K243+K244+K245+K246+K247+K248+K249+K250+K251</f>
        <v>0</v>
      </c>
      <c r="L237" s="33">
        <f t="shared" si="1417"/>
        <v>28895.62</v>
      </c>
      <c r="M237" s="33">
        <f>M238+M239+M240+M241+M242+M243+M244+M245+M246+M247+M248+M249+M250+M251</f>
        <v>0</v>
      </c>
      <c r="N237" s="33">
        <f t="shared" si="1418"/>
        <v>28895.62</v>
      </c>
      <c r="O237" s="33">
        <f>O238+O239+O240+O241+O242+O243+O244+O245+O246+O247+O248+O249+O250+O251</f>
        <v>0</v>
      </c>
      <c r="P237" s="33">
        <f t="shared" si="1419"/>
        <v>28895.62</v>
      </c>
      <c r="Q237" s="33">
        <f>Q238+Q239+Q240+Q241+Q242+Q243+Q244+Q245+Q246+Q247+Q248+Q249+Q250+Q251</f>
        <v>0</v>
      </c>
      <c r="R237" s="33">
        <f t="shared" si="1420"/>
        <v>28895.62</v>
      </c>
      <c r="S237" s="33">
        <f>S238+S239+S240+S241+S242+S243+S244+S245+S246+S247+S248+S249+S250+S251</f>
        <v>0</v>
      </c>
      <c r="T237" s="33">
        <f t="shared" si="1421"/>
        <v>28895.62</v>
      </c>
      <c r="U237" s="33">
        <f>U238+U239+U240+U241+U242+U243+U244+U245+U246+U247+U248+U249+U250+U251</f>
        <v>0</v>
      </c>
      <c r="V237" s="33">
        <f t="shared" si="1422"/>
        <v>28895.62</v>
      </c>
      <c r="W237" s="33">
        <f>W238+W239+W240+W241+W242+W243+W244+W245+W246+W247+W248+W249+W250+W251</f>
        <v>0</v>
      </c>
      <c r="X237" s="33">
        <f t="shared" si="1423"/>
        <v>28895.62</v>
      </c>
      <c r="Y237" s="33">
        <f>Y238+Y239+Y240+Y241+Y242+Y243+Y244+Y245+Y246+Y247+Y248+Y249+Y250+Y251</f>
        <v>0</v>
      </c>
      <c r="Z237" s="33">
        <f t="shared" si="1424"/>
        <v>28895.62</v>
      </c>
      <c r="AA237" s="33">
        <f>AA238+AA239+AA240+AA241+AA242+AA243+AA244+AA245+AA246+AA247+AA248+AA249+AA250+AA251</f>
        <v>-4047.5</v>
      </c>
      <c r="AB237" s="33">
        <f t="shared" si="1425"/>
        <v>24848.12</v>
      </c>
      <c r="AC237" s="33">
        <f>AC238+AC239+AC240+AC241+AC242+AC243+AC244+AC245+AC246+AC247+AC248+AC249+AC250+AC251</f>
        <v>0</v>
      </c>
      <c r="AD237" s="33">
        <f t="shared" si="1426"/>
        <v>24848.12</v>
      </c>
      <c r="AE237" s="33">
        <f>AE238+AE239+AE240+AE241+AE242+AE243+AE244+AE245+AE246+AE247+AE248+AE249+AE250+AE251</f>
        <v>0</v>
      </c>
      <c r="AF237" s="33">
        <f t="shared" si="1427"/>
        <v>24848.12</v>
      </c>
      <c r="AG237" s="31">
        <f>AG238+AG239+AG240+AG241+AG242+AG243+AG244+AG245+AG246+AG247+AG248+AG249+AG250+AG251</f>
        <v>0</v>
      </c>
      <c r="AH237" s="33">
        <f t="shared" si="1428"/>
        <v>24848.12</v>
      </c>
      <c r="AI237" s="33">
        <f>AI238+AI239+AI240+AI241+AI242+AI243+AI244+AI245+AI246+AI247+AI248+AI249+AI250+AI251</f>
        <v>0</v>
      </c>
      <c r="AJ237" s="69">
        <f t="shared" si="1429"/>
        <v>24848.12</v>
      </c>
      <c r="AK237" s="33">
        <f>AK238+AK239+AK240+AK241+AK242+AK243+AK244+AK245+AK246+AK247+AK248</f>
        <v>109028.69999999998</v>
      </c>
      <c r="AL237" s="33">
        <f>AL238+AL239+AL240+AL241+AL242+AL243+AL244+AL245+AL246+AL247+AL248+AL249</f>
        <v>-968.39999999999964</v>
      </c>
      <c r="AM237" s="33">
        <f t="shared" si="1055"/>
        <v>108060.29999999999</v>
      </c>
      <c r="AN237" s="33">
        <f>AN238+AN239+AN240+AN241+AN242+AN243+AN244+AN245+AN246+AN247+AN248+AN249+AN250+AN251</f>
        <v>0</v>
      </c>
      <c r="AO237" s="33">
        <f t="shared" si="1430"/>
        <v>108060.29999999999</v>
      </c>
      <c r="AP237" s="33">
        <f>AP238+AP239+AP240+AP241+AP242+AP243+AP244+AP245+AP246+AP247+AP248+AP249+AP250+AP251</f>
        <v>0</v>
      </c>
      <c r="AQ237" s="33">
        <f t="shared" si="1431"/>
        <v>108060.29999999999</v>
      </c>
      <c r="AR237" s="33">
        <f>AR238+AR239+AR240+AR241+AR242+AR243+AR244+AR245+AR246+AR247+AR248+AR249+AR250+AR251</f>
        <v>0</v>
      </c>
      <c r="AS237" s="33">
        <f t="shared" si="1432"/>
        <v>108060.29999999999</v>
      </c>
      <c r="AT237" s="33">
        <f>AT238+AT239+AT240+AT241+AT242+AT243+AT244+AT245+AT246+AT247+AT248+AT249+AT250+AT251</f>
        <v>0</v>
      </c>
      <c r="AU237" s="33">
        <f t="shared" si="1433"/>
        <v>108060.29999999999</v>
      </c>
      <c r="AV237" s="33">
        <f>AV238+AV239+AV240+AV241+AV242+AV243+AV244+AV245+AV246+AV247+AV248+AV249+AV250+AV251</f>
        <v>0</v>
      </c>
      <c r="AW237" s="33">
        <f t="shared" si="1434"/>
        <v>108060.29999999999</v>
      </c>
      <c r="AX237" s="33">
        <f>AX238+AX239+AX240+AX241+AX242+AX243+AX244+AX245+AX246+AX247+AX248+AX249+AX250+AX251</f>
        <v>0</v>
      </c>
      <c r="AY237" s="33">
        <f t="shared" si="1435"/>
        <v>108060.29999999999</v>
      </c>
      <c r="AZ237" s="33">
        <f>AZ238+AZ239+AZ240+AZ241+AZ242+AZ243+AZ244+AZ245+AZ246+AZ247+AZ248+AZ249+AZ250+AZ251</f>
        <v>0</v>
      </c>
      <c r="BA237" s="33">
        <f t="shared" si="1436"/>
        <v>108060.29999999999</v>
      </c>
      <c r="BB237" s="33">
        <f>BB238+BB239+BB240+BB241+BB242+BB243+BB244+BB245+BB246+BB247+BB248+BB249+BB250+BB251</f>
        <v>4047.5</v>
      </c>
      <c r="BC237" s="33">
        <f t="shared" si="1437"/>
        <v>112107.79999999999</v>
      </c>
      <c r="BD237" s="33">
        <f>BD238+BD239+BD240+BD241+BD242+BD243+BD244+BD245+BD246+BD247+BD248+BD249+BD250+BD251</f>
        <v>0</v>
      </c>
      <c r="BE237" s="33">
        <f t="shared" si="1438"/>
        <v>112107.79999999999</v>
      </c>
      <c r="BF237" s="31">
        <f>BF238+BF239+BF240+BF241+BF242+BF243+BF244+BF245+BF246+BF247+BF248+BF249+BF250+BF251</f>
        <v>0</v>
      </c>
      <c r="BG237" s="33">
        <f t="shared" si="1439"/>
        <v>112107.79999999999</v>
      </c>
      <c r="BH237" s="33">
        <f>BH238+BH239+BH240+BH241+BH242+BH243+BH244+BH245+BH246+BH247+BH248+BH249+BH250+BH251</f>
        <v>0</v>
      </c>
      <c r="BI237" s="69">
        <f t="shared" si="1440"/>
        <v>112107.79999999999</v>
      </c>
      <c r="BJ237" s="33">
        <f t="shared" ref="BJ237" si="1451">BJ238+BJ239+BJ240+BJ241+BJ242+BJ243+BJ244+BJ245+BJ246+BJ247+BJ248</f>
        <v>182623.4</v>
      </c>
      <c r="BK237" s="33">
        <f>BK238+BK239+BK240+BK241+BK242+BK243+BK244+BK245+BK246+BK247+BK248+BK249</f>
        <v>-1866.5</v>
      </c>
      <c r="BL237" s="33">
        <f t="shared" si="1067"/>
        <v>180756.9</v>
      </c>
      <c r="BM237" s="33">
        <f>BM238+BM239+BM240+BM241+BM242+BM243+BM244+BM245+BM246+BM247+BM248+BM249+BM250+BM251</f>
        <v>0</v>
      </c>
      <c r="BN237" s="33">
        <f t="shared" si="1441"/>
        <v>180756.9</v>
      </c>
      <c r="BO237" s="33">
        <f>BO238+BO239+BO240+BO241+BO242+BO243+BO244+BO245+BO246+BO247+BO248+BO249+BO250+BO251</f>
        <v>0</v>
      </c>
      <c r="BP237" s="33">
        <f t="shared" si="1442"/>
        <v>180756.9</v>
      </c>
      <c r="BQ237" s="33">
        <f>BQ238+BQ239+BQ240+BQ241+BQ242+BQ243+BQ244+BQ245+BQ246+BQ247+BQ248+BQ249+BQ250+BQ251</f>
        <v>0</v>
      </c>
      <c r="BR237" s="33">
        <f t="shared" si="1443"/>
        <v>180756.9</v>
      </c>
      <c r="BS237" s="33">
        <f>BS238+BS239+BS240+BS241+BS242+BS243+BS244+BS245+BS246+BS247+BS248+BS249+BS250+BS251</f>
        <v>0</v>
      </c>
      <c r="BT237" s="33">
        <f t="shared" si="1444"/>
        <v>180756.9</v>
      </c>
      <c r="BU237" s="33">
        <f>BU238+BU239+BU240+BU241+BU242+BU243+BU244+BU245+BU246+BU247+BU248+BU249+BU250+BU251</f>
        <v>0</v>
      </c>
      <c r="BV237" s="33">
        <f t="shared" si="1445"/>
        <v>180756.9</v>
      </c>
      <c r="BW237" s="33">
        <f>BW238+BW239+BW240+BW241+BW242+BW243+BW244+BW245+BW246+BW247+BW248+BW249+BW250+BW251</f>
        <v>0</v>
      </c>
      <c r="BX237" s="33">
        <f t="shared" si="1446"/>
        <v>180756.9</v>
      </c>
      <c r="BY237" s="33">
        <f>BY238+BY239+BY240+BY241+BY242+BY243+BY244+BY245+BY246+BY247+BY248+BY249+BY250+BY251</f>
        <v>0</v>
      </c>
      <c r="BZ237" s="33">
        <f t="shared" si="1447"/>
        <v>180756.9</v>
      </c>
      <c r="CA237" s="33">
        <f>CA238+CA239+CA240+CA241+CA242+CA243+CA244+CA245+CA246+CA247+CA248+CA249+CA250+CA251</f>
        <v>0</v>
      </c>
      <c r="CB237" s="33">
        <f t="shared" si="1448"/>
        <v>180756.9</v>
      </c>
      <c r="CC237" s="31">
        <f>CC238+CC239+CC240+CC241+CC242+CC243+CC244+CC245+CC246+CC247+CC248+CC249+CC250+CC251</f>
        <v>0</v>
      </c>
      <c r="CD237" s="33">
        <f t="shared" si="1449"/>
        <v>180756.9</v>
      </c>
      <c r="CE237" s="33">
        <f>CE238+CE239+CE240+CE241+CE242+CE243+CE244+CE245+CE246+CE247+CE248+CE249+CE250+CE251</f>
        <v>0</v>
      </c>
      <c r="CF237" s="69">
        <f t="shared" si="1450"/>
        <v>180756.9</v>
      </c>
      <c r="CG237" s="27"/>
      <c r="CH237" s="20"/>
      <c r="CI237" s="8"/>
    </row>
    <row r="238" spans="1:87" ht="54" x14ac:dyDescent="0.35">
      <c r="A238" s="102" t="s">
        <v>255</v>
      </c>
      <c r="B238" s="106" t="s">
        <v>130</v>
      </c>
      <c r="C238" s="104" t="s">
        <v>32</v>
      </c>
      <c r="D238" s="31">
        <v>0</v>
      </c>
      <c r="E238" s="31"/>
      <c r="F238" s="31">
        <f t="shared" si="1039"/>
        <v>0</v>
      </c>
      <c r="G238" s="31"/>
      <c r="H238" s="31">
        <f t="shared" si="1415"/>
        <v>0</v>
      </c>
      <c r="I238" s="31"/>
      <c r="J238" s="31">
        <f t="shared" si="1416"/>
        <v>0</v>
      </c>
      <c r="K238" s="31"/>
      <c r="L238" s="31">
        <f t="shared" si="1417"/>
        <v>0</v>
      </c>
      <c r="M238" s="31"/>
      <c r="N238" s="31">
        <f t="shared" si="1418"/>
        <v>0</v>
      </c>
      <c r="O238" s="69"/>
      <c r="P238" s="31">
        <f t="shared" si="1419"/>
        <v>0</v>
      </c>
      <c r="Q238" s="31"/>
      <c r="R238" s="31">
        <f t="shared" si="1420"/>
        <v>0</v>
      </c>
      <c r="S238" s="31"/>
      <c r="T238" s="31">
        <f t="shared" si="1421"/>
        <v>0</v>
      </c>
      <c r="U238" s="31"/>
      <c r="V238" s="31">
        <f t="shared" si="1422"/>
        <v>0</v>
      </c>
      <c r="W238" s="31"/>
      <c r="X238" s="31">
        <f t="shared" si="1423"/>
        <v>0</v>
      </c>
      <c r="Y238" s="31"/>
      <c r="Z238" s="31">
        <f t="shared" si="1424"/>
        <v>0</v>
      </c>
      <c r="AA238" s="31"/>
      <c r="AB238" s="31">
        <f t="shared" si="1425"/>
        <v>0</v>
      </c>
      <c r="AC238" s="31"/>
      <c r="AD238" s="31">
        <f t="shared" si="1426"/>
        <v>0</v>
      </c>
      <c r="AE238" s="31"/>
      <c r="AF238" s="31">
        <f t="shared" si="1427"/>
        <v>0</v>
      </c>
      <c r="AG238" s="31"/>
      <c r="AH238" s="31">
        <f t="shared" si="1428"/>
        <v>0</v>
      </c>
      <c r="AI238" s="42"/>
      <c r="AJ238" s="69">
        <f t="shared" si="1429"/>
        <v>0</v>
      </c>
      <c r="AK238" s="31">
        <v>94683.9</v>
      </c>
      <c r="AL238" s="31">
        <v>0</v>
      </c>
      <c r="AM238" s="31">
        <f t="shared" si="1055"/>
        <v>94683.9</v>
      </c>
      <c r="AN238" s="31">
        <v>0</v>
      </c>
      <c r="AO238" s="31">
        <f t="shared" si="1430"/>
        <v>94683.9</v>
      </c>
      <c r="AP238" s="31">
        <v>0</v>
      </c>
      <c r="AQ238" s="31">
        <f t="shared" si="1431"/>
        <v>94683.9</v>
      </c>
      <c r="AR238" s="31">
        <v>0</v>
      </c>
      <c r="AS238" s="31">
        <f t="shared" si="1432"/>
        <v>94683.9</v>
      </c>
      <c r="AT238" s="31">
        <v>0</v>
      </c>
      <c r="AU238" s="31">
        <f t="shared" si="1433"/>
        <v>94683.9</v>
      </c>
      <c r="AV238" s="31">
        <v>0</v>
      </c>
      <c r="AW238" s="31">
        <f t="shared" si="1434"/>
        <v>94683.9</v>
      </c>
      <c r="AX238" s="31"/>
      <c r="AY238" s="31">
        <f t="shared" si="1435"/>
        <v>94683.9</v>
      </c>
      <c r="AZ238" s="31"/>
      <c r="BA238" s="31">
        <f t="shared" si="1436"/>
        <v>94683.9</v>
      </c>
      <c r="BB238" s="31"/>
      <c r="BC238" s="31">
        <f t="shared" si="1437"/>
        <v>94683.9</v>
      </c>
      <c r="BD238" s="31"/>
      <c r="BE238" s="31">
        <f t="shared" si="1438"/>
        <v>94683.9</v>
      </c>
      <c r="BF238" s="31"/>
      <c r="BG238" s="31">
        <f t="shared" si="1439"/>
        <v>94683.9</v>
      </c>
      <c r="BH238" s="42"/>
      <c r="BI238" s="69">
        <f t="shared" si="1440"/>
        <v>94683.9</v>
      </c>
      <c r="BJ238" s="31">
        <v>166194.4</v>
      </c>
      <c r="BK238" s="31">
        <f>-166194.4+164968.9</f>
        <v>-1225.5</v>
      </c>
      <c r="BL238" s="31">
        <f t="shared" si="1067"/>
        <v>164968.9</v>
      </c>
      <c r="BM238" s="31"/>
      <c r="BN238" s="31">
        <f t="shared" si="1441"/>
        <v>164968.9</v>
      </c>
      <c r="BO238" s="31"/>
      <c r="BP238" s="31">
        <f t="shared" si="1442"/>
        <v>164968.9</v>
      </c>
      <c r="BQ238" s="31"/>
      <c r="BR238" s="31">
        <f t="shared" si="1443"/>
        <v>164968.9</v>
      </c>
      <c r="BS238" s="31"/>
      <c r="BT238" s="31">
        <f t="shared" si="1444"/>
        <v>164968.9</v>
      </c>
      <c r="BU238" s="31"/>
      <c r="BV238" s="31">
        <f t="shared" si="1445"/>
        <v>164968.9</v>
      </c>
      <c r="BW238" s="31"/>
      <c r="BX238" s="31">
        <f t="shared" si="1446"/>
        <v>164968.9</v>
      </c>
      <c r="BY238" s="31"/>
      <c r="BZ238" s="31">
        <f t="shared" si="1447"/>
        <v>164968.9</v>
      </c>
      <c r="CA238" s="31"/>
      <c r="CB238" s="31">
        <f t="shared" si="1448"/>
        <v>164968.9</v>
      </c>
      <c r="CC238" s="31"/>
      <c r="CD238" s="31">
        <f t="shared" si="1449"/>
        <v>164968.9</v>
      </c>
      <c r="CE238" s="42"/>
      <c r="CF238" s="69">
        <f t="shared" si="1450"/>
        <v>164968.9</v>
      </c>
      <c r="CG238" s="25" t="s">
        <v>288</v>
      </c>
      <c r="CI238" s="8"/>
    </row>
    <row r="239" spans="1:87" s="3" customFormat="1" ht="54" hidden="1" x14ac:dyDescent="0.35">
      <c r="A239" s="1" t="s">
        <v>327</v>
      </c>
      <c r="B239" s="39" t="s">
        <v>240</v>
      </c>
      <c r="C239" s="5" t="s">
        <v>32</v>
      </c>
      <c r="D239" s="31">
        <v>0</v>
      </c>
      <c r="E239" s="31"/>
      <c r="F239" s="31">
        <f t="shared" si="1039"/>
        <v>0</v>
      </c>
      <c r="G239" s="31"/>
      <c r="H239" s="31">
        <f t="shared" si="1415"/>
        <v>0</v>
      </c>
      <c r="I239" s="31"/>
      <c r="J239" s="31">
        <f t="shared" si="1416"/>
        <v>0</v>
      </c>
      <c r="K239" s="31"/>
      <c r="L239" s="31">
        <f t="shared" si="1417"/>
        <v>0</v>
      </c>
      <c r="M239" s="31"/>
      <c r="N239" s="31">
        <f t="shared" si="1418"/>
        <v>0</v>
      </c>
      <c r="O239" s="69"/>
      <c r="P239" s="31">
        <f t="shared" si="1419"/>
        <v>0</v>
      </c>
      <c r="Q239" s="31"/>
      <c r="R239" s="31">
        <f t="shared" si="1420"/>
        <v>0</v>
      </c>
      <c r="S239" s="31"/>
      <c r="T239" s="31">
        <f t="shared" si="1421"/>
        <v>0</v>
      </c>
      <c r="U239" s="31"/>
      <c r="V239" s="31">
        <f t="shared" si="1422"/>
        <v>0</v>
      </c>
      <c r="W239" s="31"/>
      <c r="X239" s="31">
        <f t="shared" si="1423"/>
        <v>0</v>
      </c>
      <c r="Y239" s="31"/>
      <c r="Z239" s="31">
        <f t="shared" si="1424"/>
        <v>0</v>
      </c>
      <c r="AA239" s="31"/>
      <c r="AB239" s="31">
        <f t="shared" si="1425"/>
        <v>0</v>
      </c>
      <c r="AC239" s="31"/>
      <c r="AD239" s="31">
        <f t="shared" si="1426"/>
        <v>0</v>
      </c>
      <c r="AE239" s="31"/>
      <c r="AF239" s="31">
        <f t="shared" si="1427"/>
        <v>0</v>
      </c>
      <c r="AG239" s="31"/>
      <c r="AH239" s="31">
        <f t="shared" si="1428"/>
        <v>0</v>
      </c>
      <c r="AI239" s="42"/>
      <c r="AJ239" s="31">
        <f t="shared" si="1429"/>
        <v>0</v>
      </c>
      <c r="AK239" s="31">
        <v>7172.4</v>
      </c>
      <c r="AL239" s="31">
        <v>-7172.4</v>
      </c>
      <c r="AM239" s="31">
        <f t="shared" si="1055"/>
        <v>0</v>
      </c>
      <c r="AN239" s="31"/>
      <c r="AO239" s="31">
        <f t="shared" si="1430"/>
        <v>0</v>
      </c>
      <c r="AP239" s="31"/>
      <c r="AQ239" s="31">
        <f t="shared" si="1431"/>
        <v>0</v>
      </c>
      <c r="AR239" s="31"/>
      <c r="AS239" s="31">
        <f t="shared" si="1432"/>
        <v>0</v>
      </c>
      <c r="AT239" s="31"/>
      <c r="AU239" s="31">
        <f t="shared" si="1433"/>
        <v>0</v>
      </c>
      <c r="AV239" s="31"/>
      <c r="AW239" s="31">
        <f t="shared" si="1434"/>
        <v>0</v>
      </c>
      <c r="AX239" s="31"/>
      <c r="AY239" s="31">
        <f t="shared" si="1435"/>
        <v>0</v>
      </c>
      <c r="AZ239" s="31"/>
      <c r="BA239" s="31">
        <f t="shared" si="1436"/>
        <v>0</v>
      </c>
      <c r="BB239" s="31"/>
      <c r="BC239" s="31">
        <f t="shared" si="1437"/>
        <v>0</v>
      </c>
      <c r="BD239" s="31"/>
      <c r="BE239" s="31">
        <f t="shared" si="1438"/>
        <v>0</v>
      </c>
      <c r="BF239" s="31"/>
      <c r="BG239" s="31">
        <f t="shared" si="1439"/>
        <v>0</v>
      </c>
      <c r="BH239" s="42"/>
      <c r="BI239" s="31">
        <f t="shared" si="1440"/>
        <v>0</v>
      </c>
      <c r="BJ239" s="31">
        <v>0</v>
      </c>
      <c r="BK239" s="31"/>
      <c r="BL239" s="31">
        <f t="shared" si="1067"/>
        <v>0</v>
      </c>
      <c r="BM239" s="31"/>
      <c r="BN239" s="31">
        <f t="shared" si="1441"/>
        <v>0</v>
      </c>
      <c r="BO239" s="31"/>
      <c r="BP239" s="31">
        <f t="shared" si="1442"/>
        <v>0</v>
      </c>
      <c r="BQ239" s="31"/>
      <c r="BR239" s="31">
        <f t="shared" si="1443"/>
        <v>0</v>
      </c>
      <c r="BS239" s="31"/>
      <c r="BT239" s="31">
        <f t="shared" si="1444"/>
        <v>0</v>
      </c>
      <c r="BU239" s="31"/>
      <c r="BV239" s="31">
        <f t="shared" si="1445"/>
        <v>0</v>
      </c>
      <c r="BW239" s="31"/>
      <c r="BX239" s="31">
        <f t="shared" si="1446"/>
        <v>0</v>
      </c>
      <c r="BY239" s="31"/>
      <c r="BZ239" s="31">
        <f t="shared" si="1447"/>
        <v>0</v>
      </c>
      <c r="CA239" s="31"/>
      <c r="CB239" s="31">
        <f t="shared" si="1448"/>
        <v>0</v>
      </c>
      <c r="CC239" s="31"/>
      <c r="CD239" s="31">
        <f t="shared" si="1449"/>
        <v>0</v>
      </c>
      <c r="CE239" s="42"/>
      <c r="CF239" s="31">
        <f t="shared" si="1450"/>
        <v>0</v>
      </c>
      <c r="CG239" s="25" t="s">
        <v>289</v>
      </c>
      <c r="CH239" s="19" t="s">
        <v>49</v>
      </c>
      <c r="CI239" s="8"/>
    </row>
    <row r="240" spans="1:87" ht="54" x14ac:dyDescent="0.35">
      <c r="A240" s="102" t="s">
        <v>256</v>
      </c>
      <c r="B240" s="106" t="s">
        <v>241</v>
      </c>
      <c r="C240" s="104" t="s">
        <v>32</v>
      </c>
      <c r="D240" s="31">
        <v>0</v>
      </c>
      <c r="E240" s="31"/>
      <c r="F240" s="31">
        <f t="shared" si="1039"/>
        <v>0</v>
      </c>
      <c r="G240" s="31"/>
      <c r="H240" s="31">
        <f t="shared" si="1415"/>
        <v>0</v>
      </c>
      <c r="I240" s="31"/>
      <c r="J240" s="31">
        <f t="shared" si="1416"/>
        <v>0</v>
      </c>
      <c r="K240" s="31"/>
      <c r="L240" s="31">
        <f t="shared" si="1417"/>
        <v>0</v>
      </c>
      <c r="M240" s="31"/>
      <c r="N240" s="31">
        <f t="shared" si="1418"/>
        <v>0</v>
      </c>
      <c r="O240" s="69"/>
      <c r="P240" s="31">
        <f t="shared" si="1419"/>
        <v>0</v>
      </c>
      <c r="Q240" s="31"/>
      <c r="R240" s="31">
        <f t="shared" si="1420"/>
        <v>0</v>
      </c>
      <c r="S240" s="31"/>
      <c r="T240" s="31">
        <f t="shared" si="1421"/>
        <v>0</v>
      </c>
      <c r="U240" s="31"/>
      <c r="V240" s="31">
        <f t="shared" si="1422"/>
        <v>0</v>
      </c>
      <c r="W240" s="31"/>
      <c r="X240" s="31">
        <f t="shared" si="1423"/>
        <v>0</v>
      </c>
      <c r="Y240" s="31"/>
      <c r="Z240" s="31">
        <f t="shared" si="1424"/>
        <v>0</v>
      </c>
      <c r="AA240" s="31"/>
      <c r="AB240" s="31">
        <f t="shared" si="1425"/>
        <v>0</v>
      </c>
      <c r="AC240" s="31"/>
      <c r="AD240" s="31">
        <f t="shared" si="1426"/>
        <v>0</v>
      </c>
      <c r="AE240" s="31"/>
      <c r="AF240" s="31">
        <f t="shared" si="1427"/>
        <v>0</v>
      </c>
      <c r="AG240" s="31"/>
      <c r="AH240" s="31">
        <f t="shared" si="1428"/>
        <v>0</v>
      </c>
      <c r="AI240" s="42"/>
      <c r="AJ240" s="69">
        <f t="shared" si="1429"/>
        <v>0</v>
      </c>
      <c r="AK240" s="31">
        <v>7172.4</v>
      </c>
      <c r="AL240" s="31">
        <v>-1574.9</v>
      </c>
      <c r="AM240" s="31">
        <f t="shared" si="1055"/>
        <v>5597.5</v>
      </c>
      <c r="AN240" s="31"/>
      <c r="AO240" s="31">
        <f t="shared" si="1430"/>
        <v>5597.5</v>
      </c>
      <c r="AP240" s="31"/>
      <c r="AQ240" s="31">
        <f t="shared" si="1431"/>
        <v>5597.5</v>
      </c>
      <c r="AR240" s="31"/>
      <c r="AS240" s="31">
        <f t="shared" si="1432"/>
        <v>5597.5</v>
      </c>
      <c r="AT240" s="31"/>
      <c r="AU240" s="31">
        <f t="shared" si="1433"/>
        <v>5597.5</v>
      </c>
      <c r="AV240" s="31"/>
      <c r="AW240" s="31">
        <f t="shared" si="1434"/>
        <v>5597.5</v>
      </c>
      <c r="AX240" s="31"/>
      <c r="AY240" s="31">
        <f t="shared" si="1435"/>
        <v>5597.5</v>
      </c>
      <c r="AZ240" s="31"/>
      <c r="BA240" s="31">
        <f t="shared" si="1436"/>
        <v>5597.5</v>
      </c>
      <c r="BB240" s="31"/>
      <c r="BC240" s="31">
        <f t="shared" si="1437"/>
        <v>5597.5</v>
      </c>
      <c r="BD240" s="31"/>
      <c r="BE240" s="31">
        <f t="shared" si="1438"/>
        <v>5597.5</v>
      </c>
      <c r="BF240" s="31"/>
      <c r="BG240" s="31">
        <f t="shared" si="1439"/>
        <v>5597.5</v>
      </c>
      <c r="BH240" s="42"/>
      <c r="BI240" s="69">
        <f t="shared" si="1440"/>
        <v>5597.5</v>
      </c>
      <c r="BJ240" s="31">
        <v>0</v>
      </c>
      <c r="BK240" s="31"/>
      <c r="BL240" s="31">
        <f t="shared" si="1067"/>
        <v>0</v>
      </c>
      <c r="BM240" s="31"/>
      <c r="BN240" s="31">
        <f t="shared" si="1441"/>
        <v>0</v>
      </c>
      <c r="BO240" s="31"/>
      <c r="BP240" s="31">
        <f t="shared" si="1442"/>
        <v>0</v>
      </c>
      <c r="BQ240" s="31"/>
      <c r="BR240" s="31">
        <f t="shared" si="1443"/>
        <v>0</v>
      </c>
      <c r="BS240" s="31"/>
      <c r="BT240" s="31">
        <f t="shared" si="1444"/>
        <v>0</v>
      </c>
      <c r="BU240" s="31"/>
      <c r="BV240" s="31">
        <f t="shared" si="1445"/>
        <v>0</v>
      </c>
      <c r="BW240" s="31"/>
      <c r="BX240" s="31">
        <f t="shared" si="1446"/>
        <v>0</v>
      </c>
      <c r="BY240" s="31"/>
      <c r="BZ240" s="31">
        <f t="shared" si="1447"/>
        <v>0</v>
      </c>
      <c r="CA240" s="31"/>
      <c r="CB240" s="31">
        <f t="shared" si="1448"/>
        <v>0</v>
      </c>
      <c r="CC240" s="31"/>
      <c r="CD240" s="31">
        <f t="shared" si="1449"/>
        <v>0</v>
      </c>
      <c r="CE240" s="42"/>
      <c r="CF240" s="69">
        <f t="shared" si="1450"/>
        <v>0</v>
      </c>
      <c r="CG240" s="25" t="s">
        <v>290</v>
      </c>
      <c r="CI240" s="8"/>
    </row>
    <row r="241" spans="1:87" s="3" customFormat="1" ht="54" hidden="1" x14ac:dyDescent="0.35">
      <c r="A241" s="1" t="s">
        <v>256</v>
      </c>
      <c r="B241" s="53" t="s">
        <v>242</v>
      </c>
      <c r="C241" s="5" t="s">
        <v>32</v>
      </c>
      <c r="D241" s="31">
        <v>2261.4</v>
      </c>
      <c r="E241" s="31"/>
      <c r="F241" s="31">
        <f t="shared" si="1039"/>
        <v>2261.4</v>
      </c>
      <c r="G241" s="31"/>
      <c r="H241" s="31">
        <f t="shared" si="1415"/>
        <v>2261.4</v>
      </c>
      <c r="I241" s="31"/>
      <c r="J241" s="31">
        <f t="shared" si="1416"/>
        <v>2261.4</v>
      </c>
      <c r="K241" s="31"/>
      <c r="L241" s="31">
        <f t="shared" si="1417"/>
        <v>2261.4</v>
      </c>
      <c r="M241" s="31"/>
      <c r="N241" s="31">
        <f t="shared" si="1418"/>
        <v>2261.4</v>
      </c>
      <c r="O241" s="69">
        <v>-303.142</v>
      </c>
      <c r="P241" s="31">
        <f t="shared" si="1419"/>
        <v>1958.258</v>
      </c>
      <c r="Q241" s="31"/>
      <c r="R241" s="31">
        <f t="shared" si="1420"/>
        <v>1958.258</v>
      </c>
      <c r="S241" s="31"/>
      <c r="T241" s="31">
        <f t="shared" si="1421"/>
        <v>1958.258</v>
      </c>
      <c r="U241" s="31"/>
      <c r="V241" s="31">
        <f t="shared" si="1422"/>
        <v>1958.258</v>
      </c>
      <c r="W241" s="31"/>
      <c r="X241" s="31">
        <f t="shared" si="1423"/>
        <v>1958.258</v>
      </c>
      <c r="Y241" s="31"/>
      <c r="Z241" s="31">
        <f t="shared" si="1424"/>
        <v>1958.258</v>
      </c>
      <c r="AA241" s="31">
        <v>-1958.258</v>
      </c>
      <c r="AB241" s="31">
        <f t="shared" si="1425"/>
        <v>0</v>
      </c>
      <c r="AC241" s="31"/>
      <c r="AD241" s="31">
        <f t="shared" si="1426"/>
        <v>0</v>
      </c>
      <c r="AE241" s="31"/>
      <c r="AF241" s="31">
        <f t="shared" si="1427"/>
        <v>0</v>
      </c>
      <c r="AG241" s="31"/>
      <c r="AH241" s="31">
        <f t="shared" si="1428"/>
        <v>0</v>
      </c>
      <c r="AI241" s="42"/>
      <c r="AJ241" s="31">
        <f t="shared" si="1429"/>
        <v>0</v>
      </c>
      <c r="AK241" s="31">
        <v>0</v>
      </c>
      <c r="AL241" s="31"/>
      <c r="AM241" s="31">
        <f t="shared" si="1055"/>
        <v>0</v>
      </c>
      <c r="AN241" s="31"/>
      <c r="AO241" s="31">
        <f t="shared" si="1430"/>
        <v>0</v>
      </c>
      <c r="AP241" s="31"/>
      <c r="AQ241" s="31">
        <f t="shared" si="1431"/>
        <v>0</v>
      </c>
      <c r="AR241" s="31"/>
      <c r="AS241" s="31">
        <f t="shared" si="1432"/>
        <v>0</v>
      </c>
      <c r="AT241" s="31"/>
      <c r="AU241" s="31">
        <f t="shared" si="1433"/>
        <v>0</v>
      </c>
      <c r="AV241" s="31"/>
      <c r="AW241" s="31">
        <f t="shared" si="1434"/>
        <v>0</v>
      </c>
      <c r="AX241" s="31"/>
      <c r="AY241" s="31">
        <f t="shared" si="1435"/>
        <v>0</v>
      </c>
      <c r="AZ241" s="31"/>
      <c r="BA241" s="31">
        <f t="shared" si="1436"/>
        <v>0</v>
      </c>
      <c r="BB241" s="31"/>
      <c r="BC241" s="31">
        <f t="shared" si="1437"/>
        <v>0</v>
      </c>
      <c r="BD241" s="31"/>
      <c r="BE241" s="31">
        <f t="shared" si="1438"/>
        <v>0</v>
      </c>
      <c r="BF241" s="31"/>
      <c r="BG241" s="31">
        <f t="shared" si="1439"/>
        <v>0</v>
      </c>
      <c r="BH241" s="42"/>
      <c r="BI241" s="31">
        <f t="shared" si="1440"/>
        <v>0</v>
      </c>
      <c r="BJ241" s="31">
        <v>0</v>
      </c>
      <c r="BK241" s="31"/>
      <c r="BL241" s="31">
        <f t="shared" si="1067"/>
        <v>0</v>
      </c>
      <c r="BM241" s="31"/>
      <c r="BN241" s="31">
        <f t="shared" si="1441"/>
        <v>0</v>
      </c>
      <c r="BO241" s="31"/>
      <c r="BP241" s="31">
        <f t="shared" si="1442"/>
        <v>0</v>
      </c>
      <c r="BQ241" s="31"/>
      <c r="BR241" s="31">
        <f t="shared" si="1443"/>
        <v>0</v>
      </c>
      <c r="BS241" s="31"/>
      <c r="BT241" s="31">
        <f t="shared" si="1444"/>
        <v>0</v>
      </c>
      <c r="BU241" s="31"/>
      <c r="BV241" s="31">
        <f t="shared" si="1445"/>
        <v>0</v>
      </c>
      <c r="BW241" s="31"/>
      <c r="BX241" s="31">
        <f t="shared" si="1446"/>
        <v>0</v>
      </c>
      <c r="BY241" s="31"/>
      <c r="BZ241" s="31">
        <f t="shared" si="1447"/>
        <v>0</v>
      </c>
      <c r="CA241" s="31"/>
      <c r="CB241" s="31">
        <f t="shared" si="1448"/>
        <v>0</v>
      </c>
      <c r="CC241" s="31"/>
      <c r="CD241" s="31">
        <f t="shared" si="1449"/>
        <v>0</v>
      </c>
      <c r="CE241" s="42"/>
      <c r="CF241" s="31">
        <f t="shared" si="1450"/>
        <v>0</v>
      </c>
      <c r="CG241" s="25" t="s">
        <v>291</v>
      </c>
      <c r="CH241" s="19" t="s">
        <v>49</v>
      </c>
      <c r="CI241" s="8"/>
    </row>
    <row r="242" spans="1:87" s="3" customFormat="1" ht="54" hidden="1" x14ac:dyDescent="0.35">
      <c r="A242" s="87" t="s">
        <v>327</v>
      </c>
      <c r="B242" s="39" t="s">
        <v>243</v>
      </c>
      <c r="C242" s="5" t="s">
        <v>32</v>
      </c>
      <c r="D242" s="31">
        <v>574.9</v>
      </c>
      <c r="E242" s="31">
        <v>-574.9</v>
      </c>
      <c r="F242" s="31">
        <f t="shared" si="1039"/>
        <v>0</v>
      </c>
      <c r="G242" s="31"/>
      <c r="H242" s="31">
        <f t="shared" si="1415"/>
        <v>0</v>
      </c>
      <c r="I242" s="31"/>
      <c r="J242" s="31">
        <f t="shared" si="1416"/>
        <v>0</v>
      </c>
      <c r="K242" s="31"/>
      <c r="L242" s="31">
        <f t="shared" si="1417"/>
        <v>0</v>
      </c>
      <c r="M242" s="31"/>
      <c r="N242" s="31">
        <f t="shared" si="1418"/>
        <v>0</v>
      </c>
      <c r="O242" s="69"/>
      <c r="P242" s="31">
        <f t="shared" si="1419"/>
        <v>0</v>
      </c>
      <c r="Q242" s="31"/>
      <c r="R242" s="31">
        <f t="shared" si="1420"/>
        <v>0</v>
      </c>
      <c r="S242" s="31"/>
      <c r="T242" s="31">
        <f t="shared" si="1421"/>
        <v>0</v>
      </c>
      <c r="U242" s="31"/>
      <c r="V242" s="31">
        <f t="shared" si="1422"/>
        <v>0</v>
      </c>
      <c r="W242" s="31"/>
      <c r="X242" s="31">
        <f t="shared" si="1423"/>
        <v>0</v>
      </c>
      <c r="Y242" s="31"/>
      <c r="Z242" s="31">
        <f t="shared" si="1424"/>
        <v>0</v>
      </c>
      <c r="AA242" s="31"/>
      <c r="AB242" s="31">
        <f t="shared" si="1425"/>
        <v>0</v>
      </c>
      <c r="AC242" s="31"/>
      <c r="AD242" s="31">
        <f t="shared" si="1426"/>
        <v>0</v>
      </c>
      <c r="AE242" s="31"/>
      <c r="AF242" s="31">
        <f t="shared" si="1427"/>
        <v>0</v>
      </c>
      <c r="AG242" s="31"/>
      <c r="AH242" s="31">
        <f t="shared" si="1428"/>
        <v>0</v>
      </c>
      <c r="AI242" s="42"/>
      <c r="AJ242" s="31">
        <f t="shared" si="1429"/>
        <v>0</v>
      </c>
      <c r="AK242" s="31">
        <v>0</v>
      </c>
      <c r="AL242" s="31"/>
      <c r="AM242" s="31">
        <f t="shared" si="1055"/>
        <v>0</v>
      </c>
      <c r="AN242" s="31"/>
      <c r="AO242" s="31">
        <f t="shared" si="1430"/>
        <v>0</v>
      </c>
      <c r="AP242" s="31"/>
      <c r="AQ242" s="31">
        <f t="shared" si="1431"/>
        <v>0</v>
      </c>
      <c r="AR242" s="31"/>
      <c r="AS242" s="31">
        <f t="shared" si="1432"/>
        <v>0</v>
      </c>
      <c r="AT242" s="31"/>
      <c r="AU242" s="31">
        <f t="shared" si="1433"/>
        <v>0</v>
      </c>
      <c r="AV242" s="31"/>
      <c r="AW242" s="31">
        <f t="shared" si="1434"/>
        <v>0</v>
      </c>
      <c r="AX242" s="31"/>
      <c r="AY242" s="31">
        <f t="shared" si="1435"/>
        <v>0</v>
      </c>
      <c r="AZ242" s="31"/>
      <c r="BA242" s="31">
        <f t="shared" si="1436"/>
        <v>0</v>
      </c>
      <c r="BB242" s="31"/>
      <c r="BC242" s="31">
        <f t="shared" si="1437"/>
        <v>0</v>
      </c>
      <c r="BD242" s="31"/>
      <c r="BE242" s="31">
        <f t="shared" si="1438"/>
        <v>0</v>
      </c>
      <c r="BF242" s="31"/>
      <c r="BG242" s="31">
        <f t="shared" si="1439"/>
        <v>0</v>
      </c>
      <c r="BH242" s="42"/>
      <c r="BI242" s="31">
        <f t="shared" si="1440"/>
        <v>0</v>
      </c>
      <c r="BJ242" s="31">
        <v>7574</v>
      </c>
      <c r="BK242" s="31">
        <v>-7574</v>
      </c>
      <c r="BL242" s="31">
        <f t="shared" si="1067"/>
        <v>0</v>
      </c>
      <c r="BM242" s="31"/>
      <c r="BN242" s="31">
        <f t="shared" si="1441"/>
        <v>0</v>
      </c>
      <c r="BO242" s="31"/>
      <c r="BP242" s="31">
        <f t="shared" si="1442"/>
        <v>0</v>
      </c>
      <c r="BQ242" s="31"/>
      <c r="BR242" s="31">
        <f t="shared" si="1443"/>
        <v>0</v>
      </c>
      <c r="BS242" s="31"/>
      <c r="BT242" s="31">
        <f t="shared" si="1444"/>
        <v>0</v>
      </c>
      <c r="BU242" s="31"/>
      <c r="BV242" s="31">
        <f t="shared" si="1445"/>
        <v>0</v>
      </c>
      <c r="BW242" s="31"/>
      <c r="BX242" s="31">
        <f t="shared" si="1446"/>
        <v>0</v>
      </c>
      <c r="BY242" s="31"/>
      <c r="BZ242" s="31">
        <f t="shared" si="1447"/>
        <v>0</v>
      </c>
      <c r="CA242" s="31"/>
      <c r="CB242" s="31">
        <f t="shared" si="1448"/>
        <v>0</v>
      </c>
      <c r="CC242" s="31"/>
      <c r="CD242" s="31">
        <f t="shared" si="1449"/>
        <v>0</v>
      </c>
      <c r="CE242" s="42"/>
      <c r="CF242" s="31">
        <f t="shared" si="1450"/>
        <v>0</v>
      </c>
      <c r="CG242" s="25" t="s">
        <v>292</v>
      </c>
      <c r="CH242" s="19" t="s">
        <v>49</v>
      </c>
      <c r="CI242" s="8"/>
    </row>
    <row r="243" spans="1:87" ht="54" x14ac:dyDescent="0.35">
      <c r="A243" s="102" t="s">
        <v>327</v>
      </c>
      <c r="B243" s="106" t="s">
        <v>244</v>
      </c>
      <c r="C243" s="104" t="s">
        <v>32</v>
      </c>
      <c r="D243" s="31">
        <v>0</v>
      </c>
      <c r="E243" s="31"/>
      <c r="F243" s="31">
        <f t="shared" si="1039"/>
        <v>0</v>
      </c>
      <c r="G243" s="31"/>
      <c r="H243" s="31">
        <f t="shared" si="1415"/>
        <v>0</v>
      </c>
      <c r="I243" s="31"/>
      <c r="J243" s="31">
        <f t="shared" si="1416"/>
        <v>0</v>
      </c>
      <c r="K243" s="31"/>
      <c r="L243" s="31">
        <f t="shared" si="1417"/>
        <v>0</v>
      </c>
      <c r="M243" s="31"/>
      <c r="N243" s="31">
        <f t="shared" si="1418"/>
        <v>0</v>
      </c>
      <c r="O243" s="69"/>
      <c r="P243" s="31">
        <f t="shared" si="1419"/>
        <v>0</v>
      </c>
      <c r="Q243" s="31"/>
      <c r="R243" s="31">
        <f t="shared" si="1420"/>
        <v>0</v>
      </c>
      <c r="S243" s="31"/>
      <c r="T243" s="31">
        <f t="shared" si="1421"/>
        <v>0</v>
      </c>
      <c r="U243" s="31"/>
      <c r="V243" s="31">
        <f t="shared" si="1422"/>
        <v>0</v>
      </c>
      <c r="W243" s="31"/>
      <c r="X243" s="31">
        <f t="shared" si="1423"/>
        <v>0</v>
      </c>
      <c r="Y243" s="31"/>
      <c r="Z243" s="31">
        <f t="shared" si="1424"/>
        <v>0</v>
      </c>
      <c r="AA243" s="31"/>
      <c r="AB243" s="31">
        <f t="shared" si="1425"/>
        <v>0</v>
      </c>
      <c r="AC243" s="31"/>
      <c r="AD243" s="31">
        <f t="shared" si="1426"/>
        <v>0</v>
      </c>
      <c r="AE243" s="31"/>
      <c r="AF243" s="31">
        <f t="shared" si="1427"/>
        <v>0</v>
      </c>
      <c r="AG243" s="31"/>
      <c r="AH243" s="31">
        <f t="shared" si="1428"/>
        <v>0</v>
      </c>
      <c r="AI243" s="42"/>
      <c r="AJ243" s="69">
        <f t="shared" si="1429"/>
        <v>0</v>
      </c>
      <c r="AK243" s="31">
        <v>0</v>
      </c>
      <c r="AL243" s="31"/>
      <c r="AM243" s="31">
        <f t="shared" si="1055"/>
        <v>0</v>
      </c>
      <c r="AN243" s="31"/>
      <c r="AO243" s="31">
        <f t="shared" si="1430"/>
        <v>0</v>
      </c>
      <c r="AP243" s="31"/>
      <c r="AQ243" s="31">
        <f t="shared" si="1431"/>
        <v>0</v>
      </c>
      <c r="AR243" s="31"/>
      <c r="AS243" s="31">
        <f t="shared" si="1432"/>
        <v>0</v>
      </c>
      <c r="AT243" s="31"/>
      <c r="AU243" s="31">
        <f t="shared" si="1433"/>
        <v>0</v>
      </c>
      <c r="AV243" s="31"/>
      <c r="AW243" s="31">
        <f t="shared" si="1434"/>
        <v>0</v>
      </c>
      <c r="AX243" s="31"/>
      <c r="AY243" s="31">
        <f t="shared" si="1435"/>
        <v>0</v>
      </c>
      <c r="AZ243" s="31"/>
      <c r="BA243" s="31">
        <f t="shared" si="1436"/>
        <v>0</v>
      </c>
      <c r="BB243" s="31"/>
      <c r="BC243" s="31">
        <f t="shared" si="1437"/>
        <v>0</v>
      </c>
      <c r="BD243" s="31"/>
      <c r="BE243" s="31">
        <f t="shared" si="1438"/>
        <v>0</v>
      </c>
      <c r="BF243" s="31"/>
      <c r="BG243" s="31">
        <f t="shared" si="1439"/>
        <v>0</v>
      </c>
      <c r="BH243" s="42"/>
      <c r="BI243" s="69">
        <f t="shared" si="1440"/>
        <v>0</v>
      </c>
      <c r="BJ243" s="31">
        <v>640.5</v>
      </c>
      <c r="BK243" s="31"/>
      <c r="BL243" s="31">
        <f t="shared" si="1067"/>
        <v>640.5</v>
      </c>
      <c r="BM243" s="31"/>
      <c r="BN243" s="31">
        <f t="shared" si="1441"/>
        <v>640.5</v>
      </c>
      <c r="BO243" s="31"/>
      <c r="BP243" s="31">
        <f t="shared" si="1442"/>
        <v>640.5</v>
      </c>
      <c r="BQ243" s="31"/>
      <c r="BR243" s="31">
        <f t="shared" si="1443"/>
        <v>640.5</v>
      </c>
      <c r="BS243" s="31"/>
      <c r="BT243" s="31">
        <f t="shared" si="1444"/>
        <v>640.5</v>
      </c>
      <c r="BU243" s="31"/>
      <c r="BV243" s="31">
        <f t="shared" si="1445"/>
        <v>640.5</v>
      </c>
      <c r="BW243" s="31"/>
      <c r="BX243" s="31">
        <f t="shared" si="1446"/>
        <v>640.5</v>
      </c>
      <c r="BY243" s="31"/>
      <c r="BZ243" s="31">
        <f t="shared" si="1447"/>
        <v>640.5</v>
      </c>
      <c r="CA243" s="31"/>
      <c r="CB243" s="31">
        <f t="shared" si="1448"/>
        <v>640.5</v>
      </c>
      <c r="CC243" s="31"/>
      <c r="CD243" s="31">
        <f t="shared" si="1449"/>
        <v>640.5</v>
      </c>
      <c r="CE243" s="42"/>
      <c r="CF243" s="69">
        <f t="shared" si="1450"/>
        <v>640.5</v>
      </c>
      <c r="CG243" s="25" t="s">
        <v>293</v>
      </c>
      <c r="CI243" s="8"/>
    </row>
    <row r="244" spans="1:87" ht="54" x14ac:dyDescent="0.35">
      <c r="A244" s="102" t="s">
        <v>328</v>
      </c>
      <c r="B244" s="106" t="s">
        <v>245</v>
      </c>
      <c r="C244" s="104" t="s">
        <v>32</v>
      </c>
      <c r="D244" s="31">
        <v>0</v>
      </c>
      <c r="E244" s="31"/>
      <c r="F244" s="31">
        <f t="shared" si="1039"/>
        <v>0</v>
      </c>
      <c r="G244" s="31"/>
      <c r="H244" s="31">
        <f t="shared" si="1415"/>
        <v>0</v>
      </c>
      <c r="I244" s="31"/>
      <c r="J244" s="31">
        <f t="shared" si="1416"/>
        <v>0</v>
      </c>
      <c r="K244" s="31"/>
      <c r="L244" s="31">
        <f t="shared" si="1417"/>
        <v>0</v>
      </c>
      <c r="M244" s="31"/>
      <c r="N244" s="31">
        <f t="shared" si="1418"/>
        <v>0</v>
      </c>
      <c r="O244" s="69"/>
      <c r="P244" s="31">
        <f t="shared" si="1419"/>
        <v>0</v>
      </c>
      <c r="Q244" s="31"/>
      <c r="R244" s="31">
        <f t="shared" si="1420"/>
        <v>0</v>
      </c>
      <c r="S244" s="31"/>
      <c r="T244" s="31">
        <f t="shared" si="1421"/>
        <v>0</v>
      </c>
      <c r="U244" s="31"/>
      <c r="V244" s="31">
        <f t="shared" si="1422"/>
        <v>0</v>
      </c>
      <c r="W244" s="31"/>
      <c r="X244" s="31">
        <f t="shared" si="1423"/>
        <v>0</v>
      </c>
      <c r="Y244" s="31"/>
      <c r="Z244" s="31">
        <f t="shared" si="1424"/>
        <v>0</v>
      </c>
      <c r="AA244" s="31"/>
      <c r="AB244" s="31">
        <f t="shared" si="1425"/>
        <v>0</v>
      </c>
      <c r="AC244" s="31"/>
      <c r="AD244" s="31">
        <f t="shared" si="1426"/>
        <v>0</v>
      </c>
      <c r="AE244" s="31"/>
      <c r="AF244" s="31">
        <f t="shared" si="1427"/>
        <v>0</v>
      </c>
      <c r="AG244" s="31"/>
      <c r="AH244" s="31">
        <f t="shared" si="1428"/>
        <v>0</v>
      </c>
      <c r="AI244" s="42"/>
      <c r="AJ244" s="69">
        <f t="shared" si="1429"/>
        <v>0</v>
      </c>
      <c r="AK244" s="31">
        <v>0</v>
      </c>
      <c r="AL244" s="31">
        <v>606.5</v>
      </c>
      <c r="AM244" s="31">
        <f t="shared" si="1055"/>
        <v>606.5</v>
      </c>
      <c r="AN244" s="31"/>
      <c r="AO244" s="31">
        <f t="shared" si="1430"/>
        <v>606.5</v>
      </c>
      <c r="AP244" s="31"/>
      <c r="AQ244" s="31">
        <f t="shared" si="1431"/>
        <v>606.5</v>
      </c>
      <c r="AR244" s="31"/>
      <c r="AS244" s="31">
        <f t="shared" si="1432"/>
        <v>606.5</v>
      </c>
      <c r="AT244" s="31"/>
      <c r="AU244" s="31">
        <f t="shared" si="1433"/>
        <v>606.5</v>
      </c>
      <c r="AV244" s="31"/>
      <c r="AW244" s="31">
        <f t="shared" si="1434"/>
        <v>606.5</v>
      </c>
      <c r="AX244" s="31"/>
      <c r="AY244" s="31">
        <f t="shared" si="1435"/>
        <v>606.5</v>
      </c>
      <c r="AZ244" s="31"/>
      <c r="BA244" s="31">
        <f t="shared" si="1436"/>
        <v>606.5</v>
      </c>
      <c r="BB244" s="31"/>
      <c r="BC244" s="31">
        <f t="shared" si="1437"/>
        <v>606.5</v>
      </c>
      <c r="BD244" s="31"/>
      <c r="BE244" s="31">
        <f t="shared" si="1438"/>
        <v>606.5</v>
      </c>
      <c r="BF244" s="31"/>
      <c r="BG244" s="31">
        <f t="shared" si="1439"/>
        <v>606.5</v>
      </c>
      <c r="BH244" s="42"/>
      <c r="BI244" s="69">
        <f t="shared" si="1440"/>
        <v>606.5</v>
      </c>
      <c r="BJ244" s="31">
        <v>640.5</v>
      </c>
      <c r="BK244" s="31">
        <v>6933</v>
      </c>
      <c r="BL244" s="31">
        <f t="shared" si="1067"/>
        <v>7573.5</v>
      </c>
      <c r="BM244" s="31"/>
      <c r="BN244" s="31">
        <f t="shared" si="1441"/>
        <v>7573.5</v>
      </c>
      <c r="BO244" s="31"/>
      <c r="BP244" s="31">
        <f t="shared" si="1442"/>
        <v>7573.5</v>
      </c>
      <c r="BQ244" s="31"/>
      <c r="BR244" s="31">
        <f t="shared" si="1443"/>
        <v>7573.5</v>
      </c>
      <c r="BS244" s="31"/>
      <c r="BT244" s="31">
        <f t="shared" si="1444"/>
        <v>7573.5</v>
      </c>
      <c r="BU244" s="31"/>
      <c r="BV244" s="31">
        <f t="shared" si="1445"/>
        <v>7573.5</v>
      </c>
      <c r="BW244" s="31"/>
      <c r="BX244" s="31">
        <f t="shared" si="1446"/>
        <v>7573.5</v>
      </c>
      <c r="BY244" s="31"/>
      <c r="BZ244" s="31">
        <f t="shared" si="1447"/>
        <v>7573.5</v>
      </c>
      <c r="CA244" s="31"/>
      <c r="CB244" s="31">
        <f t="shared" si="1448"/>
        <v>7573.5</v>
      </c>
      <c r="CC244" s="31"/>
      <c r="CD244" s="31">
        <f t="shared" si="1449"/>
        <v>7573.5</v>
      </c>
      <c r="CE244" s="42"/>
      <c r="CF244" s="69">
        <f t="shared" si="1450"/>
        <v>7573.5</v>
      </c>
      <c r="CG244" s="25" t="s">
        <v>294</v>
      </c>
      <c r="CI244" s="8"/>
    </row>
    <row r="245" spans="1:87" ht="54" x14ac:dyDescent="0.35">
      <c r="A245" s="102" t="s">
        <v>329</v>
      </c>
      <c r="B245" s="106" t="s">
        <v>246</v>
      </c>
      <c r="C245" s="104" t="s">
        <v>32</v>
      </c>
      <c r="D245" s="31">
        <v>574.9</v>
      </c>
      <c r="E245" s="31"/>
      <c r="F245" s="31">
        <f t="shared" si="1039"/>
        <v>574.9</v>
      </c>
      <c r="G245" s="31"/>
      <c r="H245" s="31">
        <f t="shared" si="1415"/>
        <v>574.9</v>
      </c>
      <c r="I245" s="31"/>
      <c r="J245" s="31">
        <f t="shared" si="1416"/>
        <v>574.9</v>
      </c>
      <c r="K245" s="31"/>
      <c r="L245" s="31">
        <f t="shared" si="1417"/>
        <v>574.9</v>
      </c>
      <c r="M245" s="31"/>
      <c r="N245" s="31">
        <f t="shared" si="1418"/>
        <v>574.9</v>
      </c>
      <c r="O245" s="69"/>
      <c r="P245" s="31">
        <f t="shared" si="1419"/>
        <v>574.9</v>
      </c>
      <c r="Q245" s="31"/>
      <c r="R245" s="31">
        <f t="shared" si="1420"/>
        <v>574.9</v>
      </c>
      <c r="S245" s="31"/>
      <c r="T245" s="31">
        <f t="shared" si="1421"/>
        <v>574.9</v>
      </c>
      <c r="U245" s="31"/>
      <c r="V245" s="31">
        <f t="shared" si="1422"/>
        <v>574.9</v>
      </c>
      <c r="W245" s="31"/>
      <c r="X245" s="31">
        <f t="shared" si="1423"/>
        <v>574.9</v>
      </c>
      <c r="Y245" s="31"/>
      <c r="Z245" s="31">
        <f t="shared" si="1424"/>
        <v>574.9</v>
      </c>
      <c r="AA245" s="31">
        <v>-574.9</v>
      </c>
      <c r="AB245" s="31">
        <f t="shared" si="1425"/>
        <v>0</v>
      </c>
      <c r="AC245" s="31"/>
      <c r="AD245" s="31">
        <f t="shared" si="1426"/>
        <v>0</v>
      </c>
      <c r="AE245" s="31"/>
      <c r="AF245" s="31">
        <f t="shared" si="1427"/>
        <v>0</v>
      </c>
      <c r="AG245" s="31"/>
      <c r="AH245" s="31">
        <f t="shared" si="1428"/>
        <v>0</v>
      </c>
      <c r="AI245" s="42"/>
      <c r="AJ245" s="69">
        <f t="shared" si="1429"/>
        <v>0</v>
      </c>
      <c r="AK245" s="31">
        <v>0</v>
      </c>
      <c r="AL245" s="31">
        <v>7172.4</v>
      </c>
      <c r="AM245" s="31">
        <f t="shared" si="1055"/>
        <v>7172.4</v>
      </c>
      <c r="AN245" s="31"/>
      <c r="AO245" s="31">
        <f t="shared" si="1430"/>
        <v>7172.4</v>
      </c>
      <c r="AP245" s="31"/>
      <c r="AQ245" s="31">
        <f t="shared" si="1431"/>
        <v>7172.4</v>
      </c>
      <c r="AR245" s="31"/>
      <c r="AS245" s="31">
        <f t="shared" si="1432"/>
        <v>7172.4</v>
      </c>
      <c r="AT245" s="31"/>
      <c r="AU245" s="31">
        <f t="shared" si="1433"/>
        <v>7172.4</v>
      </c>
      <c r="AV245" s="31"/>
      <c r="AW245" s="31">
        <f t="shared" si="1434"/>
        <v>7172.4</v>
      </c>
      <c r="AX245" s="31"/>
      <c r="AY245" s="31">
        <f t="shared" si="1435"/>
        <v>7172.4</v>
      </c>
      <c r="AZ245" s="31"/>
      <c r="BA245" s="31">
        <f t="shared" si="1436"/>
        <v>7172.4</v>
      </c>
      <c r="BB245" s="31">
        <v>574.9</v>
      </c>
      <c r="BC245" s="31">
        <f t="shared" si="1437"/>
        <v>7747.2999999999993</v>
      </c>
      <c r="BD245" s="31"/>
      <c r="BE245" s="31">
        <f t="shared" si="1438"/>
        <v>7747.2999999999993</v>
      </c>
      <c r="BF245" s="31"/>
      <c r="BG245" s="31">
        <f t="shared" si="1439"/>
        <v>7747.2999999999993</v>
      </c>
      <c r="BH245" s="42"/>
      <c r="BI245" s="69">
        <f t="shared" si="1440"/>
        <v>7747.2999999999993</v>
      </c>
      <c r="BJ245" s="31">
        <v>7574</v>
      </c>
      <c r="BK245" s="31">
        <v>-7574</v>
      </c>
      <c r="BL245" s="31">
        <f t="shared" si="1067"/>
        <v>0</v>
      </c>
      <c r="BM245" s="31"/>
      <c r="BN245" s="31">
        <f t="shared" si="1441"/>
        <v>0</v>
      </c>
      <c r="BO245" s="31"/>
      <c r="BP245" s="31">
        <f t="shared" si="1442"/>
        <v>0</v>
      </c>
      <c r="BQ245" s="31"/>
      <c r="BR245" s="31">
        <f t="shared" si="1443"/>
        <v>0</v>
      </c>
      <c r="BS245" s="31"/>
      <c r="BT245" s="31">
        <f t="shared" si="1444"/>
        <v>0</v>
      </c>
      <c r="BU245" s="31"/>
      <c r="BV245" s="31">
        <f t="shared" si="1445"/>
        <v>0</v>
      </c>
      <c r="BW245" s="31"/>
      <c r="BX245" s="31">
        <f t="shared" si="1446"/>
        <v>0</v>
      </c>
      <c r="BY245" s="31"/>
      <c r="BZ245" s="31">
        <f t="shared" si="1447"/>
        <v>0</v>
      </c>
      <c r="CA245" s="31"/>
      <c r="CB245" s="31">
        <f t="shared" si="1448"/>
        <v>0</v>
      </c>
      <c r="CC245" s="31"/>
      <c r="CD245" s="31">
        <f t="shared" si="1449"/>
        <v>0</v>
      </c>
      <c r="CE245" s="42"/>
      <c r="CF245" s="69">
        <f t="shared" si="1450"/>
        <v>0</v>
      </c>
      <c r="CG245" s="25" t="s">
        <v>295</v>
      </c>
      <c r="CI245" s="8"/>
    </row>
    <row r="246" spans="1:87" ht="54" x14ac:dyDescent="0.35">
      <c r="A246" s="102" t="s">
        <v>330</v>
      </c>
      <c r="B246" s="106" t="s">
        <v>247</v>
      </c>
      <c r="C246" s="104" t="s">
        <v>32</v>
      </c>
      <c r="D246" s="31">
        <v>7937.8</v>
      </c>
      <c r="E246" s="31"/>
      <c r="F246" s="31">
        <f t="shared" si="1039"/>
        <v>7937.8</v>
      </c>
      <c r="G246" s="31"/>
      <c r="H246" s="31">
        <f t="shared" si="1415"/>
        <v>7937.8</v>
      </c>
      <c r="I246" s="31"/>
      <c r="J246" s="31">
        <f t="shared" si="1416"/>
        <v>7937.8</v>
      </c>
      <c r="K246" s="31"/>
      <c r="L246" s="31">
        <f t="shared" si="1417"/>
        <v>7937.8</v>
      </c>
      <c r="M246" s="31"/>
      <c r="N246" s="31">
        <f t="shared" si="1418"/>
        <v>7937.8</v>
      </c>
      <c r="O246" s="69"/>
      <c r="P246" s="31">
        <f t="shared" si="1419"/>
        <v>7937.8</v>
      </c>
      <c r="Q246" s="31"/>
      <c r="R246" s="31">
        <f t="shared" si="1420"/>
        <v>7937.8</v>
      </c>
      <c r="S246" s="31"/>
      <c r="T246" s="31">
        <f t="shared" si="1421"/>
        <v>7937.8</v>
      </c>
      <c r="U246" s="31"/>
      <c r="V246" s="31">
        <f t="shared" si="1422"/>
        <v>7937.8</v>
      </c>
      <c r="W246" s="31"/>
      <c r="X246" s="31">
        <f t="shared" si="1423"/>
        <v>7937.8</v>
      </c>
      <c r="Y246" s="31"/>
      <c r="Z246" s="31">
        <f t="shared" si="1424"/>
        <v>7937.8</v>
      </c>
      <c r="AA246" s="31"/>
      <c r="AB246" s="31">
        <f t="shared" si="1425"/>
        <v>7937.8</v>
      </c>
      <c r="AC246" s="31"/>
      <c r="AD246" s="31">
        <f t="shared" si="1426"/>
        <v>7937.8</v>
      </c>
      <c r="AE246" s="31"/>
      <c r="AF246" s="31">
        <f t="shared" si="1427"/>
        <v>7937.8</v>
      </c>
      <c r="AG246" s="31"/>
      <c r="AH246" s="31">
        <f t="shared" si="1428"/>
        <v>7937.8</v>
      </c>
      <c r="AI246" s="42"/>
      <c r="AJ246" s="69">
        <f t="shared" si="1429"/>
        <v>7937.8</v>
      </c>
      <c r="AK246" s="31">
        <v>0</v>
      </c>
      <c r="AL246" s="31"/>
      <c r="AM246" s="31">
        <f t="shared" si="1055"/>
        <v>0</v>
      </c>
      <c r="AN246" s="31"/>
      <c r="AO246" s="31">
        <f t="shared" si="1430"/>
        <v>0</v>
      </c>
      <c r="AP246" s="31"/>
      <c r="AQ246" s="31">
        <f t="shared" si="1431"/>
        <v>0</v>
      </c>
      <c r="AR246" s="31"/>
      <c r="AS246" s="31">
        <f t="shared" si="1432"/>
        <v>0</v>
      </c>
      <c r="AT246" s="31"/>
      <c r="AU246" s="31">
        <f t="shared" si="1433"/>
        <v>0</v>
      </c>
      <c r="AV246" s="31"/>
      <c r="AW246" s="31">
        <f t="shared" si="1434"/>
        <v>0</v>
      </c>
      <c r="AX246" s="31"/>
      <c r="AY246" s="31">
        <f t="shared" si="1435"/>
        <v>0</v>
      </c>
      <c r="AZ246" s="31"/>
      <c r="BA246" s="31">
        <f t="shared" si="1436"/>
        <v>0</v>
      </c>
      <c r="BB246" s="31"/>
      <c r="BC246" s="31">
        <f t="shared" si="1437"/>
        <v>0</v>
      </c>
      <c r="BD246" s="31"/>
      <c r="BE246" s="31">
        <f t="shared" si="1438"/>
        <v>0</v>
      </c>
      <c r="BF246" s="31"/>
      <c r="BG246" s="31">
        <f t="shared" si="1439"/>
        <v>0</v>
      </c>
      <c r="BH246" s="42"/>
      <c r="BI246" s="69">
        <f t="shared" si="1440"/>
        <v>0</v>
      </c>
      <c r="BJ246" s="31">
        <v>0</v>
      </c>
      <c r="BK246" s="31"/>
      <c r="BL246" s="31">
        <f t="shared" si="1067"/>
        <v>0</v>
      </c>
      <c r="BM246" s="31"/>
      <c r="BN246" s="31">
        <f t="shared" si="1441"/>
        <v>0</v>
      </c>
      <c r="BO246" s="31"/>
      <c r="BP246" s="31">
        <f t="shared" si="1442"/>
        <v>0</v>
      </c>
      <c r="BQ246" s="31"/>
      <c r="BR246" s="31">
        <f t="shared" si="1443"/>
        <v>0</v>
      </c>
      <c r="BS246" s="31"/>
      <c r="BT246" s="31">
        <f t="shared" si="1444"/>
        <v>0</v>
      </c>
      <c r="BU246" s="31"/>
      <c r="BV246" s="31">
        <f t="shared" si="1445"/>
        <v>0</v>
      </c>
      <c r="BW246" s="31"/>
      <c r="BX246" s="31">
        <f t="shared" si="1446"/>
        <v>0</v>
      </c>
      <c r="BY246" s="31"/>
      <c r="BZ246" s="31">
        <f t="shared" si="1447"/>
        <v>0</v>
      </c>
      <c r="CA246" s="31"/>
      <c r="CB246" s="31">
        <f t="shared" si="1448"/>
        <v>0</v>
      </c>
      <c r="CC246" s="31"/>
      <c r="CD246" s="31">
        <f t="shared" si="1449"/>
        <v>0</v>
      </c>
      <c r="CE246" s="42"/>
      <c r="CF246" s="69">
        <f t="shared" si="1450"/>
        <v>0</v>
      </c>
      <c r="CG246" s="25" t="s">
        <v>296</v>
      </c>
      <c r="CI246" s="8"/>
    </row>
    <row r="247" spans="1:87" s="3" customFormat="1" ht="54" hidden="1" x14ac:dyDescent="0.35">
      <c r="A247" s="1" t="s">
        <v>331</v>
      </c>
      <c r="B247" s="53" t="s">
        <v>248</v>
      </c>
      <c r="C247" s="5" t="s">
        <v>32</v>
      </c>
      <c r="D247" s="31">
        <v>8382.9</v>
      </c>
      <c r="E247" s="31"/>
      <c r="F247" s="31">
        <f t="shared" si="1039"/>
        <v>8382.9</v>
      </c>
      <c r="G247" s="31"/>
      <c r="H247" s="31">
        <f t="shared" si="1415"/>
        <v>8382.9</v>
      </c>
      <c r="I247" s="31"/>
      <c r="J247" s="31">
        <f t="shared" si="1416"/>
        <v>8382.9</v>
      </c>
      <c r="K247" s="31"/>
      <c r="L247" s="31">
        <f t="shared" si="1417"/>
        <v>8382.9</v>
      </c>
      <c r="M247" s="31"/>
      <c r="N247" s="31">
        <f t="shared" si="1418"/>
        <v>8382.9</v>
      </c>
      <c r="O247" s="69"/>
      <c r="P247" s="31">
        <f t="shared" si="1419"/>
        <v>8382.9</v>
      </c>
      <c r="Q247" s="31"/>
      <c r="R247" s="31">
        <f t="shared" si="1420"/>
        <v>8382.9</v>
      </c>
      <c r="S247" s="31"/>
      <c r="T247" s="31">
        <f t="shared" si="1421"/>
        <v>8382.9</v>
      </c>
      <c r="U247" s="31"/>
      <c r="V247" s="31">
        <f t="shared" si="1422"/>
        <v>8382.9</v>
      </c>
      <c r="W247" s="31"/>
      <c r="X247" s="31">
        <f t="shared" si="1423"/>
        <v>8382.9</v>
      </c>
      <c r="Y247" s="31"/>
      <c r="Z247" s="31">
        <f t="shared" si="1424"/>
        <v>8382.9</v>
      </c>
      <c r="AA247" s="31">
        <v>-8382.9</v>
      </c>
      <c r="AB247" s="31">
        <f t="shared" si="1425"/>
        <v>0</v>
      </c>
      <c r="AC247" s="31"/>
      <c r="AD247" s="31">
        <f t="shared" si="1426"/>
        <v>0</v>
      </c>
      <c r="AE247" s="31"/>
      <c r="AF247" s="31">
        <f t="shared" si="1427"/>
        <v>0</v>
      </c>
      <c r="AG247" s="31"/>
      <c r="AH247" s="31">
        <f t="shared" si="1428"/>
        <v>0</v>
      </c>
      <c r="AI247" s="42"/>
      <c r="AJ247" s="31">
        <f t="shared" si="1429"/>
        <v>0</v>
      </c>
      <c r="AK247" s="31">
        <v>0</v>
      </c>
      <c r="AL247" s="31"/>
      <c r="AM247" s="31">
        <f t="shared" si="1055"/>
        <v>0</v>
      </c>
      <c r="AN247" s="31"/>
      <c r="AO247" s="31">
        <f t="shared" si="1430"/>
        <v>0</v>
      </c>
      <c r="AP247" s="31"/>
      <c r="AQ247" s="31">
        <f t="shared" si="1431"/>
        <v>0</v>
      </c>
      <c r="AR247" s="31"/>
      <c r="AS247" s="31">
        <f t="shared" si="1432"/>
        <v>0</v>
      </c>
      <c r="AT247" s="31"/>
      <c r="AU247" s="31">
        <f t="shared" si="1433"/>
        <v>0</v>
      </c>
      <c r="AV247" s="31"/>
      <c r="AW247" s="31">
        <f t="shared" si="1434"/>
        <v>0</v>
      </c>
      <c r="AX247" s="31"/>
      <c r="AY247" s="31">
        <f t="shared" si="1435"/>
        <v>0</v>
      </c>
      <c r="AZ247" s="31"/>
      <c r="BA247" s="31">
        <f t="shared" si="1436"/>
        <v>0</v>
      </c>
      <c r="BB247" s="31"/>
      <c r="BC247" s="31">
        <f t="shared" si="1437"/>
        <v>0</v>
      </c>
      <c r="BD247" s="31"/>
      <c r="BE247" s="31">
        <f t="shared" si="1438"/>
        <v>0</v>
      </c>
      <c r="BF247" s="31"/>
      <c r="BG247" s="31">
        <f t="shared" si="1439"/>
        <v>0</v>
      </c>
      <c r="BH247" s="42"/>
      <c r="BI247" s="31">
        <f t="shared" si="1440"/>
        <v>0</v>
      </c>
      <c r="BJ247" s="31">
        <v>0</v>
      </c>
      <c r="BK247" s="31"/>
      <c r="BL247" s="31">
        <f t="shared" si="1067"/>
        <v>0</v>
      </c>
      <c r="BM247" s="31"/>
      <c r="BN247" s="31">
        <f t="shared" si="1441"/>
        <v>0</v>
      </c>
      <c r="BO247" s="31"/>
      <c r="BP247" s="31">
        <f t="shared" si="1442"/>
        <v>0</v>
      </c>
      <c r="BQ247" s="31"/>
      <c r="BR247" s="31">
        <f t="shared" si="1443"/>
        <v>0</v>
      </c>
      <c r="BS247" s="31"/>
      <c r="BT247" s="31">
        <f t="shared" si="1444"/>
        <v>0</v>
      </c>
      <c r="BU247" s="31"/>
      <c r="BV247" s="31">
        <f t="shared" si="1445"/>
        <v>0</v>
      </c>
      <c r="BW247" s="31"/>
      <c r="BX247" s="31">
        <f t="shared" si="1446"/>
        <v>0</v>
      </c>
      <c r="BY247" s="31"/>
      <c r="BZ247" s="31">
        <f t="shared" si="1447"/>
        <v>0</v>
      </c>
      <c r="CA247" s="31"/>
      <c r="CB247" s="31">
        <f t="shared" si="1448"/>
        <v>0</v>
      </c>
      <c r="CC247" s="31"/>
      <c r="CD247" s="31">
        <f t="shared" si="1449"/>
        <v>0</v>
      </c>
      <c r="CE247" s="42"/>
      <c r="CF247" s="31">
        <f t="shared" si="1450"/>
        <v>0</v>
      </c>
      <c r="CG247" s="25" t="s">
        <v>297</v>
      </c>
      <c r="CH247" s="19" t="s">
        <v>49</v>
      </c>
      <c r="CI247" s="8"/>
    </row>
    <row r="248" spans="1:87" ht="54" x14ac:dyDescent="0.35">
      <c r="A248" s="102" t="s">
        <v>331</v>
      </c>
      <c r="B248" s="106" t="s">
        <v>249</v>
      </c>
      <c r="C248" s="104" t="s">
        <v>32</v>
      </c>
      <c r="D248" s="31">
        <v>8733.1</v>
      </c>
      <c r="E248" s="31"/>
      <c r="F248" s="31">
        <f t="shared" si="1039"/>
        <v>8733.1</v>
      </c>
      <c r="G248" s="31"/>
      <c r="H248" s="31">
        <f t="shared" si="1415"/>
        <v>8733.1</v>
      </c>
      <c r="I248" s="31"/>
      <c r="J248" s="31">
        <f t="shared" si="1416"/>
        <v>8733.1</v>
      </c>
      <c r="K248" s="31"/>
      <c r="L248" s="31">
        <f t="shared" si="1417"/>
        <v>8733.1</v>
      </c>
      <c r="M248" s="31"/>
      <c r="N248" s="31">
        <f t="shared" si="1418"/>
        <v>8733.1</v>
      </c>
      <c r="O248" s="69"/>
      <c r="P248" s="31">
        <f t="shared" si="1419"/>
        <v>8733.1</v>
      </c>
      <c r="Q248" s="31"/>
      <c r="R248" s="31">
        <f t="shared" si="1420"/>
        <v>8733.1</v>
      </c>
      <c r="S248" s="31"/>
      <c r="T248" s="31">
        <f t="shared" si="1421"/>
        <v>8733.1</v>
      </c>
      <c r="U248" s="31"/>
      <c r="V248" s="31">
        <f t="shared" si="1422"/>
        <v>8733.1</v>
      </c>
      <c r="W248" s="31"/>
      <c r="X248" s="31">
        <f t="shared" si="1423"/>
        <v>8733.1</v>
      </c>
      <c r="Y248" s="31"/>
      <c r="Z248" s="31">
        <f t="shared" si="1424"/>
        <v>8733.1</v>
      </c>
      <c r="AA248" s="31">
        <v>-8733.1</v>
      </c>
      <c r="AB248" s="31">
        <f t="shared" si="1425"/>
        <v>0</v>
      </c>
      <c r="AC248" s="31"/>
      <c r="AD248" s="31">
        <f t="shared" si="1426"/>
        <v>0</v>
      </c>
      <c r="AE248" s="31"/>
      <c r="AF248" s="31">
        <f t="shared" si="1427"/>
        <v>0</v>
      </c>
      <c r="AG248" s="31"/>
      <c r="AH248" s="31">
        <f t="shared" si="1428"/>
        <v>0</v>
      </c>
      <c r="AI248" s="42"/>
      <c r="AJ248" s="69">
        <f t="shared" si="1429"/>
        <v>0</v>
      </c>
      <c r="AK248" s="31">
        <v>0</v>
      </c>
      <c r="AL248" s="31"/>
      <c r="AM248" s="31">
        <f t="shared" si="1055"/>
        <v>0</v>
      </c>
      <c r="AN248" s="31"/>
      <c r="AO248" s="31">
        <f t="shared" si="1430"/>
        <v>0</v>
      </c>
      <c r="AP248" s="31"/>
      <c r="AQ248" s="31">
        <f t="shared" si="1431"/>
        <v>0</v>
      </c>
      <c r="AR248" s="31"/>
      <c r="AS248" s="31">
        <f t="shared" si="1432"/>
        <v>0</v>
      </c>
      <c r="AT248" s="31"/>
      <c r="AU248" s="31">
        <f t="shared" si="1433"/>
        <v>0</v>
      </c>
      <c r="AV248" s="31"/>
      <c r="AW248" s="31">
        <f t="shared" si="1434"/>
        <v>0</v>
      </c>
      <c r="AX248" s="31"/>
      <c r="AY248" s="31">
        <f t="shared" si="1435"/>
        <v>0</v>
      </c>
      <c r="AZ248" s="31"/>
      <c r="BA248" s="31">
        <f t="shared" si="1436"/>
        <v>0</v>
      </c>
      <c r="BB248" s="31">
        <v>2897.7</v>
      </c>
      <c r="BC248" s="31">
        <f t="shared" si="1437"/>
        <v>2897.7</v>
      </c>
      <c r="BD248" s="31"/>
      <c r="BE248" s="31">
        <f t="shared" si="1438"/>
        <v>2897.7</v>
      </c>
      <c r="BF248" s="31"/>
      <c r="BG248" s="31">
        <f t="shared" si="1439"/>
        <v>2897.7</v>
      </c>
      <c r="BH248" s="42"/>
      <c r="BI248" s="69">
        <f t="shared" si="1440"/>
        <v>2897.7</v>
      </c>
      <c r="BJ248" s="31">
        <v>0</v>
      </c>
      <c r="BK248" s="31"/>
      <c r="BL248" s="31">
        <f t="shared" si="1067"/>
        <v>0</v>
      </c>
      <c r="BM248" s="31"/>
      <c r="BN248" s="31">
        <f t="shared" si="1441"/>
        <v>0</v>
      </c>
      <c r="BO248" s="31"/>
      <c r="BP248" s="31">
        <f t="shared" si="1442"/>
        <v>0</v>
      </c>
      <c r="BQ248" s="31"/>
      <c r="BR248" s="31">
        <f t="shared" si="1443"/>
        <v>0</v>
      </c>
      <c r="BS248" s="31"/>
      <c r="BT248" s="31">
        <f t="shared" si="1444"/>
        <v>0</v>
      </c>
      <c r="BU248" s="31"/>
      <c r="BV248" s="31">
        <f t="shared" si="1445"/>
        <v>0</v>
      </c>
      <c r="BW248" s="31"/>
      <c r="BX248" s="31">
        <f t="shared" si="1446"/>
        <v>0</v>
      </c>
      <c r="BY248" s="31"/>
      <c r="BZ248" s="31">
        <f t="shared" si="1447"/>
        <v>0</v>
      </c>
      <c r="CA248" s="31"/>
      <c r="CB248" s="31">
        <f t="shared" si="1448"/>
        <v>0</v>
      </c>
      <c r="CC248" s="31"/>
      <c r="CD248" s="31">
        <f t="shared" si="1449"/>
        <v>0</v>
      </c>
      <c r="CE248" s="42"/>
      <c r="CF248" s="69">
        <f t="shared" si="1450"/>
        <v>0</v>
      </c>
      <c r="CG248" s="25" t="s">
        <v>298</v>
      </c>
      <c r="CI248" s="8"/>
    </row>
    <row r="249" spans="1:87" ht="54" x14ac:dyDescent="0.35">
      <c r="A249" s="102" t="s">
        <v>344</v>
      </c>
      <c r="B249" s="106" t="s">
        <v>302</v>
      </c>
      <c r="C249" s="104" t="s">
        <v>32</v>
      </c>
      <c r="D249" s="31"/>
      <c r="E249" s="31">
        <v>574.9</v>
      </c>
      <c r="F249" s="31">
        <f t="shared" si="1039"/>
        <v>574.9</v>
      </c>
      <c r="G249" s="31"/>
      <c r="H249" s="31">
        <f t="shared" si="1415"/>
        <v>574.9</v>
      </c>
      <c r="I249" s="31"/>
      <c r="J249" s="31">
        <f t="shared" si="1416"/>
        <v>574.9</v>
      </c>
      <c r="K249" s="31"/>
      <c r="L249" s="31">
        <f t="shared" si="1417"/>
        <v>574.9</v>
      </c>
      <c r="M249" s="31"/>
      <c r="N249" s="31">
        <f t="shared" si="1418"/>
        <v>574.9</v>
      </c>
      <c r="O249" s="69"/>
      <c r="P249" s="31">
        <f t="shared" si="1419"/>
        <v>574.9</v>
      </c>
      <c r="Q249" s="31"/>
      <c r="R249" s="31">
        <f t="shared" si="1420"/>
        <v>574.9</v>
      </c>
      <c r="S249" s="31"/>
      <c r="T249" s="31">
        <f t="shared" si="1421"/>
        <v>574.9</v>
      </c>
      <c r="U249" s="31"/>
      <c r="V249" s="31">
        <f t="shared" si="1422"/>
        <v>574.9</v>
      </c>
      <c r="W249" s="31"/>
      <c r="X249" s="31">
        <f t="shared" si="1423"/>
        <v>574.9</v>
      </c>
      <c r="Y249" s="31"/>
      <c r="Z249" s="31">
        <f t="shared" si="1424"/>
        <v>574.9</v>
      </c>
      <c r="AA249" s="31">
        <v>-574.9</v>
      </c>
      <c r="AB249" s="31">
        <f t="shared" si="1425"/>
        <v>0</v>
      </c>
      <c r="AC249" s="31"/>
      <c r="AD249" s="31">
        <f t="shared" si="1426"/>
        <v>0</v>
      </c>
      <c r="AE249" s="31"/>
      <c r="AF249" s="31">
        <f t="shared" si="1427"/>
        <v>0</v>
      </c>
      <c r="AG249" s="31"/>
      <c r="AH249" s="31">
        <f t="shared" si="1428"/>
        <v>0</v>
      </c>
      <c r="AI249" s="42"/>
      <c r="AJ249" s="69">
        <f t="shared" si="1429"/>
        <v>0</v>
      </c>
      <c r="AK249" s="31"/>
      <c r="AL249" s="31"/>
      <c r="AM249" s="31">
        <f t="shared" si="1055"/>
        <v>0</v>
      </c>
      <c r="AN249" s="31"/>
      <c r="AO249" s="31">
        <f t="shared" si="1430"/>
        <v>0</v>
      </c>
      <c r="AP249" s="31"/>
      <c r="AQ249" s="31">
        <f t="shared" si="1431"/>
        <v>0</v>
      </c>
      <c r="AR249" s="31"/>
      <c r="AS249" s="31">
        <f t="shared" si="1432"/>
        <v>0</v>
      </c>
      <c r="AT249" s="31"/>
      <c r="AU249" s="31">
        <f t="shared" si="1433"/>
        <v>0</v>
      </c>
      <c r="AV249" s="31"/>
      <c r="AW249" s="31">
        <f t="shared" si="1434"/>
        <v>0</v>
      </c>
      <c r="AX249" s="31"/>
      <c r="AY249" s="31">
        <f t="shared" si="1435"/>
        <v>0</v>
      </c>
      <c r="AZ249" s="31"/>
      <c r="BA249" s="31">
        <f t="shared" si="1436"/>
        <v>0</v>
      </c>
      <c r="BB249" s="31">
        <v>574.9</v>
      </c>
      <c r="BC249" s="31">
        <f t="shared" si="1437"/>
        <v>574.9</v>
      </c>
      <c r="BD249" s="31"/>
      <c r="BE249" s="31">
        <f t="shared" si="1438"/>
        <v>574.9</v>
      </c>
      <c r="BF249" s="31"/>
      <c r="BG249" s="31">
        <f t="shared" si="1439"/>
        <v>574.9</v>
      </c>
      <c r="BH249" s="42"/>
      <c r="BI249" s="69">
        <f t="shared" si="1440"/>
        <v>574.9</v>
      </c>
      <c r="BJ249" s="31"/>
      <c r="BK249" s="31">
        <v>7574</v>
      </c>
      <c r="BL249" s="31">
        <f t="shared" si="1067"/>
        <v>7574</v>
      </c>
      <c r="BM249" s="31"/>
      <c r="BN249" s="31">
        <f t="shared" si="1441"/>
        <v>7574</v>
      </c>
      <c r="BO249" s="31"/>
      <c r="BP249" s="31">
        <f t="shared" si="1442"/>
        <v>7574</v>
      </c>
      <c r="BQ249" s="31"/>
      <c r="BR249" s="31">
        <f t="shared" si="1443"/>
        <v>7574</v>
      </c>
      <c r="BS249" s="31"/>
      <c r="BT249" s="31">
        <f t="shared" si="1444"/>
        <v>7574</v>
      </c>
      <c r="BU249" s="31"/>
      <c r="BV249" s="31">
        <f t="shared" si="1445"/>
        <v>7574</v>
      </c>
      <c r="BW249" s="31"/>
      <c r="BX249" s="31">
        <f t="shared" si="1446"/>
        <v>7574</v>
      </c>
      <c r="BY249" s="31"/>
      <c r="BZ249" s="31">
        <f t="shared" si="1447"/>
        <v>7574</v>
      </c>
      <c r="CA249" s="31"/>
      <c r="CB249" s="31">
        <f t="shared" si="1448"/>
        <v>7574</v>
      </c>
      <c r="CC249" s="31"/>
      <c r="CD249" s="31">
        <f t="shared" si="1449"/>
        <v>7574</v>
      </c>
      <c r="CE249" s="42"/>
      <c r="CF249" s="69">
        <f t="shared" si="1450"/>
        <v>7574</v>
      </c>
      <c r="CG249" s="35" t="s">
        <v>303</v>
      </c>
      <c r="CI249" s="8"/>
    </row>
    <row r="250" spans="1:87" ht="54" x14ac:dyDescent="0.35">
      <c r="A250" s="102" t="s">
        <v>345</v>
      </c>
      <c r="B250" s="106" t="s">
        <v>316</v>
      </c>
      <c r="C250" s="104" t="s">
        <v>32</v>
      </c>
      <c r="D250" s="31"/>
      <c r="E250" s="31"/>
      <c r="F250" s="31"/>
      <c r="G250" s="31">
        <v>397.92099999999999</v>
      </c>
      <c r="H250" s="31">
        <f t="shared" si="1415"/>
        <v>397.92099999999999</v>
      </c>
      <c r="I250" s="31"/>
      <c r="J250" s="31">
        <f t="shared" si="1416"/>
        <v>397.92099999999999</v>
      </c>
      <c r="K250" s="31"/>
      <c r="L250" s="31">
        <f t="shared" si="1417"/>
        <v>397.92099999999999</v>
      </c>
      <c r="M250" s="31"/>
      <c r="N250" s="31">
        <f t="shared" si="1418"/>
        <v>397.92099999999999</v>
      </c>
      <c r="O250" s="69">
        <v>303.142</v>
      </c>
      <c r="P250" s="31">
        <f t="shared" si="1419"/>
        <v>701.06299999999999</v>
      </c>
      <c r="Q250" s="31"/>
      <c r="R250" s="31">
        <f t="shared" si="1420"/>
        <v>701.06299999999999</v>
      </c>
      <c r="S250" s="31"/>
      <c r="T250" s="31">
        <f t="shared" si="1421"/>
        <v>701.06299999999999</v>
      </c>
      <c r="U250" s="31"/>
      <c r="V250" s="31">
        <f t="shared" si="1422"/>
        <v>701.06299999999999</v>
      </c>
      <c r="W250" s="31"/>
      <c r="X250" s="31">
        <f t="shared" si="1423"/>
        <v>701.06299999999999</v>
      </c>
      <c r="Y250" s="31"/>
      <c r="Z250" s="31">
        <f t="shared" si="1424"/>
        <v>701.06299999999999</v>
      </c>
      <c r="AA250" s="31">
        <v>16176.558000000001</v>
      </c>
      <c r="AB250" s="31">
        <f t="shared" si="1425"/>
        <v>16877.620999999999</v>
      </c>
      <c r="AC250" s="31"/>
      <c r="AD250" s="31">
        <f t="shared" si="1426"/>
        <v>16877.620999999999</v>
      </c>
      <c r="AE250" s="31"/>
      <c r="AF250" s="31">
        <f t="shared" si="1427"/>
        <v>16877.620999999999</v>
      </c>
      <c r="AG250" s="31"/>
      <c r="AH250" s="31">
        <f t="shared" si="1428"/>
        <v>16877.620999999999</v>
      </c>
      <c r="AI250" s="42"/>
      <c r="AJ250" s="69">
        <f t="shared" si="1429"/>
        <v>16877.620999999999</v>
      </c>
      <c r="AK250" s="31"/>
      <c r="AL250" s="31"/>
      <c r="AM250" s="31"/>
      <c r="AN250" s="31"/>
      <c r="AO250" s="31">
        <f t="shared" si="1430"/>
        <v>0</v>
      </c>
      <c r="AP250" s="31"/>
      <c r="AQ250" s="31">
        <f t="shared" si="1431"/>
        <v>0</v>
      </c>
      <c r="AR250" s="31"/>
      <c r="AS250" s="31">
        <f t="shared" si="1432"/>
        <v>0</v>
      </c>
      <c r="AT250" s="31"/>
      <c r="AU250" s="31">
        <f t="shared" si="1433"/>
        <v>0</v>
      </c>
      <c r="AV250" s="31"/>
      <c r="AW250" s="31">
        <f t="shared" si="1434"/>
        <v>0</v>
      </c>
      <c r="AX250" s="31"/>
      <c r="AY250" s="31">
        <f t="shared" si="1435"/>
        <v>0</v>
      </c>
      <c r="AZ250" s="31"/>
      <c r="BA250" s="31">
        <f t="shared" si="1436"/>
        <v>0</v>
      </c>
      <c r="BB250" s="31"/>
      <c r="BC250" s="31">
        <f t="shared" si="1437"/>
        <v>0</v>
      </c>
      <c r="BD250" s="31"/>
      <c r="BE250" s="31">
        <f t="shared" si="1438"/>
        <v>0</v>
      </c>
      <c r="BF250" s="31"/>
      <c r="BG250" s="31">
        <f t="shared" si="1439"/>
        <v>0</v>
      </c>
      <c r="BH250" s="42"/>
      <c r="BI250" s="69">
        <f t="shared" si="1440"/>
        <v>0</v>
      </c>
      <c r="BJ250" s="31"/>
      <c r="BK250" s="31"/>
      <c r="BL250" s="31"/>
      <c r="BM250" s="31"/>
      <c r="BN250" s="31">
        <f t="shared" si="1441"/>
        <v>0</v>
      </c>
      <c r="BO250" s="31"/>
      <c r="BP250" s="31">
        <f t="shared" si="1442"/>
        <v>0</v>
      </c>
      <c r="BQ250" s="31"/>
      <c r="BR250" s="31">
        <f t="shared" si="1443"/>
        <v>0</v>
      </c>
      <c r="BS250" s="31"/>
      <c r="BT250" s="31">
        <f t="shared" si="1444"/>
        <v>0</v>
      </c>
      <c r="BU250" s="31"/>
      <c r="BV250" s="31">
        <f t="shared" si="1445"/>
        <v>0</v>
      </c>
      <c r="BW250" s="31"/>
      <c r="BX250" s="31">
        <f t="shared" si="1446"/>
        <v>0</v>
      </c>
      <c r="BY250" s="31"/>
      <c r="BZ250" s="31">
        <f t="shared" si="1447"/>
        <v>0</v>
      </c>
      <c r="CA250" s="31"/>
      <c r="CB250" s="31">
        <f t="shared" si="1448"/>
        <v>0</v>
      </c>
      <c r="CC250" s="31"/>
      <c r="CD250" s="31">
        <f t="shared" si="1449"/>
        <v>0</v>
      </c>
      <c r="CE250" s="42"/>
      <c r="CF250" s="69">
        <f t="shared" si="1450"/>
        <v>0</v>
      </c>
      <c r="CG250" s="35" t="s">
        <v>315</v>
      </c>
      <c r="CI250" s="8"/>
    </row>
    <row r="251" spans="1:87" ht="54" x14ac:dyDescent="0.35">
      <c r="A251" s="102" t="s">
        <v>357</v>
      </c>
      <c r="B251" s="106" t="s">
        <v>317</v>
      </c>
      <c r="C251" s="104" t="s">
        <v>32</v>
      </c>
      <c r="D251" s="31"/>
      <c r="E251" s="31"/>
      <c r="F251" s="31"/>
      <c r="G251" s="31">
        <v>32.698999999999998</v>
      </c>
      <c r="H251" s="31">
        <f t="shared" si="1415"/>
        <v>32.698999999999998</v>
      </c>
      <c r="I251" s="31"/>
      <c r="J251" s="31">
        <f t="shared" si="1416"/>
        <v>32.698999999999998</v>
      </c>
      <c r="K251" s="31"/>
      <c r="L251" s="31">
        <f t="shared" si="1417"/>
        <v>32.698999999999998</v>
      </c>
      <c r="M251" s="31"/>
      <c r="N251" s="31">
        <f t="shared" si="1418"/>
        <v>32.698999999999998</v>
      </c>
      <c r="O251" s="69"/>
      <c r="P251" s="31">
        <f t="shared" si="1419"/>
        <v>32.698999999999998</v>
      </c>
      <c r="Q251" s="31"/>
      <c r="R251" s="31">
        <f t="shared" si="1420"/>
        <v>32.698999999999998</v>
      </c>
      <c r="S251" s="31"/>
      <c r="T251" s="31">
        <f t="shared" si="1421"/>
        <v>32.698999999999998</v>
      </c>
      <c r="U251" s="31"/>
      <c r="V251" s="31">
        <f t="shared" si="1422"/>
        <v>32.698999999999998</v>
      </c>
      <c r="W251" s="31"/>
      <c r="X251" s="31">
        <f t="shared" si="1423"/>
        <v>32.698999999999998</v>
      </c>
      <c r="Y251" s="31"/>
      <c r="Z251" s="31">
        <f t="shared" si="1424"/>
        <v>32.698999999999998</v>
      </c>
      <c r="AA251" s="31"/>
      <c r="AB251" s="31">
        <f t="shared" si="1425"/>
        <v>32.698999999999998</v>
      </c>
      <c r="AC251" s="31"/>
      <c r="AD251" s="31">
        <f t="shared" si="1426"/>
        <v>32.698999999999998</v>
      </c>
      <c r="AE251" s="31"/>
      <c r="AF251" s="31">
        <f t="shared" si="1427"/>
        <v>32.698999999999998</v>
      </c>
      <c r="AG251" s="31"/>
      <c r="AH251" s="31">
        <f t="shared" si="1428"/>
        <v>32.698999999999998</v>
      </c>
      <c r="AI251" s="42"/>
      <c r="AJ251" s="69">
        <f t="shared" si="1429"/>
        <v>32.698999999999998</v>
      </c>
      <c r="AK251" s="31"/>
      <c r="AL251" s="31"/>
      <c r="AM251" s="31"/>
      <c r="AN251" s="31"/>
      <c r="AO251" s="31">
        <f t="shared" si="1430"/>
        <v>0</v>
      </c>
      <c r="AP251" s="31"/>
      <c r="AQ251" s="31">
        <f t="shared" si="1431"/>
        <v>0</v>
      </c>
      <c r="AR251" s="31"/>
      <c r="AS251" s="31">
        <f t="shared" si="1432"/>
        <v>0</v>
      </c>
      <c r="AT251" s="31"/>
      <c r="AU251" s="31">
        <f t="shared" si="1433"/>
        <v>0</v>
      </c>
      <c r="AV251" s="31"/>
      <c r="AW251" s="31">
        <f t="shared" si="1434"/>
        <v>0</v>
      </c>
      <c r="AX251" s="31"/>
      <c r="AY251" s="31">
        <f t="shared" si="1435"/>
        <v>0</v>
      </c>
      <c r="AZ251" s="31"/>
      <c r="BA251" s="31">
        <f t="shared" si="1436"/>
        <v>0</v>
      </c>
      <c r="BB251" s="31"/>
      <c r="BC251" s="31">
        <f t="shared" si="1437"/>
        <v>0</v>
      </c>
      <c r="BD251" s="31"/>
      <c r="BE251" s="31">
        <f t="shared" si="1438"/>
        <v>0</v>
      </c>
      <c r="BF251" s="31"/>
      <c r="BG251" s="31">
        <f t="shared" si="1439"/>
        <v>0</v>
      </c>
      <c r="BH251" s="42"/>
      <c r="BI251" s="69">
        <f t="shared" si="1440"/>
        <v>0</v>
      </c>
      <c r="BJ251" s="31"/>
      <c r="BK251" s="31"/>
      <c r="BL251" s="31"/>
      <c r="BM251" s="31"/>
      <c r="BN251" s="31">
        <f t="shared" si="1441"/>
        <v>0</v>
      </c>
      <c r="BO251" s="31"/>
      <c r="BP251" s="31">
        <f t="shared" si="1442"/>
        <v>0</v>
      </c>
      <c r="BQ251" s="31"/>
      <c r="BR251" s="31">
        <f t="shared" si="1443"/>
        <v>0</v>
      </c>
      <c r="BS251" s="31"/>
      <c r="BT251" s="31">
        <f t="shared" si="1444"/>
        <v>0</v>
      </c>
      <c r="BU251" s="31"/>
      <c r="BV251" s="31">
        <f t="shared" si="1445"/>
        <v>0</v>
      </c>
      <c r="BW251" s="31"/>
      <c r="BX251" s="31">
        <f t="shared" si="1446"/>
        <v>0</v>
      </c>
      <c r="BY251" s="31"/>
      <c r="BZ251" s="31">
        <f t="shared" si="1447"/>
        <v>0</v>
      </c>
      <c r="CA251" s="31"/>
      <c r="CB251" s="31">
        <f t="shared" si="1448"/>
        <v>0</v>
      </c>
      <c r="CC251" s="31"/>
      <c r="CD251" s="31">
        <f t="shared" si="1449"/>
        <v>0</v>
      </c>
      <c r="CE251" s="42"/>
      <c r="CF251" s="69">
        <f t="shared" si="1450"/>
        <v>0</v>
      </c>
      <c r="CG251" s="35" t="s">
        <v>318</v>
      </c>
      <c r="CI251" s="8"/>
    </row>
    <row r="252" spans="1:87" x14ac:dyDescent="0.35">
      <c r="A252" s="102"/>
      <c r="B252" s="106" t="s">
        <v>326</v>
      </c>
      <c r="C252" s="104"/>
      <c r="D252" s="33"/>
      <c r="E252" s="33"/>
      <c r="F252" s="33"/>
      <c r="G252" s="33">
        <f>G253</f>
        <v>0</v>
      </c>
      <c r="H252" s="33">
        <f t="shared" ref="H252:AL252" si="1452">H253</f>
        <v>0</v>
      </c>
      <c r="I252" s="33">
        <f>I253</f>
        <v>0</v>
      </c>
      <c r="J252" s="33">
        <f t="shared" si="1452"/>
        <v>0</v>
      </c>
      <c r="K252" s="33">
        <f>K253</f>
        <v>0</v>
      </c>
      <c r="L252" s="33">
        <f t="shared" si="1452"/>
        <v>0</v>
      </c>
      <c r="M252" s="33">
        <f>M253</f>
        <v>0</v>
      </c>
      <c r="N252" s="33">
        <f t="shared" si="1452"/>
        <v>0</v>
      </c>
      <c r="O252" s="33">
        <f>O253</f>
        <v>0</v>
      </c>
      <c r="P252" s="33">
        <f t="shared" si="1452"/>
        <v>0</v>
      </c>
      <c r="Q252" s="33">
        <f>Q253</f>
        <v>0</v>
      </c>
      <c r="R252" s="33">
        <f t="shared" si="1452"/>
        <v>0</v>
      </c>
      <c r="S252" s="33">
        <f>S253</f>
        <v>0</v>
      </c>
      <c r="T252" s="33">
        <f t="shared" si="1452"/>
        <v>0</v>
      </c>
      <c r="U252" s="33">
        <f>U253</f>
        <v>0</v>
      </c>
      <c r="V252" s="33">
        <f t="shared" si="1452"/>
        <v>0</v>
      </c>
      <c r="W252" s="33">
        <f>W253+W254+W255</f>
        <v>7668.65</v>
      </c>
      <c r="X252" s="33">
        <f t="shared" si="1423"/>
        <v>7668.65</v>
      </c>
      <c r="Y252" s="33">
        <f>Y253+Y254+Y255</f>
        <v>-143.01499999999999</v>
      </c>
      <c r="Z252" s="33">
        <f t="shared" si="1424"/>
        <v>7525.6349999999993</v>
      </c>
      <c r="AA252" s="33">
        <f>AA253+AA254+AA255</f>
        <v>0</v>
      </c>
      <c r="AB252" s="33">
        <f>Z252+AA252</f>
        <v>7525.6349999999993</v>
      </c>
      <c r="AC252" s="33">
        <f>AC253+AC254+AC255</f>
        <v>0</v>
      </c>
      <c r="AD252" s="33">
        <f>AB252+AC252</f>
        <v>7525.6349999999993</v>
      </c>
      <c r="AE252" s="33">
        <f>AE253+AE254+AE255</f>
        <v>0</v>
      </c>
      <c r="AF252" s="33">
        <f>AD252+AE252</f>
        <v>7525.6349999999993</v>
      </c>
      <c r="AG252" s="31">
        <f>AG253+AG254+AG255</f>
        <v>0</v>
      </c>
      <c r="AH252" s="33">
        <f>AF252+AG252</f>
        <v>7525.6349999999993</v>
      </c>
      <c r="AI252" s="33">
        <f>AI253+AI254+AI255</f>
        <v>0</v>
      </c>
      <c r="AJ252" s="69">
        <f>AH252+AI252</f>
        <v>7525.6349999999993</v>
      </c>
      <c r="AK252" s="33">
        <f t="shared" si="1452"/>
        <v>0</v>
      </c>
      <c r="AL252" s="33">
        <f t="shared" si="1452"/>
        <v>0</v>
      </c>
      <c r="AM252" s="33"/>
      <c r="AN252" s="33">
        <f t="shared" ref="AN252:BI252" si="1453">-AN253</f>
        <v>0</v>
      </c>
      <c r="AO252" s="33">
        <f t="shared" si="1453"/>
        <v>0</v>
      </c>
      <c r="AP252" s="33">
        <f t="shared" si="1453"/>
        <v>0</v>
      </c>
      <c r="AQ252" s="33">
        <f t="shared" si="1453"/>
        <v>0</v>
      </c>
      <c r="AR252" s="33">
        <f t="shared" si="1453"/>
        <v>0</v>
      </c>
      <c r="AS252" s="33">
        <f t="shared" si="1453"/>
        <v>0</v>
      </c>
      <c r="AT252" s="33">
        <f t="shared" si="1453"/>
        <v>0</v>
      </c>
      <c r="AU252" s="33">
        <f t="shared" si="1453"/>
        <v>0</v>
      </c>
      <c r="AV252" s="33">
        <f t="shared" si="1453"/>
        <v>0</v>
      </c>
      <c r="AW252" s="33">
        <f t="shared" si="1453"/>
        <v>0</v>
      </c>
      <c r="AX252" s="33">
        <f>AX253+AX254+AX255</f>
        <v>0</v>
      </c>
      <c r="AY252" s="33">
        <f t="shared" si="1453"/>
        <v>0</v>
      </c>
      <c r="AZ252" s="33">
        <f>AZ253+AZ254+AZ255</f>
        <v>0</v>
      </c>
      <c r="BA252" s="33">
        <f t="shared" si="1453"/>
        <v>0</v>
      </c>
      <c r="BB252" s="33">
        <f>BB253+BB254+BB255</f>
        <v>0</v>
      </c>
      <c r="BC252" s="33">
        <f t="shared" si="1453"/>
        <v>0</v>
      </c>
      <c r="BD252" s="33">
        <f>BD253+BD254+BD255</f>
        <v>0</v>
      </c>
      <c r="BE252" s="33">
        <f t="shared" si="1453"/>
        <v>0</v>
      </c>
      <c r="BF252" s="31">
        <f>BF253+BF254+BF255</f>
        <v>0</v>
      </c>
      <c r="BG252" s="33">
        <f t="shared" si="1453"/>
        <v>0</v>
      </c>
      <c r="BH252" s="33">
        <f>BH253+BH254+BH255</f>
        <v>0</v>
      </c>
      <c r="BI252" s="69">
        <f t="shared" si="1453"/>
        <v>0</v>
      </c>
      <c r="BJ252" s="33"/>
      <c r="BK252" s="33"/>
      <c r="BL252" s="33"/>
      <c r="BM252" s="33">
        <f t="shared" ref="BM252:CF252" si="1454">BM253</f>
        <v>0</v>
      </c>
      <c r="BN252" s="33">
        <f t="shared" si="1454"/>
        <v>0</v>
      </c>
      <c r="BO252" s="33">
        <f t="shared" si="1454"/>
        <v>0</v>
      </c>
      <c r="BP252" s="33">
        <f t="shared" si="1454"/>
        <v>0</v>
      </c>
      <c r="BQ252" s="33">
        <f t="shared" si="1454"/>
        <v>0</v>
      </c>
      <c r="BR252" s="33">
        <f t="shared" si="1454"/>
        <v>0</v>
      </c>
      <c r="BS252" s="33">
        <f t="shared" si="1454"/>
        <v>0</v>
      </c>
      <c r="BT252" s="33">
        <f t="shared" si="1454"/>
        <v>0</v>
      </c>
      <c r="BU252" s="33">
        <f t="shared" si="1454"/>
        <v>0</v>
      </c>
      <c r="BV252" s="33">
        <f t="shared" si="1454"/>
        <v>0</v>
      </c>
      <c r="BW252" s="33">
        <f>BW253+BW254+BW255</f>
        <v>0</v>
      </c>
      <c r="BX252" s="33">
        <f t="shared" si="1454"/>
        <v>0</v>
      </c>
      <c r="BY252" s="33">
        <f>BY253+BY254+BY255</f>
        <v>0</v>
      </c>
      <c r="BZ252" s="33">
        <f t="shared" si="1454"/>
        <v>0</v>
      </c>
      <c r="CA252" s="33">
        <f>CA253+CA254+CA255</f>
        <v>0</v>
      </c>
      <c r="CB252" s="33">
        <f t="shared" si="1454"/>
        <v>0</v>
      </c>
      <c r="CC252" s="31">
        <f>CC253+CC254+CC255</f>
        <v>0</v>
      </c>
      <c r="CD252" s="33">
        <f t="shared" si="1454"/>
        <v>0</v>
      </c>
      <c r="CE252" s="33">
        <f>CE253+CE254+CE255</f>
        <v>0</v>
      </c>
      <c r="CF252" s="69">
        <f t="shared" si="1454"/>
        <v>0</v>
      </c>
      <c r="CG252" s="51"/>
      <c r="CH252" s="20"/>
      <c r="CI252" s="8"/>
    </row>
    <row r="253" spans="1:87" s="3" customFormat="1" ht="54" hidden="1" x14ac:dyDescent="0.35">
      <c r="A253" s="1"/>
      <c r="B253" s="53" t="s">
        <v>323</v>
      </c>
      <c r="C253" s="5" t="s">
        <v>324</v>
      </c>
      <c r="D253" s="31"/>
      <c r="E253" s="31"/>
      <c r="F253" s="31"/>
      <c r="G253" s="31"/>
      <c r="H253" s="31">
        <f t="shared" si="1415"/>
        <v>0</v>
      </c>
      <c r="I253" s="31"/>
      <c r="J253" s="31">
        <f t="shared" ref="J253:J256" si="1455">H253+I253</f>
        <v>0</v>
      </c>
      <c r="K253" s="31"/>
      <c r="L253" s="31">
        <f t="shared" ref="L253:L256" si="1456">J253+K253</f>
        <v>0</v>
      </c>
      <c r="M253" s="31"/>
      <c r="N253" s="31">
        <f t="shared" ref="N253:N256" si="1457">L253+M253</f>
        <v>0</v>
      </c>
      <c r="O253" s="69"/>
      <c r="P253" s="31">
        <f t="shared" ref="P253:P256" si="1458">N253+O253</f>
        <v>0</v>
      </c>
      <c r="Q253" s="31"/>
      <c r="R253" s="31">
        <f t="shared" ref="R253:R256" si="1459">P253+Q253</f>
        <v>0</v>
      </c>
      <c r="S253" s="31"/>
      <c r="T253" s="31">
        <f t="shared" ref="T253:T256" si="1460">R253+S253</f>
        <v>0</v>
      </c>
      <c r="U253" s="31"/>
      <c r="V253" s="31">
        <f t="shared" ref="V253:V256" si="1461">T253+U253</f>
        <v>0</v>
      </c>
      <c r="W253" s="31"/>
      <c r="X253" s="31">
        <f t="shared" ref="X253:X256" si="1462">V253+W253</f>
        <v>0</v>
      </c>
      <c r="Y253" s="31"/>
      <c r="Z253" s="31">
        <f t="shared" ref="Z253:Z256" si="1463">X253+Y253</f>
        <v>0</v>
      </c>
      <c r="AA253" s="31"/>
      <c r="AB253" s="31">
        <f t="shared" ref="AB253:AB256" si="1464">Z253+AA253</f>
        <v>0</v>
      </c>
      <c r="AC253" s="31"/>
      <c r="AD253" s="31">
        <f t="shared" ref="AD253:AD256" si="1465">AB253+AC253</f>
        <v>0</v>
      </c>
      <c r="AE253" s="31"/>
      <c r="AF253" s="31">
        <f t="shared" ref="AF253:AF256" si="1466">AD253+AE253</f>
        <v>0</v>
      </c>
      <c r="AG253" s="31"/>
      <c r="AH253" s="31">
        <f t="shared" ref="AH253:AH256" si="1467">AF253+AG253</f>
        <v>0</v>
      </c>
      <c r="AI253" s="42"/>
      <c r="AJ253" s="31">
        <f t="shared" ref="AJ253:AJ256" si="1468">AH253+AI253</f>
        <v>0</v>
      </c>
      <c r="AK253" s="31"/>
      <c r="AL253" s="31"/>
      <c r="AM253" s="31"/>
      <c r="AN253" s="31"/>
      <c r="AO253" s="31">
        <f t="shared" si="1430"/>
        <v>0</v>
      </c>
      <c r="AP253" s="31"/>
      <c r="AQ253" s="31">
        <f t="shared" ref="AQ253:AQ256" si="1469">AO253+AP253</f>
        <v>0</v>
      </c>
      <c r="AR253" s="31"/>
      <c r="AS253" s="31">
        <f t="shared" ref="AS253:AS256" si="1470">AQ253+AR253</f>
        <v>0</v>
      </c>
      <c r="AT253" s="31"/>
      <c r="AU253" s="31">
        <f t="shared" ref="AU253:AU256" si="1471">AS253+AT253</f>
        <v>0</v>
      </c>
      <c r="AV253" s="31"/>
      <c r="AW253" s="31">
        <f t="shared" ref="AW253:AW256" si="1472">AU253+AV253</f>
        <v>0</v>
      </c>
      <c r="AX253" s="31"/>
      <c r="AY253" s="31">
        <f t="shared" ref="AY253:AY256" si="1473">AW253+AX253</f>
        <v>0</v>
      </c>
      <c r="AZ253" s="31"/>
      <c r="BA253" s="31">
        <f t="shared" ref="BA253:BA256" si="1474">AY253+AZ253</f>
        <v>0</v>
      </c>
      <c r="BB253" s="31"/>
      <c r="BC253" s="31">
        <f t="shared" ref="BC253:BC256" si="1475">BA253+BB253</f>
        <v>0</v>
      </c>
      <c r="BD253" s="31"/>
      <c r="BE253" s="31">
        <f t="shared" ref="BE253:BE256" si="1476">BC253+BD253</f>
        <v>0</v>
      </c>
      <c r="BF253" s="31"/>
      <c r="BG253" s="31">
        <f t="shared" ref="BG253:BG256" si="1477">BE253+BF253</f>
        <v>0</v>
      </c>
      <c r="BH253" s="42"/>
      <c r="BI253" s="31">
        <f t="shared" ref="BI253:BI256" si="1478">BG253+BH253</f>
        <v>0</v>
      </c>
      <c r="BJ253" s="31"/>
      <c r="BK253" s="31"/>
      <c r="BL253" s="31"/>
      <c r="BM253" s="31"/>
      <c r="BN253" s="31">
        <f t="shared" ref="BN253" si="1479">BL253+BM253</f>
        <v>0</v>
      </c>
      <c r="BO253" s="31"/>
      <c r="BP253" s="31">
        <f t="shared" ref="BP253:BP256" si="1480">BN253+BO253</f>
        <v>0</v>
      </c>
      <c r="BQ253" s="31"/>
      <c r="BR253" s="31">
        <f t="shared" ref="BR253:BR256" si="1481">BP253+BQ253</f>
        <v>0</v>
      </c>
      <c r="BS253" s="31"/>
      <c r="BT253" s="31">
        <f t="shared" ref="BT253:BT256" si="1482">BR253+BS253</f>
        <v>0</v>
      </c>
      <c r="BU253" s="31"/>
      <c r="BV253" s="31">
        <f t="shared" ref="BV253:BV256" si="1483">BT253+BU253</f>
        <v>0</v>
      </c>
      <c r="BW253" s="31"/>
      <c r="BX253" s="31">
        <f t="shared" ref="BX253:BX256" si="1484">BV253+BW253</f>
        <v>0</v>
      </c>
      <c r="BY253" s="31"/>
      <c r="BZ253" s="31">
        <f t="shared" ref="BZ253:BZ256" si="1485">BX253+BY253</f>
        <v>0</v>
      </c>
      <c r="CA253" s="31"/>
      <c r="CB253" s="31">
        <f t="shared" ref="CB253:CB256" si="1486">BZ253+CA253</f>
        <v>0</v>
      </c>
      <c r="CC253" s="31"/>
      <c r="CD253" s="31">
        <f t="shared" ref="CD253:CD256" si="1487">CB253+CC253</f>
        <v>0</v>
      </c>
      <c r="CE253" s="42"/>
      <c r="CF253" s="31">
        <f t="shared" ref="CF253:CF256" si="1488">CD253+CE253</f>
        <v>0</v>
      </c>
      <c r="CG253" s="35" t="s">
        <v>325</v>
      </c>
      <c r="CH253" s="19" t="s">
        <v>49</v>
      </c>
      <c r="CI253" s="8"/>
    </row>
    <row r="254" spans="1:87" ht="54" x14ac:dyDescent="0.35">
      <c r="A254" s="102" t="s">
        <v>358</v>
      </c>
      <c r="B254" s="106" t="s">
        <v>362</v>
      </c>
      <c r="C254" s="104" t="s">
        <v>32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69"/>
      <c r="P254" s="31"/>
      <c r="Q254" s="31"/>
      <c r="R254" s="31"/>
      <c r="S254" s="31"/>
      <c r="T254" s="31"/>
      <c r="U254" s="31"/>
      <c r="V254" s="31"/>
      <c r="W254" s="31">
        <v>6146.05</v>
      </c>
      <c r="X254" s="31">
        <f t="shared" si="1462"/>
        <v>6146.05</v>
      </c>
      <c r="Y254" s="31">
        <v>-143.01499999999999</v>
      </c>
      <c r="Z254" s="31">
        <f t="shared" si="1463"/>
        <v>6003.0349999999999</v>
      </c>
      <c r="AA254" s="31"/>
      <c r="AB254" s="31">
        <f t="shared" si="1464"/>
        <v>6003.0349999999999</v>
      </c>
      <c r="AC254" s="31"/>
      <c r="AD254" s="31">
        <f t="shared" si="1465"/>
        <v>6003.0349999999999</v>
      </c>
      <c r="AE254" s="31"/>
      <c r="AF254" s="31">
        <f t="shared" si="1466"/>
        <v>6003.0349999999999</v>
      </c>
      <c r="AG254" s="31"/>
      <c r="AH254" s="31">
        <f t="shared" si="1467"/>
        <v>6003.0349999999999</v>
      </c>
      <c r="AI254" s="42"/>
      <c r="AJ254" s="69">
        <f t="shared" si="1468"/>
        <v>6003.0349999999999</v>
      </c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>
        <f t="shared" si="1473"/>
        <v>0</v>
      </c>
      <c r="AZ254" s="31"/>
      <c r="BA254" s="31">
        <f t="shared" si="1474"/>
        <v>0</v>
      </c>
      <c r="BB254" s="31"/>
      <c r="BC254" s="31">
        <f t="shared" si="1475"/>
        <v>0</v>
      </c>
      <c r="BD254" s="31"/>
      <c r="BE254" s="31">
        <f t="shared" si="1476"/>
        <v>0</v>
      </c>
      <c r="BF254" s="31"/>
      <c r="BG254" s="31">
        <f t="shared" si="1477"/>
        <v>0</v>
      </c>
      <c r="BH254" s="42"/>
      <c r="BI254" s="69">
        <f t="shared" si="1478"/>
        <v>0</v>
      </c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>
        <f t="shared" si="1484"/>
        <v>0</v>
      </c>
      <c r="BY254" s="31"/>
      <c r="BZ254" s="31">
        <f t="shared" si="1485"/>
        <v>0</v>
      </c>
      <c r="CA254" s="31"/>
      <c r="CB254" s="31">
        <f t="shared" si="1486"/>
        <v>0</v>
      </c>
      <c r="CC254" s="31"/>
      <c r="CD254" s="31">
        <f t="shared" si="1487"/>
        <v>0</v>
      </c>
      <c r="CE254" s="42"/>
      <c r="CF254" s="69">
        <f t="shared" si="1488"/>
        <v>0</v>
      </c>
      <c r="CG254" s="35" t="s">
        <v>363</v>
      </c>
      <c r="CI254" s="8"/>
    </row>
    <row r="255" spans="1:87" ht="54" x14ac:dyDescent="0.35">
      <c r="A255" s="102" t="s">
        <v>386</v>
      </c>
      <c r="B255" s="106" t="s">
        <v>364</v>
      </c>
      <c r="C255" s="104" t="s">
        <v>32</v>
      </c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69"/>
      <c r="P255" s="31"/>
      <c r="Q255" s="31"/>
      <c r="R255" s="31"/>
      <c r="S255" s="31"/>
      <c r="T255" s="31"/>
      <c r="U255" s="31"/>
      <c r="V255" s="31"/>
      <c r="W255" s="31">
        <v>1522.6</v>
      </c>
      <c r="X255" s="31">
        <f t="shared" si="1462"/>
        <v>1522.6</v>
      </c>
      <c r="Y255" s="31"/>
      <c r="Z255" s="31">
        <f t="shared" si="1463"/>
        <v>1522.6</v>
      </c>
      <c r="AA255" s="31"/>
      <c r="AB255" s="31">
        <f t="shared" si="1464"/>
        <v>1522.6</v>
      </c>
      <c r="AC255" s="31"/>
      <c r="AD255" s="31">
        <f t="shared" si="1465"/>
        <v>1522.6</v>
      </c>
      <c r="AE255" s="31"/>
      <c r="AF255" s="31">
        <f t="shared" si="1466"/>
        <v>1522.6</v>
      </c>
      <c r="AG255" s="31"/>
      <c r="AH255" s="31">
        <f t="shared" si="1467"/>
        <v>1522.6</v>
      </c>
      <c r="AI255" s="42"/>
      <c r="AJ255" s="69">
        <f t="shared" si="1468"/>
        <v>1522.6</v>
      </c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>
        <f t="shared" si="1473"/>
        <v>0</v>
      </c>
      <c r="AZ255" s="31"/>
      <c r="BA255" s="31">
        <f t="shared" si="1474"/>
        <v>0</v>
      </c>
      <c r="BB255" s="31"/>
      <c r="BC255" s="31">
        <f t="shared" si="1475"/>
        <v>0</v>
      </c>
      <c r="BD255" s="31"/>
      <c r="BE255" s="31">
        <f t="shared" si="1476"/>
        <v>0</v>
      </c>
      <c r="BF255" s="31"/>
      <c r="BG255" s="31">
        <f t="shared" si="1477"/>
        <v>0</v>
      </c>
      <c r="BH255" s="42"/>
      <c r="BI255" s="69">
        <f t="shared" si="1478"/>
        <v>0</v>
      </c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>
        <f t="shared" si="1484"/>
        <v>0</v>
      </c>
      <c r="BY255" s="31"/>
      <c r="BZ255" s="31">
        <f t="shared" si="1485"/>
        <v>0</v>
      </c>
      <c r="CA255" s="31"/>
      <c r="CB255" s="31">
        <f t="shared" si="1486"/>
        <v>0</v>
      </c>
      <c r="CC255" s="31"/>
      <c r="CD255" s="31">
        <f t="shared" si="1487"/>
        <v>0</v>
      </c>
      <c r="CE255" s="42"/>
      <c r="CF255" s="69">
        <f t="shared" si="1488"/>
        <v>0</v>
      </c>
      <c r="CG255" s="35" t="s">
        <v>365</v>
      </c>
      <c r="CI255" s="8"/>
    </row>
    <row r="256" spans="1:87" x14ac:dyDescent="0.35">
      <c r="A256" s="128"/>
      <c r="B256" s="106" t="s">
        <v>8</v>
      </c>
      <c r="C256" s="106"/>
      <c r="D256" s="33">
        <f>D18+D90+D137+D160+D216+D220+D237</f>
        <v>5390307.2000000002</v>
      </c>
      <c r="E256" s="33">
        <f>E18+E90+E137+E160+E216+E220+E237</f>
        <v>-8893.5129999999263</v>
      </c>
      <c r="F256" s="33">
        <f t="shared" si="1039"/>
        <v>5381413.6869999999</v>
      </c>
      <c r="G256" s="33">
        <f>G18+G90+G137+G160+G216+G220+G237+G252</f>
        <v>343377.679</v>
      </c>
      <c r="H256" s="33">
        <f t="shared" si="1415"/>
        <v>5724791.3660000004</v>
      </c>
      <c r="I256" s="33">
        <f>I18+I90+I137+I160+I216+I220+I237+I252</f>
        <v>4.5474735088646412E-13</v>
      </c>
      <c r="J256" s="33">
        <f t="shared" si="1455"/>
        <v>5724791.3660000004</v>
      </c>
      <c r="K256" s="33">
        <f>K18+K90+K137+K160+K216+K220+K237+K252</f>
        <v>-8668.4629999999997</v>
      </c>
      <c r="L256" s="33">
        <f t="shared" si="1456"/>
        <v>5716122.9029999999</v>
      </c>
      <c r="M256" s="33">
        <f>M18+M90+M137+M160+M216+M220+M237+M252</f>
        <v>0</v>
      </c>
      <c r="N256" s="33">
        <f t="shared" si="1457"/>
        <v>5716122.9029999999</v>
      </c>
      <c r="O256" s="33">
        <f>O18+O90+O137+O160+O216+O220+O237+O252</f>
        <v>275299.42099999997</v>
      </c>
      <c r="P256" s="33">
        <f t="shared" si="1458"/>
        <v>5991422.324</v>
      </c>
      <c r="Q256" s="33">
        <f>Q18+Q90+Q137+Q160+Q216+Q220+Q237+Q252</f>
        <v>1175.914</v>
      </c>
      <c r="R256" s="33">
        <f t="shared" si="1459"/>
        <v>5992598.2379999999</v>
      </c>
      <c r="S256" s="33">
        <f>S18+S90+S137+S160+S216+S220+S237+S252</f>
        <v>-3272.2430000000031</v>
      </c>
      <c r="T256" s="33">
        <f t="shared" si="1460"/>
        <v>5989325.9950000001</v>
      </c>
      <c r="U256" s="33">
        <f>U18+U90+U137+U160+U216+U220+U237+U252</f>
        <v>202.001</v>
      </c>
      <c r="V256" s="33">
        <f t="shared" si="1461"/>
        <v>5989527.9960000003</v>
      </c>
      <c r="W256" s="33">
        <f>W18+W90+W137+W160+W216+W220+W237+W252+W214</f>
        <v>-287070.05799999996</v>
      </c>
      <c r="X256" s="33">
        <f t="shared" si="1462"/>
        <v>5702457.9380000001</v>
      </c>
      <c r="Y256" s="33">
        <f>Y18+Y90+Y137+Y160+Y216+Y220+Y237+Y252+Y214</f>
        <v>-23563.555</v>
      </c>
      <c r="Z256" s="33">
        <f t="shared" si="1463"/>
        <v>5678894.3830000004</v>
      </c>
      <c r="AA256" s="33">
        <f>AA18+AA90+AA137+AA160+AA216+AA220+AA237+AA252+AA214</f>
        <v>-111608.895</v>
      </c>
      <c r="AB256" s="33">
        <f t="shared" si="1464"/>
        <v>5567285.4880000008</v>
      </c>
      <c r="AC256" s="33">
        <f>AC18+AC90+AC137+AC160+AC216+AC220+AC237+AC252+AC214</f>
        <v>2278.2349999999992</v>
      </c>
      <c r="AD256" s="33">
        <f t="shared" si="1465"/>
        <v>5569563.7230000012</v>
      </c>
      <c r="AE256" s="33">
        <f>AE18+AE90+AE137+AE160+AE216+AE220+AE237+AE252+AE214</f>
        <v>-3681.4799999999814</v>
      </c>
      <c r="AF256" s="33">
        <f t="shared" si="1466"/>
        <v>5565882.2430000007</v>
      </c>
      <c r="AG256" s="31">
        <f>AG18+AG90+AG137+AG160+AG216+AG220+AG237+AG252+AG214</f>
        <v>12720</v>
      </c>
      <c r="AH256" s="33">
        <f t="shared" si="1467"/>
        <v>5578602.2430000007</v>
      </c>
      <c r="AI256" s="33">
        <f>AI18+AI90+AI137+AI160+AI216+AI220+AI237+AI252+AI214</f>
        <v>4633.6310000000012</v>
      </c>
      <c r="AJ256" s="69">
        <f t="shared" si="1468"/>
        <v>5583235.8740000008</v>
      </c>
      <c r="AK256" s="33">
        <f>AK18+AK90+AK137+AK160+AK216+AK220+AK237</f>
        <v>9388941.6999999993</v>
      </c>
      <c r="AL256" s="33">
        <f>AL18+AL90+AL137+AL160+AL216+AL220+AL237</f>
        <v>583481.68999999994</v>
      </c>
      <c r="AM256" s="33">
        <f t="shared" si="1055"/>
        <v>9972423.3899999987</v>
      </c>
      <c r="AN256" s="33">
        <f>AN18+AN90+AN137+AN160+AN216+AN220+AN237+AN252</f>
        <v>106538.943</v>
      </c>
      <c r="AO256" s="33">
        <f t="shared" si="1430"/>
        <v>10078962.332999999</v>
      </c>
      <c r="AP256" s="33">
        <f>AP18+AP90+AP137+AP160+AP216+AP220+AP237+AP252</f>
        <v>0</v>
      </c>
      <c r="AQ256" s="33">
        <f t="shared" si="1469"/>
        <v>10078962.332999999</v>
      </c>
      <c r="AR256" s="33">
        <f>AR18+AR90+AR137+AR160+AR216+AR220+AR237+AR252</f>
        <v>0</v>
      </c>
      <c r="AS256" s="33">
        <f t="shared" si="1470"/>
        <v>10078962.332999999</v>
      </c>
      <c r="AT256" s="33">
        <f>AT18+AT90+AT137+AT160+AT216+AT220+AT237+AT252</f>
        <v>-220884.68000000002</v>
      </c>
      <c r="AU256" s="33">
        <f t="shared" si="1471"/>
        <v>9858077.652999999</v>
      </c>
      <c r="AV256" s="33">
        <f>AV18+AV90+AV137+AV160+AV216+AV220+AV237+AV252</f>
        <v>-186318.69099999999</v>
      </c>
      <c r="AW256" s="33">
        <f t="shared" si="1472"/>
        <v>9671758.9619999994</v>
      </c>
      <c r="AX256" s="33">
        <f>AX18+AX90+AX137+AX160+AX216+AX220+AX237+AX252+AX214</f>
        <v>104517.359</v>
      </c>
      <c r="AY256" s="33">
        <f t="shared" si="1473"/>
        <v>9776276.3209999986</v>
      </c>
      <c r="AZ256" s="33">
        <f>AZ18+AZ90+AZ137+AZ160+AZ216+AZ220+AZ237+AZ252+AZ214</f>
        <v>19203.5</v>
      </c>
      <c r="BA256" s="33">
        <f t="shared" si="1474"/>
        <v>9795479.8209999986</v>
      </c>
      <c r="BB256" s="33">
        <f>BB18+BB90+BB137+BB160+BB216+BB220+BB237+BB252+BB214</f>
        <v>-48246.029999999941</v>
      </c>
      <c r="BC256" s="33">
        <f t="shared" si="1475"/>
        <v>9747233.7909999993</v>
      </c>
      <c r="BD256" s="33">
        <f>BD18+BD90+BD137+BD160+BD216+BD220+BD237+BD252+BD214</f>
        <v>39236.14499999999</v>
      </c>
      <c r="BE256" s="33">
        <f t="shared" si="1476"/>
        <v>9786469.9359999988</v>
      </c>
      <c r="BF256" s="31">
        <f>BF18+BF90+BF137+BF160+BF216+BF220+BF237+BF252+BF214</f>
        <v>73997.462000000058</v>
      </c>
      <c r="BG256" s="33">
        <f t="shared" si="1477"/>
        <v>9860467.3979999982</v>
      </c>
      <c r="BH256" s="33">
        <f>BH18+BH90+BH137+BH160+BH216+BH220+BH237+BH252+BH214</f>
        <v>0</v>
      </c>
      <c r="BI256" s="69">
        <f t="shared" si="1478"/>
        <v>9860467.3979999982</v>
      </c>
      <c r="BJ256" s="33">
        <f>BJ18+BJ90+BJ137+BJ160+BJ216+BJ220+BJ237</f>
        <v>4222513.8000000007</v>
      </c>
      <c r="BK256" s="33">
        <f>BK18+BK90+BK137+BK160+BK216+BK220+BK237</f>
        <v>50756.650000000023</v>
      </c>
      <c r="BL256" s="33">
        <f t="shared" si="1067"/>
        <v>4273270.4500000011</v>
      </c>
      <c r="BM256" s="33">
        <f>BM18+BM90+BM137+BM160+BM216+BM220+BM237+BM252</f>
        <v>130724.838</v>
      </c>
      <c r="BN256" s="33">
        <f t="shared" si="1441"/>
        <v>4403995.2880000016</v>
      </c>
      <c r="BO256" s="33">
        <f>BO18+BO90+BO137+BO160+BO216+BO220+BO237+BO252</f>
        <v>0</v>
      </c>
      <c r="BP256" s="33">
        <f t="shared" si="1480"/>
        <v>4403995.2880000016</v>
      </c>
      <c r="BQ256" s="33">
        <f>BQ18+BQ90+BQ137+BQ160+BQ216+BQ220+BQ237+BQ252</f>
        <v>0</v>
      </c>
      <c r="BR256" s="33">
        <f t="shared" si="1481"/>
        <v>4403995.2880000016</v>
      </c>
      <c r="BS256" s="33">
        <f>BS18+BS90+BS137+BS160+BS216+BS220+BS237+BS252</f>
        <v>124349.08899999998</v>
      </c>
      <c r="BT256" s="33">
        <f t="shared" si="1482"/>
        <v>4528344.3770000013</v>
      </c>
      <c r="BU256" s="33">
        <f>BU18+BU90+BU137+BU160+BU216+BU220+BU237+BU252</f>
        <v>-103801.60000000001</v>
      </c>
      <c r="BV256" s="33">
        <f t="shared" si="1483"/>
        <v>4424542.7770000016</v>
      </c>
      <c r="BW256" s="33">
        <f>BW18+BW90+BW137+BW160+BW216+BW220+BW237+BW252+BW214</f>
        <v>150338.503</v>
      </c>
      <c r="BX256" s="33">
        <f t="shared" si="1484"/>
        <v>4574881.2800000012</v>
      </c>
      <c r="BY256" s="33">
        <f>BY18+BY90+BY137+BY160+BY216+BY220+BY237+BY252+BY214</f>
        <v>-7736.1820000000007</v>
      </c>
      <c r="BZ256" s="33">
        <f t="shared" si="1485"/>
        <v>4567145.0980000012</v>
      </c>
      <c r="CA256" s="33">
        <f>CA18+CA90+CA137+CA160+CA216+CA220+CA237+CA252+CA214</f>
        <v>66804.800000000047</v>
      </c>
      <c r="CB256" s="33">
        <f t="shared" si="1486"/>
        <v>4633949.898000001</v>
      </c>
      <c r="CC256" s="31">
        <f>CC18+CC90+CC137+CC160+CC216+CC220+CC237+CC252+CC214</f>
        <v>0</v>
      </c>
      <c r="CD256" s="33">
        <f t="shared" si="1487"/>
        <v>4633949.898000001</v>
      </c>
      <c r="CE256" s="33">
        <f>CE18+CE90+CE137+CE160+CE216+CE220+CE237+CE252+CE214</f>
        <v>0</v>
      </c>
      <c r="CF256" s="69">
        <f t="shared" si="1488"/>
        <v>4633949.898000001</v>
      </c>
      <c r="CG256" s="27"/>
      <c r="CH256" s="20"/>
      <c r="CI256" s="8"/>
    </row>
    <row r="257" spans="1:87" x14ac:dyDescent="0.35">
      <c r="A257" s="128"/>
      <c r="B257" s="129" t="s">
        <v>9</v>
      </c>
      <c r="C257" s="130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69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42"/>
      <c r="AJ257" s="69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42"/>
      <c r="BI257" s="69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42"/>
      <c r="CF257" s="69"/>
      <c r="CG257" s="25"/>
      <c r="CI257" s="8"/>
    </row>
    <row r="258" spans="1:87" x14ac:dyDescent="0.35">
      <c r="A258" s="128"/>
      <c r="B258" s="129" t="s">
        <v>20</v>
      </c>
      <c r="C258" s="131"/>
      <c r="D258" s="31">
        <f>D163</f>
        <v>621346</v>
      </c>
      <c r="E258" s="31">
        <f>E163</f>
        <v>0</v>
      </c>
      <c r="F258" s="31">
        <f t="shared" si="1039"/>
        <v>621346</v>
      </c>
      <c r="G258" s="31">
        <f>G163</f>
        <v>0</v>
      </c>
      <c r="H258" s="31">
        <f t="shared" ref="H258:H261" si="1489">F258+G258</f>
        <v>621346</v>
      </c>
      <c r="I258" s="31">
        <f>I163</f>
        <v>0</v>
      </c>
      <c r="J258" s="31">
        <f t="shared" ref="J258:J261" si="1490">H258+I258</f>
        <v>621346</v>
      </c>
      <c r="K258" s="31">
        <f>K163</f>
        <v>0</v>
      </c>
      <c r="L258" s="31">
        <f t="shared" ref="L258:L261" si="1491">J258+K258</f>
        <v>621346</v>
      </c>
      <c r="M258" s="31">
        <f>M163</f>
        <v>0</v>
      </c>
      <c r="N258" s="31">
        <f t="shared" ref="N258:N261" si="1492">L258+M258</f>
        <v>621346</v>
      </c>
      <c r="O258" s="69">
        <f>O163</f>
        <v>0</v>
      </c>
      <c r="P258" s="31">
        <f t="shared" ref="P258:P261" si="1493">N258+O258</f>
        <v>621346</v>
      </c>
      <c r="Q258" s="31">
        <f>Q163</f>
        <v>0</v>
      </c>
      <c r="R258" s="31">
        <f t="shared" ref="R258:R261" si="1494">P258+Q258</f>
        <v>621346</v>
      </c>
      <c r="S258" s="31">
        <f>S163</f>
        <v>0</v>
      </c>
      <c r="T258" s="31">
        <f t="shared" ref="T258:T261" si="1495">R258+S258</f>
        <v>621346</v>
      </c>
      <c r="U258" s="31">
        <f>U163</f>
        <v>0</v>
      </c>
      <c r="V258" s="31">
        <f t="shared" ref="V258:V261" si="1496">T258+U258</f>
        <v>621346</v>
      </c>
      <c r="W258" s="31">
        <f>W163</f>
        <v>-213603.4</v>
      </c>
      <c r="X258" s="31">
        <f t="shared" ref="X258:X261" si="1497">V258+W258</f>
        <v>407742.6</v>
      </c>
      <c r="Y258" s="31">
        <f>Y163</f>
        <v>0</v>
      </c>
      <c r="Z258" s="31">
        <f t="shared" ref="Z258:Z261" si="1498">X258+Y258</f>
        <v>407742.6</v>
      </c>
      <c r="AA258" s="31">
        <f>AA163</f>
        <v>0</v>
      </c>
      <c r="AB258" s="31">
        <f t="shared" ref="AB258:AB262" si="1499">Z258+AA258</f>
        <v>407742.6</v>
      </c>
      <c r="AC258" s="31">
        <f>AC163</f>
        <v>0</v>
      </c>
      <c r="AD258" s="31">
        <f t="shared" ref="AD258:AD262" si="1500">AB258+AC258</f>
        <v>407742.6</v>
      </c>
      <c r="AE258" s="31">
        <f>AE163</f>
        <v>0</v>
      </c>
      <c r="AF258" s="31">
        <f t="shared" ref="AF258:AF262" si="1501">AD258+AE258</f>
        <v>407742.6</v>
      </c>
      <c r="AG258" s="31">
        <f>AG163</f>
        <v>0</v>
      </c>
      <c r="AH258" s="31">
        <f t="shared" ref="AH258:AH262" si="1502">AF258+AG258</f>
        <v>407742.6</v>
      </c>
      <c r="AI258" s="42">
        <f>AI163</f>
        <v>0</v>
      </c>
      <c r="AJ258" s="69">
        <f t="shared" ref="AJ258:AJ262" si="1503">AH258+AI258</f>
        <v>407742.6</v>
      </c>
      <c r="AK258" s="31">
        <f>AK163</f>
        <v>525000</v>
      </c>
      <c r="AL258" s="31">
        <f>AL163</f>
        <v>0</v>
      </c>
      <c r="AM258" s="31">
        <f t="shared" si="1055"/>
        <v>525000</v>
      </c>
      <c r="AN258" s="31">
        <f>AN163</f>
        <v>0</v>
      </c>
      <c r="AO258" s="31">
        <f t="shared" ref="AO258:AO261" si="1504">AM258+AN258</f>
        <v>525000</v>
      </c>
      <c r="AP258" s="31">
        <f>AP163</f>
        <v>0</v>
      </c>
      <c r="AQ258" s="31">
        <f t="shared" ref="AQ258:AQ261" si="1505">AO258+AP258</f>
        <v>525000</v>
      </c>
      <c r="AR258" s="31">
        <f>AR163</f>
        <v>0</v>
      </c>
      <c r="AS258" s="31">
        <f t="shared" ref="AS258:AS261" si="1506">AQ258+AR258</f>
        <v>525000</v>
      </c>
      <c r="AT258" s="31">
        <f>AT163</f>
        <v>0</v>
      </c>
      <c r="AU258" s="31">
        <f t="shared" ref="AU258:AU261" si="1507">AS258+AT258</f>
        <v>525000</v>
      </c>
      <c r="AV258" s="31">
        <f>AV163</f>
        <v>0</v>
      </c>
      <c r="AW258" s="31">
        <f t="shared" ref="AW258:AW261" si="1508">AU258+AV258</f>
        <v>525000</v>
      </c>
      <c r="AX258" s="31">
        <f>AX163</f>
        <v>88311.4</v>
      </c>
      <c r="AY258" s="31">
        <f t="shared" ref="AY258:AY261" si="1509">AW258+AX258</f>
        <v>613311.4</v>
      </c>
      <c r="AZ258" s="31">
        <f>AZ163</f>
        <v>0</v>
      </c>
      <c r="BA258" s="31">
        <f t="shared" ref="BA258:BA261" si="1510">AY258+AZ258</f>
        <v>613311.4</v>
      </c>
      <c r="BB258" s="31">
        <f>BB163</f>
        <v>0</v>
      </c>
      <c r="BC258" s="31">
        <f t="shared" ref="BC258:BC262" si="1511">BA258+BB258</f>
        <v>613311.4</v>
      </c>
      <c r="BD258" s="31">
        <f>BD163</f>
        <v>0</v>
      </c>
      <c r="BE258" s="31">
        <f t="shared" ref="BE258:BE262" si="1512">BC258+BD258</f>
        <v>613311.4</v>
      </c>
      <c r="BF258" s="31">
        <f>BF163</f>
        <v>0</v>
      </c>
      <c r="BG258" s="31">
        <f t="shared" ref="BG258:BG262" si="1513">BE258+BF258</f>
        <v>613311.4</v>
      </c>
      <c r="BH258" s="42">
        <f>BH163</f>
        <v>0</v>
      </c>
      <c r="BI258" s="69">
        <f t="shared" ref="BI258:BI262" si="1514">BG258+BH258</f>
        <v>613311.4</v>
      </c>
      <c r="BJ258" s="31">
        <f>BJ163</f>
        <v>1125000</v>
      </c>
      <c r="BK258" s="31">
        <f>BK163</f>
        <v>0</v>
      </c>
      <c r="BL258" s="31">
        <f t="shared" si="1067"/>
        <v>1125000</v>
      </c>
      <c r="BM258" s="31">
        <f>BM163</f>
        <v>0</v>
      </c>
      <c r="BN258" s="31">
        <f t="shared" ref="BN258:BN261" si="1515">BL258+BM258</f>
        <v>1125000</v>
      </c>
      <c r="BO258" s="31">
        <f>BO163</f>
        <v>0</v>
      </c>
      <c r="BP258" s="31">
        <f t="shared" ref="BP258:BP261" si="1516">BN258+BO258</f>
        <v>1125000</v>
      </c>
      <c r="BQ258" s="31">
        <f>BQ163</f>
        <v>0</v>
      </c>
      <c r="BR258" s="31">
        <f t="shared" ref="BR258:BR261" si="1517">BP258+BQ258</f>
        <v>1125000</v>
      </c>
      <c r="BS258" s="31">
        <f>BS163</f>
        <v>0</v>
      </c>
      <c r="BT258" s="31">
        <f t="shared" ref="BT258:BT261" si="1518">BR258+BS258</f>
        <v>1125000</v>
      </c>
      <c r="BU258" s="31">
        <f>BU163</f>
        <v>0</v>
      </c>
      <c r="BV258" s="31">
        <f t="shared" ref="BV258:BV261" si="1519">BT258+BU258</f>
        <v>1125000</v>
      </c>
      <c r="BW258" s="31">
        <f>BW163</f>
        <v>-2.9103830456733704E-11</v>
      </c>
      <c r="BX258" s="31">
        <f t="shared" ref="BX258:BX261" si="1520">BV258+BW258</f>
        <v>1125000</v>
      </c>
      <c r="BY258" s="31">
        <f>BY163</f>
        <v>0</v>
      </c>
      <c r="BZ258" s="31">
        <f t="shared" ref="BZ258:BZ262" si="1521">BX258+BY258</f>
        <v>1125000</v>
      </c>
      <c r="CA258" s="31">
        <f>CA163</f>
        <v>0</v>
      </c>
      <c r="CB258" s="31">
        <f t="shared" ref="CB258:CB262" si="1522">BZ258+CA258</f>
        <v>1125000</v>
      </c>
      <c r="CC258" s="31">
        <f>CC163</f>
        <v>0</v>
      </c>
      <c r="CD258" s="31">
        <f t="shared" ref="CD258:CD262" si="1523">CB258+CC258</f>
        <v>1125000</v>
      </c>
      <c r="CE258" s="42">
        <f>CE163</f>
        <v>0</v>
      </c>
      <c r="CF258" s="69">
        <f t="shared" ref="CF258:CF262" si="1524">CD258+CE258</f>
        <v>1125000</v>
      </c>
      <c r="CG258" s="25"/>
      <c r="CI258" s="8"/>
    </row>
    <row r="259" spans="1:87" x14ac:dyDescent="0.35">
      <c r="A259" s="128"/>
      <c r="B259" s="129" t="s">
        <v>12</v>
      </c>
      <c r="C259" s="131"/>
      <c r="D259" s="31">
        <f>D21+D93+D140+D223</f>
        <v>449555.10000000003</v>
      </c>
      <c r="E259" s="31">
        <f>E21+E93+E140+E223</f>
        <v>-66895.599999999991</v>
      </c>
      <c r="F259" s="31">
        <f t="shared" si="1039"/>
        <v>382659.50000000006</v>
      </c>
      <c r="G259" s="31">
        <f>G21+G93+G140+G223</f>
        <v>0</v>
      </c>
      <c r="H259" s="31">
        <f t="shared" si="1489"/>
        <v>382659.50000000006</v>
      </c>
      <c r="I259" s="31">
        <f>I21+I93+I140+I223</f>
        <v>0</v>
      </c>
      <c r="J259" s="31">
        <f t="shared" si="1490"/>
        <v>382659.50000000006</v>
      </c>
      <c r="K259" s="31">
        <f>K21+K93+K140+K223</f>
        <v>0</v>
      </c>
      <c r="L259" s="31">
        <f t="shared" si="1491"/>
        <v>382659.50000000006</v>
      </c>
      <c r="M259" s="31">
        <f>M21+M93+M140+M223</f>
        <v>0</v>
      </c>
      <c r="N259" s="31">
        <f t="shared" si="1492"/>
        <v>382659.50000000006</v>
      </c>
      <c r="O259" s="69">
        <f>O21+O93+O140+O223</f>
        <v>1056.8</v>
      </c>
      <c r="P259" s="31">
        <f t="shared" si="1493"/>
        <v>383716.30000000005</v>
      </c>
      <c r="Q259" s="31">
        <f>Q21+Q93+Q140+Q223</f>
        <v>0</v>
      </c>
      <c r="R259" s="31">
        <f t="shared" si="1494"/>
        <v>383716.30000000005</v>
      </c>
      <c r="S259" s="31">
        <f>S21+S93+S140+S223</f>
        <v>0</v>
      </c>
      <c r="T259" s="31">
        <f t="shared" si="1495"/>
        <v>383716.30000000005</v>
      </c>
      <c r="U259" s="31">
        <f>U21+U93+U140+U223</f>
        <v>0</v>
      </c>
      <c r="V259" s="31">
        <f t="shared" si="1496"/>
        <v>383716.30000000005</v>
      </c>
      <c r="W259" s="31">
        <f>W21+W93+W140+W223</f>
        <v>0</v>
      </c>
      <c r="X259" s="31">
        <f t="shared" si="1497"/>
        <v>383716.30000000005</v>
      </c>
      <c r="Y259" s="31">
        <f>Y21+Y93+Y140+Y223</f>
        <v>0</v>
      </c>
      <c r="Z259" s="31">
        <f t="shared" si="1498"/>
        <v>383716.30000000005</v>
      </c>
      <c r="AA259" s="31">
        <f>AA21+AA93+AA140+AA223</f>
        <v>0</v>
      </c>
      <c r="AB259" s="31">
        <f t="shared" si="1499"/>
        <v>383716.30000000005</v>
      </c>
      <c r="AC259" s="31">
        <f>AC21+AC93+AC140+AC223</f>
        <v>0</v>
      </c>
      <c r="AD259" s="31">
        <f t="shared" si="1500"/>
        <v>383716.30000000005</v>
      </c>
      <c r="AE259" s="31">
        <f>AE21+AE93+AE140+AE223</f>
        <v>0</v>
      </c>
      <c r="AF259" s="31">
        <f t="shared" si="1501"/>
        <v>383716.30000000005</v>
      </c>
      <c r="AG259" s="31">
        <f>AG21+AG93+AG140+AG223</f>
        <v>0</v>
      </c>
      <c r="AH259" s="31">
        <f t="shared" si="1502"/>
        <v>383716.30000000005</v>
      </c>
      <c r="AI259" s="42">
        <f>AI21+AI93+AI140+AI223</f>
        <v>0</v>
      </c>
      <c r="AJ259" s="69">
        <f t="shared" si="1503"/>
        <v>383716.30000000005</v>
      </c>
      <c r="AK259" s="31">
        <f>AK21+AK93+AK140+AK223</f>
        <v>283053.8</v>
      </c>
      <c r="AL259" s="31">
        <f>AL21+AL93+AL140+AL223</f>
        <v>50521.599999999999</v>
      </c>
      <c r="AM259" s="31">
        <f t="shared" si="1055"/>
        <v>333575.39999999997</v>
      </c>
      <c r="AN259" s="31">
        <f>AN21+AN93+AN140+AN223</f>
        <v>0</v>
      </c>
      <c r="AO259" s="31">
        <f t="shared" si="1504"/>
        <v>333575.39999999997</v>
      </c>
      <c r="AP259" s="31">
        <f>AP21+AP93+AP140+AP223</f>
        <v>0</v>
      </c>
      <c r="AQ259" s="31">
        <f t="shared" si="1505"/>
        <v>333575.39999999997</v>
      </c>
      <c r="AR259" s="31">
        <f>AR21+AR93+AR140+AR223</f>
        <v>0</v>
      </c>
      <c r="AS259" s="31">
        <f t="shared" si="1506"/>
        <v>333575.39999999997</v>
      </c>
      <c r="AT259" s="31">
        <f>AT21+AT93+AT140+AT223</f>
        <v>-75909.899000000005</v>
      </c>
      <c r="AU259" s="31">
        <f t="shared" si="1507"/>
        <v>257665.50099999996</v>
      </c>
      <c r="AV259" s="31">
        <f>AV21+AV93+AV140+AV223</f>
        <v>0</v>
      </c>
      <c r="AW259" s="31">
        <f t="shared" si="1508"/>
        <v>257665.50099999996</v>
      </c>
      <c r="AX259" s="31">
        <f>AX21+AX93+AX140+AX223</f>
        <v>0</v>
      </c>
      <c r="AY259" s="31">
        <f t="shared" si="1509"/>
        <v>257665.50099999996</v>
      </c>
      <c r="AZ259" s="31">
        <f>AZ21+AZ93+AZ140+AZ223</f>
        <v>0</v>
      </c>
      <c r="BA259" s="31">
        <f t="shared" si="1510"/>
        <v>257665.50099999996</v>
      </c>
      <c r="BB259" s="31">
        <f>BB21+BB93+BB140+BB223</f>
        <v>0</v>
      </c>
      <c r="BC259" s="31">
        <f t="shared" si="1511"/>
        <v>257665.50099999996</v>
      </c>
      <c r="BD259" s="31">
        <f>BD21+BD93+BD140+BD223</f>
        <v>0</v>
      </c>
      <c r="BE259" s="31">
        <f t="shared" si="1512"/>
        <v>257665.50099999996</v>
      </c>
      <c r="BF259" s="31">
        <f>BF21+BF93+BF140+BF223</f>
        <v>0</v>
      </c>
      <c r="BG259" s="31">
        <f t="shared" si="1513"/>
        <v>257665.50099999996</v>
      </c>
      <c r="BH259" s="42">
        <f>BH21+BH93+BH140+BH223</f>
        <v>0</v>
      </c>
      <c r="BI259" s="69">
        <f t="shared" si="1514"/>
        <v>257665.50099999996</v>
      </c>
      <c r="BJ259" s="31">
        <f>BJ21+BJ93+BJ140+BJ223</f>
        <v>368128.70000000007</v>
      </c>
      <c r="BK259" s="31">
        <f>BK21+BK93+BK140+BK223</f>
        <v>0</v>
      </c>
      <c r="BL259" s="31">
        <f t="shared" si="1067"/>
        <v>368128.70000000007</v>
      </c>
      <c r="BM259" s="31">
        <f>BM21+BM93+BM140+BM223</f>
        <v>0</v>
      </c>
      <c r="BN259" s="31">
        <f t="shared" si="1515"/>
        <v>368128.70000000007</v>
      </c>
      <c r="BO259" s="31">
        <f>BO21+BO93+BO140+BO223</f>
        <v>0</v>
      </c>
      <c r="BP259" s="31">
        <f t="shared" si="1516"/>
        <v>368128.70000000007</v>
      </c>
      <c r="BQ259" s="31">
        <f>BQ21+BQ93+BQ140+BQ223</f>
        <v>0</v>
      </c>
      <c r="BR259" s="31">
        <f t="shared" si="1517"/>
        <v>368128.70000000007</v>
      </c>
      <c r="BS259" s="31">
        <f>BS21+BS93+BS140+BS223</f>
        <v>50423.485999999997</v>
      </c>
      <c r="BT259" s="31">
        <f t="shared" si="1518"/>
        <v>418552.18600000005</v>
      </c>
      <c r="BU259" s="31">
        <f>BU21+BU93+BU140+BU223</f>
        <v>0</v>
      </c>
      <c r="BV259" s="31">
        <f t="shared" si="1519"/>
        <v>418552.18600000005</v>
      </c>
      <c r="BW259" s="31">
        <f>BW21+BW93+BW140+BW223</f>
        <v>0</v>
      </c>
      <c r="BX259" s="31">
        <f t="shared" si="1520"/>
        <v>418552.18600000005</v>
      </c>
      <c r="BY259" s="31">
        <f>BY21+BY93+BY140+BY223</f>
        <v>0</v>
      </c>
      <c r="BZ259" s="31">
        <f t="shared" si="1521"/>
        <v>418552.18600000005</v>
      </c>
      <c r="CA259" s="31">
        <f>CA21+CA93+CA140+CA223</f>
        <v>0</v>
      </c>
      <c r="CB259" s="31">
        <f t="shared" si="1522"/>
        <v>418552.18600000005</v>
      </c>
      <c r="CC259" s="31">
        <f>CC21+CC93+CC140+CC223</f>
        <v>0</v>
      </c>
      <c r="CD259" s="31">
        <f t="shared" si="1523"/>
        <v>418552.18600000005</v>
      </c>
      <c r="CE259" s="42">
        <f>CE21+CE93+CE140+CE223</f>
        <v>0</v>
      </c>
      <c r="CF259" s="69">
        <f t="shared" si="1524"/>
        <v>418552.18600000005</v>
      </c>
      <c r="CG259" s="25"/>
      <c r="CI259" s="8"/>
    </row>
    <row r="260" spans="1:87" x14ac:dyDescent="0.35">
      <c r="A260" s="128"/>
      <c r="B260" s="129" t="s">
        <v>19</v>
      </c>
      <c r="C260" s="131"/>
      <c r="D260" s="31">
        <f>D22+D94</f>
        <v>562558.19999999995</v>
      </c>
      <c r="E260" s="31">
        <f>E22+E94</f>
        <v>129888.70000000001</v>
      </c>
      <c r="F260" s="31">
        <f t="shared" si="1039"/>
        <v>692446.89999999991</v>
      </c>
      <c r="G260" s="31">
        <f>G22+G94</f>
        <v>0</v>
      </c>
      <c r="H260" s="31">
        <f t="shared" si="1489"/>
        <v>692446.89999999991</v>
      </c>
      <c r="I260" s="31">
        <f>I22+I94</f>
        <v>0</v>
      </c>
      <c r="J260" s="31">
        <f t="shared" si="1490"/>
        <v>692446.89999999991</v>
      </c>
      <c r="K260" s="31">
        <f>K22+K94+K164</f>
        <v>0</v>
      </c>
      <c r="L260" s="31">
        <f t="shared" si="1491"/>
        <v>692446.89999999991</v>
      </c>
      <c r="M260" s="31">
        <f>M22+M94+M164</f>
        <v>0</v>
      </c>
      <c r="N260" s="31">
        <f t="shared" si="1492"/>
        <v>692446.89999999991</v>
      </c>
      <c r="O260" s="69">
        <f>O22+O94+O164</f>
        <v>256500</v>
      </c>
      <c r="P260" s="31">
        <f t="shared" si="1493"/>
        <v>948946.89999999991</v>
      </c>
      <c r="Q260" s="31">
        <f>Q22+Q94+Q164</f>
        <v>0</v>
      </c>
      <c r="R260" s="31">
        <f t="shared" si="1494"/>
        <v>948946.89999999991</v>
      </c>
      <c r="S260" s="31">
        <f>S22+S94+S164</f>
        <v>0</v>
      </c>
      <c r="T260" s="31">
        <f t="shared" si="1495"/>
        <v>948946.89999999991</v>
      </c>
      <c r="U260" s="31">
        <f>U22+U94+U164</f>
        <v>0</v>
      </c>
      <c r="V260" s="31">
        <f t="shared" si="1496"/>
        <v>948946.89999999991</v>
      </c>
      <c r="W260" s="31">
        <f>W22+W94+W164</f>
        <v>0</v>
      </c>
      <c r="X260" s="31">
        <f t="shared" si="1497"/>
        <v>948946.89999999991</v>
      </c>
      <c r="Y260" s="31">
        <f>Y22+Y94+Y164</f>
        <v>0</v>
      </c>
      <c r="Z260" s="31">
        <f t="shared" si="1498"/>
        <v>948946.89999999991</v>
      </c>
      <c r="AA260" s="31">
        <f>AA22+AA94+AA164</f>
        <v>0</v>
      </c>
      <c r="AB260" s="31">
        <f t="shared" si="1499"/>
        <v>948946.89999999991</v>
      </c>
      <c r="AC260" s="31">
        <f>AC22+AC94+AC164</f>
        <v>0</v>
      </c>
      <c r="AD260" s="31">
        <f t="shared" si="1500"/>
        <v>948946.89999999991</v>
      </c>
      <c r="AE260" s="31">
        <f>AE22+AE94+AE164</f>
        <v>0</v>
      </c>
      <c r="AF260" s="31">
        <f t="shared" si="1501"/>
        <v>948946.89999999991</v>
      </c>
      <c r="AG260" s="31">
        <f>AG22+AG94+AG164</f>
        <v>0</v>
      </c>
      <c r="AH260" s="31">
        <f t="shared" si="1502"/>
        <v>948946.89999999991</v>
      </c>
      <c r="AI260" s="42">
        <f>AI22+AI94+AI164</f>
        <v>0</v>
      </c>
      <c r="AJ260" s="69">
        <f t="shared" si="1503"/>
        <v>948946.89999999991</v>
      </c>
      <c r="AK260" s="31">
        <f>AK22+AK94</f>
        <v>103845.8</v>
      </c>
      <c r="AL260" s="31">
        <f>AL22+AL94</f>
        <v>959911</v>
      </c>
      <c r="AM260" s="31">
        <f t="shared" si="1055"/>
        <v>1063756.8</v>
      </c>
      <c r="AN260" s="31">
        <f>AN22+AN94</f>
        <v>0</v>
      </c>
      <c r="AO260" s="31">
        <f t="shared" si="1504"/>
        <v>1063756.8</v>
      </c>
      <c r="AP260" s="31">
        <f>AP22+AP94</f>
        <v>0</v>
      </c>
      <c r="AQ260" s="31">
        <f t="shared" si="1505"/>
        <v>1063756.8</v>
      </c>
      <c r="AR260" s="31">
        <f>AR22+AR94+AR164</f>
        <v>0</v>
      </c>
      <c r="AS260" s="31">
        <f t="shared" si="1506"/>
        <v>1063756.8</v>
      </c>
      <c r="AT260" s="31">
        <f>AT22+AT94+AT164</f>
        <v>0</v>
      </c>
      <c r="AU260" s="31">
        <f t="shared" si="1507"/>
        <v>1063756.8</v>
      </c>
      <c r="AV260" s="31">
        <f>AV22+AV94+AV164</f>
        <v>0</v>
      </c>
      <c r="AW260" s="31">
        <f t="shared" si="1508"/>
        <v>1063756.8</v>
      </c>
      <c r="AX260" s="31">
        <f>AX22+AX94+AX164</f>
        <v>0</v>
      </c>
      <c r="AY260" s="31">
        <f t="shared" si="1509"/>
        <v>1063756.8</v>
      </c>
      <c r="AZ260" s="31">
        <f>AZ22+AZ94+AZ164</f>
        <v>0</v>
      </c>
      <c r="BA260" s="31">
        <f t="shared" si="1510"/>
        <v>1063756.8</v>
      </c>
      <c r="BB260" s="31">
        <f>BB22+BB94+BB164</f>
        <v>0</v>
      </c>
      <c r="BC260" s="31">
        <f t="shared" si="1511"/>
        <v>1063756.8</v>
      </c>
      <c r="BD260" s="31">
        <f>BD22+BD94+BD164</f>
        <v>0</v>
      </c>
      <c r="BE260" s="31">
        <f t="shared" si="1512"/>
        <v>1063756.8</v>
      </c>
      <c r="BF260" s="31">
        <f>BF22+BF94+BF164</f>
        <v>0</v>
      </c>
      <c r="BG260" s="31">
        <f t="shared" si="1513"/>
        <v>1063756.8</v>
      </c>
      <c r="BH260" s="42">
        <f>BH22+BH94+BH164</f>
        <v>0</v>
      </c>
      <c r="BI260" s="69">
        <f t="shared" si="1514"/>
        <v>1063756.8</v>
      </c>
      <c r="BJ260" s="31">
        <f>BJ22+BJ94</f>
        <v>99252.7</v>
      </c>
      <c r="BK260" s="31">
        <f>BK22+BK94</f>
        <v>0</v>
      </c>
      <c r="BL260" s="31">
        <f t="shared" si="1067"/>
        <v>99252.7</v>
      </c>
      <c r="BM260" s="31">
        <f>BM22+BM94</f>
        <v>0</v>
      </c>
      <c r="BN260" s="31">
        <f t="shared" si="1515"/>
        <v>99252.7</v>
      </c>
      <c r="BO260" s="31">
        <f>BO22+BO94</f>
        <v>0</v>
      </c>
      <c r="BP260" s="31">
        <f t="shared" si="1516"/>
        <v>99252.7</v>
      </c>
      <c r="BQ260" s="31">
        <f>BQ22+BQ94+BQ164</f>
        <v>0</v>
      </c>
      <c r="BR260" s="31">
        <f t="shared" si="1517"/>
        <v>99252.7</v>
      </c>
      <c r="BS260" s="31">
        <f>BS22+BS94+BS164</f>
        <v>0</v>
      </c>
      <c r="BT260" s="31">
        <f t="shared" si="1518"/>
        <v>99252.7</v>
      </c>
      <c r="BU260" s="31">
        <f>BU22+BU94+BU164</f>
        <v>0</v>
      </c>
      <c r="BV260" s="31">
        <f t="shared" si="1519"/>
        <v>99252.7</v>
      </c>
      <c r="BW260" s="31">
        <f>BW22+BW94+BW164</f>
        <v>0</v>
      </c>
      <c r="BX260" s="31">
        <f t="shared" si="1520"/>
        <v>99252.7</v>
      </c>
      <c r="BY260" s="31">
        <f>BY22+BY94+BY164</f>
        <v>0</v>
      </c>
      <c r="BZ260" s="31">
        <f t="shared" si="1521"/>
        <v>99252.7</v>
      </c>
      <c r="CA260" s="31">
        <f>CA22+CA94+CA164</f>
        <v>0</v>
      </c>
      <c r="CB260" s="31">
        <f t="shared" si="1522"/>
        <v>99252.7</v>
      </c>
      <c r="CC260" s="31">
        <f>CC22+CC94+CC164</f>
        <v>0</v>
      </c>
      <c r="CD260" s="31">
        <f t="shared" si="1523"/>
        <v>99252.7</v>
      </c>
      <c r="CE260" s="42">
        <f>CE22+CE94+CE164</f>
        <v>0</v>
      </c>
      <c r="CF260" s="69">
        <f t="shared" si="1524"/>
        <v>99252.7</v>
      </c>
      <c r="CG260" s="25"/>
      <c r="CI260" s="8"/>
    </row>
    <row r="261" spans="1:87" x14ac:dyDescent="0.35">
      <c r="A261" s="128"/>
      <c r="B261" s="170" t="s">
        <v>26</v>
      </c>
      <c r="C261" s="171"/>
      <c r="D261" s="31">
        <f>D95</f>
        <v>1138038.3</v>
      </c>
      <c r="E261" s="31">
        <f>E95</f>
        <v>-344676.79999999993</v>
      </c>
      <c r="F261" s="31">
        <f t="shared" si="1039"/>
        <v>793361.50000000012</v>
      </c>
      <c r="G261" s="31">
        <f>G95</f>
        <v>0</v>
      </c>
      <c r="H261" s="31">
        <f t="shared" si="1489"/>
        <v>793361.50000000012</v>
      </c>
      <c r="I261" s="31">
        <f>I95</f>
        <v>0</v>
      </c>
      <c r="J261" s="31">
        <f t="shared" si="1490"/>
        <v>793361.50000000012</v>
      </c>
      <c r="K261" s="31">
        <f>K95</f>
        <v>0</v>
      </c>
      <c r="L261" s="31">
        <f t="shared" si="1491"/>
        <v>793361.50000000012</v>
      </c>
      <c r="M261" s="31">
        <f>M95</f>
        <v>0</v>
      </c>
      <c r="N261" s="31">
        <f t="shared" si="1492"/>
        <v>793361.50000000012</v>
      </c>
      <c r="O261" s="69">
        <f>O95</f>
        <v>7274.442</v>
      </c>
      <c r="P261" s="31">
        <f t="shared" si="1493"/>
        <v>800635.94200000016</v>
      </c>
      <c r="Q261" s="31">
        <f>Q95</f>
        <v>0</v>
      </c>
      <c r="R261" s="31">
        <f t="shared" si="1494"/>
        <v>800635.94200000016</v>
      </c>
      <c r="S261" s="31">
        <f>S95</f>
        <v>0</v>
      </c>
      <c r="T261" s="31">
        <f t="shared" si="1495"/>
        <v>800635.94200000016</v>
      </c>
      <c r="U261" s="31">
        <f>U95</f>
        <v>0</v>
      </c>
      <c r="V261" s="31">
        <f t="shared" si="1496"/>
        <v>800635.94200000016</v>
      </c>
      <c r="W261" s="31">
        <f>W95</f>
        <v>0</v>
      </c>
      <c r="X261" s="31">
        <f t="shared" si="1497"/>
        <v>800635.94200000016</v>
      </c>
      <c r="Y261" s="31">
        <f>Y95</f>
        <v>0</v>
      </c>
      <c r="Z261" s="31">
        <f t="shared" si="1498"/>
        <v>800635.94200000016</v>
      </c>
      <c r="AA261" s="31">
        <f>AA95</f>
        <v>0</v>
      </c>
      <c r="AB261" s="31">
        <f t="shared" si="1499"/>
        <v>800635.94200000016</v>
      </c>
      <c r="AC261" s="31">
        <f>AC95</f>
        <v>0</v>
      </c>
      <c r="AD261" s="31">
        <f t="shared" si="1500"/>
        <v>800635.94200000016</v>
      </c>
      <c r="AE261" s="31">
        <f>AE95</f>
        <v>0</v>
      </c>
      <c r="AF261" s="31">
        <f t="shared" si="1501"/>
        <v>800635.94200000016</v>
      </c>
      <c r="AG261" s="31">
        <f>AG95</f>
        <v>0</v>
      </c>
      <c r="AH261" s="31">
        <f t="shared" si="1502"/>
        <v>800635.94200000016</v>
      </c>
      <c r="AI261" s="42">
        <f>AI95</f>
        <v>0</v>
      </c>
      <c r="AJ261" s="69">
        <f t="shared" si="1503"/>
        <v>800635.94200000016</v>
      </c>
      <c r="AK261" s="31">
        <f>AK95</f>
        <v>4740174.3999999994</v>
      </c>
      <c r="AL261" s="31">
        <f>AL95</f>
        <v>-250718.5</v>
      </c>
      <c r="AM261" s="31">
        <f t="shared" si="1055"/>
        <v>4489455.8999999994</v>
      </c>
      <c r="AN261" s="31">
        <f>AN95</f>
        <v>0</v>
      </c>
      <c r="AO261" s="31">
        <f t="shared" si="1504"/>
        <v>4489455.8999999994</v>
      </c>
      <c r="AP261" s="31">
        <f>AP95</f>
        <v>0</v>
      </c>
      <c r="AQ261" s="31">
        <f t="shared" si="1505"/>
        <v>4489455.8999999994</v>
      </c>
      <c r="AR261" s="31">
        <f>AR95</f>
        <v>0</v>
      </c>
      <c r="AS261" s="31">
        <f t="shared" si="1506"/>
        <v>4489455.8999999994</v>
      </c>
      <c r="AT261" s="31">
        <f>AT95</f>
        <v>-120158.099</v>
      </c>
      <c r="AU261" s="31">
        <f t="shared" si="1507"/>
        <v>4369297.800999999</v>
      </c>
      <c r="AV261" s="31">
        <f>AV95</f>
        <v>0</v>
      </c>
      <c r="AW261" s="31">
        <f t="shared" si="1508"/>
        <v>4369297.800999999</v>
      </c>
      <c r="AX261" s="31">
        <f>AX95</f>
        <v>0</v>
      </c>
      <c r="AY261" s="31">
        <f t="shared" si="1509"/>
        <v>4369297.800999999</v>
      </c>
      <c r="AZ261" s="31">
        <f>AZ95</f>
        <v>0</v>
      </c>
      <c r="BA261" s="31">
        <f t="shared" si="1510"/>
        <v>4369297.800999999</v>
      </c>
      <c r="BB261" s="31">
        <f>BB95</f>
        <v>0</v>
      </c>
      <c r="BC261" s="31">
        <f t="shared" si="1511"/>
        <v>4369297.800999999</v>
      </c>
      <c r="BD261" s="31">
        <f>BD95</f>
        <v>0</v>
      </c>
      <c r="BE261" s="31">
        <f t="shared" si="1512"/>
        <v>4369297.800999999</v>
      </c>
      <c r="BF261" s="31">
        <f>BF95</f>
        <v>0</v>
      </c>
      <c r="BG261" s="31">
        <f t="shared" si="1513"/>
        <v>4369297.800999999</v>
      </c>
      <c r="BH261" s="42">
        <f>BH95</f>
        <v>0</v>
      </c>
      <c r="BI261" s="69">
        <f t="shared" si="1514"/>
        <v>4369297.800999999</v>
      </c>
      <c r="BJ261" s="31">
        <f>BJ95</f>
        <v>0</v>
      </c>
      <c r="BK261" s="31">
        <f>BK95</f>
        <v>0</v>
      </c>
      <c r="BL261" s="31">
        <f t="shared" si="1067"/>
        <v>0</v>
      </c>
      <c r="BM261" s="31">
        <f>BM95</f>
        <v>0</v>
      </c>
      <c r="BN261" s="31">
        <f t="shared" si="1515"/>
        <v>0</v>
      </c>
      <c r="BO261" s="31">
        <f>BO95</f>
        <v>0</v>
      </c>
      <c r="BP261" s="31">
        <f t="shared" si="1516"/>
        <v>0</v>
      </c>
      <c r="BQ261" s="31">
        <f>BQ95</f>
        <v>0</v>
      </c>
      <c r="BR261" s="31">
        <f t="shared" si="1517"/>
        <v>0</v>
      </c>
      <c r="BS261" s="31">
        <f>BS95</f>
        <v>0</v>
      </c>
      <c r="BT261" s="31">
        <f t="shared" si="1518"/>
        <v>0</v>
      </c>
      <c r="BU261" s="31">
        <f>BU95</f>
        <v>0</v>
      </c>
      <c r="BV261" s="31">
        <f t="shared" si="1519"/>
        <v>0</v>
      </c>
      <c r="BW261" s="31">
        <f>BW95</f>
        <v>0</v>
      </c>
      <c r="BX261" s="31">
        <f t="shared" si="1520"/>
        <v>0</v>
      </c>
      <c r="BY261" s="31">
        <f>BY95</f>
        <v>0</v>
      </c>
      <c r="BZ261" s="31">
        <f t="shared" si="1521"/>
        <v>0</v>
      </c>
      <c r="CA261" s="31">
        <f>CA95</f>
        <v>0</v>
      </c>
      <c r="CB261" s="31">
        <f t="shared" si="1522"/>
        <v>0</v>
      </c>
      <c r="CC261" s="31">
        <f>CC95</f>
        <v>0</v>
      </c>
      <c r="CD261" s="31">
        <f t="shared" si="1523"/>
        <v>0</v>
      </c>
      <c r="CE261" s="42">
        <f>CE95</f>
        <v>0</v>
      </c>
      <c r="CF261" s="69">
        <f t="shared" si="1524"/>
        <v>0</v>
      </c>
      <c r="CG261" s="25"/>
      <c r="CI261" s="8"/>
    </row>
    <row r="262" spans="1:87" x14ac:dyDescent="0.35">
      <c r="A262" s="128"/>
      <c r="B262" s="170" t="s">
        <v>374</v>
      </c>
      <c r="C262" s="17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69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>
        <f>AA23</f>
        <v>13019.334999999999</v>
      </c>
      <c r="AB262" s="31">
        <f t="shared" si="1499"/>
        <v>13019.334999999999</v>
      </c>
      <c r="AC262" s="31">
        <f>AC23</f>
        <v>0</v>
      </c>
      <c r="AD262" s="31">
        <f t="shared" si="1500"/>
        <v>13019.334999999999</v>
      </c>
      <c r="AE262" s="31">
        <f>AE23</f>
        <v>0</v>
      </c>
      <c r="AF262" s="31">
        <f t="shared" si="1501"/>
        <v>13019.334999999999</v>
      </c>
      <c r="AG262" s="31">
        <f>AG23</f>
        <v>0</v>
      </c>
      <c r="AH262" s="31">
        <f t="shared" si="1502"/>
        <v>13019.334999999999</v>
      </c>
      <c r="AI262" s="42">
        <f>AI23</f>
        <v>0</v>
      </c>
      <c r="AJ262" s="69">
        <f t="shared" si="1503"/>
        <v>13019.334999999999</v>
      </c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>
        <f>BB23</f>
        <v>0</v>
      </c>
      <c r="BC262" s="31">
        <f t="shared" si="1511"/>
        <v>0</v>
      </c>
      <c r="BD262" s="31">
        <f>BD23</f>
        <v>0</v>
      </c>
      <c r="BE262" s="31">
        <f t="shared" si="1512"/>
        <v>0</v>
      </c>
      <c r="BF262" s="31">
        <f>BF23</f>
        <v>0</v>
      </c>
      <c r="BG262" s="31">
        <f t="shared" si="1513"/>
        <v>0</v>
      </c>
      <c r="BH262" s="42">
        <f>BH23</f>
        <v>0</v>
      </c>
      <c r="BI262" s="69">
        <f t="shared" si="1514"/>
        <v>0</v>
      </c>
      <c r="BJ262" s="31"/>
      <c r="BK262" s="31"/>
      <c r="BL262" s="31"/>
      <c r="BM262" s="31"/>
      <c r="BN262" s="31"/>
      <c r="BO262" s="31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>
        <f>BY23</f>
        <v>0</v>
      </c>
      <c r="BZ262" s="31">
        <f t="shared" si="1521"/>
        <v>0</v>
      </c>
      <c r="CA262" s="31">
        <f>CA23</f>
        <v>0</v>
      </c>
      <c r="CB262" s="31">
        <f t="shared" si="1522"/>
        <v>0</v>
      </c>
      <c r="CC262" s="31">
        <f>CC23</f>
        <v>0</v>
      </c>
      <c r="CD262" s="31">
        <f t="shared" si="1523"/>
        <v>0</v>
      </c>
      <c r="CE262" s="42">
        <f>CE23</f>
        <v>0</v>
      </c>
      <c r="CF262" s="69">
        <f t="shared" si="1524"/>
        <v>0</v>
      </c>
      <c r="CG262" s="25"/>
      <c r="CI262" s="8"/>
    </row>
    <row r="263" spans="1:87" x14ac:dyDescent="0.35">
      <c r="A263" s="128"/>
      <c r="B263" s="170" t="s">
        <v>10</v>
      </c>
      <c r="C263" s="17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69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42"/>
      <c r="AJ263" s="69"/>
      <c r="AK263" s="42">
        <f t="shared" ref="AK263:BK263" si="1525">AK256-AK258-AK259-AK260-AK261</f>
        <v>3736867.6999999983</v>
      </c>
      <c r="AL263" s="31">
        <f t="shared" si="1525"/>
        <v>-176232.41000000003</v>
      </c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42"/>
      <c r="BI263" s="69"/>
      <c r="BJ263" s="42">
        <f t="shared" si="1525"/>
        <v>2630132.4000000004</v>
      </c>
      <c r="BK263" s="31">
        <f t="shared" si="1525"/>
        <v>50756.650000000023</v>
      </c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42"/>
      <c r="CF263" s="69"/>
      <c r="CG263" s="25"/>
      <c r="CI263" s="8"/>
    </row>
    <row r="264" spans="1:87" x14ac:dyDescent="0.35">
      <c r="A264" s="128"/>
      <c r="B264" s="170" t="s">
        <v>14</v>
      </c>
      <c r="C264" s="171"/>
      <c r="D264" s="31">
        <f>D96+D98+D99+D101+D103+D104+D105+D107+D108+D110+D111+D24+D25+D26+D28+D33+D42+D48+D53+D54+D55+D56+D57+D61+D66+D78+D80+D82+D84+D113+D153+D217+D224+D231+D232+D233+D234+D238+D119+D155+D239+D240+D241+D242+D243+D244+D245+D246+D247+D248+D227</f>
        <v>2342969.5999999996</v>
      </c>
      <c r="E264" s="31">
        <f>E96+E98+E99+E101+E103+E104+E105+E107+E108+E110+E111+E24+E25+E26+E28+E33+E42+E48+E53+E54+E55+E56+E57+E61+E66+E78+E80+E82+E84+E113+E153+E217+E224+E231+E232+E233+E234+E238+E119+E155+E239+E240+E241+E242+E243+E244+E245+E246+E247+E248+E227+E249+E132+E129</f>
        <v>56204.829000000012</v>
      </c>
      <c r="F264" s="31">
        <f t="shared" si="1039"/>
        <v>2399174.4289999995</v>
      </c>
      <c r="G264" s="31">
        <f>G96+G98+G99+G101+G103+G104+G105+G107+G108+G110+G111+G24+G25+G26+G28+G33+G42+G48+G53+G54+G55+G56+G57+G61+G66+G78+G80+G82+G84+G113+G153+G217+G224+G231+G232+G233+G234+G238+G119+G155+G239+G240+G241+G242+G243+G244+G245+G246+G247+G248+G227+G249+G132+G129+G250+G251+G85+G235</f>
        <v>89711.838999999978</v>
      </c>
      <c r="H264" s="31">
        <f t="shared" ref="H264:H271" si="1526">F264+G264</f>
        <v>2488886.2679999997</v>
      </c>
      <c r="I264" s="31">
        <f>I96+I98+I99+I101+I103+I104+I105+I107+I108+I110+I111+I24+I25+I26+I28+I33+I42+I48+I53+I54+I55+I56+I57+I61+I66+I78+I80+I82+I84+I113+I153+I217+I224+I231+I232+I233+I234+I238+I119+I155+I239+I240+I241+I242+I243+I244+I245+I246+I247+I248+I227+I249+I132+I129+I250+I251+I85+I235</f>
        <v>-2673.2209999999995</v>
      </c>
      <c r="J264" s="31">
        <f t="shared" ref="J264:J271" si="1527">H264+I264</f>
        <v>2486213.0469999998</v>
      </c>
      <c r="K264" s="31">
        <f>K96+K98+K99+K101+K103+K104+K105+K107+K108+K110+K111+K24+K25+K26+K28+K33+K42+K48+K53+K54+K55+K56+K57+K61+K66+K78+K80+K82+K84+K113+K153+K217+K224+K231+K232+K233+K234+K238+K119+K155+K239+K240+K241+K242+K243+K244+K245+K246+K247+K248+K227+K249+K132+K129+K250+K251+K85+K235</f>
        <v>-8668.4629999999997</v>
      </c>
      <c r="L264" s="31">
        <f t="shared" ref="L264:L271" si="1528">J264+K264</f>
        <v>2477544.5839999998</v>
      </c>
      <c r="M264" s="31">
        <f>M96+M98+M99+M101+M103+M104+M105+M107+M108+M110+M111+M24+M25+M26+M28+M33+M42+M48+M53+M54+M55+M56+M57+M61+M66+M78+M80+M82+M84+M113+M153+M217+M224+M231+M232+M233+M234+M238+M119+M155+M239+M240+M241+M242+M243+M244+M245+M246+M247+M248+M227+M249+M132+M129+M250+M251+M85+M235</f>
        <v>0</v>
      </c>
      <c r="N264" s="31">
        <f t="shared" ref="N264:N271" si="1529">L264+M264</f>
        <v>2477544.5839999998</v>
      </c>
      <c r="O264" s="69">
        <f>O96+O98+O99+O101+O103+O104+O105+O107+O108+O110+O111+O24+O25+O26+O28+O33+O42+O48+O53+O54+O55+O56+O57+O61+O66+O78+O80+O82+O84+O113+O153+O217+O224+O231+O232+O233+O234+O238+O119+O155+O239+O240+O241+O242+O243+O244+O245+O246+O247+O248+O227+O249+O132+O129+O250+O251+O85+O235+O86+O87</f>
        <v>17163.097999999998</v>
      </c>
      <c r="P264" s="31">
        <f t="shared" ref="P264:P271" si="1530">N264+O264</f>
        <v>2494707.682</v>
      </c>
      <c r="Q264" s="31">
        <f>Q96+Q98+Q99+Q101+Q103+Q104+Q105+Q107+Q108+Q110+Q111+Q24+Q25+Q26+Q28+Q33+Q42+Q48+Q53+Q54+Q55+Q56+Q57+Q61+Q66+Q78+Q80+Q82+Q84+Q113+Q153+Q217+Q224+Q231+Q232+Q233+Q234+Q238+Q119+Q155+Q239+Q240+Q241+Q242+Q243+Q244+Q245+Q246+Q247+Q248+Q227+Q249+Q132+Q129+Q250+Q251+Q85+Q235+Q86+Q87</f>
        <v>0</v>
      </c>
      <c r="R264" s="31">
        <f t="shared" ref="R264:R271" si="1531">P264+Q264</f>
        <v>2494707.682</v>
      </c>
      <c r="S264" s="31">
        <f>S96+S98+S99+S101+S103+S104+S105+S107+S108+S110+S111+S24+S25+S26+S28+S33+S42+S48+S53+S54+S55+S56+S57+S61+S66+S78+S80+S82+S84+S113+S153+S217+S224+S231+S232+S233+S234+S238+S119+S155+S239+S240+S241+S242+S243+S244+S245+S246+S247+S248+S227+S249+S132+S129+S250+S251+S85+S235+S86+S87+S88+S89</f>
        <v>-11066.675000000003</v>
      </c>
      <c r="T264" s="31">
        <f t="shared" ref="T264:T271" si="1532">R264+S264</f>
        <v>2483641.0070000002</v>
      </c>
      <c r="U264" s="31">
        <f>U96+U98+U99+U101+U103+U104+U105+U107+U108+U110+U111+U24+U25+U26+U28+U33+U42+U48+U53+U54+U55+U56+U57+U61+U66+U78+U80+U82+U84+U113+U153+U217+U224+U231+U232+U233+U234+U238+U119+U155+U239+U240+U241+U242+U243+U244+U245+U246+U247+U248+U227+U249+U132+U129+U250+U251+U85+U235+U86+U87+U88+U89</f>
        <v>0</v>
      </c>
      <c r="V264" s="31">
        <f t="shared" ref="V264:V271" si="1533">T264+U264</f>
        <v>2483641.0070000002</v>
      </c>
      <c r="W264" s="31">
        <f>W96+W98+W99+W101+W103+W104+W105+W107+W108+W110+W111+W24+W25+W26+W28+W33+W42+W48+W53+W54+W55+W56+W57+W61+W66+W78+W80+W82+W84+W113+W153+W217+W224+W231+W232+W233+W234+W238+W119+W155+W239+W240+W241+W242+W243+W244+W245+W246+W247+W248+W227+W249+W132+W129+W250+W251+W85+W235+W86+W87+W88+W89+W254+W255</f>
        <v>12709.558999999999</v>
      </c>
      <c r="X264" s="31">
        <f t="shared" ref="X264:X272" si="1534">V264+W264</f>
        <v>2496350.5660000001</v>
      </c>
      <c r="Y264" s="31">
        <f>Y96+Y98+Y99+Y101+Y103+Y104+Y105+Y107+Y108+Y110+Y111+Y24+Y25+Y26+Y28+Y33+Y42+Y48+Y53+Y54+Y55+Y56+Y57+Y61+Y66+Y78+Y80+Y82+Y84+Y113+Y153+Y217+Y224+Y231+Y232+Y233+Y234+Y238+Y119+Y155+Y239+Y240+Y241+Y242+Y243+Y244+Y245+Y246+Y247+Y248+Y227+Y249+Y132+Y129+Y250+Y251+Y85+Y235+Y86+Y87+Y88+Y89+Y254+Y255</f>
        <v>-19346.514999999999</v>
      </c>
      <c r="Z264" s="31">
        <f t="shared" ref="Z264:Z272" si="1535">X264+Y264</f>
        <v>2477004.051</v>
      </c>
      <c r="AA264" s="31">
        <f>AA96+AA98+AA99+AA101+AA103+AA104+AA105+AA107+AA108+AA110+AA111+AA24+AA25+AA26+AA28+AA33+AA42+AA48+AA53+AA54+AA55+AA56+AA57+AA61+AA66+AA78+AA80+AA82+AA84+AA113+AA153+AA217+AA224+AA231+AA232+AA233+AA234+AA238+AA119+AA155+AA239+AA240+AA241+AA242+AA243+AA244+AA245+AA246+AA247+AA248+AA227+AA249+AA132+AA129+AA250+AA251+AA85+AA235+AA86+AA87+AA88+AA89+AA254+AA255+AA236+AA135</f>
        <v>-108226.46099999998</v>
      </c>
      <c r="AB264" s="31">
        <f t="shared" ref="AB264:AB272" si="1536">Z264+AA264</f>
        <v>2368777.59</v>
      </c>
      <c r="AC264" s="31">
        <f>AC96+AC98+AC99+AC101+AC103+AC104+AC105+AC107+AC108+AC110+AC111+AC24+AC25+AC26+AC28+AC33+AC42+AC48+AC53+AC54+AC55+AC56+AC57+AC61+AC66+AC78+AC80+AC82+AC84+AC113+AC153+AC217+AC224+AC231+AC232+AC233+AC234+AC238+AC119+AC155+AC239+AC240+AC241+AC242+AC243+AC244+AC245+AC246+AC247+AC248+AC227+AC249+AC132+AC129+AC250+AC251+AC85+AC235+AC86+AC87+AC88+AC89+AC254+AC255+AC236+AC135+AC136</f>
        <v>18949.007999999998</v>
      </c>
      <c r="AD264" s="31">
        <f t="shared" ref="AD264:AD272" si="1537">AB264+AC264</f>
        <v>2387726.5979999998</v>
      </c>
      <c r="AE264" s="31">
        <f>AE96+AE98+AE99+AE101+AE103+AE104+AE105+AE107+AE108+AE110+AE111+AE24+AE25+AE26+AE28+AE33+AE42+AE48+AE53+AE54+AE55+AE56+AE57+AE61+AE66+AE78+AE80+AE82+AE84+AE113+AE153+AE217+AE224+AE231+AE232+AE233+AE234+AE238+AE119+AE155+AE239+AE240+AE241+AE242+AE243+AE244+AE245+AE246+AE247+AE248+AE227+AE249+AE132+AE129+AE250+AE251+AE85+AE235+AE86+AE87+AE88+AE89+AE254+AE255+AE236+AE135+AE136</f>
        <v>-19496.538</v>
      </c>
      <c r="AF264" s="31">
        <f t="shared" ref="AF264:AF272" si="1538">AD264+AE264</f>
        <v>2368230.0599999996</v>
      </c>
      <c r="AG264" s="31">
        <f>AG96+AG98+AG99+AG101+AG103+AG104+AG105+AG107+AG108+AG110+AG111+AG24+AG25+AG26+AG28+AG33+AG42+AG48+AG53+AG54+AG55+AG56+AG57+AG61+AG66+AG78+AG80+AG82+AG84+AG113+AG153+AG217+AG224+AG231+AG232+AG233+AG234+AG238+AG119+AG155+AG239+AG240+AG241+AG242+AG243+AG244+AG245+AG246+AG247+AG248+AG227+AG249+AG132+AG129+AG250+AG251+AG85+AG235+AG86+AG87+AG88+AG89+AG254+AG255+AG236+AG135+AG136</f>
        <v>0</v>
      </c>
      <c r="AH264" s="31">
        <f t="shared" ref="AH264:AH272" si="1539">AF264+AG264</f>
        <v>2368230.0599999996</v>
      </c>
      <c r="AI264" s="42">
        <f>AI96+AI98+AI99+AI101+AI103+AI104+AI105+AI107+AI108+AI110+AI111+AI24+AI25+AI26+AI28+AI33+AI42+AI48+AI53+AI54+AI55+AI56+AI57+AI61+AI66+AI78+AI80+AI82+AI84+AI113+AI153+AI217+AI224+AI231+AI232+AI233+AI234+AI238+AI119+AI155+AI239+AI240+AI241+AI242+AI243+AI244+AI245+AI246+AI247+AI248+AI227+AI249+AI132+AI129+AI250+AI251+AI85+AI235+AI86+AI87+AI88+AI89+AI254+AI255+AI236+AI135+AI136</f>
        <v>4633.6310000000012</v>
      </c>
      <c r="AJ264" s="69">
        <f t="shared" ref="AJ264:AJ272" si="1540">AH264+AI264</f>
        <v>2372863.6909999996</v>
      </c>
      <c r="AK264" s="31">
        <f>AK96+AK98+AK99+AK101+AK103+AK104+AK105+AK107+AK108+AK110+AK111+AK24+AK25+AK26+AK28+AK33+AK42+AK48+AK53+AK54+AK55+AK56+AK57+AK61+AK66+AK78+AK80+AK82+AK84+AK113+AK153+AK217+AK224+AK231+AK232+AK233+AK234+AK238+AK119+AK155+AK239+AK240+AK241+AK242+AK243+AK244+AK245+AK246+AK247+AK248+AK227+AK249+AK132+AK129</f>
        <v>3170945.1999999993</v>
      </c>
      <c r="AL264" s="31">
        <f>AL96+AL98+AL99+AL101+AL103+AL104+AL105+AL107+AL108+AL110+AL111+AL24+AL25+AL26+AL28+AL33+AL42+AL48+AL53+AL54+AL55+AL56+AL57+AL61+AL66+AL78+AL80+AL82+AL84+AL113+AL153+AL217+AL224+AL231+AL232+AL233+AL234+AL238+AL119+AL155+AL239+AL240+AL241+AL242+AL243+AL244+AL245+AL246+AL247+AL248+AL227+AL249+AL132+AL129</f>
        <v>1950964.39</v>
      </c>
      <c r="AM264" s="31">
        <f t="shared" si="1055"/>
        <v>5121909.5899999989</v>
      </c>
      <c r="AN264" s="31">
        <f>AN96+AN98+AN99+AN101+AN103+AN104+AN105+AN107+AN108+AN110+AN111+AN24+AN25+AN26+AN28+AN33+AN42+AN48+AN53+AN54+AN55+AN56+AN57+AN61+AN66+AN78+AN80+AN82+AN84+AN113+AN153+AN217+AN224+AN231+AN232+AN233+AN234+AN238+AN119+AN155+AN239+AN240+AN241+AN242+AN243+AN244+AN245+AN246+AN247+AN248+AN227+AN249+AN132+AN129+AN250+AN251+AN85+AN235</f>
        <v>106538.943</v>
      </c>
      <c r="AO264" s="31">
        <f t="shared" ref="AO264:AO271" si="1541">AM264+AN264</f>
        <v>5228448.5329999989</v>
      </c>
      <c r="AP264" s="31">
        <f>AP96+AP98+AP99+AP101+AP103+AP104+AP105+AP107+AP108+AP110+AP111+AP24+AP25+AP26+AP28+AP33+AP42+AP48+AP53+AP54+AP55+AP56+AP57+AP61+AP66+AP78+AP80+AP82+AP84+AP113+AP153+AP217+AP224+AP231+AP232+AP233+AP234+AP238+AP119+AP155+AP239+AP240+AP241+AP242+AP243+AP244+AP245+AP246+AP247+AP248+AP227+AP249+AP132+AP129+AP250+AP251+AP85+AP235</f>
        <v>0</v>
      </c>
      <c r="AQ264" s="31">
        <f t="shared" ref="AQ264:AQ271" si="1542">AO264+AP264</f>
        <v>5228448.5329999989</v>
      </c>
      <c r="AR264" s="31">
        <f>AR96+AR98+AR99+AR101+AR103+AR104+AR105+AR107+AR108+AR110+AR111+AR24+AR25+AR26+AR28+AR33+AR42+AR48+AR53+AR54+AR55+AR56+AR57+AR61+AR66+AR78+AR80+AR82+AR84+AR113+AR153+AR217+AR224+AR231+AR232+AR233+AR234+AR238+AR119+AR155+AR239+AR240+AR241+AR242+AR243+AR244+AR245+AR246+AR247+AR248+AR227+AR249+AR132+AR129+AR250+AR251+AR85+AR235</f>
        <v>0</v>
      </c>
      <c r="AS264" s="31">
        <f t="shared" ref="AS264:AS271" si="1543">AQ264+AR264</f>
        <v>5228448.5329999989</v>
      </c>
      <c r="AT264" s="31">
        <f>AT96+AT98+AT99+AT101+AT103+AT104+AT105+AT107+AT108+AT110+AT111+AT24+AT25+AT26+AT28+AT33+AT42+AT48+AT53+AT54+AT55+AT56+AT57+AT61+AT66+AT78+AT80+AT82+AT84+AT113+AT153+AT217+AT224+AT231+AT232+AT233+AT234+AT238+AT119+AT155+AT239+AT240+AT241+AT242+AT243+AT244+AT245+AT246+AT247+AT248+AT227+AT249+AT132+AT129+AT250+AT251+AT85+AT235+AT86+AT87</f>
        <v>0</v>
      </c>
      <c r="AU264" s="31">
        <f t="shared" ref="AU264:AU271" si="1544">AS264+AT264</f>
        <v>5228448.5329999989</v>
      </c>
      <c r="AV264" s="31">
        <f>AV96+AV98+AV99+AV101+AV103+AV104+AV105+AV107+AV108+AV110+AV111+AV24+AV25+AV26+AV28+AV33+AV42+AV48+AV53+AV54+AV55+AV56+AV57+AV61+AV66+AV78+AV80+AV82+AV84+AV113+AV153+AV217+AV224+AV231+AV232+AV233+AV234+AV238+AV119+AV155+AV239+AV240+AV241+AV242+AV243+AV244+AV245+AV246+AV247+AV248+AV227+AV249+AV132+AV129+AV250+AV251+AV85+AV235+AV86+AV87+AV88+AV89</f>
        <v>-186318.69099999999</v>
      </c>
      <c r="AW264" s="31">
        <f t="shared" ref="AW264:AW271" si="1545">AU264+AV264</f>
        <v>5042129.8419999992</v>
      </c>
      <c r="AX264" s="31">
        <f>AX96+AX98+AX99+AX101+AX103+AX104+AX105+AX107+AX108+AX110+AX111+AX24+AX25+AX26+AX28+AX33+AX42+AX48+AX53+AX54+AX55+AX56+AX57+AX61+AX66+AX78+AX80+AX82+AX84+AX113+AX153+AX217+AX224+AX231+AX232+AX233+AX234+AX238+AX119+AX155+AX239+AX240+AX241+AX242+AX243+AX244+AX245+AX246+AX247+AX248+AX227+AX249+AX132+AX129+AX250+AX251+AX85+AX235+AX86+AX87+AX88+AX89+AX254+AX255</f>
        <v>-5084.1719999999987</v>
      </c>
      <c r="AY264" s="31">
        <f t="shared" ref="AY264:AY272" si="1546">AW264+AX264</f>
        <v>5037045.669999999</v>
      </c>
      <c r="AZ264" s="31">
        <f>AZ96+AZ98+AZ99+AZ101+AZ103+AZ104+AZ105+AZ107+AZ108+AZ110+AZ111+AZ24+AZ25+AZ26+AZ28+AZ33+AZ42+AZ48+AZ53+AZ54+AZ55+AZ56+AZ57+AZ61+AZ66+AZ78+AZ80+AZ82+AZ84+AZ113+AZ153+AZ217+AZ224+AZ231+AZ232+AZ233+AZ234+AZ238+AZ119+AZ155+AZ239+AZ240+AZ241+AZ242+AZ243+AZ244+AZ245+AZ246+AZ247+AZ248+AZ227+AZ249+AZ132+AZ129+AZ250+AZ251+AZ85+AZ235+AZ86+AZ87+AZ88+AZ89+AZ254+AZ255</f>
        <v>19203.5</v>
      </c>
      <c r="BA264" s="31">
        <f t="shared" ref="BA264:BA272" si="1547">AY264+AZ264</f>
        <v>5056249.169999999</v>
      </c>
      <c r="BB264" s="31">
        <f>BB96+BB98+BB99+BB101+BB103+BB104+BB105+BB107+BB108+BB110+BB111+BB24+BB25+BB26+BB28+BB33+BB42+BB48+BB53+BB54+BB55+BB56+BB57+BB61+BB66+BB78+BB80+BB82+BB84+BB113+BB153+BB217+BB224+BB231+BB232+BB233+BB234+BB238+BB119+BB155+BB239+BB240+BB241+BB242+BB243+BB244+BB245+BB246+BB247+BB248+BB227+BB249+BB132+BB129+BB250+BB251+BB85+BB235+BB86+BB87+BB88+BB89+BB254+BB255+BB236+BB135</f>
        <v>-223756.6069999999</v>
      </c>
      <c r="BC264" s="31">
        <f t="shared" ref="BC264:BC272" si="1548">BA264+BB264</f>
        <v>4832492.5629999992</v>
      </c>
      <c r="BD264" s="31">
        <f>BD96+BD98+BD99+BD101+BD103+BD104+BD105+BD107+BD108+BD110+BD111+BD24+BD25+BD26+BD28+BD33+BD42+BD48+BD53+BD54+BD55+BD56+BD57+BD61+BD66+BD78+BD80+BD82+BD84+BD113+BD153+BD217+BD224+BD231+BD232+BD233+BD234+BD238+BD119+BD155+BD239+BD240+BD241+BD242+BD243+BD244+BD245+BD246+BD247+BD248+BD227+BD249+BD132+BD129+BD250+BD251+BD85+BD235+BD86+BD87+BD88+BD89+BD254+BD255+BD236+BD135+BD136</f>
        <v>169746.72200000001</v>
      </c>
      <c r="BE264" s="31">
        <f t="shared" ref="BE264:BE272" si="1549">BC264+BD264</f>
        <v>5002239.2849999992</v>
      </c>
      <c r="BF264" s="31">
        <f>BF96+BF98+BF99+BF101+BF103+BF104+BF105+BF107+BF108+BF110+BF111+BF24+BF25+BF26+BF28+BF33+BF42+BF48+BF53+BF54+BF55+BF56+BF57+BF61+BF66+BF78+BF80+BF82+BF84+BF113+BF153+BF217+BF224+BF231+BF232+BF233+BF234+BF238+BF119+BF155+BF239+BF240+BF241+BF242+BF243+BF244+BF245+BF246+BF247+BF248+BF227+BF249+BF132+BF129+BF250+BF251+BF85+BF235+BF86+BF87+BF88+BF89+BF254+BF255+BF236+BF135+BF136</f>
        <v>-130510.57699999999</v>
      </c>
      <c r="BG264" s="31">
        <f t="shared" ref="BG264:BG272" si="1550">BE264+BF264</f>
        <v>4871728.7079999996</v>
      </c>
      <c r="BH264" s="42">
        <f>BH96+BH98+BH99+BH101+BH103+BH104+BH105+BH107+BH108+BH110+BH111+BH24+BH25+BH26+BH28+BH33+BH42+BH48+BH53+BH54+BH55+BH56+BH57+BH61+BH66+BH78+BH80+BH82+BH84+BH113+BH153+BH217+BH224+BH231+BH232+BH233+BH234+BH238+BH119+BH155+BH239+BH240+BH241+BH242+BH243+BH244+BH245+BH246+BH247+BH248+BH227+BH249+BH132+BH129+BH250+BH251+BH85+BH235+BH86+BH87+BH88+BH89+BH254+BH255+BH236+BH135+BH136</f>
        <v>0</v>
      </c>
      <c r="BI264" s="69">
        <f t="shared" ref="BI264:BI272" si="1551">BG264+BH264</f>
        <v>4871728.7079999996</v>
      </c>
      <c r="BJ264" s="31">
        <f>BJ96+BJ98+BJ99+BJ101+BJ103+BJ104+BJ105+BJ107+BJ108+BJ110+BJ111+BJ24+BJ25+BJ26+BJ28+BJ33+BJ42+BJ48+BJ53+BJ54+BJ55+BJ56+BJ57+BJ61+BJ66+BJ78+BJ80+BJ82+BJ84+BJ113+BJ153+BJ217+BJ224+BJ231+BJ232+BJ233+BJ234+BJ238+BJ119+BJ155+BJ239+BJ240+BJ241+BJ242+BJ243+BJ244+BJ245+BJ246+BJ247+BJ248+BJ227+BJ249+BJ132+BJ129</f>
        <v>1459698.1</v>
      </c>
      <c r="BK264" s="31">
        <f>BK96+BK98+BK99+BK101+BK103+BK104+BK105+BK107+BK108+BK110+BK111+BK24+BK25+BK26+BK28+BK33+BK42+BK48+BK53+BK54+BK55+BK56+BK57+BK61+BK66+BK78+BK80+BK82+BK84+BK113+BK153+BK217+BK224+BK231+BK232+BK233+BK234+BK238+BK119+BK155+BK239+BK240+BK241+BK242+BK243+BK244+BK245+BK246+BK247+BK248+BK227+BK249+BK132+BK129</f>
        <v>50756.650000000023</v>
      </c>
      <c r="BL264" s="31">
        <f t="shared" si="1067"/>
        <v>1510454.75</v>
      </c>
      <c r="BM264" s="31">
        <f>BM96+BM98+BM99+BM101+BM103+BM104+BM105+BM107+BM108+BM110+BM111+BM24+BM25+BM26+BM28+BM33+BM42+BM48+BM53+BM54+BM55+BM56+BM57+BM61+BM66+BM78+BM80+BM82+BM84+BM113+BM153+BM217+BM224+BM231+BM232+BM233+BM234+BM238+BM119+BM155+BM239+BM240+BM241+BM242+BM243+BM244+BM245+BM246+BM247+BM248+BM227+BM249+BM132+BM129+BM250+BM251+BM85+BM235</f>
        <v>130724.838</v>
      </c>
      <c r="BN264" s="31">
        <f t="shared" ref="BN264:BN271" si="1552">BL264+BM264</f>
        <v>1641179.588</v>
      </c>
      <c r="BO264" s="31">
        <f>BO96+BO98+BO99+BO101+BO103+BO104+BO105+BO107+BO108+BO110+BO111+BO24+BO25+BO26+BO28+BO33+BO42+BO48+BO53+BO54+BO55+BO56+BO57+BO61+BO66+BO78+BO80+BO82+BO84+BO113+BO153+BO217+BO224+BO231+BO232+BO233+BO234+BO238+BO119+BO155+BO239+BO240+BO241+BO242+BO243+BO244+BO245+BO246+BO247+BO248+BO227+BO249+BO132+BO129+BO250+BO251+BO85+BO235</f>
        <v>0</v>
      </c>
      <c r="BP264" s="31">
        <f t="shared" ref="BP264:BP271" si="1553">BN264+BO264</f>
        <v>1641179.588</v>
      </c>
      <c r="BQ264" s="31">
        <f>BQ96+BQ98+BQ99+BQ101+BQ103+BQ104+BQ105+BQ107+BQ108+BQ110+BQ111+BQ24+BQ25+BQ26+BQ28+BQ33+BQ42+BQ48+BQ53+BQ54+BQ55+BQ56+BQ57+BQ61+BQ66+BQ78+BQ80+BQ82+BQ84+BQ113+BQ153+BQ217+BQ224+BQ231+BQ232+BQ233+BQ234+BQ238+BQ119+BQ155+BQ239+BQ240+BQ241+BQ242+BQ243+BQ244+BQ245+BQ246+BQ247+BQ248+BQ227+BQ249+BQ132+BQ129+BQ250+BQ251+BQ85+BQ235</f>
        <v>0</v>
      </c>
      <c r="BR264" s="31">
        <f t="shared" ref="BR264:BR271" si="1554">BP264+BQ264</f>
        <v>1641179.588</v>
      </c>
      <c r="BS264" s="31">
        <f>BS96+BS98+BS99+BS101+BS103+BS104+BS105+BS107+BS108+BS110+BS111+BS24+BS25+BS26+BS28+BS33+BS42+BS48+BS53+BS54+BS55+BS56+BS57+BS61+BS66+BS78+BS80+BS82+BS84+BS113+BS153+BS217+BS224+BS231+BS232+BS233+BS234+BS238+BS119+BS155+BS239+BS240+BS241+BS242+BS243+BS244+BS245+BS246+BS247+BS248+BS227+BS249+BS132+BS129+BS250+BS251+BS85+BS235+BS86+BS87</f>
        <v>0</v>
      </c>
      <c r="BT264" s="31">
        <f t="shared" ref="BT264:BT271" si="1555">BR264+BS264</f>
        <v>1641179.588</v>
      </c>
      <c r="BU264" s="31">
        <f>BU96+BU98+BU99+BU101+BU103+BU104+BU105+BU107+BU108+BU110+BU111+BU24+BU25+BU26+BU28+BU33+BU42+BU48+BU53+BU54+BU55+BU56+BU57+BU61+BU66+BU78+BU80+BU82+BU84+BU113+BU153+BU217+BU224+BU231+BU232+BU233+BU234+BU238+BU119+BU155+BU239+BU240+BU241+BU242+BU243+BU244+BU245+BU246+BU247+BU248+BU227+BU249+BU132+BU129+BU250+BU251+BU85+BU235+BU86+BU87+BU88+BU89</f>
        <v>-103801.60000000001</v>
      </c>
      <c r="BV264" s="31">
        <f t="shared" ref="BV264:BV271" si="1556">BT264+BU264</f>
        <v>1537377.9879999999</v>
      </c>
      <c r="BW264" s="31">
        <f>BW96+BW98+BW99+BW101+BW103+BW104+BW105+BW107+BW108+BW110+BW111+BW24+BW25+BW26+BW28+BW33+BW42+BW48+BW53+BW54+BW55+BW56+BW57+BW61+BW66+BW78+BW80+BW82+BW84+BW113+BW153+BW217+BW224+BW231+BW232+BW233+BW234+BW238+BW119+BW155+BW239+BW240+BW241+BW242+BW243+BW244+BW245+BW246+BW247+BW248+BW227+BW249+BW132+BW129+BW250+BW251+BW85+BW235+BW86+BW87+BW88+BW89+BW254+BW255</f>
        <v>35084.171999999999</v>
      </c>
      <c r="BX264" s="31">
        <f t="shared" ref="BX264:BX272" si="1557">BV264+BW264</f>
        <v>1572462.16</v>
      </c>
      <c r="BY264" s="31">
        <f>BY96+BY98+BY99+BY101+BY103+BY104+BY105+BY107+BY108+BY110+BY111+BY24+BY25+BY26+BY28+BY33+BY42+BY48+BY53+BY54+BY55+BY56+BY57+BY61+BY66+BY78+BY80+BY82+BY84+BY113+BY153+BY217+BY224+BY231+BY232+BY233+BY234+BY238+BY119+BY155+BY239+BY240+BY241+BY242+BY243+BY244+BY245+BY246+BY247+BY248+BY227+BY249+BY132+BY129+BY250+BY251+BY85+BY235+BY86+BY87+BY88+BY89+BY254+BY255+BY236+BY135</f>
        <v>-20000</v>
      </c>
      <c r="BZ264" s="31">
        <f t="shared" ref="BZ264:BZ272" si="1558">BX264+BY264</f>
        <v>1552462.16</v>
      </c>
      <c r="CA264" s="31">
        <f>CA96+CA98+CA99+CA101+CA103+CA104+CA105+CA107+CA108+CA110+CA111+CA24+CA25+CA26+CA28+CA33+CA42+CA48+CA53+CA54+CA55+CA56+CA57+CA61+CA66+CA78+CA80+CA82+CA84+CA113+CA153+CA217+CA224+CA231+CA232+CA233+CA234+CA238+CA119+CA155+CA239+CA240+CA241+CA242+CA243+CA244+CA245+CA246+CA247+CA248+CA227+CA249+CA132+CA129+CA250+CA251+CA85+CA235+CA86+CA87+CA88+CA89+CA254+CA255+CA236+CA135+CA136</f>
        <v>579068.61800000002</v>
      </c>
      <c r="CB264" s="31">
        <f t="shared" ref="CB264:CB272" si="1559">BZ264+CA264</f>
        <v>2131530.7779999999</v>
      </c>
      <c r="CC264" s="31">
        <f>CC96+CC98+CC99+CC101+CC103+CC104+CC105+CC107+CC108+CC110+CC111+CC24+CC25+CC26+CC28+CC33+CC42+CC48+CC53+CC54+CC55+CC56+CC57+CC61+CC66+CC78+CC80+CC82+CC84+CC113+CC153+CC217+CC224+CC231+CC232+CC233+CC234+CC238+CC119+CC155+CC239+CC240+CC241+CC242+CC243+CC244+CC245+CC246+CC247+CC248+CC227+CC249+CC132+CC129+CC250+CC251+CC85+CC235+CC86+CC87+CC88+CC89+CC254+CC255+CC236+CC135+CC136</f>
        <v>-12263.817999999999</v>
      </c>
      <c r="CD264" s="31">
        <f t="shared" ref="CD264:CD272" si="1560">CB264+CC264</f>
        <v>2119266.96</v>
      </c>
      <c r="CE264" s="42">
        <f>CE96+CE98+CE99+CE101+CE103+CE104+CE105+CE107+CE108+CE110+CE111+CE24+CE25+CE26+CE28+CE33+CE42+CE48+CE53+CE54+CE55+CE56+CE57+CE61+CE66+CE78+CE80+CE82+CE84+CE113+CE153+CE217+CE224+CE231+CE232+CE233+CE234+CE238+CE119+CE155+CE239+CE240+CE241+CE242+CE243+CE244+CE245+CE246+CE247+CE248+CE227+CE249+CE132+CE129+CE250+CE251+CE85+CE235+CE86+CE87+CE88+CE89+CE254+CE255+CE236+CE135+CE136</f>
        <v>0</v>
      </c>
      <c r="CF264" s="69">
        <f t="shared" ref="CF264:CF272" si="1561">CD264+CE264</f>
        <v>2119266.96</v>
      </c>
      <c r="CG264" s="25"/>
      <c r="CI264" s="8"/>
    </row>
    <row r="265" spans="1:87" x14ac:dyDescent="0.35">
      <c r="A265" s="128"/>
      <c r="B265" s="170" t="s">
        <v>3</v>
      </c>
      <c r="C265" s="171"/>
      <c r="D265" s="31">
        <f>D114+D122+D125</f>
        <v>1339312.3999999999</v>
      </c>
      <c r="E265" s="31">
        <f>E114+E122+E125</f>
        <v>-367677.39999999997</v>
      </c>
      <c r="F265" s="31">
        <f t="shared" si="1039"/>
        <v>971635</v>
      </c>
      <c r="G265" s="31">
        <f>G114+G122+G125</f>
        <v>218956.44</v>
      </c>
      <c r="H265" s="31">
        <f t="shared" si="1526"/>
        <v>1190591.44</v>
      </c>
      <c r="I265" s="31">
        <f>I114+I122+I125</f>
        <v>2561.8420000000001</v>
      </c>
      <c r="J265" s="31">
        <f t="shared" si="1527"/>
        <v>1193153.2819999999</v>
      </c>
      <c r="K265" s="31">
        <f>K114+K122+K125</f>
        <v>0</v>
      </c>
      <c r="L265" s="31">
        <f t="shared" si="1528"/>
        <v>1193153.2819999999</v>
      </c>
      <c r="M265" s="31">
        <f>M114+M122+M125</f>
        <v>0</v>
      </c>
      <c r="N265" s="31">
        <f t="shared" si="1529"/>
        <v>1193153.2819999999</v>
      </c>
      <c r="O265" s="69">
        <f>O114+O122+O125</f>
        <v>56691.229000000007</v>
      </c>
      <c r="P265" s="31">
        <f t="shared" si="1530"/>
        <v>1249844.5109999999</v>
      </c>
      <c r="Q265" s="31">
        <f>Q114+Q122+Q125</f>
        <v>1175.914</v>
      </c>
      <c r="R265" s="31">
        <f t="shared" si="1531"/>
        <v>1251020.425</v>
      </c>
      <c r="S265" s="31">
        <f>S114+S122+S125</f>
        <v>10868.319</v>
      </c>
      <c r="T265" s="31">
        <f t="shared" si="1532"/>
        <v>1261888.7439999999</v>
      </c>
      <c r="U265" s="31">
        <f>U114+U122+U125</f>
        <v>202.001</v>
      </c>
      <c r="V265" s="31">
        <f t="shared" si="1533"/>
        <v>1262090.7449999999</v>
      </c>
      <c r="W265" s="31">
        <f>W114+W122+W125</f>
        <v>56218.447999999997</v>
      </c>
      <c r="X265" s="31">
        <f t="shared" si="1534"/>
        <v>1318309.193</v>
      </c>
      <c r="Y265" s="31">
        <f>Y114+Y122+Y125</f>
        <v>432.96</v>
      </c>
      <c r="Z265" s="31">
        <f t="shared" si="1535"/>
        <v>1318742.1529999999</v>
      </c>
      <c r="AA265" s="31">
        <f>AA114+AA122+AA125</f>
        <v>27321.378000000001</v>
      </c>
      <c r="AB265" s="31">
        <f t="shared" si="1536"/>
        <v>1346063.531</v>
      </c>
      <c r="AC265" s="31">
        <f>AC114+AC122+AC125</f>
        <v>2278.2350000000001</v>
      </c>
      <c r="AD265" s="31">
        <f t="shared" si="1537"/>
        <v>1348341.7660000001</v>
      </c>
      <c r="AE265" s="31">
        <f>AE114+AE122+AE125</f>
        <v>30000</v>
      </c>
      <c r="AF265" s="31">
        <f t="shared" si="1538"/>
        <v>1378341.7660000001</v>
      </c>
      <c r="AG265" s="31">
        <f>AG114+AG122+AG125</f>
        <v>12720</v>
      </c>
      <c r="AH265" s="31">
        <f t="shared" si="1539"/>
        <v>1391061.7660000001</v>
      </c>
      <c r="AI265" s="42">
        <f>AI114+AI122+AI125</f>
        <v>0</v>
      </c>
      <c r="AJ265" s="69">
        <f t="shared" si="1540"/>
        <v>1391061.7660000001</v>
      </c>
      <c r="AK265" s="31">
        <f>AK114+AK122+AK125</f>
        <v>4798565.1999999993</v>
      </c>
      <c r="AL265" s="31">
        <f>AL114+AL122+AL125</f>
        <v>-1417383.4</v>
      </c>
      <c r="AM265" s="31">
        <f t="shared" si="1055"/>
        <v>3381181.7999999993</v>
      </c>
      <c r="AN265" s="31">
        <f>AN114+AN122+AN125</f>
        <v>0</v>
      </c>
      <c r="AO265" s="31">
        <f t="shared" si="1541"/>
        <v>3381181.7999999993</v>
      </c>
      <c r="AP265" s="31">
        <f>AP114+AP122+AP125</f>
        <v>0</v>
      </c>
      <c r="AQ265" s="31">
        <f t="shared" si="1542"/>
        <v>3381181.7999999993</v>
      </c>
      <c r="AR265" s="31">
        <f>AR114+AR122+AR125</f>
        <v>0</v>
      </c>
      <c r="AS265" s="31">
        <f t="shared" si="1543"/>
        <v>3381181.7999999993</v>
      </c>
      <c r="AT265" s="31">
        <f>AT114+AT122+AT125</f>
        <v>-196067.99800000002</v>
      </c>
      <c r="AU265" s="31">
        <f t="shared" si="1544"/>
        <v>3185113.8019999992</v>
      </c>
      <c r="AV265" s="31">
        <f>AV114+AV122+AV125</f>
        <v>0</v>
      </c>
      <c r="AW265" s="31">
        <f t="shared" si="1545"/>
        <v>3185113.8019999992</v>
      </c>
      <c r="AX265" s="31">
        <f>AX114+AX122+AX125</f>
        <v>0</v>
      </c>
      <c r="AY265" s="31">
        <f t="shared" si="1546"/>
        <v>3185113.8019999992</v>
      </c>
      <c r="AZ265" s="31">
        <f>AZ114+AZ122+AZ125</f>
        <v>0</v>
      </c>
      <c r="BA265" s="31">
        <f t="shared" si="1547"/>
        <v>3185113.8019999992</v>
      </c>
      <c r="BB265" s="31">
        <f>BB114+BB122+BB125</f>
        <v>0</v>
      </c>
      <c r="BC265" s="31">
        <f t="shared" si="1548"/>
        <v>3185113.8019999992</v>
      </c>
      <c r="BD265" s="31">
        <f>BD114+BD122+BD125</f>
        <v>0</v>
      </c>
      <c r="BE265" s="31">
        <f t="shared" si="1549"/>
        <v>3185113.8019999992</v>
      </c>
      <c r="BF265" s="31">
        <f>BF114+BF122+BF125</f>
        <v>40863.512000000002</v>
      </c>
      <c r="BG265" s="31">
        <f t="shared" si="1550"/>
        <v>3225977.3139999993</v>
      </c>
      <c r="BH265" s="42">
        <f>BH114+BH122+BH125</f>
        <v>0</v>
      </c>
      <c r="BI265" s="69">
        <f t="shared" si="1551"/>
        <v>3225977.3139999993</v>
      </c>
      <c r="BJ265" s="31">
        <f>BJ114+BJ122+BJ125</f>
        <v>860608.79999999993</v>
      </c>
      <c r="BK265" s="31">
        <f>BK114+BK122+BK125</f>
        <v>0</v>
      </c>
      <c r="BL265" s="31">
        <f t="shared" si="1067"/>
        <v>860608.79999999993</v>
      </c>
      <c r="BM265" s="31">
        <f>BM114+BM122+BM125</f>
        <v>0</v>
      </c>
      <c r="BN265" s="31">
        <f t="shared" si="1552"/>
        <v>860608.79999999993</v>
      </c>
      <c r="BO265" s="31">
        <f>BO114+BO122+BO125</f>
        <v>0</v>
      </c>
      <c r="BP265" s="31">
        <f t="shared" si="1553"/>
        <v>860608.79999999993</v>
      </c>
      <c r="BQ265" s="31">
        <f>BQ114+BQ122+BQ125</f>
        <v>0</v>
      </c>
      <c r="BR265" s="31">
        <f t="shared" si="1554"/>
        <v>860608.79999999993</v>
      </c>
      <c r="BS265" s="31">
        <f>BS114+BS122+BS125</f>
        <v>50423.485999999997</v>
      </c>
      <c r="BT265" s="31">
        <f t="shared" si="1555"/>
        <v>911032.28599999996</v>
      </c>
      <c r="BU265" s="31">
        <f>BU114+BU122+BU125</f>
        <v>0</v>
      </c>
      <c r="BV265" s="31">
        <f t="shared" si="1556"/>
        <v>911032.28599999996</v>
      </c>
      <c r="BW265" s="31">
        <f>BW114+BW122+BW125</f>
        <v>0</v>
      </c>
      <c r="BX265" s="31">
        <f t="shared" si="1557"/>
        <v>911032.28599999996</v>
      </c>
      <c r="BY265" s="31">
        <f>BY114+BY122+BY125</f>
        <v>0</v>
      </c>
      <c r="BZ265" s="31">
        <f t="shared" si="1558"/>
        <v>911032.28599999996</v>
      </c>
      <c r="CA265" s="31">
        <f>CA114+CA122+CA125</f>
        <v>-500000</v>
      </c>
      <c r="CB265" s="31">
        <f t="shared" si="1559"/>
        <v>411032.28599999996</v>
      </c>
      <c r="CC265" s="31">
        <f>CC114+CC122+CC125</f>
        <v>0</v>
      </c>
      <c r="CD265" s="31">
        <f t="shared" si="1560"/>
        <v>411032.28599999996</v>
      </c>
      <c r="CE265" s="42">
        <f>CE114+CE122+CE125</f>
        <v>0</v>
      </c>
      <c r="CF265" s="69">
        <f t="shared" si="1561"/>
        <v>411032.28599999996</v>
      </c>
      <c r="CG265" s="25"/>
      <c r="CI265" s="8"/>
    </row>
    <row r="266" spans="1:87" x14ac:dyDescent="0.35">
      <c r="A266" s="128"/>
      <c r="B266" s="170" t="s">
        <v>28</v>
      </c>
      <c r="C266" s="171"/>
      <c r="D266" s="31">
        <f>D141+D145+D146+D147+D148+D149+D150+D151+D152+D165+D166+D167+D168+D169+D170+D171+D172+D176+D180+D184+D185+D189+D193+D197+D201+D206+D154</f>
        <v>1569795.6000000003</v>
      </c>
      <c r="E266" s="31">
        <f>E141+E145+E146+E147+E148+E149+E150+E151+E152+E165+E166+E167+E168+E169+E170+E171+E172+E176+E180+E184+E185+E189+E193+E197+E201+E206+E154+E156</f>
        <v>-1474.1000000000004</v>
      </c>
      <c r="F266" s="31">
        <f t="shared" si="1039"/>
        <v>1568321.5000000002</v>
      </c>
      <c r="G266" s="31">
        <f>G141+G145+G146+G147+G148+G149+G150+G151+G152+G165+G166+G167+G168+G169+G170+G171+G172+G176+G180+G184+G185+G189+G193+G197+G201+G206+G154+G156+G209</f>
        <v>34709.4</v>
      </c>
      <c r="H266" s="31">
        <f t="shared" si="1526"/>
        <v>1603030.9000000001</v>
      </c>
      <c r="I266" s="31">
        <f>I141+I145+I146+I147+I148+I149+I150+I151+I152+I165+I166+I167+I168+I169+I170+I171+I172+I176+I180+I184+I185+I189+I193+I197+I201+I206+I154+I156+I209</f>
        <v>0</v>
      </c>
      <c r="J266" s="31">
        <f t="shared" si="1527"/>
        <v>1603030.9000000001</v>
      </c>
      <c r="K266" s="31">
        <f>K141+K145+K146+K147+K148+K149+K150+K151+K152+K165+K166+K167+K168+K169+K170+K171+K172+K176+K180+K184+K185+K189+K193+K197+K201+K206+K154+K156+K209</f>
        <v>0</v>
      </c>
      <c r="L266" s="31">
        <f t="shared" si="1528"/>
        <v>1603030.9000000001</v>
      </c>
      <c r="M266" s="31">
        <f>M141+M145+M146+M147+M148+M149+M150+M151+M152+M165+M166+M167+M168+M169+M170+M171+M172+M176+M180+M184+M185+M189+M193+M197+M201+M206+M154+M156+M209</f>
        <v>0</v>
      </c>
      <c r="N266" s="31">
        <f t="shared" si="1529"/>
        <v>1603030.9000000001</v>
      </c>
      <c r="O266" s="69">
        <f>O141+O145+O146+O147+O148+O149+O150+O151+O152+O165+O166+O167+O168+O169+O170+O171+O172+O176+O180+O184+O185+O189+O193+O197+O201+O206+O154+O156+O209</f>
        <v>139013.87899999999</v>
      </c>
      <c r="P266" s="31">
        <f t="shared" si="1530"/>
        <v>1742044.7790000001</v>
      </c>
      <c r="Q266" s="31">
        <f>Q141+Q145+Q146+Q147+Q148+Q149+Q150+Q151+Q152+Q165+Q166+Q167+Q168+Q169+Q170+Q171+Q172+Q176+Q180+Q184+Q185+Q189+Q193+Q197+Q201+Q206+Q154+Q156+Q209</f>
        <v>0</v>
      </c>
      <c r="R266" s="31">
        <f t="shared" si="1531"/>
        <v>1742044.7790000001</v>
      </c>
      <c r="S266" s="31">
        <f>S141+S145+S146+S147+S148+S149+S150+S151+S152+S165+S166+S167+S168+S169+S170+S171+S172+S176+S180+S184+S185+S189+S193+S197+S201+S206+S154+S156+S209+S213</f>
        <v>15502.397999999999</v>
      </c>
      <c r="T266" s="31">
        <f t="shared" si="1532"/>
        <v>1757547.1770000001</v>
      </c>
      <c r="U266" s="31">
        <f>U141+U145+U146+U147+U148+U149+U150+U151+U152+U165+U166+U167+U168+U169+U170+U171+U172+U176+U180+U184+U185+U189+U193+U197+U201+U206+U154+U156+U209+U213</f>
        <v>0</v>
      </c>
      <c r="V266" s="31">
        <f t="shared" si="1533"/>
        <v>1757547.1770000001</v>
      </c>
      <c r="W266" s="31">
        <f>W141+W145+W146+W147+W148+W149+W150+W151+W152+W165+W166+W167+W168+W169+W170+W171+W172+W176+W180+W184+W185+W189+W193+W197+W201+W206+W154+W156+W209+W213</f>
        <v>-355998.06499999994</v>
      </c>
      <c r="X266" s="31">
        <f t="shared" si="1534"/>
        <v>1401549.1120000002</v>
      </c>
      <c r="Y266" s="31">
        <f>Y141+Y145+Y146+Y147+Y148+Y149+Y150+Y151+Y152+Y165+Y166+Y167+Y168+Y169+Y170+Y171+Y172+Y176+Y180+Y184+Y185+Y189+Y193+Y197+Y201+Y206+Y154+Y156+Y209+Y213</f>
        <v>0</v>
      </c>
      <c r="Z266" s="31">
        <f t="shared" si="1535"/>
        <v>1401549.1120000002</v>
      </c>
      <c r="AA266" s="31">
        <f>AA141+AA145+AA146+AA147+AA148+AA149+AA150+AA151+AA152+AA165+AA166+AA167+AA168+AA169+AA170+AA171+AA172+AA176+AA180+AA184+AA185+AA189+AA193+AA197+AA201+AA206+AA154+AA156+AA209+AA213</f>
        <v>-35671.019999999997</v>
      </c>
      <c r="AB266" s="31">
        <f t="shared" si="1536"/>
        <v>1365878.0920000002</v>
      </c>
      <c r="AC266" s="31">
        <f>AC141+AC145+AC146+AC147+AC148+AC149+AC150+AC151+AC152+AC165+AC166+AC167+AC168+AC169+AC170+AC171+AC172+AC176+AC180+AC184+AC185+AC189+AC193+AC197+AC201+AC206+AC154+AC156+AC209+AC213</f>
        <v>0</v>
      </c>
      <c r="AD266" s="31">
        <f t="shared" si="1537"/>
        <v>1365878.0920000002</v>
      </c>
      <c r="AE266" s="31">
        <f>AE141+AE145+AE146+AE147+AE148+AE149+AE150+AE151+AE152+AE165+AE166+AE167+AE168+AE169+AE170+AE171+AE172+AE176+AE180+AE184+AE185+AE189+AE193+AE197+AE201+AE206+AE154+AE156+AE209+AE213</f>
        <v>-33133.949999999997</v>
      </c>
      <c r="AF266" s="31">
        <f t="shared" si="1538"/>
        <v>1332744.1420000002</v>
      </c>
      <c r="AG266" s="31">
        <f>AG141+AG145+AG146+AG147+AG148+AG149+AG150+AG151+AG152+AG165+AG166+AG167+AG168+AG169+AG170+AG171+AG172+AG176+AG180+AG184+AG185+AG189+AG193+AG197+AG201+AG206+AG154+AG156+AG209+AG213</f>
        <v>0</v>
      </c>
      <c r="AH266" s="31">
        <f t="shared" si="1539"/>
        <v>1332744.1420000002</v>
      </c>
      <c r="AI266" s="42">
        <f>AI141+AI145+AI146+AI147+AI148+AI149+AI150+AI151+AI152+AI165+AI166+AI167+AI168+AI169+AI170+AI171+AI172+AI176+AI180+AI184+AI185+AI189+AI193+AI197+AI201+AI206+AI154+AI156+AI209+AI213</f>
        <v>0</v>
      </c>
      <c r="AJ266" s="69">
        <f t="shared" si="1540"/>
        <v>1332744.1420000002</v>
      </c>
      <c r="AK266" s="31">
        <f>AK141+AK145+AK146+AK147+AK148+AK149+AK150+AK151+AK152+AK165+AK166+AK167+AK168+AK169+AK170+AK171+AK172+AK176+AK180+AK184+AK185+AK189+AK193+AK197+AK201+AK206+AK154</f>
        <v>1313990.7</v>
      </c>
      <c r="AL266" s="31">
        <f>AL141+AL145+AL146+AL147+AL148+AL149+AL150+AL151+AL152+AL165+AL166+AL167+AL168+AL169+AL170+AL171+AL172+AL176+AL180+AL184+AL185+AL189+AL193+AL197+AL201+AL206+AL154+AL156</f>
        <v>-1768.8999999999996</v>
      </c>
      <c r="AM266" s="31">
        <f t="shared" si="1055"/>
        <v>1312221.8</v>
      </c>
      <c r="AN266" s="31">
        <f>AN141+AN145+AN146+AN147+AN148+AN149+AN150+AN151+AN152+AN165+AN166+AN167+AN168+AN169+AN170+AN171+AN172+AN176+AN180+AN184+AN185+AN189+AN193+AN197+AN201+AN206+AN154+AN156+AN209</f>
        <v>0</v>
      </c>
      <c r="AO266" s="31">
        <f t="shared" si="1541"/>
        <v>1312221.8</v>
      </c>
      <c r="AP266" s="31">
        <f>AP141+AP145+AP146+AP147+AP148+AP149+AP150+AP151+AP152+AP165+AP166+AP167+AP168+AP169+AP170+AP171+AP172+AP176+AP180+AP184+AP185+AP189+AP193+AP197+AP201+AP206+AP154+AP156+AP209</f>
        <v>0</v>
      </c>
      <c r="AQ266" s="31">
        <f t="shared" si="1542"/>
        <v>1312221.8</v>
      </c>
      <c r="AR266" s="31">
        <f>AR141+AR145+AR146+AR147+AR148+AR149+AR150+AR151+AR152+AR165+AR166+AR167+AR168+AR169+AR170+AR171+AR172+AR176+AR180+AR184+AR185+AR189+AR193+AR197+AR201+AR206+AR154+AR156+AR209</f>
        <v>0</v>
      </c>
      <c r="AS266" s="31">
        <f t="shared" si="1543"/>
        <v>1312221.8</v>
      </c>
      <c r="AT266" s="31">
        <f>AT141+AT145+AT146+AT147+AT148+AT149+AT150+AT151+AT152+AT165+AT166+AT167+AT168+AT169+AT170+AT171+AT172+AT176+AT180+AT184+AT185+AT189+AT193+AT197+AT201+AT206+AT154+AT156+AT209</f>
        <v>-24816.682000000001</v>
      </c>
      <c r="AU266" s="31">
        <f t="shared" si="1544"/>
        <v>1287405.118</v>
      </c>
      <c r="AV266" s="31">
        <f>AV141+AV145+AV146+AV147+AV148+AV149+AV150+AV151+AV152+AV165+AV166+AV167+AV168+AV169+AV170+AV171+AV172+AV176+AV180+AV184+AV185+AV189+AV193+AV197+AV201+AV206+AV154+AV156+AV209+AV213</f>
        <v>0</v>
      </c>
      <c r="AW266" s="31">
        <f t="shared" si="1545"/>
        <v>1287405.118</v>
      </c>
      <c r="AX266" s="31">
        <f>AX141+AX145+AX146+AX147+AX148+AX149+AX150+AX151+AX152+AX165+AX166+AX167+AX168+AX169+AX170+AX171+AX172+AX176+AX180+AX184+AX185+AX189+AX193+AX197+AX201+AX206+AX154+AX156+AX209+AX213</f>
        <v>79550.379000000001</v>
      </c>
      <c r="AY266" s="31">
        <f t="shared" si="1546"/>
        <v>1366955.497</v>
      </c>
      <c r="AZ266" s="31">
        <f>AZ141+AZ145+AZ146+AZ147+AZ148+AZ149+AZ150+AZ151+AZ152+AZ165+AZ166+AZ167+AZ168+AZ169+AZ170+AZ171+AZ172+AZ176+AZ180+AZ184+AZ185+AZ189+AZ193+AZ197+AZ201+AZ206+AZ154+AZ156+AZ209+AZ213</f>
        <v>0</v>
      </c>
      <c r="BA266" s="31">
        <f t="shared" si="1547"/>
        <v>1366955.497</v>
      </c>
      <c r="BB266" s="31">
        <f>BB141+BB145+BB146+BB147+BB148+BB149+BB150+BB151+BB152+BB165+BB166+BB167+BB168+BB169+BB170+BB171+BB172+BB176+BB180+BB184+BB185+BB189+BB193+BB197+BB201+BB206+BB154+BB156+BB209+BB213</f>
        <v>45000</v>
      </c>
      <c r="BC266" s="31">
        <f t="shared" si="1548"/>
        <v>1411955.497</v>
      </c>
      <c r="BD266" s="31">
        <f>BD141+BD145+BD146+BD147+BD148+BD149+BD150+BD151+BD152+BD165+BD166+BD167+BD168+BD169+BD170+BD171+BD172+BD176+BD180+BD184+BD185+BD189+BD193+BD197+BD201+BD206+BD154+BD156+BD209+BD213</f>
        <v>0</v>
      </c>
      <c r="BE266" s="31">
        <f t="shared" si="1549"/>
        <v>1411955.497</v>
      </c>
      <c r="BF266" s="31">
        <f>BF141+BF145+BF146+BF147+BF148+BF149+BF150+BF151+BF152+BF165+BF166+BF167+BF168+BF169+BF170+BF171+BF172+BF176+BF180+BF184+BF185+BF189+BF193+BF197+BF201+BF206+BF154+BF156+BF209+BF213</f>
        <v>33133.950000000012</v>
      </c>
      <c r="BG266" s="31">
        <f t="shared" si="1550"/>
        <v>1445089.4469999999</v>
      </c>
      <c r="BH266" s="42">
        <f>BH141+BH145+BH146+BH147+BH148+BH149+BH150+BH151+BH152+BH165+BH166+BH167+BH168+BH169+BH170+BH171+BH172+BH176+BH180+BH184+BH185+BH189+BH193+BH197+BH201+BH206+BH154+BH156+BH209+BH213</f>
        <v>0</v>
      </c>
      <c r="BI266" s="69">
        <f t="shared" si="1551"/>
        <v>1445089.4469999999</v>
      </c>
      <c r="BJ266" s="31">
        <f>BJ141+BJ145+BJ146+BJ147+BJ148+BJ149+BJ150+BJ151+BJ152+BJ165+BJ166+BJ167+BJ168+BJ169+BJ170+BJ171+BJ172+BJ176+BJ180+BJ184+BJ185+BJ189+BJ193+BJ197+BJ201+BJ206+BJ154</f>
        <v>1900986.6</v>
      </c>
      <c r="BK266" s="31">
        <f>BK141+BK145+BK146+BK147+BK148+BK149+BK150+BK151+BK152+BK165+BK166+BK167+BK168+BK169+BK170+BK171+BK172+BK176+BK180+BK184+BK185+BK189+BK193+BK197+BK201+BK206+BK154+BK156</f>
        <v>0</v>
      </c>
      <c r="BL266" s="31">
        <f t="shared" si="1067"/>
        <v>1900986.6</v>
      </c>
      <c r="BM266" s="31">
        <f>BM141+BM145+BM146+BM147+BM148+BM149+BM150+BM151+BM152+BM165+BM166+BM167+BM168+BM169+BM170+BM171+BM172+BM176+BM180+BM184+BM185+BM189+BM193+BM197+BM201+BM206+BM154+BM156+BM209</f>
        <v>0</v>
      </c>
      <c r="BN266" s="31">
        <f t="shared" si="1552"/>
        <v>1900986.6</v>
      </c>
      <c r="BO266" s="31">
        <f>BO141+BO145+BO146+BO147+BO148+BO149+BO150+BO151+BO152+BO165+BO166+BO167+BO168+BO169+BO170+BO171+BO172+BO176+BO180+BO184+BO185+BO189+BO193+BO197+BO201+BO206+BO154+BO156+BO209</f>
        <v>0</v>
      </c>
      <c r="BP266" s="31">
        <f t="shared" si="1553"/>
        <v>1900986.6</v>
      </c>
      <c r="BQ266" s="31">
        <f>BQ141+BQ145+BQ146+BQ147+BQ148+BQ149+BQ150+BQ151+BQ152+BQ165+BQ166+BQ167+BQ168+BQ169+BQ170+BQ171+BQ172+BQ176+BQ180+BQ184+BQ185+BQ189+BQ193+BQ197+BQ201+BQ206+BQ154+BQ156+BQ209</f>
        <v>0</v>
      </c>
      <c r="BR266" s="31">
        <f t="shared" si="1554"/>
        <v>1900986.6</v>
      </c>
      <c r="BS266" s="31">
        <f>BS141+BS145+BS146+BS147+BS148+BS149+BS150+BS151+BS152+BS165+BS166+BS167+BS168+BS169+BS170+BS171+BS172+BS176+BS180+BS184+BS185+BS189+BS193+BS197+BS201+BS206+BS154+BS156+BS209</f>
        <v>50302.802999999993</v>
      </c>
      <c r="BT266" s="31">
        <f t="shared" si="1555"/>
        <v>1951289.4030000002</v>
      </c>
      <c r="BU266" s="31">
        <f>BU141+BU145+BU146+BU147+BU148+BU149+BU150+BU151+BU152+BU165+BU166+BU167+BU168+BU169+BU170+BU171+BU172+BU176+BU180+BU184+BU185+BU189+BU193+BU197+BU201+BU206+BU154+BU156+BU209+BU213</f>
        <v>0</v>
      </c>
      <c r="BV266" s="31">
        <f t="shared" si="1556"/>
        <v>1951289.4030000002</v>
      </c>
      <c r="BW266" s="31">
        <f>BW141+BW145+BW146+BW147+BW148+BW149+BW150+BW151+BW152+BW165+BW166+BW167+BW168+BW169+BW170+BW171+BW172+BW176+BW180+BW184+BW185+BW189+BW193+BW197+BW201+BW206+BW154+BW156+BW209+BW213</f>
        <v>100264.44799999999</v>
      </c>
      <c r="BX266" s="31">
        <f t="shared" si="1557"/>
        <v>2051553.8510000003</v>
      </c>
      <c r="BY266" s="31">
        <f>BY141+BY145+BY146+BY147+BY148+BY149+BY150+BY151+BY152+BY165+BY166+BY167+BY168+BY169+BY170+BY171+BY172+BY176+BY180+BY184+BY185+BY189+BY193+BY197+BY201+BY206+BY154+BY156+BY209+BY213</f>
        <v>0</v>
      </c>
      <c r="BZ266" s="31">
        <f t="shared" si="1558"/>
        <v>2051553.8510000003</v>
      </c>
      <c r="CA266" s="31">
        <f>CA141+CA145+CA146+CA147+CA148+CA149+CA150+CA151+CA152+CA165+CA166+CA167+CA168+CA169+CA170+CA171+CA172+CA176+CA180+CA184+CA185+CA189+CA193+CA197+CA201+CA206+CA154+CA156+CA209+CA213</f>
        <v>0</v>
      </c>
      <c r="CB266" s="31">
        <f t="shared" si="1559"/>
        <v>2051553.8510000003</v>
      </c>
      <c r="CC266" s="31">
        <f>CC141+CC145+CC146+CC147+CC148+CC149+CC150+CC151+CC152+CC165+CC166+CC167+CC168+CC169+CC170+CC171+CC172+CC176+CC180+CC184+CC185+CC189+CC193+CC197+CC201+CC206+CC154+CC156+CC209+CC213</f>
        <v>0</v>
      </c>
      <c r="CD266" s="31">
        <f t="shared" si="1560"/>
        <v>2051553.8510000003</v>
      </c>
      <c r="CE266" s="42">
        <f>CE141+CE145+CE146+CE147+CE148+CE149+CE150+CE151+CE152+CE165+CE166+CE167+CE168+CE169+CE170+CE171+CE172+CE176+CE180+CE184+CE185+CE189+CE193+CE197+CE201+CE206+CE154+CE156+CE209+CE213</f>
        <v>0</v>
      </c>
      <c r="CF266" s="69">
        <f t="shared" si="1561"/>
        <v>2051553.8510000003</v>
      </c>
      <c r="CG266" s="25"/>
      <c r="CI266" s="8"/>
    </row>
    <row r="267" spans="1:87" x14ac:dyDescent="0.35">
      <c r="A267" s="132"/>
      <c r="B267" s="170" t="s">
        <v>11</v>
      </c>
      <c r="C267" s="171"/>
      <c r="D267" s="31">
        <f>D38+D71+D72+D73+D74+D75+D76+D77+D79+D81+D83</f>
        <v>113474.1</v>
      </c>
      <c r="E267" s="31">
        <f>E38+E71+E72+E73+E74+E75+E76+E77+E79+E81+E83+E43</f>
        <v>256356.158</v>
      </c>
      <c r="F267" s="31">
        <f t="shared" si="1039"/>
        <v>369830.25800000003</v>
      </c>
      <c r="G267" s="31">
        <f>G38+G71+G72+G73+G74+G75+G76+G77+G79+G81+G83+G43</f>
        <v>0</v>
      </c>
      <c r="H267" s="31">
        <f t="shared" si="1526"/>
        <v>369830.25800000003</v>
      </c>
      <c r="I267" s="31">
        <f>I38+I71+I72+I73+I74+I75+I76+I77+I79+I81+I83+I43</f>
        <v>111.379</v>
      </c>
      <c r="J267" s="31">
        <f t="shared" si="1527"/>
        <v>369941.63700000005</v>
      </c>
      <c r="K267" s="31">
        <f>K38+K71+K72+K73+K74+K75+K76+K77+K79+K81+K83+K43</f>
        <v>0</v>
      </c>
      <c r="L267" s="31">
        <f t="shared" si="1528"/>
        <v>369941.63700000005</v>
      </c>
      <c r="M267" s="31">
        <f>M38+M71+M72+M73+M74+M75+M76+M77+M79+M81+M83+M43</f>
        <v>0</v>
      </c>
      <c r="N267" s="31">
        <f t="shared" si="1529"/>
        <v>369941.63700000005</v>
      </c>
      <c r="O267" s="69">
        <f>O38+O71+O72+O73+O74+O75+O76+O77+O79+O81+O83+O43+O27</f>
        <v>-22568.785000000003</v>
      </c>
      <c r="P267" s="31">
        <f t="shared" si="1530"/>
        <v>347372.85200000007</v>
      </c>
      <c r="Q267" s="31">
        <f>Q38+Q71+Q72+Q73+Q74+Q75+Q76+Q77+Q79+Q81+Q83+Q43+Q27</f>
        <v>0</v>
      </c>
      <c r="R267" s="31">
        <f t="shared" si="1531"/>
        <v>347372.85200000007</v>
      </c>
      <c r="S267" s="31">
        <f>S38+S71+S72+S73+S74+S75+S76+S77+S79+S81+S83+S43+S27</f>
        <v>-18576.285</v>
      </c>
      <c r="T267" s="31">
        <f t="shared" si="1532"/>
        <v>328796.5670000001</v>
      </c>
      <c r="U267" s="31">
        <f>U38+U71+U72+U73+U74+U75+U76+U77+U79+U81+U83+U43+U27</f>
        <v>0</v>
      </c>
      <c r="V267" s="31">
        <f t="shared" si="1533"/>
        <v>328796.5670000001</v>
      </c>
      <c r="W267" s="31">
        <f>W38+W71+W72+W73+W74+W75+W76+W77+W79+W81+W83+W43+W27</f>
        <v>0</v>
      </c>
      <c r="X267" s="31">
        <f t="shared" si="1534"/>
        <v>328796.5670000001</v>
      </c>
      <c r="Y267" s="31">
        <f>Y38+Y71+Y72+Y73+Y74+Y75+Y76+Y77+Y79+Y81+Y83+Y43+Y27</f>
        <v>0</v>
      </c>
      <c r="Z267" s="31">
        <f t="shared" si="1535"/>
        <v>328796.5670000001</v>
      </c>
      <c r="AA267" s="31">
        <f>AA38+AA71+AA72+AA73+AA74+AA75+AA76+AA77+AA79+AA81+AA83+AA43+AA27</f>
        <v>0</v>
      </c>
      <c r="AB267" s="31">
        <f t="shared" si="1536"/>
        <v>328796.5670000001</v>
      </c>
      <c r="AC267" s="31">
        <f>AC38+AC71+AC72+AC73+AC74+AC75+AC76+AC77+AC79+AC81+AC83+AC43+AC27</f>
        <v>0</v>
      </c>
      <c r="AD267" s="31">
        <f t="shared" si="1537"/>
        <v>328796.5670000001</v>
      </c>
      <c r="AE267" s="31">
        <f>AE38+AE71+AE72+AE73+AE74+AE75+AE76+AE77+AE79+AE81+AE83+AE43+AE27</f>
        <v>0</v>
      </c>
      <c r="AF267" s="31">
        <f t="shared" si="1538"/>
        <v>328796.5670000001</v>
      </c>
      <c r="AG267" s="31">
        <f>AG38+AG71+AG72+AG73+AG74+AG75+AG76+AG77+AG79+AG81+AG83+AG43+AG27</f>
        <v>0</v>
      </c>
      <c r="AH267" s="31">
        <f t="shared" si="1539"/>
        <v>328796.5670000001</v>
      </c>
      <c r="AI267" s="42">
        <f>AI38+AI71+AI72+AI73+AI74+AI75+AI76+AI77+AI79+AI81+AI83+AI43+AI27</f>
        <v>0</v>
      </c>
      <c r="AJ267" s="69">
        <f t="shared" si="1540"/>
        <v>328796.5670000001</v>
      </c>
      <c r="AK267" s="31">
        <f>AK38+AK71+AK72+AK73+AK74+AK75+AK76+AK77+AK79+AK81+AK83</f>
        <v>50227.299999999996</v>
      </c>
      <c r="AL267" s="31">
        <f>AL38+AL71+AL72+AL73+AL74+AL75+AL76+AL77+AL79+AL81+AL83+AL43</f>
        <v>0</v>
      </c>
      <c r="AM267" s="31">
        <f t="shared" si="1055"/>
        <v>50227.299999999996</v>
      </c>
      <c r="AN267" s="31">
        <f>AN38+AN71+AN72+AN73+AN74+AN75+AN76+AN77+AN79+AN81+AN83+AN43</f>
        <v>0</v>
      </c>
      <c r="AO267" s="31">
        <f t="shared" si="1541"/>
        <v>50227.299999999996</v>
      </c>
      <c r="AP267" s="31">
        <f>AP38+AP71+AP72+AP73+AP74+AP75+AP76+AP77+AP79+AP81+AP83+AP43</f>
        <v>0</v>
      </c>
      <c r="AQ267" s="31">
        <f t="shared" si="1542"/>
        <v>50227.299999999996</v>
      </c>
      <c r="AR267" s="31">
        <f>AR38+AR71+AR72+AR73+AR74+AR75+AR76+AR77+AR79+AR81+AR83+AR43</f>
        <v>0</v>
      </c>
      <c r="AS267" s="31">
        <f t="shared" si="1543"/>
        <v>50227.299999999996</v>
      </c>
      <c r="AT267" s="31">
        <f>AT38+AT71+AT72+AT73+AT74+AT75+AT76+AT77+AT79+AT81+AT83+AT43+AT27</f>
        <v>0</v>
      </c>
      <c r="AU267" s="31">
        <f t="shared" si="1544"/>
        <v>50227.299999999996</v>
      </c>
      <c r="AV267" s="31">
        <f>AV38+AV71+AV72+AV73+AV74+AV75+AV76+AV77+AV79+AV81+AV83+AV43+AV27</f>
        <v>0</v>
      </c>
      <c r="AW267" s="31">
        <f t="shared" si="1545"/>
        <v>50227.299999999996</v>
      </c>
      <c r="AX267" s="31">
        <f>AX38+AX71+AX72+AX73+AX74+AX75+AX76+AX77+AX79+AX81+AX83+AX43+AX27</f>
        <v>0</v>
      </c>
      <c r="AY267" s="31">
        <f t="shared" si="1546"/>
        <v>50227.299999999996</v>
      </c>
      <c r="AZ267" s="31">
        <f>AZ38+AZ71+AZ72+AZ73+AZ74+AZ75+AZ76+AZ77+AZ79+AZ81+AZ83+AZ43+AZ27</f>
        <v>0</v>
      </c>
      <c r="BA267" s="31">
        <f t="shared" si="1547"/>
        <v>50227.299999999996</v>
      </c>
      <c r="BB267" s="31">
        <f>BB38+BB71+BB72+BB73+BB74+BB75+BB76+BB77+BB79+BB81+BB83+BB43+BB27</f>
        <v>0</v>
      </c>
      <c r="BC267" s="31">
        <f t="shared" si="1548"/>
        <v>50227.299999999996</v>
      </c>
      <c r="BD267" s="31">
        <f>BD38+BD71+BD72+BD73+BD74+BD75+BD76+BD77+BD79+BD81+BD83+BD43+BD27</f>
        <v>0</v>
      </c>
      <c r="BE267" s="31">
        <f t="shared" si="1549"/>
        <v>50227.299999999996</v>
      </c>
      <c r="BF267" s="31">
        <f>BF38+BF71+BF72+BF73+BF74+BF75+BF76+BF77+BF79+BF81+BF83+BF43+BF27</f>
        <v>0</v>
      </c>
      <c r="BG267" s="31">
        <f t="shared" si="1550"/>
        <v>50227.299999999996</v>
      </c>
      <c r="BH267" s="42">
        <f>BH38+BH71+BH72+BH73+BH74+BH75+BH76+BH77+BH79+BH81+BH83+BH43+BH27</f>
        <v>0</v>
      </c>
      <c r="BI267" s="69">
        <f t="shared" si="1551"/>
        <v>50227.299999999996</v>
      </c>
      <c r="BJ267" s="31">
        <f>BJ38+BJ71+BJ72+BJ73+BJ74+BJ75+BJ76+BJ77+BJ79+BJ81+BJ83</f>
        <v>1220.3</v>
      </c>
      <c r="BK267" s="31">
        <f>BK38+BK71+BK72+BK73+BK74+BK75+BK76+BK77+BK79+BK81+BK83+BK43</f>
        <v>0</v>
      </c>
      <c r="BL267" s="31">
        <f t="shared" si="1067"/>
        <v>1220.3</v>
      </c>
      <c r="BM267" s="31">
        <f>BM38+BM71+BM72+BM73+BM74+BM75+BM76+BM77+BM79+BM81+BM83+BM43</f>
        <v>0</v>
      </c>
      <c r="BN267" s="31">
        <f t="shared" si="1552"/>
        <v>1220.3</v>
      </c>
      <c r="BO267" s="31">
        <f>BO38+BO71+BO72+BO73+BO74+BO75+BO76+BO77+BO79+BO81+BO83+BO43</f>
        <v>0</v>
      </c>
      <c r="BP267" s="31">
        <f t="shared" si="1553"/>
        <v>1220.3</v>
      </c>
      <c r="BQ267" s="31">
        <f>BQ38+BQ71+BQ72+BQ73+BQ74+BQ75+BQ76+BQ77+BQ79+BQ81+BQ83+BQ43</f>
        <v>0</v>
      </c>
      <c r="BR267" s="31">
        <f t="shared" si="1554"/>
        <v>1220.3</v>
      </c>
      <c r="BS267" s="31">
        <f>BS38+BS71+BS72+BS73+BS74+BS75+BS76+BS77+BS79+BS81+BS83+BS43+BS27</f>
        <v>23622.800000000003</v>
      </c>
      <c r="BT267" s="31">
        <f t="shared" si="1555"/>
        <v>24843.100000000002</v>
      </c>
      <c r="BU267" s="31">
        <f>BU38+BU71+BU72+BU73+BU74+BU75+BU76+BU77+BU79+BU81+BU83+BU43+BU27</f>
        <v>0</v>
      </c>
      <c r="BV267" s="31">
        <f t="shared" si="1556"/>
        <v>24843.100000000002</v>
      </c>
      <c r="BW267" s="31">
        <f>BW38+BW71+BW72+BW73+BW74+BW75+BW76+BW77+BW79+BW81+BW83+BW43+BW27</f>
        <v>0</v>
      </c>
      <c r="BX267" s="31">
        <f t="shared" si="1557"/>
        <v>24843.100000000002</v>
      </c>
      <c r="BY267" s="31">
        <f>BY38+BY71+BY72+BY73+BY74+BY75+BY76+BY77+BY79+BY81+BY83+BY43+BY27</f>
        <v>0</v>
      </c>
      <c r="BZ267" s="31">
        <f t="shared" si="1558"/>
        <v>24843.100000000002</v>
      </c>
      <c r="CA267" s="31">
        <f>CA38+CA71+CA72+CA73+CA74+CA75+CA76+CA77+CA79+CA81+CA83+CA43+CA27</f>
        <v>0</v>
      </c>
      <c r="CB267" s="31">
        <f t="shared" si="1559"/>
        <v>24843.100000000002</v>
      </c>
      <c r="CC267" s="31">
        <f>CC38+CC71+CC72+CC73+CC74+CC75+CC76+CC77+CC79+CC81+CC83+CC43+CC27</f>
        <v>0</v>
      </c>
      <c r="CD267" s="31">
        <f t="shared" si="1560"/>
        <v>24843.100000000002</v>
      </c>
      <c r="CE267" s="42">
        <f>CE38+CE71+CE72+CE73+CE74+CE75+CE76+CE77+CE79+CE81+CE83+CE43+CE27</f>
        <v>0</v>
      </c>
      <c r="CF267" s="69">
        <f t="shared" si="1561"/>
        <v>24843.100000000002</v>
      </c>
      <c r="CG267" s="25"/>
    </row>
    <row r="268" spans="1:87" s="3" customFormat="1" hidden="1" x14ac:dyDescent="0.35">
      <c r="A268" s="55"/>
      <c r="B268" s="80" t="s">
        <v>33</v>
      </c>
      <c r="C268" s="81"/>
      <c r="D268" s="31">
        <f>D218</f>
        <v>13981.8</v>
      </c>
      <c r="E268" s="31">
        <f>E218</f>
        <v>0</v>
      </c>
      <c r="F268" s="31">
        <f t="shared" si="1039"/>
        <v>13981.8</v>
      </c>
      <c r="G268" s="31">
        <f>G218</f>
        <v>0</v>
      </c>
      <c r="H268" s="31">
        <f t="shared" si="1526"/>
        <v>13981.8</v>
      </c>
      <c r="I268" s="31">
        <f>I218</f>
        <v>0</v>
      </c>
      <c r="J268" s="31">
        <f t="shared" si="1527"/>
        <v>13981.8</v>
      </c>
      <c r="K268" s="31">
        <f>K218</f>
        <v>0</v>
      </c>
      <c r="L268" s="31">
        <f t="shared" si="1528"/>
        <v>13981.8</v>
      </c>
      <c r="M268" s="31">
        <f>M218</f>
        <v>0</v>
      </c>
      <c r="N268" s="31">
        <f t="shared" si="1529"/>
        <v>13981.8</v>
      </c>
      <c r="O268" s="69">
        <f>O218</f>
        <v>0</v>
      </c>
      <c r="P268" s="31">
        <f t="shared" si="1530"/>
        <v>13981.8</v>
      </c>
      <c r="Q268" s="31">
        <f>Q218</f>
        <v>0</v>
      </c>
      <c r="R268" s="31">
        <f t="shared" si="1531"/>
        <v>13981.8</v>
      </c>
      <c r="S268" s="31">
        <f>S218</f>
        <v>0</v>
      </c>
      <c r="T268" s="31">
        <f t="shared" si="1532"/>
        <v>13981.8</v>
      </c>
      <c r="U268" s="31">
        <f>U218</f>
        <v>0</v>
      </c>
      <c r="V268" s="31">
        <f t="shared" si="1533"/>
        <v>13981.8</v>
      </c>
      <c r="W268" s="31">
        <f>W218</f>
        <v>0</v>
      </c>
      <c r="X268" s="31">
        <f t="shared" si="1534"/>
        <v>13981.8</v>
      </c>
      <c r="Y268" s="31">
        <f>Y218</f>
        <v>0</v>
      </c>
      <c r="Z268" s="31">
        <f t="shared" si="1535"/>
        <v>13981.8</v>
      </c>
      <c r="AA268" s="31">
        <f>AA218</f>
        <v>-13981.8</v>
      </c>
      <c r="AB268" s="31">
        <f t="shared" si="1536"/>
        <v>0</v>
      </c>
      <c r="AC268" s="31">
        <f>AC218</f>
        <v>0</v>
      </c>
      <c r="AD268" s="31">
        <f t="shared" si="1537"/>
        <v>0</v>
      </c>
      <c r="AE268" s="31">
        <f>AE218</f>
        <v>0</v>
      </c>
      <c r="AF268" s="31">
        <f t="shared" si="1538"/>
        <v>0</v>
      </c>
      <c r="AG268" s="31">
        <f>AG218</f>
        <v>0</v>
      </c>
      <c r="AH268" s="31">
        <f t="shared" si="1539"/>
        <v>0</v>
      </c>
      <c r="AI268" s="42">
        <f>AI218</f>
        <v>0</v>
      </c>
      <c r="AJ268" s="31">
        <f t="shared" si="1540"/>
        <v>0</v>
      </c>
      <c r="AK268" s="31">
        <f>AK218</f>
        <v>0</v>
      </c>
      <c r="AL268" s="31">
        <f>AL218</f>
        <v>0</v>
      </c>
      <c r="AM268" s="31">
        <f t="shared" si="1055"/>
        <v>0</v>
      </c>
      <c r="AN268" s="31">
        <f>AN218</f>
        <v>0</v>
      </c>
      <c r="AO268" s="31">
        <f t="shared" si="1541"/>
        <v>0</v>
      </c>
      <c r="AP268" s="31">
        <f>AP218</f>
        <v>0</v>
      </c>
      <c r="AQ268" s="31">
        <f t="shared" si="1542"/>
        <v>0</v>
      </c>
      <c r="AR268" s="31">
        <f>AR218</f>
        <v>0</v>
      </c>
      <c r="AS268" s="31">
        <f t="shared" si="1543"/>
        <v>0</v>
      </c>
      <c r="AT268" s="31">
        <f>AT218</f>
        <v>0</v>
      </c>
      <c r="AU268" s="31">
        <f t="shared" si="1544"/>
        <v>0</v>
      </c>
      <c r="AV268" s="31">
        <f>AV218</f>
        <v>0</v>
      </c>
      <c r="AW268" s="31">
        <f t="shared" si="1545"/>
        <v>0</v>
      </c>
      <c r="AX268" s="31">
        <f>AX218</f>
        <v>0</v>
      </c>
      <c r="AY268" s="31">
        <f t="shared" si="1546"/>
        <v>0</v>
      </c>
      <c r="AZ268" s="31">
        <f>AZ218</f>
        <v>0</v>
      </c>
      <c r="BA268" s="31">
        <f t="shared" si="1547"/>
        <v>0</v>
      </c>
      <c r="BB268" s="31">
        <f>BB218</f>
        <v>0</v>
      </c>
      <c r="BC268" s="31">
        <f t="shared" si="1548"/>
        <v>0</v>
      </c>
      <c r="BD268" s="31">
        <f>BD218</f>
        <v>0</v>
      </c>
      <c r="BE268" s="31">
        <f t="shared" si="1549"/>
        <v>0</v>
      </c>
      <c r="BF268" s="31">
        <f>BF218</f>
        <v>0</v>
      </c>
      <c r="BG268" s="31">
        <f t="shared" si="1550"/>
        <v>0</v>
      </c>
      <c r="BH268" s="42">
        <f>BH218</f>
        <v>0</v>
      </c>
      <c r="BI268" s="31">
        <f t="shared" si="1551"/>
        <v>0</v>
      </c>
      <c r="BJ268" s="31">
        <f>BJ218</f>
        <v>0</v>
      </c>
      <c r="BK268" s="31">
        <f>BK218</f>
        <v>0</v>
      </c>
      <c r="BL268" s="31">
        <f t="shared" si="1067"/>
        <v>0</v>
      </c>
      <c r="BM268" s="31">
        <f>BM218</f>
        <v>0</v>
      </c>
      <c r="BN268" s="31">
        <f t="shared" si="1552"/>
        <v>0</v>
      </c>
      <c r="BO268" s="31">
        <f>BO218</f>
        <v>0</v>
      </c>
      <c r="BP268" s="31">
        <f t="shared" si="1553"/>
        <v>0</v>
      </c>
      <c r="BQ268" s="31">
        <f>BQ218</f>
        <v>0</v>
      </c>
      <c r="BR268" s="31">
        <f t="shared" si="1554"/>
        <v>0</v>
      </c>
      <c r="BS268" s="31">
        <f>BS218</f>
        <v>0</v>
      </c>
      <c r="BT268" s="31">
        <f t="shared" si="1555"/>
        <v>0</v>
      </c>
      <c r="BU268" s="31">
        <f>BU218</f>
        <v>0</v>
      </c>
      <c r="BV268" s="31">
        <f t="shared" si="1556"/>
        <v>0</v>
      </c>
      <c r="BW268" s="31">
        <f>BW218</f>
        <v>0</v>
      </c>
      <c r="BX268" s="31">
        <f t="shared" si="1557"/>
        <v>0</v>
      </c>
      <c r="BY268" s="31">
        <f>BY218</f>
        <v>0</v>
      </c>
      <c r="BZ268" s="31">
        <f t="shared" si="1558"/>
        <v>0</v>
      </c>
      <c r="CA268" s="31">
        <f>CA218</f>
        <v>0</v>
      </c>
      <c r="CB268" s="31">
        <f t="shared" si="1559"/>
        <v>0</v>
      </c>
      <c r="CC268" s="31">
        <f>CC218</f>
        <v>0</v>
      </c>
      <c r="CD268" s="31">
        <f t="shared" si="1560"/>
        <v>0</v>
      </c>
      <c r="CE268" s="42">
        <f>CE218</f>
        <v>0</v>
      </c>
      <c r="CF268" s="31">
        <f t="shared" si="1561"/>
        <v>0</v>
      </c>
      <c r="CG268" s="25"/>
      <c r="CH268" s="19" t="s">
        <v>49</v>
      </c>
    </row>
    <row r="269" spans="1:87" x14ac:dyDescent="0.35">
      <c r="A269" s="132"/>
      <c r="B269" s="133" t="s">
        <v>34</v>
      </c>
      <c r="C269" s="134"/>
      <c r="D269" s="31">
        <f>D225+D226</f>
        <v>4480.7</v>
      </c>
      <c r="E269" s="31">
        <f>E225+E226</f>
        <v>0</v>
      </c>
      <c r="F269" s="31">
        <f t="shared" si="1039"/>
        <v>4480.7</v>
      </c>
      <c r="G269" s="31">
        <f>G225+G226</f>
        <v>0</v>
      </c>
      <c r="H269" s="31">
        <f t="shared" si="1526"/>
        <v>4480.7</v>
      </c>
      <c r="I269" s="31">
        <f>I225+I226</f>
        <v>0</v>
      </c>
      <c r="J269" s="31">
        <f t="shared" si="1527"/>
        <v>4480.7</v>
      </c>
      <c r="K269" s="31">
        <f>K225+K226</f>
        <v>0</v>
      </c>
      <c r="L269" s="31">
        <f t="shared" si="1528"/>
        <v>4480.7</v>
      </c>
      <c r="M269" s="31">
        <f>M225+M226</f>
        <v>0</v>
      </c>
      <c r="N269" s="31">
        <f t="shared" si="1529"/>
        <v>4480.7</v>
      </c>
      <c r="O269" s="69">
        <f>O225+O226</f>
        <v>0</v>
      </c>
      <c r="P269" s="31">
        <f t="shared" si="1530"/>
        <v>4480.7</v>
      </c>
      <c r="Q269" s="31">
        <f>Q225+Q226</f>
        <v>0</v>
      </c>
      <c r="R269" s="31">
        <f t="shared" si="1531"/>
        <v>4480.7</v>
      </c>
      <c r="S269" s="31">
        <f>S225+S226</f>
        <v>0</v>
      </c>
      <c r="T269" s="31">
        <f t="shared" si="1532"/>
        <v>4480.7</v>
      </c>
      <c r="U269" s="31">
        <f>U225+U226</f>
        <v>0</v>
      </c>
      <c r="V269" s="31">
        <f t="shared" si="1533"/>
        <v>4480.7</v>
      </c>
      <c r="W269" s="31">
        <f>W225+W226</f>
        <v>0</v>
      </c>
      <c r="X269" s="31">
        <f t="shared" si="1534"/>
        <v>4480.7</v>
      </c>
      <c r="Y269" s="31">
        <f>Y225+Y226</f>
        <v>0</v>
      </c>
      <c r="Z269" s="31">
        <f t="shared" si="1535"/>
        <v>4480.7</v>
      </c>
      <c r="AA269" s="31">
        <f>AA225+AA226</f>
        <v>0</v>
      </c>
      <c r="AB269" s="31">
        <f t="shared" si="1536"/>
        <v>4480.7</v>
      </c>
      <c r="AC269" s="31">
        <f>AC225+AC226</f>
        <v>0</v>
      </c>
      <c r="AD269" s="31">
        <f t="shared" si="1537"/>
        <v>4480.7</v>
      </c>
      <c r="AE269" s="31">
        <f>AE225+AE226</f>
        <v>0</v>
      </c>
      <c r="AF269" s="31">
        <f t="shared" si="1538"/>
        <v>4480.7</v>
      </c>
      <c r="AG269" s="31">
        <f>AG225+AG226</f>
        <v>0</v>
      </c>
      <c r="AH269" s="31">
        <f t="shared" si="1539"/>
        <v>4480.7</v>
      </c>
      <c r="AI269" s="42">
        <f>AI225+AI226</f>
        <v>0</v>
      </c>
      <c r="AJ269" s="69">
        <f t="shared" si="1540"/>
        <v>4480.7</v>
      </c>
      <c r="AK269" s="31">
        <f t="shared" ref="AK269:BJ269" si="1562">AK225+AK226</f>
        <v>55213.3</v>
      </c>
      <c r="AL269" s="31">
        <f t="shared" si="1562"/>
        <v>0</v>
      </c>
      <c r="AM269" s="31">
        <f t="shared" si="1055"/>
        <v>55213.3</v>
      </c>
      <c r="AN269" s="31">
        <f t="shared" ref="AN269:AP269" si="1563">AN225+AN226</f>
        <v>0</v>
      </c>
      <c r="AO269" s="31">
        <f t="shared" si="1541"/>
        <v>55213.3</v>
      </c>
      <c r="AP269" s="31">
        <f t="shared" si="1563"/>
        <v>0</v>
      </c>
      <c r="AQ269" s="31">
        <f t="shared" si="1542"/>
        <v>55213.3</v>
      </c>
      <c r="AR269" s="31">
        <f t="shared" ref="AR269:AT269" si="1564">AR225+AR226</f>
        <v>0</v>
      </c>
      <c r="AS269" s="31">
        <f t="shared" si="1543"/>
        <v>55213.3</v>
      </c>
      <c r="AT269" s="31">
        <f t="shared" si="1564"/>
        <v>0</v>
      </c>
      <c r="AU269" s="31">
        <f t="shared" si="1544"/>
        <v>55213.3</v>
      </c>
      <c r="AV269" s="31">
        <f t="shared" ref="AV269:AX269" si="1565">AV225+AV226</f>
        <v>0</v>
      </c>
      <c r="AW269" s="31">
        <f t="shared" si="1545"/>
        <v>55213.3</v>
      </c>
      <c r="AX269" s="31">
        <f t="shared" si="1565"/>
        <v>0</v>
      </c>
      <c r="AY269" s="31">
        <f t="shared" si="1546"/>
        <v>55213.3</v>
      </c>
      <c r="AZ269" s="31">
        <f t="shared" ref="AZ269:BB269" si="1566">AZ225+AZ226</f>
        <v>0</v>
      </c>
      <c r="BA269" s="31">
        <f t="shared" si="1547"/>
        <v>55213.3</v>
      </c>
      <c r="BB269" s="31">
        <f t="shared" si="1566"/>
        <v>0</v>
      </c>
      <c r="BC269" s="31">
        <f t="shared" si="1548"/>
        <v>55213.3</v>
      </c>
      <c r="BD269" s="31">
        <f t="shared" ref="BD269:BF269" si="1567">BD225+BD226</f>
        <v>0</v>
      </c>
      <c r="BE269" s="31">
        <f t="shared" si="1549"/>
        <v>55213.3</v>
      </c>
      <c r="BF269" s="31">
        <f t="shared" si="1567"/>
        <v>0</v>
      </c>
      <c r="BG269" s="31">
        <f t="shared" si="1550"/>
        <v>55213.3</v>
      </c>
      <c r="BH269" s="42">
        <f t="shared" ref="BH269" si="1568">BH225+BH226</f>
        <v>0</v>
      </c>
      <c r="BI269" s="69">
        <f t="shared" si="1551"/>
        <v>55213.3</v>
      </c>
      <c r="BJ269" s="31">
        <f t="shared" si="1562"/>
        <v>0</v>
      </c>
      <c r="BK269" s="31">
        <f>BK225+BK226</f>
        <v>0</v>
      </c>
      <c r="BL269" s="31">
        <f t="shared" si="1067"/>
        <v>0</v>
      </c>
      <c r="BM269" s="31">
        <f>BM225+BM226</f>
        <v>0</v>
      </c>
      <c r="BN269" s="31">
        <f t="shared" si="1552"/>
        <v>0</v>
      </c>
      <c r="BO269" s="31">
        <f>BO225+BO226</f>
        <v>0</v>
      </c>
      <c r="BP269" s="31">
        <f t="shared" si="1553"/>
        <v>0</v>
      </c>
      <c r="BQ269" s="31">
        <f>BQ225+BQ226</f>
        <v>0</v>
      </c>
      <c r="BR269" s="31">
        <f t="shared" si="1554"/>
        <v>0</v>
      </c>
      <c r="BS269" s="31">
        <f>BS225+BS226</f>
        <v>0</v>
      </c>
      <c r="BT269" s="31">
        <f t="shared" si="1555"/>
        <v>0</v>
      </c>
      <c r="BU269" s="31">
        <f>BU225+BU226</f>
        <v>0</v>
      </c>
      <c r="BV269" s="31">
        <f t="shared" si="1556"/>
        <v>0</v>
      </c>
      <c r="BW269" s="31">
        <f>BW225+BW226</f>
        <v>0</v>
      </c>
      <c r="BX269" s="31">
        <f t="shared" si="1557"/>
        <v>0</v>
      </c>
      <c r="BY269" s="31">
        <f>BY225+BY226</f>
        <v>0</v>
      </c>
      <c r="BZ269" s="31">
        <f t="shared" si="1558"/>
        <v>0</v>
      </c>
      <c r="CA269" s="31">
        <f>CA225+CA226</f>
        <v>0</v>
      </c>
      <c r="CB269" s="31">
        <f t="shared" si="1559"/>
        <v>0</v>
      </c>
      <c r="CC269" s="31">
        <f>CC225+CC226</f>
        <v>0</v>
      </c>
      <c r="CD269" s="31">
        <f t="shared" si="1560"/>
        <v>0</v>
      </c>
      <c r="CE269" s="42">
        <f>CE225+CE226</f>
        <v>0</v>
      </c>
      <c r="CF269" s="69">
        <f t="shared" si="1561"/>
        <v>0</v>
      </c>
      <c r="CG269" s="25"/>
    </row>
    <row r="270" spans="1:87" x14ac:dyDescent="0.35">
      <c r="A270" s="132"/>
      <c r="B270" s="133" t="s">
        <v>38</v>
      </c>
      <c r="C270" s="134"/>
      <c r="D270" s="31">
        <f>D102</f>
        <v>6293</v>
      </c>
      <c r="E270" s="31">
        <f>E102+E112</f>
        <v>47697</v>
      </c>
      <c r="F270" s="31">
        <f t="shared" ref="F270" si="1569">D270+E270</f>
        <v>53990</v>
      </c>
      <c r="G270" s="31">
        <f>G102+G112</f>
        <v>0</v>
      </c>
      <c r="H270" s="31">
        <f t="shared" si="1526"/>
        <v>53990</v>
      </c>
      <c r="I270" s="31">
        <f>I102+I112</f>
        <v>0</v>
      </c>
      <c r="J270" s="31">
        <f t="shared" si="1527"/>
        <v>53990</v>
      </c>
      <c r="K270" s="31">
        <f>K102+K112</f>
        <v>0</v>
      </c>
      <c r="L270" s="31">
        <f t="shared" si="1528"/>
        <v>53990</v>
      </c>
      <c r="M270" s="31">
        <f>M102+M112</f>
        <v>0</v>
      </c>
      <c r="N270" s="31">
        <f t="shared" si="1529"/>
        <v>53990</v>
      </c>
      <c r="O270" s="69">
        <f>O102+O112</f>
        <v>0</v>
      </c>
      <c r="P270" s="31">
        <f t="shared" si="1530"/>
        <v>53990</v>
      </c>
      <c r="Q270" s="31">
        <f>Q102+Q112</f>
        <v>0</v>
      </c>
      <c r="R270" s="31">
        <f t="shared" si="1531"/>
        <v>53990</v>
      </c>
      <c r="S270" s="31">
        <f>S102+S112</f>
        <v>0</v>
      </c>
      <c r="T270" s="31">
        <f t="shared" si="1532"/>
        <v>53990</v>
      </c>
      <c r="U270" s="31">
        <f>U102+U112</f>
        <v>0</v>
      </c>
      <c r="V270" s="31">
        <f t="shared" si="1533"/>
        <v>53990</v>
      </c>
      <c r="W270" s="31">
        <f>W102+W112</f>
        <v>0</v>
      </c>
      <c r="X270" s="31">
        <f t="shared" si="1534"/>
        <v>53990</v>
      </c>
      <c r="Y270" s="31">
        <f>Y102+Y112</f>
        <v>0</v>
      </c>
      <c r="Z270" s="31">
        <f t="shared" si="1535"/>
        <v>53990</v>
      </c>
      <c r="AA270" s="31">
        <f>AA102+AA112+AA100+AA106+AA97+AA109</f>
        <v>18949.007999999998</v>
      </c>
      <c r="AB270" s="31">
        <f t="shared" si="1536"/>
        <v>72939.008000000002</v>
      </c>
      <c r="AC270" s="31">
        <f>AC102+AC112+AC100+AC106+AC97+AC109</f>
        <v>-18949.007999999998</v>
      </c>
      <c r="AD270" s="31">
        <f t="shared" si="1537"/>
        <v>53990</v>
      </c>
      <c r="AE270" s="31">
        <f>AE102+AE112+AE100+AE106+AE97+AE109</f>
        <v>18949.007999999998</v>
      </c>
      <c r="AF270" s="31">
        <f t="shared" si="1538"/>
        <v>72939.008000000002</v>
      </c>
      <c r="AG270" s="31">
        <f>AG102+AG112+AG100+AG106+AG97+AG109</f>
        <v>0</v>
      </c>
      <c r="AH270" s="31">
        <f t="shared" si="1539"/>
        <v>72939.008000000002</v>
      </c>
      <c r="AI270" s="42">
        <f>AI102+AI112+AI100+AI106+AI97+AI109</f>
        <v>0</v>
      </c>
      <c r="AJ270" s="69">
        <f t="shared" si="1540"/>
        <v>72939.008000000002</v>
      </c>
      <c r="AK270" s="31">
        <f>AK102</f>
        <v>0</v>
      </c>
      <c r="AL270" s="31">
        <f>AL102+AL112</f>
        <v>51669.599999999999</v>
      </c>
      <c r="AM270" s="31">
        <f t="shared" ref="AM270" si="1570">AK270+AL270</f>
        <v>51669.599999999999</v>
      </c>
      <c r="AN270" s="31">
        <f>AN102+AN112</f>
        <v>0</v>
      </c>
      <c r="AO270" s="31">
        <f t="shared" si="1541"/>
        <v>51669.599999999999</v>
      </c>
      <c r="AP270" s="31">
        <f>AP102+AP112</f>
        <v>0</v>
      </c>
      <c r="AQ270" s="31">
        <f t="shared" si="1542"/>
        <v>51669.599999999999</v>
      </c>
      <c r="AR270" s="31">
        <f>AR102+AR112</f>
        <v>0</v>
      </c>
      <c r="AS270" s="31">
        <f t="shared" si="1543"/>
        <v>51669.599999999999</v>
      </c>
      <c r="AT270" s="31">
        <f>AT102+AT112</f>
        <v>0</v>
      </c>
      <c r="AU270" s="31">
        <f t="shared" si="1544"/>
        <v>51669.599999999999</v>
      </c>
      <c r="AV270" s="31">
        <f>AV102+AV112</f>
        <v>0</v>
      </c>
      <c r="AW270" s="31">
        <f t="shared" si="1545"/>
        <v>51669.599999999999</v>
      </c>
      <c r="AX270" s="31">
        <f>AX102+AX112</f>
        <v>0</v>
      </c>
      <c r="AY270" s="31">
        <f t="shared" si="1546"/>
        <v>51669.599999999999</v>
      </c>
      <c r="AZ270" s="31">
        <f>AZ102+AZ112</f>
        <v>0</v>
      </c>
      <c r="BA270" s="31">
        <f t="shared" si="1547"/>
        <v>51669.599999999999</v>
      </c>
      <c r="BB270" s="31">
        <f>BB102+BB112+BB100+BB106+BB97+BB109</f>
        <v>130510.57699999999</v>
      </c>
      <c r="BC270" s="31">
        <f t="shared" si="1548"/>
        <v>182180.177</v>
      </c>
      <c r="BD270" s="31">
        <f>BD102+BD112+BD100+BD106+BD97+BD109</f>
        <v>-130510.57699999999</v>
      </c>
      <c r="BE270" s="31">
        <f t="shared" si="1549"/>
        <v>51669.600000000006</v>
      </c>
      <c r="BF270" s="31">
        <f>BF102+BF112+BF100+BF106+BF97+BF109</f>
        <v>130510.57699999999</v>
      </c>
      <c r="BG270" s="31">
        <f t="shared" si="1550"/>
        <v>182180.177</v>
      </c>
      <c r="BH270" s="42">
        <f>BH102+BH112+BH100+BH106+BH97+BH109</f>
        <v>0</v>
      </c>
      <c r="BI270" s="69">
        <f t="shared" si="1551"/>
        <v>182180.177</v>
      </c>
      <c r="BJ270" s="31">
        <f>BJ102</f>
        <v>0</v>
      </c>
      <c r="BK270" s="31">
        <f>BK102+BK112</f>
        <v>0</v>
      </c>
      <c r="BL270" s="31">
        <f t="shared" ref="BL270" si="1571">BJ270+BK270</f>
        <v>0</v>
      </c>
      <c r="BM270" s="31">
        <f>BM102+BM112</f>
        <v>0</v>
      </c>
      <c r="BN270" s="31">
        <f t="shared" si="1552"/>
        <v>0</v>
      </c>
      <c r="BO270" s="31">
        <f>BO102+BO112</f>
        <v>0</v>
      </c>
      <c r="BP270" s="31">
        <f t="shared" si="1553"/>
        <v>0</v>
      </c>
      <c r="BQ270" s="31">
        <f>BQ102+BQ112</f>
        <v>0</v>
      </c>
      <c r="BR270" s="31">
        <f t="shared" si="1554"/>
        <v>0</v>
      </c>
      <c r="BS270" s="31">
        <f>BS102+BS112</f>
        <v>0</v>
      </c>
      <c r="BT270" s="31">
        <f t="shared" si="1555"/>
        <v>0</v>
      </c>
      <c r="BU270" s="31">
        <f>BU102+BU112</f>
        <v>0</v>
      </c>
      <c r="BV270" s="31">
        <f t="shared" si="1556"/>
        <v>0</v>
      </c>
      <c r="BW270" s="31">
        <f>BW102+BW112</f>
        <v>0</v>
      </c>
      <c r="BX270" s="31">
        <f t="shared" si="1557"/>
        <v>0</v>
      </c>
      <c r="BY270" s="31">
        <f>BY102+BY112+BY100+BY106+BY97+BY109</f>
        <v>12263.817999999999</v>
      </c>
      <c r="BZ270" s="31">
        <f t="shared" si="1558"/>
        <v>12263.817999999999</v>
      </c>
      <c r="CA270" s="31">
        <f>CA102+CA112+CA100+CA106+CA97+CA109</f>
        <v>-12263.817999999999</v>
      </c>
      <c r="CB270" s="31">
        <f t="shared" si="1559"/>
        <v>0</v>
      </c>
      <c r="CC270" s="31">
        <f>CC102+CC112+CC100+CC106+CC97+CC109</f>
        <v>12263.817999999999</v>
      </c>
      <c r="CD270" s="31">
        <f t="shared" si="1560"/>
        <v>12263.817999999999</v>
      </c>
      <c r="CE270" s="42">
        <f>CE102+CE112+CE100+CE106+CE97+CE109</f>
        <v>0</v>
      </c>
      <c r="CF270" s="69">
        <f t="shared" si="1561"/>
        <v>12263.817999999999</v>
      </c>
      <c r="CG270" s="25"/>
    </row>
    <row r="271" spans="1:87" x14ac:dyDescent="0.35">
      <c r="A271" s="135"/>
      <c r="B271" s="168" t="s">
        <v>324</v>
      </c>
      <c r="C271" s="169"/>
      <c r="D271" s="31"/>
      <c r="E271" s="31"/>
      <c r="F271" s="31"/>
      <c r="G271" s="31">
        <f>G253</f>
        <v>0</v>
      </c>
      <c r="H271" s="31">
        <f t="shared" si="1526"/>
        <v>0</v>
      </c>
      <c r="I271" s="31">
        <f>I253</f>
        <v>0</v>
      </c>
      <c r="J271" s="31">
        <f t="shared" si="1527"/>
        <v>0</v>
      </c>
      <c r="K271" s="31">
        <f>K253</f>
        <v>0</v>
      </c>
      <c r="L271" s="31">
        <f t="shared" si="1528"/>
        <v>0</v>
      </c>
      <c r="M271" s="31">
        <f>M253</f>
        <v>0</v>
      </c>
      <c r="N271" s="31">
        <f t="shared" si="1529"/>
        <v>0</v>
      </c>
      <c r="O271" s="69">
        <f>O253+O219</f>
        <v>85000</v>
      </c>
      <c r="P271" s="31">
        <f t="shared" si="1530"/>
        <v>85000</v>
      </c>
      <c r="Q271" s="31">
        <f>Q253+Q219</f>
        <v>0</v>
      </c>
      <c r="R271" s="31">
        <f t="shared" si="1531"/>
        <v>85000</v>
      </c>
      <c r="S271" s="31">
        <f>S253+S219</f>
        <v>0</v>
      </c>
      <c r="T271" s="31">
        <f t="shared" si="1532"/>
        <v>85000</v>
      </c>
      <c r="U271" s="31">
        <f>U253+U219</f>
        <v>0</v>
      </c>
      <c r="V271" s="31">
        <f t="shared" si="1533"/>
        <v>85000</v>
      </c>
      <c r="W271" s="31">
        <f>W253+W219</f>
        <v>0</v>
      </c>
      <c r="X271" s="31">
        <f t="shared" si="1534"/>
        <v>85000</v>
      </c>
      <c r="Y271" s="31">
        <f>Y253+Y219</f>
        <v>-4650</v>
      </c>
      <c r="Z271" s="31">
        <f t="shared" si="1535"/>
        <v>80350</v>
      </c>
      <c r="AA271" s="31">
        <f>AA253+AA219</f>
        <v>0</v>
      </c>
      <c r="AB271" s="31">
        <f t="shared" si="1536"/>
        <v>80350</v>
      </c>
      <c r="AC271" s="31">
        <f>AC253+AC219</f>
        <v>0</v>
      </c>
      <c r="AD271" s="31">
        <f t="shared" si="1537"/>
        <v>80350</v>
      </c>
      <c r="AE271" s="31">
        <f>AE253+AE219</f>
        <v>0</v>
      </c>
      <c r="AF271" s="31">
        <f t="shared" si="1538"/>
        <v>80350</v>
      </c>
      <c r="AG271" s="31">
        <f>AG253+AG219</f>
        <v>0</v>
      </c>
      <c r="AH271" s="31">
        <f t="shared" si="1539"/>
        <v>80350</v>
      </c>
      <c r="AI271" s="42">
        <f>AI253+AI219</f>
        <v>0</v>
      </c>
      <c r="AJ271" s="69">
        <f t="shared" si="1540"/>
        <v>80350</v>
      </c>
      <c r="AK271" s="31"/>
      <c r="AL271" s="31"/>
      <c r="AM271" s="31"/>
      <c r="AN271" s="31">
        <f>AN253</f>
        <v>0</v>
      </c>
      <c r="AO271" s="31">
        <f t="shared" si="1541"/>
        <v>0</v>
      </c>
      <c r="AP271" s="31">
        <f>AP253</f>
        <v>0</v>
      </c>
      <c r="AQ271" s="31">
        <f t="shared" si="1542"/>
        <v>0</v>
      </c>
      <c r="AR271" s="31">
        <f>AR253</f>
        <v>0</v>
      </c>
      <c r="AS271" s="31">
        <f t="shared" si="1543"/>
        <v>0</v>
      </c>
      <c r="AT271" s="31">
        <f>AT253+AT219</f>
        <v>0</v>
      </c>
      <c r="AU271" s="31">
        <f t="shared" si="1544"/>
        <v>0</v>
      </c>
      <c r="AV271" s="31">
        <f>AV253+AV219</f>
        <v>0</v>
      </c>
      <c r="AW271" s="31">
        <f t="shared" si="1545"/>
        <v>0</v>
      </c>
      <c r="AX271" s="31">
        <f>AX253+AX219</f>
        <v>0</v>
      </c>
      <c r="AY271" s="31">
        <f t="shared" si="1546"/>
        <v>0</v>
      </c>
      <c r="AZ271" s="31">
        <f>AZ253+AZ219</f>
        <v>0</v>
      </c>
      <c r="BA271" s="31">
        <f t="shared" si="1547"/>
        <v>0</v>
      </c>
      <c r="BB271" s="31">
        <f>BB253+BB219</f>
        <v>0</v>
      </c>
      <c r="BC271" s="31">
        <f t="shared" si="1548"/>
        <v>0</v>
      </c>
      <c r="BD271" s="31">
        <f>BD253+BD219</f>
        <v>0</v>
      </c>
      <c r="BE271" s="31">
        <f t="shared" si="1549"/>
        <v>0</v>
      </c>
      <c r="BF271" s="31">
        <f>BF253+BF219</f>
        <v>0</v>
      </c>
      <c r="BG271" s="31">
        <f t="shared" si="1550"/>
        <v>0</v>
      </c>
      <c r="BH271" s="42">
        <f>BH253+BH219</f>
        <v>0</v>
      </c>
      <c r="BI271" s="69">
        <f t="shared" si="1551"/>
        <v>0</v>
      </c>
      <c r="BJ271" s="31"/>
      <c r="BK271" s="31"/>
      <c r="BL271" s="31"/>
      <c r="BM271" s="31">
        <f>BM253</f>
        <v>0</v>
      </c>
      <c r="BN271" s="31">
        <f t="shared" si="1552"/>
        <v>0</v>
      </c>
      <c r="BO271" s="31">
        <f>BO253</f>
        <v>0</v>
      </c>
      <c r="BP271" s="31">
        <f t="shared" si="1553"/>
        <v>0</v>
      </c>
      <c r="BQ271" s="31">
        <f>BQ253</f>
        <v>0</v>
      </c>
      <c r="BR271" s="31">
        <f t="shared" si="1554"/>
        <v>0</v>
      </c>
      <c r="BS271" s="31">
        <f>BS253+BS219</f>
        <v>0</v>
      </c>
      <c r="BT271" s="31">
        <f t="shared" si="1555"/>
        <v>0</v>
      </c>
      <c r="BU271" s="31">
        <f>BU253+BU219</f>
        <v>0</v>
      </c>
      <c r="BV271" s="31">
        <f t="shared" si="1556"/>
        <v>0</v>
      </c>
      <c r="BW271" s="31">
        <f>BW253+BW219</f>
        <v>0</v>
      </c>
      <c r="BX271" s="31">
        <f t="shared" si="1557"/>
        <v>0</v>
      </c>
      <c r="BY271" s="31">
        <f>BY253+BY219</f>
        <v>0</v>
      </c>
      <c r="BZ271" s="31">
        <f t="shared" si="1558"/>
        <v>0</v>
      </c>
      <c r="CA271" s="31">
        <f>CA253+CA219</f>
        <v>0</v>
      </c>
      <c r="CB271" s="31">
        <f t="shared" si="1559"/>
        <v>0</v>
      </c>
      <c r="CC271" s="31">
        <f>CC253+CC219</f>
        <v>0</v>
      </c>
      <c r="CD271" s="31">
        <f t="shared" si="1560"/>
        <v>0</v>
      </c>
      <c r="CE271" s="42">
        <f>CE253+CE219</f>
        <v>0</v>
      </c>
      <c r="CF271" s="69">
        <f t="shared" si="1561"/>
        <v>0</v>
      </c>
      <c r="CG271" s="25"/>
    </row>
    <row r="272" spans="1:87" x14ac:dyDescent="0.35">
      <c r="A272" s="135"/>
      <c r="B272" s="168" t="s">
        <v>367</v>
      </c>
      <c r="C272" s="169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69"/>
      <c r="P272" s="31"/>
      <c r="Q272" s="31"/>
      <c r="R272" s="31"/>
      <c r="S272" s="31"/>
      <c r="T272" s="31"/>
      <c r="U272" s="31"/>
      <c r="V272" s="31"/>
      <c r="W272" s="31">
        <f>W215</f>
        <v>0</v>
      </c>
      <c r="X272" s="31">
        <f t="shared" si="1534"/>
        <v>0</v>
      </c>
      <c r="Y272" s="31">
        <f>Y215</f>
        <v>0</v>
      </c>
      <c r="Z272" s="31">
        <f t="shared" si="1535"/>
        <v>0</v>
      </c>
      <c r="AA272" s="31">
        <f>AA215</f>
        <v>0</v>
      </c>
      <c r="AB272" s="31">
        <f t="shared" si="1536"/>
        <v>0</v>
      </c>
      <c r="AC272" s="31">
        <f>AC215</f>
        <v>0</v>
      </c>
      <c r="AD272" s="31">
        <f t="shared" si="1537"/>
        <v>0</v>
      </c>
      <c r="AE272" s="31">
        <f>AE215</f>
        <v>0</v>
      </c>
      <c r="AF272" s="31">
        <f t="shared" si="1538"/>
        <v>0</v>
      </c>
      <c r="AG272" s="31">
        <f>AG215</f>
        <v>0</v>
      </c>
      <c r="AH272" s="31">
        <f t="shared" si="1539"/>
        <v>0</v>
      </c>
      <c r="AI272" s="42">
        <f>AI215</f>
        <v>0</v>
      </c>
      <c r="AJ272" s="69">
        <f t="shared" si="1540"/>
        <v>0</v>
      </c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>
        <f>AX215</f>
        <v>30051.151999999998</v>
      </c>
      <c r="AY272" s="31">
        <f t="shared" si="1546"/>
        <v>30051.151999999998</v>
      </c>
      <c r="AZ272" s="31">
        <f>AZ215</f>
        <v>0</v>
      </c>
      <c r="BA272" s="31">
        <f t="shared" si="1547"/>
        <v>30051.151999999998</v>
      </c>
      <c r="BB272" s="31">
        <f>BB215</f>
        <v>0</v>
      </c>
      <c r="BC272" s="31">
        <f t="shared" si="1548"/>
        <v>30051.151999999998</v>
      </c>
      <c r="BD272" s="31">
        <f>BD215</f>
        <v>0</v>
      </c>
      <c r="BE272" s="31">
        <f t="shared" si="1549"/>
        <v>30051.151999999998</v>
      </c>
      <c r="BF272" s="31">
        <f>BF215</f>
        <v>0</v>
      </c>
      <c r="BG272" s="31">
        <f t="shared" si="1550"/>
        <v>30051.151999999998</v>
      </c>
      <c r="BH272" s="42">
        <f>BH215</f>
        <v>0</v>
      </c>
      <c r="BI272" s="69">
        <f t="shared" si="1551"/>
        <v>30051.151999999998</v>
      </c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>
        <f>BW215</f>
        <v>14989.883</v>
      </c>
      <c r="BX272" s="31">
        <f t="shared" si="1557"/>
        <v>14989.883</v>
      </c>
      <c r="BY272" s="31">
        <f>BY215</f>
        <v>0</v>
      </c>
      <c r="BZ272" s="31">
        <f t="shared" si="1558"/>
        <v>14989.883</v>
      </c>
      <c r="CA272" s="31">
        <f>CA215</f>
        <v>0</v>
      </c>
      <c r="CB272" s="31">
        <f t="shared" si="1559"/>
        <v>14989.883</v>
      </c>
      <c r="CC272" s="31">
        <f>CC215</f>
        <v>0</v>
      </c>
      <c r="CD272" s="31">
        <f t="shared" si="1560"/>
        <v>14989.883</v>
      </c>
      <c r="CE272" s="42">
        <f>CE215</f>
        <v>0</v>
      </c>
      <c r="CF272" s="69">
        <f t="shared" si="1561"/>
        <v>14989.883</v>
      </c>
      <c r="CG272" s="25"/>
    </row>
    <row r="273" spans="4:85" x14ac:dyDescent="0.35"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70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>
        <f>AD256-AD264-AD265-AD266-AD267-AD269-AD270-AD271-AD272</f>
        <v>1.0477378964424133E-9</v>
      </c>
      <c r="AE273" s="11">
        <f t="shared" ref="AE273" si="1572">AE256-AE264-AE265-AE266-AE267-AE269-AE270-AE271-AE272</f>
        <v>1.8189894035458565E-11</v>
      </c>
      <c r="AF273" s="11"/>
      <c r="AG273" s="11">
        <f t="shared" ref="AG273" si="1573">AG256-AG264-AG265-AG266-AG267-AG269-AG270-AG271-AG272</f>
        <v>0</v>
      </c>
      <c r="AH273" s="11"/>
      <c r="AI273" s="11">
        <f>AI256-AI264-AI265-AI266-AI267-AI269-AI270-AI271-AI272</f>
        <v>0</v>
      </c>
      <c r="AJ273" s="70"/>
      <c r="AK273" s="43">
        <f t="shared" ref="AK273:CE273" si="1574">AK256-AK264-AK265-AK266-AK267-AK269-AK270-AK271-AK272</f>
        <v>7.9307937994599342E-10</v>
      </c>
      <c r="AL273" s="43">
        <f t="shared" si="1574"/>
        <v>-4.3655745685100555E-11</v>
      </c>
      <c r="AM273" s="43">
        <f t="shared" si="1574"/>
        <v>4.2928149923682213E-10</v>
      </c>
      <c r="AN273" s="43">
        <f t="shared" si="1574"/>
        <v>0</v>
      </c>
      <c r="AO273" s="43">
        <f t="shared" si="1574"/>
        <v>4.2928149923682213E-10</v>
      </c>
      <c r="AP273" s="43">
        <f t="shared" si="1574"/>
        <v>0</v>
      </c>
      <c r="AQ273" s="43">
        <f t="shared" si="1574"/>
        <v>4.2928149923682213E-10</v>
      </c>
      <c r="AR273" s="43">
        <f t="shared" si="1574"/>
        <v>0</v>
      </c>
      <c r="AS273" s="43">
        <f t="shared" si="1574"/>
        <v>4.2928149923682213E-10</v>
      </c>
      <c r="AT273" s="43">
        <f t="shared" si="1574"/>
        <v>0</v>
      </c>
      <c r="AU273" s="43">
        <f t="shared" si="1574"/>
        <v>8.9494278654456139E-10</v>
      </c>
      <c r="AV273" s="43">
        <f t="shared" si="1574"/>
        <v>0</v>
      </c>
      <c r="AW273" s="43">
        <f t="shared" si="1574"/>
        <v>8.9494278654456139E-10</v>
      </c>
      <c r="AX273" s="43">
        <f t="shared" si="1574"/>
        <v>0</v>
      </c>
      <c r="AY273" s="43">
        <f t="shared" si="1574"/>
        <v>4.3291947804391384E-10</v>
      </c>
      <c r="AZ273" s="43">
        <f t="shared" si="1574"/>
        <v>0</v>
      </c>
      <c r="BA273" s="43">
        <f t="shared" si="1574"/>
        <v>4.3291947804391384E-10</v>
      </c>
      <c r="BB273" s="43">
        <f t="shared" si="1574"/>
        <v>-2.9103830456733704E-11</v>
      </c>
      <c r="BC273" s="43">
        <f t="shared" si="1574"/>
        <v>9.6406438387930393E-10</v>
      </c>
      <c r="BD273" s="43">
        <f t="shared" si="1574"/>
        <v>-2.9103830456733704E-11</v>
      </c>
      <c r="BE273" s="43">
        <f t="shared" si="1574"/>
        <v>4.2564352042973042E-10</v>
      </c>
      <c r="BF273" s="43">
        <f t="shared" si="1574"/>
        <v>5.8207660913467407E-11</v>
      </c>
      <c r="BG273" s="11">
        <f t="shared" si="1574"/>
        <v>-6.6575012169778347E-10</v>
      </c>
      <c r="BH273" s="11">
        <f t="shared" si="1574"/>
        <v>0</v>
      </c>
      <c r="BI273" s="70"/>
      <c r="BJ273" s="43">
        <f t="shared" si="1574"/>
        <v>7.4510353442747146E-10</v>
      </c>
      <c r="BK273" s="43">
        <f t="shared" si="1574"/>
        <v>0</v>
      </c>
      <c r="BL273" s="43">
        <f t="shared" si="1574"/>
        <v>1.2107648217352107E-9</v>
      </c>
      <c r="BM273" s="43">
        <f t="shared" si="1574"/>
        <v>0</v>
      </c>
      <c r="BN273" s="43">
        <f t="shared" si="1574"/>
        <v>1.67642610904295E-9</v>
      </c>
      <c r="BO273" s="43">
        <f t="shared" si="1574"/>
        <v>0</v>
      </c>
      <c r="BP273" s="43">
        <f t="shared" si="1574"/>
        <v>1.67642610904295E-9</v>
      </c>
      <c r="BQ273" s="43">
        <f t="shared" si="1574"/>
        <v>0</v>
      </c>
      <c r="BR273" s="43">
        <f t="shared" si="1574"/>
        <v>1.67642610904295E-9</v>
      </c>
      <c r="BS273" s="43">
        <f t="shared" si="1574"/>
        <v>-2.1827872842550278E-11</v>
      </c>
      <c r="BT273" s="43">
        <f t="shared" si="1574"/>
        <v>1.255102688446641E-9</v>
      </c>
      <c r="BU273" s="43">
        <f t="shared" si="1574"/>
        <v>0</v>
      </c>
      <c r="BV273" s="43">
        <f t="shared" si="1574"/>
        <v>1.7207639757543802E-9</v>
      </c>
      <c r="BW273" s="43">
        <f t="shared" si="1574"/>
        <v>1.6370904631912708E-11</v>
      </c>
      <c r="BX273" s="43">
        <f t="shared" si="1574"/>
        <v>9.3677954282611609E-10</v>
      </c>
      <c r="BY273" s="43">
        <f t="shared" si="1574"/>
        <v>0</v>
      </c>
      <c r="BZ273" s="43">
        <f t="shared" si="1574"/>
        <v>9.0767571236938238E-10</v>
      </c>
      <c r="CA273" s="43">
        <f t="shared" si="1574"/>
        <v>2.9103830456733704E-11</v>
      </c>
      <c r="CB273" s="43">
        <f t="shared" si="1574"/>
        <v>9.3677954282611609E-10</v>
      </c>
      <c r="CC273" s="43">
        <f t="shared" si="1574"/>
        <v>0</v>
      </c>
      <c r="CD273" s="11">
        <f t="shared" si="1574"/>
        <v>9.0767571236938238E-10</v>
      </c>
      <c r="CE273" s="11">
        <f t="shared" si="1574"/>
        <v>0</v>
      </c>
      <c r="CF273" s="70"/>
      <c r="CG273" s="29"/>
    </row>
    <row r="274" spans="4:85" x14ac:dyDescent="0.35"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70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43"/>
      <c r="AJ274" s="70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43"/>
      <c r="BI274" s="70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43"/>
      <c r="CF274" s="70"/>
      <c r="CG274" s="29"/>
    </row>
    <row r="275" spans="4:85" x14ac:dyDescent="0.35"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70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43"/>
      <c r="AJ275" s="70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43"/>
      <c r="BI275" s="70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43"/>
      <c r="CF275" s="70"/>
      <c r="CG275" s="29"/>
    </row>
  </sheetData>
  <sheetProtection password="CF5C" sheet="1" objects="1" scenarios="1"/>
  <autoFilter ref="A17:CI273">
    <filterColumn colId="85">
      <filters blank="1"/>
    </filterColumn>
  </autoFilter>
  <mergeCells count="116">
    <mergeCell ref="A226:A227"/>
    <mergeCell ref="B226:B227"/>
    <mergeCell ref="A80:A81"/>
    <mergeCell ref="B80:B81"/>
    <mergeCell ref="A82:A83"/>
    <mergeCell ref="B82:B83"/>
    <mergeCell ref="A224:A225"/>
    <mergeCell ref="B224:B225"/>
    <mergeCell ref="A217:A218"/>
    <mergeCell ref="A108:A109"/>
    <mergeCell ref="A96:A97"/>
    <mergeCell ref="A105:A106"/>
    <mergeCell ref="B272:C272"/>
    <mergeCell ref="B271:C271"/>
    <mergeCell ref="D16:D17"/>
    <mergeCell ref="B265:C265"/>
    <mergeCell ref="B266:C266"/>
    <mergeCell ref="B267:C267"/>
    <mergeCell ref="B264:C264"/>
    <mergeCell ref="B263:C263"/>
    <mergeCell ref="B16:B17"/>
    <mergeCell ref="C16:C17"/>
    <mergeCell ref="B261:C261"/>
    <mergeCell ref="B262:C262"/>
    <mergeCell ref="B96:B97"/>
    <mergeCell ref="B217:B218"/>
    <mergeCell ref="B108:B109"/>
    <mergeCell ref="B105:B106"/>
    <mergeCell ref="A78:A79"/>
    <mergeCell ref="B78:B79"/>
    <mergeCell ref="AS16:AS17"/>
    <mergeCell ref="AP16:AP17"/>
    <mergeCell ref="AQ16:AQ17"/>
    <mergeCell ref="W16:W17"/>
    <mergeCell ref="X16:X17"/>
    <mergeCell ref="G16:G17"/>
    <mergeCell ref="I16:I17"/>
    <mergeCell ref="J16:J17"/>
    <mergeCell ref="Q16:Q17"/>
    <mergeCell ref="U16:U17"/>
    <mergeCell ref="V16:V17"/>
    <mergeCell ref="R16:R17"/>
    <mergeCell ref="AG16:AG17"/>
    <mergeCell ref="AH16:AH17"/>
    <mergeCell ref="AM16:AM17"/>
    <mergeCell ref="AC16:AC17"/>
    <mergeCell ref="Y16:Y17"/>
    <mergeCell ref="Z16:Z17"/>
    <mergeCell ref="A16:A17"/>
    <mergeCell ref="A27:A28"/>
    <mergeCell ref="O16:O17"/>
    <mergeCell ref="E16:E17"/>
    <mergeCell ref="F16:F17"/>
    <mergeCell ref="BB16:BB17"/>
    <mergeCell ref="BC16:BC17"/>
    <mergeCell ref="BD16:BD17"/>
    <mergeCell ref="BE16:BE17"/>
    <mergeCell ref="A43:A48"/>
    <mergeCell ref="H16:H17"/>
    <mergeCell ref="K16:K17"/>
    <mergeCell ref="L16:L17"/>
    <mergeCell ref="M16:M17"/>
    <mergeCell ref="P16:P17"/>
    <mergeCell ref="N16:N17"/>
    <mergeCell ref="AT16:AT17"/>
    <mergeCell ref="AU16:AU17"/>
    <mergeCell ref="AN16:AN17"/>
    <mergeCell ref="AI16:AI17"/>
    <mergeCell ref="AJ16:AJ17"/>
    <mergeCell ref="AD16:AD17"/>
    <mergeCell ref="AE16:AE17"/>
    <mergeCell ref="AF16:AF17"/>
    <mergeCell ref="AK16:AK17"/>
    <mergeCell ref="AO16:AO17"/>
    <mergeCell ref="AA16:AA17"/>
    <mergeCell ref="AB16:AB17"/>
    <mergeCell ref="BK16:BK17"/>
    <mergeCell ref="AL16:AL17"/>
    <mergeCell ref="S16:S17"/>
    <mergeCell ref="BY16:BY17"/>
    <mergeCell ref="BZ16:BZ17"/>
    <mergeCell ref="BJ16:BJ17"/>
    <mergeCell ref="BH16:BH17"/>
    <mergeCell ref="BR16:BR17"/>
    <mergeCell ref="BO16:BO17"/>
    <mergeCell ref="BL16:BL17"/>
    <mergeCell ref="BP16:BP17"/>
    <mergeCell ref="BM16:BM17"/>
    <mergeCell ref="BN16:BN17"/>
    <mergeCell ref="BI16:BI17"/>
    <mergeCell ref="T16:T17"/>
    <mergeCell ref="AR16:AR17"/>
    <mergeCell ref="BI4:CF4"/>
    <mergeCell ref="CE16:CE17"/>
    <mergeCell ref="CF16:CF17"/>
    <mergeCell ref="A11:CF11"/>
    <mergeCell ref="A12:CF13"/>
    <mergeCell ref="AX16:AX17"/>
    <mergeCell ref="AY16:AY17"/>
    <mergeCell ref="CC16:CC17"/>
    <mergeCell ref="CD16:CD17"/>
    <mergeCell ref="AV16:AV17"/>
    <mergeCell ref="AW16:AW17"/>
    <mergeCell ref="BU16:BU17"/>
    <mergeCell ref="BV16:BV17"/>
    <mergeCell ref="BS16:BS17"/>
    <mergeCell ref="BT16:BT17"/>
    <mergeCell ref="BQ16:BQ17"/>
    <mergeCell ref="AZ16:AZ17"/>
    <mergeCell ref="BA16:BA17"/>
    <mergeCell ref="BW16:BW17"/>
    <mergeCell ref="BX16:BX17"/>
    <mergeCell ref="BF16:BF17"/>
    <mergeCell ref="BG16:BG17"/>
    <mergeCell ref="CA16:CA17"/>
    <mergeCell ref="CB16:CB17"/>
  </mergeCells>
  <printOptions horizontalCentered="1"/>
  <pageMargins left="0.78740157480314965" right="0.11811023622047245" top="0.15748031496062992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2022-10-25T09:07:55Z</cp:lastPrinted>
  <dcterms:created xsi:type="dcterms:W3CDTF">2014-02-04T08:37:28Z</dcterms:created>
  <dcterms:modified xsi:type="dcterms:W3CDTF">2022-10-25T09:08:04Z</dcterms:modified>
</cp:coreProperties>
</file>