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'2022-2024'!$A$17:$CQ$276</definedName>
    <definedName name="_xlnm.Print_Titles" localSheetId="0">'2022-2024'!$16:$17</definedName>
    <definedName name="_xlnm.Print_Area" localSheetId="0">'2022-2024'!$A$1:$CN$275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6" i="1" l="1"/>
  <c r="AL138" i="1" l="1"/>
  <c r="AN138" i="1" s="1"/>
  <c r="AL139" i="1"/>
  <c r="AN139" i="1" s="1"/>
  <c r="CM92" i="1" l="1"/>
  <c r="BP92" i="1"/>
  <c r="AM92" i="1"/>
  <c r="CM95" i="1"/>
  <c r="BP95" i="1"/>
  <c r="AM95" i="1"/>
  <c r="CM136" i="1"/>
  <c r="BP136" i="1"/>
  <c r="CJ138" i="1"/>
  <c r="CL138" i="1" s="1"/>
  <c r="CN138" i="1" s="1"/>
  <c r="CJ139" i="1"/>
  <c r="CL139" i="1" s="1"/>
  <c r="CN139" i="1" s="1"/>
  <c r="BI138" i="1"/>
  <c r="BK138" i="1" s="1"/>
  <c r="BM138" i="1" s="1"/>
  <c r="BO138" i="1" s="1"/>
  <c r="BQ138" i="1" s="1"/>
  <c r="BI139" i="1"/>
  <c r="BK139" i="1" s="1"/>
  <c r="BM139" i="1" s="1"/>
  <c r="BO139" i="1" s="1"/>
  <c r="BQ139" i="1" s="1"/>
  <c r="BP275" i="1" l="1"/>
  <c r="BP274" i="1"/>
  <c r="BP273" i="1"/>
  <c r="BP272" i="1"/>
  <c r="BP271" i="1"/>
  <c r="BP265" i="1"/>
  <c r="BP255" i="1"/>
  <c r="BP240" i="1"/>
  <c r="BP230" i="1"/>
  <c r="BP223" i="1" s="1"/>
  <c r="BP226" i="1"/>
  <c r="BP225" i="1"/>
  <c r="BP219" i="1"/>
  <c r="BP217" i="1"/>
  <c r="BP209" i="1"/>
  <c r="BP204" i="1"/>
  <c r="BP200" i="1"/>
  <c r="BP196" i="1"/>
  <c r="BP192" i="1"/>
  <c r="BP188" i="1"/>
  <c r="BP183" i="1"/>
  <c r="BP179" i="1"/>
  <c r="BP175" i="1"/>
  <c r="BP166" i="1"/>
  <c r="BP261" i="1" s="1"/>
  <c r="BP165" i="1"/>
  <c r="BP159" i="1"/>
  <c r="BP144" i="1"/>
  <c r="BP143" i="1"/>
  <c r="BP142" i="1"/>
  <c r="BP132" i="1"/>
  <c r="BP129" i="1"/>
  <c r="BP125" i="1"/>
  <c r="BP122" i="1"/>
  <c r="BP119" i="1"/>
  <c r="BP114" i="1"/>
  <c r="BP264" i="1"/>
  <c r="BP94" i="1"/>
  <c r="BP93" i="1"/>
  <c r="BP66" i="1"/>
  <c r="BP61" i="1"/>
  <c r="BP57" i="1"/>
  <c r="BP48" i="1"/>
  <c r="BP38" i="1"/>
  <c r="BP33" i="1"/>
  <c r="BP28" i="1"/>
  <c r="BP22" i="1"/>
  <c r="BP21" i="1"/>
  <c r="BP20" i="1"/>
  <c r="AM275" i="1"/>
  <c r="AM274" i="1"/>
  <c r="AM273" i="1"/>
  <c r="AM272" i="1"/>
  <c r="AM271" i="1"/>
  <c r="AM255" i="1"/>
  <c r="AM240" i="1"/>
  <c r="AM230" i="1"/>
  <c r="AM223" i="1" s="1"/>
  <c r="AM226" i="1"/>
  <c r="AM225" i="1"/>
  <c r="AM219" i="1"/>
  <c r="AM217" i="1"/>
  <c r="AM212" i="1"/>
  <c r="AM209" i="1"/>
  <c r="AM204" i="1"/>
  <c r="AM200" i="1"/>
  <c r="AM196" i="1"/>
  <c r="AM192" i="1"/>
  <c r="AM188" i="1"/>
  <c r="AM183" i="1"/>
  <c r="AM179" i="1"/>
  <c r="AM175" i="1"/>
  <c r="AM167" i="1"/>
  <c r="AM166" i="1"/>
  <c r="AM261" i="1" s="1"/>
  <c r="AM165" i="1"/>
  <c r="AM159" i="1"/>
  <c r="AM144" i="1"/>
  <c r="AM140" i="1" s="1"/>
  <c r="AM143" i="1"/>
  <c r="AM142" i="1"/>
  <c r="AM132" i="1"/>
  <c r="AM129" i="1"/>
  <c r="AM125" i="1"/>
  <c r="AM122" i="1"/>
  <c r="AM119" i="1"/>
  <c r="AM114" i="1"/>
  <c r="AM264" i="1"/>
  <c r="AM94" i="1"/>
  <c r="AM93" i="1"/>
  <c r="AM66" i="1"/>
  <c r="AM61" i="1"/>
  <c r="AM57" i="1"/>
  <c r="AM48" i="1"/>
  <c r="AM43" i="1"/>
  <c r="AM38" i="1"/>
  <c r="AM33" i="1"/>
  <c r="AM28" i="1"/>
  <c r="AM23" i="1"/>
  <c r="AM265" i="1" s="1"/>
  <c r="AM22" i="1"/>
  <c r="AM21" i="1"/>
  <c r="AM20" i="1"/>
  <c r="AM163" i="1" l="1"/>
  <c r="AM262" i="1"/>
  <c r="BP262" i="1"/>
  <c r="BP268" i="1"/>
  <c r="AM18" i="1"/>
  <c r="AM270" i="1"/>
  <c r="BP263" i="1"/>
  <c r="BP270" i="1"/>
  <c r="BP18" i="1"/>
  <c r="AM263" i="1"/>
  <c r="BP90" i="1"/>
  <c r="BP269" i="1"/>
  <c r="BP267" i="1"/>
  <c r="BP140" i="1"/>
  <c r="BP163" i="1"/>
  <c r="AM268" i="1"/>
  <c r="AM90" i="1"/>
  <c r="AM259" i="1" s="1"/>
  <c r="AM267" i="1"/>
  <c r="AM269" i="1"/>
  <c r="BN275" i="1"/>
  <c r="BN274" i="1"/>
  <c r="BN273" i="1"/>
  <c r="BN272" i="1"/>
  <c r="BN271" i="1"/>
  <c r="BN265" i="1"/>
  <c r="BN255" i="1"/>
  <c r="BN240" i="1"/>
  <c r="BN230" i="1"/>
  <c r="BN223" i="1" s="1"/>
  <c r="BN226" i="1"/>
  <c r="BN225" i="1"/>
  <c r="BN219" i="1"/>
  <c r="BN217" i="1"/>
  <c r="BN209" i="1"/>
  <c r="BN204" i="1"/>
  <c r="BN200" i="1"/>
  <c r="BN196" i="1"/>
  <c r="BN192" i="1"/>
  <c r="BN188" i="1"/>
  <c r="BN183" i="1"/>
  <c r="BN179" i="1"/>
  <c r="BN175" i="1"/>
  <c r="BN166" i="1"/>
  <c r="BN261" i="1" s="1"/>
  <c r="BN165" i="1"/>
  <c r="BN159" i="1"/>
  <c r="BN144" i="1"/>
  <c r="BN143" i="1"/>
  <c r="BN142" i="1"/>
  <c r="BN132" i="1"/>
  <c r="BN129" i="1"/>
  <c r="BN125" i="1"/>
  <c r="BN122" i="1"/>
  <c r="BN119" i="1"/>
  <c r="BN114" i="1"/>
  <c r="BN95" i="1"/>
  <c r="BN264" i="1" s="1"/>
  <c r="BN94" i="1"/>
  <c r="BN93" i="1"/>
  <c r="BN92" i="1"/>
  <c r="BN66" i="1"/>
  <c r="BN61" i="1"/>
  <c r="BN57" i="1"/>
  <c r="BN48" i="1"/>
  <c r="BN38" i="1"/>
  <c r="BN270" i="1" s="1"/>
  <c r="BN33" i="1"/>
  <c r="BN28" i="1"/>
  <c r="BN22" i="1"/>
  <c r="BN21" i="1"/>
  <c r="BN20" i="1"/>
  <c r="BP259" i="1" l="1"/>
  <c r="BP276" i="1" s="1"/>
  <c r="BN263" i="1"/>
  <c r="BN268" i="1"/>
  <c r="BN269" i="1"/>
  <c r="BN18" i="1"/>
  <c r="BN90" i="1"/>
  <c r="BN140" i="1"/>
  <c r="BN163" i="1"/>
  <c r="BN262" i="1"/>
  <c r="AM276" i="1"/>
  <c r="BN267" i="1"/>
  <c r="AK275" i="1"/>
  <c r="AK274" i="1"/>
  <c r="AK273" i="1"/>
  <c r="AK272" i="1"/>
  <c r="AK271" i="1"/>
  <c r="AK255" i="1"/>
  <c r="AK240" i="1"/>
  <c r="AK230" i="1"/>
  <c r="AK223" i="1" s="1"/>
  <c r="AK226" i="1"/>
  <c r="AK225" i="1"/>
  <c r="AK219" i="1"/>
  <c r="AK217" i="1"/>
  <c r="AK212" i="1"/>
  <c r="AK209" i="1"/>
  <c r="AK204" i="1"/>
  <c r="AK200" i="1"/>
  <c r="AK196" i="1"/>
  <c r="AK192" i="1"/>
  <c r="AK188" i="1"/>
  <c r="AK183" i="1"/>
  <c r="AK179" i="1"/>
  <c r="AK175" i="1"/>
  <c r="AK167" i="1"/>
  <c r="AK166" i="1"/>
  <c r="AK261" i="1" s="1"/>
  <c r="AK165" i="1"/>
  <c r="AK159" i="1"/>
  <c r="AK144" i="1"/>
  <c r="AK143" i="1"/>
  <c r="AK142" i="1"/>
  <c r="AK132" i="1"/>
  <c r="AK129" i="1"/>
  <c r="AK125" i="1"/>
  <c r="AK122" i="1"/>
  <c r="AK119" i="1"/>
  <c r="AK114" i="1"/>
  <c r="AK95" i="1"/>
  <c r="AK264" i="1" s="1"/>
  <c r="AK94" i="1"/>
  <c r="AK93" i="1"/>
  <c r="AK92" i="1"/>
  <c r="AK66" i="1"/>
  <c r="AK61" i="1"/>
  <c r="AK57" i="1"/>
  <c r="AK48" i="1"/>
  <c r="AK43" i="1"/>
  <c r="AK38" i="1"/>
  <c r="AK33" i="1"/>
  <c r="AK28" i="1"/>
  <c r="AK23" i="1"/>
  <c r="AK265" i="1" s="1"/>
  <c r="AK22" i="1"/>
  <c r="AK21" i="1"/>
  <c r="AK20" i="1"/>
  <c r="AK262" i="1" l="1"/>
  <c r="BN259" i="1"/>
  <c r="BN276" i="1" s="1"/>
  <c r="AK18" i="1"/>
  <c r="AK163" i="1"/>
  <c r="AK263" i="1"/>
  <c r="AK270" i="1"/>
  <c r="AK268" i="1"/>
  <c r="AK90" i="1"/>
  <c r="AK140" i="1"/>
  <c r="AK267" i="1"/>
  <c r="AK269" i="1"/>
  <c r="CM275" i="1"/>
  <c r="CM274" i="1"/>
  <c r="CM273" i="1"/>
  <c r="CM272" i="1"/>
  <c r="CM271" i="1"/>
  <c r="CM265" i="1"/>
  <c r="CM255" i="1"/>
  <c r="CM240" i="1"/>
  <c r="CM230" i="1"/>
  <c r="CM223" i="1" s="1"/>
  <c r="CM226" i="1"/>
  <c r="CM225" i="1"/>
  <c r="CM219" i="1"/>
  <c r="CM217" i="1"/>
  <c r="CM209" i="1"/>
  <c r="CM204" i="1"/>
  <c r="CM200" i="1"/>
  <c r="CM196" i="1"/>
  <c r="CM192" i="1"/>
  <c r="CM188" i="1"/>
  <c r="CM183" i="1"/>
  <c r="CM179" i="1"/>
  <c r="CM175" i="1"/>
  <c r="CM166" i="1"/>
  <c r="CM261" i="1" s="1"/>
  <c r="CM165" i="1"/>
  <c r="CM159" i="1"/>
  <c r="CM144" i="1"/>
  <c r="CM143" i="1"/>
  <c r="CM142" i="1"/>
  <c r="CM125" i="1"/>
  <c r="CM122" i="1"/>
  <c r="CM119" i="1"/>
  <c r="CM114" i="1"/>
  <c r="CM264" i="1"/>
  <c r="CM94" i="1"/>
  <c r="CM93" i="1"/>
  <c r="CM66" i="1"/>
  <c r="CM61" i="1"/>
  <c r="CM57" i="1"/>
  <c r="CM48" i="1"/>
  <c r="CM38" i="1"/>
  <c r="CM270" i="1" s="1"/>
  <c r="CM33" i="1"/>
  <c r="CM28" i="1"/>
  <c r="CM22" i="1"/>
  <c r="CM21" i="1"/>
  <c r="CM20" i="1"/>
  <c r="BL275" i="1"/>
  <c r="BL274" i="1"/>
  <c r="BL273" i="1"/>
  <c r="BL272" i="1"/>
  <c r="BL271" i="1"/>
  <c r="BL265" i="1"/>
  <c r="BL255" i="1"/>
  <c r="BL240" i="1"/>
  <c r="BL230" i="1"/>
  <c r="BL223" i="1" s="1"/>
  <c r="BL226" i="1"/>
  <c r="BL225" i="1"/>
  <c r="BL219" i="1"/>
  <c r="BL217" i="1"/>
  <c r="BL209" i="1"/>
  <c r="BL204" i="1"/>
  <c r="BL200" i="1"/>
  <c r="BL196" i="1"/>
  <c r="BL192" i="1"/>
  <c r="BL188" i="1"/>
  <c r="BL183" i="1"/>
  <c r="BL179" i="1"/>
  <c r="BL175" i="1"/>
  <c r="BL166" i="1"/>
  <c r="BL261" i="1" s="1"/>
  <c r="BL165" i="1"/>
  <c r="BL159" i="1"/>
  <c r="BL144" i="1"/>
  <c r="BL143" i="1"/>
  <c r="BL142" i="1"/>
  <c r="BL132" i="1"/>
  <c r="BL129" i="1"/>
  <c r="BL125" i="1"/>
  <c r="BL122" i="1"/>
  <c r="BL119" i="1"/>
  <c r="BL114" i="1"/>
  <c r="BL95" i="1"/>
  <c r="BL94" i="1"/>
  <c r="BL93" i="1"/>
  <c r="BL92" i="1"/>
  <c r="BL66" i="1"/>
  <c r="BL61" i="1"/>
  <c r="BL57" i="1"/>
  <c r="BL48" i="1"/>
  <c r="BL38" i="1"/>
  <c r="BL270" i="1" s="1"/>
  <c r="BL33" i="1"/>
  <c r="BL28" i="1"/>
  <c r="BL22" i="1"/>
  <c r="BL21" i="1"/>
  <c r="BL20" i="1"/>
  <c r="AI275" i="1"/>
  <c r="AI274" i="1"/>
  <c r="AI273" i="1"/>
  <c r="AI272" i="1"/>
  <c r="AI271" i="1"/>
  <c r="AI255" i="1"/>
  <c r="AI240" i="1"/>
  <c r="AI230" i="1"/>
  <c r="AI223" i="1" s="1"/>
  <c r="AI226" i="1"/>
  <c r="AI225" i="1"/>
  <c r="AI219" i="1"/>
  <c r="AI217" i="1"/>
  <c r="AI212" i="1"/>
  <c r="AI209" i="1"/>
  <c r="AI204" i="1"/>
  <c r="AI200" i="1"/>
  <c r="AI196" i="1"/>
  <c r="AI192" i="1"/>
  <c r="AI188" i="1"/>
  <c r="AI183" i="1"/>
  <c r="AI179" i="1"/>
  <c r="AI175" i="1"/>
  <c r="AI167" i="1"/>
  <c r="AI166" i="1"/>
  <c r="AI261" i="1" s="1"/>
  <c r="AI165" i="1"/>
  <c r="AI159" i="1"/>
  <c r="AI144" i="1"/>
  <c r="AI143" i="1"/>
  <c r="AI142" i="1"/>
  <c r="AI132" i="1"/>
  <c r="AI129" i="1"/>
  <c r="AI125" i="1"/>
  <c r="AI122" i="1"/>
  <c r="AI119" i="1"/>
  <c r="AI114" i="1"/>
  <c r="AI95" i="1"/>
  <c r="AI264" i="1" s="1"/>
  <c r="AI94" i="1"/>
  <c r="AI93" i="1"/>
  <c r="AI92" i="1"/>
  <c r="AI66" i="1"/>
  <c r="AI61" i="1"/>
  <c r="AI57" i="1"/>
  <c r="AI48" i="1"/>
  <c r="AI43" i="1"/>
  <c r="AI38" i="1"/>
  <c r="AI33" i="1"/>
  <c r="AI28" i="1"/>
  <c r="AI23" i="1"/>
  <c r="AI265" i="1" s="1"/>
  <c r="AI22" i="1"/>
  <c r="AI21" i="1"/>
  <c r="AI20" i="1"/>
  <c r="AK259" i="1" l="1"/>
  <c r="AI263" i="1"/>
  <c r="AI163" i="1"/>
  <c r="BL267" i="1"/>
  <c r="CM263" i="1"/>
  <c r="BL262" i="1"/>
  <c r="AI270" i="1"/>
  <c r="BL18" i="1"/>
  <c r="BL140" i="1"/>
  <c r="CM18" i="1"/>
  <c r="AI268" i="1"/>
  <c r="BL263" i="1"/>
  <c r="CM262" i="1"/>
  <c r="CM268" i="1"/>
  <c r="CM163" i="1"/>
  <c r="BL268" i="1"/>
  <c r="AI262" i="1"/>
  <c r="AI140" i="1"/>
  <c r="AI18" i="1"/>
  <c r="CM140" i="1"/>
  <c r="CM267" i="1"/>
  <c r="CM269" i="1"/>
  <c r="CM90" i="1"/>
  <c r="BL269" i="1"/>
  <c r="BL163" i="1"/>
  <c r="BL90" i="1"/>
  <c r="BL264" i="1"/>
  <c r="AI90" i="1"/>
  <c r="AI267" i="1"/>
  <c r="AI269" i="1"/>
  <c r="AG275" i="1"/>
  <c r="AG274" i="1"/>
  <c r="AG273" i="1"/>
  <c r="AG272" i="1"/>
  <c r="AG271" i="1"/>
  <c r="AG255" i="1"/>
  <c r="AG240" i="1"/>
  <c r="AG230" i="1"/>
  <c r="AG226" i="1"/>
  <c r="AG225" i="1"/>
  <c r="AG219" i="1"/>
  <c r="AG217" i="1"/>
  <c r="AG212" i="1"/>
  <c r="AG209" i="1"/>
  <c r="AG204" i="1"/>
  <c r="AG200" i="1"/>
  <c r="AG196" i="1"/>
  <c r="AG192" i="1"/>
  <c r="AG188" i="1"/>
  <c r="AG183" i="1"/>
  <c r="AG179" i="1"/>
  <c r="AG175" i="1"/>
  <c r="AG167" i="1"/>
  <c r="AG166" i="1"/>
  <c r="AG261" i="1" s="1"/>
  <c r="AG165" i="1"/>
  <c r="AG159" i="1"/>
  <c r="AG144" i="1"/>
  <c r="AG143" i="1"/>
  <c r="AG142" i="1"/>
  <c r="AG132" i="1"/>
  <c r="AG129" i="1"/>
  <c r="AG125" i="1"/>
  <c r="AG122" i="1"/>
  <c r="AG119" i="1"/>
  <c r="AG114" i="1"/>
  <c r="AG95" i="1"/>
  <c r="AG264" i="1" s="1"/>
  <c r="AG94" i="1"/>
  <c r="AG93" i="1"/>
  <c r="AG92" i="1"/>
  <c r="AG66" i="1"/>
  <c r="AG61" i="1"/>
  <c r="AG57" i="1"/>
  <c r="AG48" i="1"/>
  <c r="AG43" i="1"/>
  <c r="AG38" i="1"/>
  <c r="AG33" i="1"/>
  <c r="AG28" i="1"/>
  <c r="AG23" i="1"/>
  <c r="AG265" i="1" s="1"/>
  <c r="AG22" i="1"/>
  <c r="AG21" i="1"/>
  <c r="AG20" i="1"/>
  <c r="AK276" i="1" l="1"/>
  <c r="AG263" i="1"/>
  <c r="AI259" i="1"/>
  <c r="AI276" i="1" s="1"/>
  <c r="CM259" i="1"/>
  <c r="CM276" i="1" s="1"/>
  <c r="BL259" i="1"/>
  <c r="BL276" i="1" s="1"/>
  <c r="AG268" i="1"/>
  <c r="AG270" i="1"/>
  <c r="AG262" i="1"/>
  <c r="AG140" i="1"/>
  <c r="AG90" i="1"/>
  <c r="AG223" i="1"/>
  <c r="AG163" i="1"/>
  <c r="AG18" i="1"/>
  <c r="AG267" i="1"/>
  <c r="AG269" i="1"/>
  <c r="CK275" i="1"/>
  <c r="CK274" i="1"/>
  <c r="CK273" i="1"/>
  <c r="CK272" i="1"/>
  <c r="CK271" i="1"/>
  <c r="CK265" i="1"/>
  <c r="CK255" i="1"/>
  <c r="CK240" i="1"/>
  <c r="CK230" i="1"/>
  <c r="CK223" i="1" s="1"/>
  <c r="CK226" i="1"/>
  <c r="CK225" i="1"/>
  <c r="CK219" i="1"/>
  <c r="CK217" i="1"/>
  <c r="CK209" i="1"/>
  <c r="CK204" i="1"/>
  <c r="CK200" i="1"/>
  <c r="CK196" i="1"/>
  <c r="CK192" i="1"/>
  <c r="CK188" i="1"/>
  <c r="CK183" i="1"/>
  <c r="CK179" i="1"/>
  <c r="CK175" i="1"/>
  <c r="CK166" i="1"/>
  <c r="CK261" i="1" s="1"/>
  <c r="CK165" i="1"/>
  <c r="CK159" i="1"/>
  <c r="CK144" i="1"/>
  <c r="CK143" i="1"/>
  <c r="CK142" i="1"/>
  <c r="CK125" i="1"/>
  <c r="CK122" i="1"/>
  <c r="CK119" i="1"/>
  <c r="CK114" i="1"/>
  <c r="CK95" i="1"/>
  <c r="CK264" i="1" s="1"/>
  <c r="CK94" i="1"/>
  <c r="CK93" i="1"/>
  <c r="CK92" i="1"/>
  <c r="CK66" i="1"/>
  <c r="CK61" i="1"/>
  <c r="CK57" i="1"/>
  <c r="CK48" i="1"/>
  <c r="CK38" i="1"/>
  <c r="CK270" i="1" s="1"/>
  <c r="CK33" i="1"/>
  <c r="CK28" i="1"/>
  <c r="CK22" i="1"/>
  <c r="CK21" i="1"/>
  <c r="CK20" i="1"/>
  <c r="BJ275" i="1"/>
  <c r="BJ274" i="1"/>
  <c r="BJ273" i="1"/>
  <c r="BJ272" i="1"/>
  <c r="BJ271" i="1"/>
  <c r="BJ265" i="1"/>
  <c r="BJ255" i="1"/>
  <c r="BJ240" i="1"/>
  <c r="BJ230" i="1"/>
  <c r="BJ223" i="1" s="1"/>
  <c r="BJ226" i="1"/>
  <c r="BJ225" i="1"/>
  <c r="BJ219" i="1"/>
  <c r="BJ217" i="1"/>
  <c r="BJ209" i="1"/>
  <c r="BJ204" i="1"/>
  <c r="BJ200" i="1"/>
  <c r="BJ196" i="1"/>
  <c r="BJ192" i="1"/>
  <c r="BJ188" i="1"/>
  <c r="BJ183" i="1"/>
  <c r="BJ179" i="1"/>
  <c r="BJ175" i="1"/>
  <c r="BJ166" i="1"/>
  <c r="BJ261" i="1" s="1"/>
  <c r="BJ165" i="1"/>
  <c r="BJ159" i="1"/>
  <c r="BJ144" i="1"/>
  <c r="BJ143" i="1"/>
  <c r="BJ142" i="1"/>
  <c r="BJ132" i="1"/>
  <c r="BJ129" i="1"/>
  <c r="BJ125" i="1"/>
  <c r="BJ122" i="1"/>
  <c r="BJ119" i="1"/>
  <c r="BJ114" i="1"/>
  <c r="BJ95" i="1"/>
  <c r="BJ94" i="1"/>
  <c r="BJ93" i="1"/>
  <c r="BJ92" i="1"/>
  <c r="BJ66" i="1"/>
  <c r="BJ61" i="1"/>
  <c r="BJ57" i="1"/>
  <c r="BJ48" i="1"/>
  <c r="BJ38" i="1"/>
  <c r="BJ33" i="1"/>
  <c r="BJ28" i="1"/>
  <c r="BJ22" i="1"/>
  <c r="BJ21" i="1"/>
  <c r="BJ20" i="1"/>
  <c r="AE275" i="1"/>
  <c r="AE274" i="1"/>
  <c r="AE273" i="1"/>
  <c r="AE272" i="1"/>
  <c r="AE271" i="1"/>
  <c r="AE255" i="1"/>
  <c r="AE240" i="1"/>
  <c r="AE230" i="1"/>
  <c r="AE223" i="1" s="1"/>
  <c r="AE226" i="1"/>
  <c r="AE225" i="1"/>
  <c r="AE219" i="1"/>
  <c r="AE217" i="1"/>
  <c r="AE212" i="1"/>
  <c r="AE209" i="1"/>
  <c r="AE204" i="1"/>
  <c r="AE200" i="1"/>
  <c r="AE196" i="1"/>
  <c r="AE192" i="1"/>
  <c r="AE188" i="1"/>
  <c r="AE183" i="1"/>
  <c r="AE179" i="1"/>
  <c r="AE175" i="1"/>
  <c r="AE167" i="1"/>
  <c r="AE166" i="1"/>
  <c r="AE261" i="1" s="1"/>
  <c r="AE165" i="1"/>
  <c r="AE159" i="1"/>
  <c r="AE144" i="1"/>
  <c r="AE143" i="1"/>
  <c r="AE142" i="1"/>
  <c r="AE132" i="1"/>
  <c r="AE129" i="1"/>
  <c r="AE125" i="1"/>
  <c r="AE122" i="1"/>
  <c r="AE119" i="1"/>
  <c r="AE114" i="1"/>
  <c r="AE95" i="1"/>
  <c r="AE264" i="1" s="1"/>
  <c r="AE94" i="1"/>
  <c r="AE93" i="1"/>
  <c r="AE92" i="1"/>
  <c r="AE66" i="1"/>
  <c r="AE61" i="1"/>
  <c r="AE57" i="1"/>
  <c r="AE48" i="1"/>
  <c r="AE43" i="1"/>
  <c r="AE38" i="1"/>
  <c r="AE33" i="1"/>
  <c r="AE28" i="1"/>
  <c r="AE23" i="1"/>
  <c r="AE265" i="1" s="1"/>
  <c r="AE22" i="1"/>
  <c r="AE21" i="1"/>
  <c r="AE20" i="1"/>
  <c r="CK140" i="1" l="1"/>
  <c r="AE263" i="1"/>
  <c r="AG259" i="1"/>
  <c r="BJ18" i="1"/>
  <c r="BJ262" i="1"/>
  <c r="AE262" i="1"/>
  <c r="BJ263" i="1"/>
  <c r="BJ268" i="1"/>
  <c r="AE18" i="1"/>
  <c r="BJ140" i="1"/>
  <c r="AE270" i="1"/>
  <c r="BJ264" i="1"/>
  <c r="AE140" i="1"/>
  <c r="CK268" i="1"/>
  <c r="CK263" i="1"/>
  <c r="BJ269" i="1"/>
  <c r="AE163" i="1"/>
  <c r="CK90" i="1"/>
  <c r="CK262" i="1"/>
  <c r="CK269" i="1"/>
  <c r="CK18" i="1"/>
  <c r="CK163" i="1"/>
  <c r="CK267" i="1"/>
  <c r="BJ267" i="1"/>
  <c r="BJ90" i="1"/>
  <c r="BJ163" i="1"/>
  <c r="BJ270" i="1"/>
  <c r="AE268" i="1"/>
  <c r="AE90" i="1"/>
  <c r="AE267" i="1"/>
  <c r="AE269" i="1"/>
  <c r="AC116" i="1"/>
  <c r="AG276" i="1" l="1"/>
  <c r="CK259" i="1"/>
  <c r="CK276" i="1" s="1"/>
  <c r="BJ259" i="1"/>
  <c r="BJ276" i="1" s="1"/>
  <c r="AE259" i="1"/>
  <c r="AE276" i="1" s="1"/>
  <c r="CI92" i="1"/>
  <c r="BH92" i="1"/>
  <c r="AC92" i="1"/>
  <c r="CJ136" i="1"/>
  <c r="CL136" i="1" s="1"/>
  <c r="CN136" i="1" s="1"/>
  <c r="BI136" i="1"/>
  <c r="BK136" i="1" s="1"/>
  <c r="BM136" i="1" s="1"/>
  <c r="BO136" i="1" s="1"/>
  <c r="BQ136" i="1" s="1"/>
  <c r="AD136" i="1"/>
  <c r="AF136" i="1" s="1"/>
  <c r="AH136" i="1" s="1"/>
  <c r="AJ136" i="1" s="1"/>
  <c r="AL136" i="1" s="1"/>
  <c r="AN136" i="1" s="1"/>
  <c r="CI275" i="1"/>
  <c r="CI274" i="1"/>
  <c r="CI273" i="1"/>
  <c r="CI272" i="1"/>
  <c r="CI271" i="1"/>
  <c r="CI265" i="1"/>
  <c r="CI255" i="1"/>
  <c r="CI240" i="1"/>
  <c r="CI230" i="1"/>
  <c r="CI223" i="1" s="1"/>
  <c r="CI226" i="1"/>
  <c r="CI225" i="1"/>
  <c r="CI219" i="1"/>
  <c r="CI217" i="1"/>
  <c r="CI209" i="1"/>
  <c r="CI204" i="1"/>
  <c r="CI200" i="1"/>
  <c r="CI196" i="1"/>
  <c r="CI192" i="1"/>
  <c r="CI188" i="1"/>
  <c r="CI183" i="1"/>
  <c r="CI179" i="1"/>
  <c r="CI175" i="1"/>
  <c r="CI166" i="1"/>
  <c r="CI261" i="1" s="1"/>
  <c r="CI165" i="1"/>
  <c r="CI159" i="1"/>
  <c r="CI144" i="1"/>
  <c r="CI143" i="1"/>
  <c r="CI142" i="1"/>
  <c r="CI125" i="1"/>
  <c r="CI122" i="1"/>
  <c r="CI119" i="1"/>
  <c r="CI114" i="1"/>
  <c r="CI95" i="1"/>
  <c r="CI94" i="1"/>
  <c r="CI93" i="1"/>
  <c r="CI66" i="1"/>
  <c r="CI61" i="1"/>
  <c r="CI57" i="1"/>
  <c r="CI48" i="1"/>
  <c r="CI38" i="1"/>
  <c r="CI270" i="1" s="1"/>
  <c r="CI33" i="1"/>
  <c r="CI28" i="1"/>
  <c r="CI22" i="1"/>
  <c r="CI21" i="1"/>
  <c r="CI20" i="1"/>
  <c r="BH275" i="1"/>
  <c r="BH274" i="1"/>
  <c r="BH273" i="1"/>
  <c r="BH272" i="1"/>
  <c r="BH271" i="1"/>
  <c r="BH265" i="1"/>
  <c r="BH255" i="1"/>
  <c r="BH240" i="1"/>
  <c r="BH230" i="1"/>
  <c r="BH223" i="1" s="1"/>
  <c r="BH226" i="1"/>
  <c r="BH225" i="1"/>
  <c r="BH219" i="1"/>
  <c r="BH217" i="1"/>
  <c r="BH209" i="1"/>
  <c r="BH204" i="1"/>
  <c r="BH200" i="1"/>
  <c r="BH196" i="1"/>
  <c r="BH192" i="1"/>
  <c r="BH188" i="1"/>
  <c r="BH183" i="1"/>
  <c r="BH179" i="1"/>
  <c r="BH175" i="1"/>
  <c r="BH166" i="1"/>
  <c r="BH261" i="1" s="1"/>
  <c r="BH165" i="1"/>
  <c r="BH159" i="1"/>
  <c r="BH144" i="1"/>
  <c r="BH143" i="1"/>
  <c r="BH142" i="1"/>
  <c r="BH132" i="1"/>
  <c r="BH129" i="1"/>
  <c r="BH125" i="1"/>
  <c r="BH122" i="1"/>
  <c r="BH119" i="1"/>
  <c r="BH114" i="1"/>
  <c r="BH95" i="1"/>
  <c r="BH264" i="1" s="1"/>
  <c r="BH94" i="1"/>
  <c r="BH93" i="1"/>
  <c r="BH66" i="1"/>
  <c r="BH61" i="1"/>
  <c r="BH57" i="1"/>
  <c r="BH48" i="1"/>
  <c r="BH38" i="1"/>
  <c r="BH270" i="1" s="1"/>
  <c r="BH33" i="1"/>
  <c r="BH28" i="1"/>
  <c r="BH22" i="1"/>
  <c r="BH21" i="1"/>
  <c r="BH20" i="1"/>
  <c r="CI267" i="1" l="1"/>
  <c r="BH267" i="1"/>
  <c r="BH90" i="1"/>
  <c r="BH163" i="1"/>
  <c r="BH18" i="1"/>
  <c r="BH268" i="1"/>
  <c r="CI140" i="1"/>
  <c r="BH269" i="1"/>
  <c r="CI269" i="1"/>
  <c r="CI262" i="1"/>
  <c r="CI90" i="1"/>
  <c r="CI18" i="1"/>
  <c r="CI263" i="1"/>
  <c r="CI268" i="1"/>
  <c r="CI264" i="1"/>
  <c r="CI163" i="1"/>
  <c r="BH263" i="1"/>
  <c r="BH140" i="1"/>
  <c r="BH262" i="1"/>
  <c r="CI259" i="1" l="1"/>
  <c r="CI276" i="1" s="1"/>
  <c r="BH259" i="1"/>
  <c r="BH276" i="1" s="1"/>
  <c r="AC275" i="1" l="1"/>
  <c r="AC274" i="1"/>
  <c r="AC273" i="1"/>
  <c r="AC272" i="1"/>
  <c r="AC271" i="1"/>
  <c r="AC255" i="1"/>
  <c r="AC240" i="1"/>
  <c r="AC230" i="1"/>
  <c r="AC223" i="1" s="1"/>
  <c r="AC226" i="1"/>
  <c r="AC225" i="1"/>
  <c r="AC219" i="1"/>
  <c r="AC217" i="1"/>
  <c r="AC212" i="1"/>
  <c r="AC209" i="1"/>
  <c r="AC204" i="1"/>
  <c r="AC200" i="1"/>
  <c r="AC196" i="1"/>
  <c r="AC192" i="1"/>
  <c r="AC188" i="1"/>
  <c r="AC183" i="1"/>
  <c r="AC179" i="1"/>
  <c r="AC175" i="1"/>
  <c r="AC167" i="1"/>
  <c r="AC166" i="1"/>
  <c r="AC261" i="1" s="1"/>
  <c r="AC165" i="1"/>
  <c r="AC159" i="1"/>
  <c r="AC144" i="1"/>
  <c r="AC143" i="1"/>
  <c r="AC132" i="1"/>
  <c r="AC129" i="1"/>
  <c r="AC125" i="1"/>
  <c r="AC122" i="1"/>
  <c r="AC119" i="1"/>
  <c r="AC114" i="1"/>
  <c r="AC95" i="1"/>
  <c r="AC264" i="1" s="1"/>
  <c r="AC94" i="1"/>
  <c r="AC93" i="1"/>
  <c r="AC66" i="1"/>
  <c r="AC61" i="1"/>
  <c r="AC57" i="1"/>
  <c r="AC48" i="1"/>
  <c r="AC43" i="1"/>
  <c r="AC38" i="1"/>
  <c r="AC33" i="1"/>
  <c r="AC28" i="1"/>
  <c r="AC23" i="1"/>
  <c r="AC22" i="1"/>
  <c r="AC21" i="1"/>
  <c r="AC20" i="1"/>
  <c r="AC90" i="1" l="1"/>
  <c r="AC267" i="1"/>
  <c r="AC18" i="1"/>
  <c r="AC269" i="1"/>
  <c r="AC140" i="1"/>
  <c r="AC263" i="1"/>
  <c r="AC265" i="1"/>
  <c r="AC268" i="1"/>
  <c r="AC270" i="1"/>
  <c r="AC142" i="1"/>
  <c r="AC163" i="1"/>
  <c r="AC262" i="1"/>
  <c r="CG273" i="1"/>
  <c r="BF273" i="1"/>
  <c r="AA273" i="1"/>
  <c r="AC259" i="1" l="1"/>
  <c r="BF103" i="1"/>
  <c r="W255" i="1" l="1"/>
  <c r="CG92" i="1"/>
  <c r="CH135" i="1"/>
  <c r="CJ135" i="1" s="1"/>
  <c r="CL135" i="1" s="1"/>
  <c r="CN135" i="1" s="1"/>
  <c r="BG135" i="1"/>
  <c r="BI135" i="1" s="1"/>
  <c r="BK135" i="1" s="1"/>
  <c r="BM135" i="1" s="1"/>
  <c r="BO135" i="1" s="1"/>
  <c r="BQ135" i="1" s="1"/>
  <c r="AB135" i="1"/>
  <c r="AD135" i="1" s="1"/>
  <c r="AF135" i="1" s="1"/>
  <c r="AH135" i="1" s="1"/>
  <c r="AJ135" i="1" s="1"/>
  <c r="AL135" i="1" s="1"/>
  <c r="AN135" i="1" s="1"/>
  <c r="AA30" i="1" l="1"/>
  <c r="CH97" i="1" l="1"/>
  <c r="CJ97" i="1" s="1"/>
  <c r="CL97" i="1" s="1"/>
  <c r="CN97" i="1" s="1"/>
  <c r="AB97" i="1"/>
  <c r="AD97" i="1" s="1"/>
  <c r="AF97" i="1" s="1"/>
  <c r="AH97" i="1" s="1"/>
  <c r="AJ97" i="1" s="1"/>
  <c r="AL97" i="1" s="1"/>
  <c r="AN97" i="1" s="1"/>
  <c r="BG97" i="1"/>
  <c r="BI97" i="1" s="1"/>
  <c r="BK97" i="1" s="1"/>
  <c r="BM97" i="1" s="1"/>
  <c r="BO97" i="1" s="1"/>
  <c r="BQ97" i="1" s="1"/>
  <c r="CH109" i="1"/>
  <c r="CJ109" i="1" s="1"/>
  <c r="CL109" i="1" s="1"/>
  <c r="CN109" i="1" s="1"/>
  <c r="BG109" i="1"/>
  <c r="BI109" i="1" s="1"/>
  <c r="BK109" i="1" s="1"/>
  <c r="BM109" i="1" s="1"/>
  <c r="BO109" i="1" s="1"/>
  <c r="BQ109" i="1" s="1"/>
  <c r="AB109" i="1"/>
  <c r="AD109" i="1" s="1"/>
  <c r="AF109" i="1" s="1"/>
  <c r="AH109" i="1" s="1"/>
  <c r="AJ109" i="1" s="1"/>
  <c r="AL109" i="1" s="1"/>
  <c r="AN109" i="1" s="1"/>
  <c r="CH106" i="1" l="1"/>
  <c r="CJ106" i="1" s="1"/>
  <c r="CL106" i="1" s="1"/>
  <c r="CN106" i="1" s="1"/>
  <c r="BF105" i="1"/>
  <c r="BG106" i="1"/>
  <c r="BI106" i="1" s="1"/>
  <c r="BK106" i="1" s="1"/>
  <c r="BM106" i="1" s="1"/>
  <c r="BO106" i="1" s="1"/>
  <c r="BQ106" i="1" s="1"/>
  <c r="AB106" i="1"/>
  <c r="AD106" i="1" s="1"/>
  <c r="AF106" i="1" s="1"/>
  <c r="AH106" i="1" s="1"/>
  <c r="AJ106" i="1" s="1"/>
  <c r="AL106" i="1" s="1"/>
  <c r="AN106" i="1" s="1"/>
  <c r="AA105" i="1"/>
  <c r="CH100" i="1"/>
  <c r="CJ100" i="1" s="1"/>
  <c r="CL100" i="1" s="1"/>
  <c r="CN100" i="1" s="1"/>
  <c r="BG100" i="1"/>
  <c r="BI100" i="1" s="1"/>
  <c r="BK100" i="1" s="1"/>
  <c r="BM100" i="1" s="1"/>
  <c r="BO100" i="1" s="1"/>
  <c r="BQ100" i="1" s="1"/>
  <c r="BF99" i="1"/>
  <c r="BF92" i="1" s="1"/>
  <c r="AB100" i="1"/>
  <c r="AD100" i="1" s="1"/>
  <c r="AF100" i="1" s="1"/>
  <c r="AH100" i="1" s="1"/>
  <c r="AJ100" i="1" s="1"/>
  <c r="AL100" i="1" s="1"/>
  <c r="AN100" i="1" s="1"/>
  <c r="AA99" i="1"/>
  <c r="AA92" i="1" s="1"/>
  <c r="BF161" i="1" l="1"/>
  <c r="AA161" i="1"/>
  <c r="BF226" i="1"/>
  <c r="BF225" i="1"/>
  <c r="CG225" i="1"/>
  <c r="AA225" i="1"/>
  <c r="AB239" i="1"/>
  <c r="AD239" i="1" s="1"/>
  <c r="AF239" i="1" s="1"/>
  <c r="AH239" i="1" s="1"/>
  <c r="AJ239" i="1" s="1"/>
  <c r="AL239" i="1" s="1"/>
  <c r="AN239" i="1" s="1"/>
  <c r="CH239" i="1"/>
  <c r="CJ239" i="1" s="1"/>
  <c r="CL239" i="1" s="1"/>
  <c r="CN239" i="1" s="1"/>
  <c r="BG239" i="1"/>
  <c r="BI239" i="1" s="1"/>
  <c r="BK239" i="1" s="1"/>
  <c r="BM239" i="1" s="1"/>
  <c r="BO239" i="1" s="1"/>
  <c r="BQ239" i="1" s="1"/>
  <c r="D240" i="1"/>
  <c r="CG265" i="1" l="1"/>
  <c r="CH265" i="1" s="1"/>
  <c r="CJ265" i="1" s="1"/>
  <c r="CL265" i="1" s="1"/>
  <c r="CN265" i="1" s="1"/>
  <c r="BF265" i="1"/>
  <c r="BG265" i="1" s="1"/>
  <c r="BI265" i="1" s="1"/>
  <c r="BK265" i="1" s="1"/>
  <c r="BM265" i="1" s="1"/>
  <c r="BO265" i="1" s="1"/>
  <c r="BQ265" i="1" s="1"/>
  <c r="CH23" i="1"/>
  <c r="CJ23" i="1" s="1"/>
  <c r="CL23" i="1" s="1"/>
  <c r="CN23" i="1" s="1"/>
  <c r="BG23" i="1"/>
  <c r="BI23" i="1" s="1"/>
  <c r="BK23" i="1" s="1"/>
  <c r="BM23" i="1" s="1"/>
  <c r="BO23" i="1" s="1"/>
  <c r="BQ23" i="1" s="1"/>
  <c r="AA23" i="1"/>
  <c r="AB23" i="1" s="1"/>
  <c r="AD23" i="1" s="1"/>
  <c r="AF23" i="1" s="1"/>
  <c r="AH23" i="1" s="1"/>
  <c r="AJ23" i="1" s="1"/>
  <c r="AL23" i="1" s="1"/>
  <c r="AN23" i="1" s="1"/>
  <c r="CG28" i="1"/>
  <c r="BF28" i="1"/>
  <c r="AA28" i="1"/>
  <c r="CH32" i="1"/>
  <c r="CJ32" i="1" s="1"/>
  <c r="CL32" i="1" s="1"/>
  <c r="CN32" i="1" s="1"/>
  <c r="BG32" i="1"/>
  <c r="BI32" i="1" s="1"/>
  <c r="BK32" i="1" s="1"/>
  <c r="BM32" i="1" s="1"/>
  <c r="BO32" i="1" s="1"/>
  <c r="BQ32" i="1" s="1"/>
  <c r="AB32" i="1"/>
  <c r="AD32" i="1" s="1"/>
  <c r="AF32" i="1" s="1"/>
  <c r="AH32" i="1" s="1"/>
  <c r="AJ32" i="1" s="1"/>
  <c r="AL32" i="1" s="1"/>
  <c r="AN32" i="1" s="1"/>
  <c r="AA265" i="1" l="1"/>
  <c r="AB265" i="1" s="1"/>
  <c r="AD265" i="1" s="1"/>
  <c r="AF265" i="1" s="1"/>
  <c r="AH265" i="1" s="1"/>
  <c r="AJ265" i="1" s="1"/>
  <c r="AL265" i="1" s="1"/>
  <c r="AN265" i="1" s="1"/>
  <c r="CG275" i="1"/>
  <c r="CG274" i="1"/>
  <c r="CG272" i="1"/>
  <c r="CG271" i="1"/>
  <c r="CG255" i="1"/>
  <c r="CG240" i="1"/>
  <c r="CG230" i="1"/>
  <c r="CG223" i="1" s="1"/>
  <c r="CG226" i="1"/>
  <c r="CG219" i="1"/>
  <c r="CG217" i="1"/>
  <c r="CG209" i="1"/>
  <c r="CG204" i="1"/>
  <c r="CG200" i="1"/>
  <c r="CG196" i="1"/>
  <c r="CG192" i="1"/>
  <c r="CG188" i="1"/>
  <c r="CG183" i="1"/>
  <c r="CG179" i="1"/>
  <c r="CG175" i="1"/>
  <c r="CG166" i="1"/>
  <c r="CG165" i="1"/>
  <c r="CG159" i="1"/>
  <c r="CG144" i="1"/>
  <c r="CG143" i="1"/>
  <c r="CG142" i="1"/>
  <c r="CG125" i="1"/>
  <c r="CG122" i="1"/>
  <c r="CG119" i="1"/>
  <c r="CG114" i="1"/>
  <c r="CG95" i="1"/>
  <c r="CG264" i="1" s="1"/>
  <c r="CG94" i="1"/>
  <c r="CG93" i="1"/>
  <c r="CG66" i="1"/>
  <c r="CG61" i="1"/>
  <c r="CG57" i="1"/>
  <c r="CG48" i="1"/>
  <c r="CG38" i="1"/>
  <c r="CG270" i="1" s="1"/>
  <c r="CG33" i="1"/>
  <c r="CG22" i="1"/>
  <c r="CG21" i="1"/>
  <c r="CG20" i="1"/>
  <c r="BF275" i="1"/>
  <c r="BF274" i="1"/>
  <c r="BF272" i="1"/>
  <c r="BF271" i="1"/>
  <c r="BF255" i="1"/>
  <c r="BF240" i="1"/>
  <c r="BF230" i="1"/>
  <c r="BF223" i="1" s="1"/>
  <c r="BF219" i="1"/>
  <c r="BF217" i="1"/>
  <c r="BF209" i="1"/>
  <c r="BF204" i="1"/>
  <c r="BF200" i="1"/>
  <c r="BF196" i="1"/>
  <c r="BF192" i="1"/>
  <c r="BF188" i="1"/>
  <c r="BF183" i="1"/>
  <c r="BF179" i="1"/>
  <c r="BF175" i="1"/>
  <c r="BF166" i="1"/>
  <c r="BF165" i="1"/>
  <c r="BF159" i="1"/>
  <c r="BF144" i="1"/>
  <c r="BF143" i="1"/>
  <c r="BF142" i="1"/>
  <c r="BF132" i="1"/>
  <c r="BF129" i="1"/>
  <c r="BF125" i="1"/>
  <c r="BF122" i="1"/>
  <c r="BF119" i="1"/>
  <c r="BF114" i="1"/>
  <c r="BF95" i="1"/>
  <c r="BF264" i="1" s="1"/>
  <c r="BF94" i="1"/>
  <c r="BF93" i="1"/>
  <c r="BF66" i="1"/>
  <c r="BF61" i="1"/>
  <c r="BF57" i="1"/>
  <c r="BF48" i="1"/>
  <c r="BF38" i="1"/>
  <c r="BF270" i="1" s="1"/>
  <c r="BF33" i="1"/>
  <c r="BF22" i="1"/>
  <c r="BF21" i="1"/>
  <c r="BF20" i="1"/>
  <c r="AA275" i="1"/>
  <c r="AA274" i="1"/>
  <c r="AA272" i="1"/>
  <c r="AA271" i="1"/>
  <c r="AA255" i="1"/>
  <c r="AA240" i="1"/>
  <c r="AA230" i="1"/>
  <c r="AA223" i="1" s="1"/>
  <c r="AA226" i="1"/>
  <c r="AA219" i="1"/>
  <c r="AA217" i="1"/>
  <c r="AA212" i="1"/>
  <c r="AA209" i="1"/>
  <c r="AA204" i="1"/>
  <c r="AA200" i="1"/>
  <c r="AA196" i="1"/>
  <c r="AA192" i="1"/>
  <c r="AA188" i="1"/>
  <c r="AA183" i="1"/>
  <c r="AA179" i="1"/>
  <c r="AA175" i="1"/>
  <c r="AA167" i="1"/>
  <c r="AA166" i="1"/>
  <c r="AA261" i="1" s="1"/>
  <c r="AA165" i="1"/>
  <c r="AA159" i="1"/>
  <c r="AA144" i="1"/>
  <c r="AA143" i="1"/>
  <c r="AA142" i="1"/>
  <c r="AA132" i="1"/>
  <c r="AA129" i="1"/>
  <c r="AA125" i="1"/>
  <c r="AA122" i="1"/>
  <c r="AA119" i="1"/>
  <c r="AA114" i="1"/>
  <c r="AA95" i="1"/>
  <c r="AA264" i="1" s="1"/>
  <c r="AA94" i="1"/>
  <c r="AA93" i="1"/>
  <c r="AA66" i="1"/>
  <c r="AA61" i="1"/>
  <c r="AA57" i="1"/>
  <c r="AA48" i="1"/>
  <c r="AA43" i="1"/>
  <c r="AA38" i="1"/>
  <c r="AA33" i="1"/>
  <c r="AA22" i="1"/>
  <c r="AA21" i="1"/>
  <c r="AA20" i="1"/>
  <c r="CG262" i="1" l="1"/>
  <c r="BF90" i="1"/>
  <c r="AA267" i="1"/>
  <c r="CG267" i="1"/>
  <c r="BF267" i="1"/>
  <c r="BF140" i="1"/>
  <c r="CG90" i="1"/>
  <c r="AA90" i="1"/>
  <c r="AA140" i="1"/>
  <c r="BF262" i="1"/>
  <c r="AA263" i="1"/>
  <c r="AA268" i="1"/>
  <c r="AA270" i="1"/>
  <c r="AA163" i="1"/>
  <c r="AA262" i="1"/>
  <c r="BF268" i="1"/>
  <c r="CG263" i="1"/>
  <c r="CG268" i="1"/>
  <c r="AA269" i="1"/>
  <c r="BF269" i="1"/>
  <c r="AA18" i="1"/>
  <c r="CG269" i="1"/>
  <c r="CG163" i="1"/>
  <c r="CG140" i="1"/>
  <c r="CG261" i="1"/>
  <c r="CG18" i="1"/>
  <c r="BF163" i="1"/>
  <c r="BF261" i="1"/>
  <c r="BF263" i="1"/>
  <c r="BF18" i="1"/>
  <c r="BD275" i="1"/>
  <c r="BD274" i="1"/>
  <c r="BD273" i="1"/>
  <c r="BD272" i="1"/>
  <c r="BD271" i="1"/>
  <c r="BD255" i="1"/>
  <c r="BD240" i="1"/>
  <c r="BD230" i="1"/>
  <c r="BD223" i="1" s="1"/>
  <c r="BD226" i="1"/>
  <c r="BD225" i="1"/>
  <c r="BD219" i="1"/>
  <c r="BD217" i="1"/>
  <c r="BD209" i="1"/>
  <c r="BD204" i="1"/>
  <c r="BD200" i="1"/>
  <c r="BD196" i="1"/>
  <c r="BD192" i="1"/>
  <c r="BD188" i="1"/>
  <c r="BD183" i="1"/>
  <c r="BD179" i="1"/>
  <c r="BD175" i="1"/>
  <c r="BD166" i="1"/>
  <c r="BD165" i="1"/>
  <c r="BD159" i="1"/>
  <c r="BD144" i="1"/>
  <c r="BD143" i="1"/>
  <c r="BD142" i="1"/>
  <c r="BD132" i="1"/>
  <c r="BD129" i="1"/>
  <c r="BD125" i="1"/>
  <c r="BD122" i="1"/>
  <c r="BD119" i="1"/>
  <c r="BD114" i="1"/>
  <c r="BD95" i="1"/>
  <c r="BD264" i="1" s="1"/>
  <c r="BD94" i="1"/>
  <c r="BD93" i="1"/>
  <c r="BD92" i="1"/>
  <c r="BD66" i="1"/>
  <c r="BD61" i="1"/>
  <c r="BD57" i="1"/>
  <c r="BD48" i="1"/>
  <c r="BD38" i="1"/>
  <c r="BD270" i="1" s="1"/>
  <c r="BD33" i="1"/>
  <c r="BD28" i="1"/>
  <c r="BD22" i="1"/>
  <c r="BD21" i="1"/>
  <c r="BD20" i="1"/>
  <c r="BD268" i="1" l="1"/>
  <c r="AA259" i="1"/>
  <c r="CG259" i="1"/>
  <c r="CG276" i="1" s="1"/>
  <c r="BF259" i="1"/>
  <c r="BF276" i="1" s="1"/>
  <c r="BD262" i="1"/>
  <c r="BD269" i="1"/>
  <c r="BD140" i="1"/>
  <c r="BD90" i="1"/>
  <c r="BD267" i="1"/>
  <c r="BD163" i="1"/>
  <c r="BD261" i="1"/>
  <c r="BD263" i="1"/>
  <c r="BD18" i="1"/>
  <c r="Y275" i="1"/>
  <c r="Y274" i="1"/>
  <c r="Y273" i="1"/>
  <c r="Y272" i="1"/>
  <c r="Y271" i="1"/>
  <c r="Y255" i="1"/>
  <c r="Y240" i="1"/>
  <c r="Y230" i="1"/>
  <c r="Y223" i="1" s="1"/>
  <c r="Y226" i="1"/>
  <c r="Y225" i="1"/>
  <c r="Y219" i="1"/>
  <c r="Y217" i="1"/>
  <c r="Y212" i="1"/>
  <c r="Y209" i="1"/>
  <c r="Y204" i="1"/>
  <c r="Y200" i="1"/>
  <c r="Y196" i="1"/>
  <c r="Y192" i="1"/>
  <c r="Y188" i="1"/>
  <c r="Y183" i="1"/>
  <c r="Y179" i="1"/>
  <c r="Y175" i="1"/>
  <c r="Y167" i="1"/>
  <c r="Y166" i="1"/>
  <c r="Y165" i="1"/>
  <c r="Y159" i="1"/>
  <c r="Y144" i="1"/>
  <c r="Y143" i="1"/>
  <c r="Y142" i="1"/>
  <c r="Y132" i="1"/>
  <c r="Y129" i="1"/>
  <c r="Y125" i="1"/>
  <c r="Y122" i="1"/>
  <c r="Y119" i="1"/>
  <c r="Y114" i="1"/>
  <c r="Y95" i="1"/>
  <c r="Y264" i="1" s="1"/>
  <c r="Y94" i="1"/>
  <c r="Y93" i="1"/>
  <c r="Y92" i="1"/>
  <c r="Y66" i="1"/>
  <c r="Y61" i="1"/>
  <c r="Y57" i="1"/>
  <c r="Y48" i="1"/>
  <c r="Y43" i="1"/>
  <c r="Y38" i="1"/>
  <c r="Y33" i="1"/>
  <c r="Y28" i="1"/>
  <c r="Y22" i="1"/>
  <c r="Y21" i="1"/>
  <c r="Y20" i="1"/>
  <c r="Y270" i="1" l="1"/>
  <c r="Y140" i="1"/>
  <c r="BD259" i="1"/>
  <c r="BD276" i="1" s="1"/>
  <c r="Y90" i="1"/>
  <c r="Y262" i="1"/>
  <c r="Y268" i="1"/>
  <c r="Y269" i="1"/>
  <c r="Y267" i="1"/>
  <c r="Y261" i="1"/>
  <c r="Y263" i="1"/>
  <c r="Y163" i="1"/>
  <c r="Y18" i="1"/>
  <c r="W185" i="1"/>
  <c r="Y259" i="1" l="1"/>
  <c r="CE240" i="1"/>
  <c r="BB240" i="1"/>
  <c r="W240" i="1"/>
  <c r="CE275" i="1" l="1"/>
  <c r="CF275" i="1" s="1"/>
  <c r="CH275" i="1" s="1"/>
  <c r="CJ275" i="1" s="1"/>
  <c r="CL275" i="1" s="1"/>
  <c r="CN275" i="1" s="1"/>
  <c r="BB275" i="1"/>
  <c r="BC275" i="1" s="1"/>
  <c r="BE275" i="1" s="1"/>
  <c r="BG275" i="1" s="1"/>
  <c r="BI275" i="1" s="1"/>
  <c r="BK275" i="1" s="1"/>
  <c r="BM275" i="1" s="1"/>
  <c r="BO275" i="1" s="1"/>
  <c r="BQ275" i="1" s="1"/>
  <c r="W275" i="1"/>
  <c r="X275" i="1" s="1"/>
  <c r="Z275" i="1" s="1"/>
  <c r="AB275" i="1" s="1"/>
  <c r="AD275" i="1" s="1"/>
  <c r="AF275" i="1" s="1"/>
  <c r="AH275" i="1" s="1"/>
  <c r="AJ275" i="1" s="1"/>
  <c r="AL275" i="1" s="1"/>
  <c r="AN275" i="1" s="1"/>
  <c r="BC218" i="1"/>
  <c r="BE218" i="1" s="1"/>
  <c r="BG218" i="1" s="1"/>
  <c r="BI218" i="1" s="1"/>
  <c r="BK218" i="1" s="1"/>
  <c r="BM218" i="1" s="1"/>
  <c r="BO218" i="1" s="1"/>
  <c r="BQ218" i="1" s="1"/>
  <c r="CE217" i="1"/>
  <c r="CF217" i="1" s="1"/>
  <c r="CH217" i="1" s="1"/>
  <c r="CJ217" i="1" s="1"/>
  <c r="CL217" i="1" s="1"/>
  <c r="CN217" i="1" s="1"/>
  <c r="CF218" i="1"/>
  <c r="CH218" i="1" s="1"/>
  <c r="CJ218" i="1" s="1"/>
  <c r="CL218" i="1" s="1"/>
  <c r="CN218" i="1" s="1"/>
  <c r="W217" i="1"/>
  <c r="X218" i="1"/>
  <c r="Z218" i="1" s="1"/>
  <c r="AB218" i="1" s="1"/>
  <c r="AD218" i="1" s="1"/>
  <c r="AF218" i="1" s="1"/>
  <c r="AH218" i="1" s="1"/>
  <c r="AJ218" i="1" s="1"/>
  <c r="AL218" i="1" s="1"/>
  <c r="AN218" i="1" s="1"/>
  <c r="X217" i="1" l="1"/>
  <c r="Z217" i="1" s="1"/>
  <c r="AB217" i="1" s="1"/>
  <c r="AD217" i="1" s="1"/>
  <c r="AF217" i="1" s="1"/>
  <c r="AH217" i="1" s="1"/>
  <c r="AJ217" i="1" s="1"/>
  <c r="AL217" i="1" s="1"/>
  <c r="AN217" i="1" s="1"/>
  <c r="BB217" i="1"/>
  <c r="CE255" i="1"/>
  <c r="BB255" i="1"/>
  <c r="CF258" i="1"/>
  <c r="CH258" i="1" s="1"/>
  <c r="CJ258" i="1" s="1"/>
  <c r="CL258" i="1" s="1"/>
  <c r="CN258" i="1" s="1"/>
  <c r="BC258" i="1"/>
  <c r="BE258" i="1" s="1"/>
  <c r="BG258" i="1" s="1"/>
  <c r="BI258" i="1" s="1"/>
  <c r="BK258" i="1" s="1"/>
  <c r="BM258" i="1" s="1"/>
  <c r="BO258" i="1" s="1"/>
  <c r="BQ258" i="1" s="1"/>
  <c r="X258" i="1"/>
  <c r="Z258" i="1" s="1"/>
  <c r="AB258" i="1" s="1"/>
  <c r="AD258" i="1" s="1"/>
  <c r="AF258" i="1" s="1"/>
  <c r="AH258" i="1" s="1"/>
  <c r="AJ258" i="1" s="1"/>
  <c r="AL258" i="1" s="1"/>
  <c r="AN258" i="1" s="1"/>
  <c r="BC217" i="1" l="1"/>
  <c r="BE217" i="1" s="1"/>
  <c r="BG217" i="1" s="1"/>
  <c r="BI217" i="1" s="1"/>
  <c r="BK217" i="1" s="1"/>
  <c r="BM217" i="1" s="1"/>
  <c r="BO217" i="1" s="1"/>
  <c r="BQ217" i="1" s="1"/>
  <c r="CF257" i="1"/>
  <c r="CH257" i="1" s="1"/>
  <c r="CJ257" i="1" s="1"/>
  <c r="CL257" i="1" s="1"/>
  <c r="CN257" i="1" s="1"/>
  <c r="BC257" i="1"/>
  <c r="BE257" i="1" s="1"/>
  <c r="BG257" i="1" s="1"/>
  <c r="BI257" i="1" s="1"/>
  <c r="BK257" i="1" s="1"/>
  <c r="BM257" i="1" s="1"/>
  <c r="BO257" i="1" s="1"/>
  <c r="BQ257" i="1" s="1"/>
  <c r="X257" i="1"/>
  <c r="Z257" i="1" s="1"/>
  <c r="AB257" i="1" s="1"/>
  <c r="AD257" i="1" s="1"/>
  <c r="AF257" i="1" s="1"/>
  <c r="AH257" i="1" s="1"/>
  <c r="AJ257" i="1" s="1"/>
  <c r="AL257" i="1" s="1"/>
  <c r="AN257" i="1" s="1"/>
  <c r="CE274" i="1" l="1"/>
  <c r="CE273" i="1"/>
  <c r="CE272" i="1"/>
  <c r="CE271" i="1"/>
  <c r="CE230" i="1"/>
  <c r="CE223" i="1" s="1"/>
  <c r="CE226" i="1"/>
  <c r="CE225" i="1"/>
  <c r="CE219" i="1"/>
  <c r="CE209" i="1"/>
  <c r="CE204" i="1"/>
  <c r="CE200" i="1"/>
  <c r="CE196" i="1"/>
  <c r="CE192" i="1"/>
  <c r="CE188" i="1"/>
  <c r="CE183" i="1"/>
  <c r="CE179" i="1"/>
  <c r="CE175" i="1"/>
  <c r="CE166" i="1"/>
  <c r="CE261" i="1" s="1"/>
  <c r="CE165" i="1"/>
  <c r="CE159" i="1"/>
  <c r="CE144" i="1"/>
  <c r="CE143" i="1"/>
  <c r="CE142" i="1"/>
  <c r="CE125" i="1"/>
  <c r="CE122" i="1"/>
  <c r="CE119" i="1"/>
  <c r="CE114" i="1"/>
  <c r="CE95" i="1"/>
  <c r="CE264" i="1" s="1"/>
  <c r="CE94" i="1"/>
  <c r="CE93" i="1"/>
  <c r="CE92" i="1"/>
  <c r="CE66" i="1"/>
  <c r="CE61" i="1"/>
  <c r="CE57" i="1"/>
  <c r="CE48" i="1"/>
  <c r="CE38" i="1"/>
  <c r="CE33" i="1"/>
  <c r="CE22" i="1"/>
  <c r="CE21" i="1"/>
  <c r="CE20" i="1"/>
  <c r="BB274" i="1"/>
  <c r="BB273" i="1"/>
  <c r="BB272" i="1"/>
  <c r="BB271" i="1"/>
  <c r="BB230" i="1"/>
  <c r="BB226" i="1"/>
  <c r="BB225" i="1"/>
  <c r="BB219" i="1"/>
  <c r="BB209" i="1"/>
  <c r="BB204" i="1"/>
  <c r="BB200" i="1"/>
  <c r="BB196" i="1"/>
  <c r="BB192" i="1"/>
  <c r="BB188" i="1"/>
  <c r="BB183" i="1"/>
  <c r="BB179" i="1"/>
  <c r="BB175" i="1"/>
  <c r="BB166" i="1"/>
  <c r="BB261" i="1" s="1"/>
  <c r="BB165" i="1"/>
  <c r="BB159" i="1"/>
  <c r="BB144" i="1"/>
  <c r="BB143" i="1"/>
  <c r="BB142" i="1"/>
  <c r="BB132" i="1"/>
  <c r="BB129" i="1"/>
  <c r="BB125" i="1"/>
  <c r="BB122" i="1"/>
  <c r="BB119" i="1"/>
  <c r="BB114" i="1"/>
  <c r="BB95" i="1"/>
  <c r="BB94" i="1"/>
  <c r="BB93" i="1"/>
  <c r="BB92" i="1"/>
  <c r="BB66" i="1"/>
  <c r="BB61" i="1"/>
  <c r="BB57" i="1"/>
  <c r="BB48" i="1"/>
  <c r="BB38" i="1"/>
  <c r="BB270" i="1" s="1"/>
  <c r="BB33" i="1"/>
  <c r="BB28" i="1"/>
  <c r="BB22" i="1"/>
  <c r="BB21" i="1"/>
  <c r="BB20" i="1"/>
  <c r="W274" i="1"/>
  <c r="W273" i="1"/>
  <c r="W272" i="1"/>
  <c r="W271" i="1"/>
  <c r="W230" i="1"/>
  <c r="W223" i="1" s="1"/>
  <c r="W226" i="1"/>
  <c r="W225" i="1"/>
  <c r="W219" i="1"/>
  <c r="W212" i="1"/>
  <c r="W209" i="1"/>
  <c r="W204" i="1"/>
  <c r="W200" i="1"/>
  <c r="W196" i="1"/>
  <c r="W192" i="1"/>
  <c r="W188" i="1"/>
  <c r="W183" i="1"/>
  <c r="W179" i="1"/>
  <c r="W175" i="1"/>
  <c r="W167" i="1"/>
  <c r="W166" i="1"/>
  <c r="W261" i="1" s="1"/>
  <c r="W165" i="1"/>
  <c r="W159" i="1"/>
  <c r="W144" i="1"/>
  <c r="W143" i="1"/>
  <c r="W142" i="1"/>
  <c r="W132" i="1"/>
  <c r="W129" i="1"/>
  <c r="W125" i="1"/>
  <c r="W122" i="1"/>
  <c r="W119" i="1"/>
  <c r="W114" i="1"/>
  <c r="W95" i="1"/>
  <c r="W264" i="1" s="1"/>
  <c r="W94" i="1"/>
  <c r="W93" i="1"/>
  <c r="W92" i="1"/>
  <c r="W66" i="1"/>
  <c r="W61" i="1"/>
  <c r="W57" i="1"/>
  <c r="W48" i="1"/>
  <c r="W43" i="1"/>
  <c r="W38" i="1"/>
  <c r="W33" i="1"/>
  <c r="W28" i="1"/>
  <c r="W22" i="1"/>
  <c r="W21" i="1"/>
  <c r="W20" i="1"/>
  <c r="W267" i="1" l="1"/>
  <c r="CE90" i="1"/>
  <c r="W263" i="1"/>
  <c r="BB267" i="1"/>
  <c r="CE267" i="1"/>
  <c r="BB263" i="1"/>
  <c r="BB18" i="1"/>
  <c r="CE263" i="1"/>
  <c r="W268" i="1"/>
  <c r="BB90" i="1"/>
  <c r="BB140" i="1"/>
  <c r="CE268" i="1"/>
  <c r="W18" i="1"/>
  <c r="CE269" i="1"/>
  <c r="W163" i="1"/>
  <c r="W262" i="1"/>
  <c r="BB163" i="1"/>
  <c r="CE163" i="1"/>
  <c r="BB269" i="1"/>
  <c r="BB223" i="1"/>
  <c r="CE140" i="1"/>
  <c r="W269" i="1"/>
  <c r="CE18" i="1"/>
  <c r="CE262" i="1"/>
  <c r="CE270" i="1"/>
  <c r="BB262" i="1"/>
  <c r="BB264" i="1"/>
  <c r="BB268" i="1"/>
  <c r="W90" i="1"/>
  <c r="W140" i="1"/>
  <c r="W270" i="1"/>
  <c r="U274" i="1"/>
  <c r="U273" i="1"/>
  <c r="U272" i="1"/>
  <c r="U271" i="1"/>
  <c r="U255" i="1"/>
  <c r="U240" i="1"/>
  <c r="U230" i="1"/>
  <c r="U223" i="1" s="1"/>
  <c r="U226" i="1"/>
  <c r="U225" i="1"/>
  <c r="U219" i="1"/>
  <c r="U212" i="1"/>
  <c r="U209" i="1"/>
  <c r="U204" i="1"/>
  <c r="U200" i="1"/>
  <c r="U196" i="1"/>
  <c r="U192" i="1"/>
  <c r="U188" i="1"/>
  <c r="U183" i="1"/>
  <c r="U179" i="1"/>
  <c r="U175" i="1"/>
  <c r="U167" i="1"/>
  <c r="U166" i="1"/>
  <c r="U261" i="1" s="1"/>
  <c r="U165" i="1"/>
  <c r="U159" i="1"/>
  <c r="U144" i="1"/>
  <c r="U143" i="1"/>
  <c r="U142" i="1"/>
  <c r="U132" i="1"/>
  <c r="U129" i="1"/>
  <c r="U125" i="1"/>
  <c r="U122" i="1"/>
  <c r="U119" i="1"/>
  <c r="U114" i="1"/>
  <c r="U95" i="1"/>
  <c r="U264" i="1" s="1"/>
  <c r="U94" i="1"/>
  <c r="U93" i="1"/>
  <c r="U92" i="1"/>
  <c r="U66" i="1"/>
  <c r="U61" i="1"/>
  <c r="U57" i="1"/>
  <c r="U48" i="1"/>
  <c r="U43" i="1"/>
  <c r="U38" i="1"/>
  <c r="U33" i="1"/>
  <c r="U28" i="1"/>
  <c r="U22" i="1"/>
  <c r="U21" i="1"/>
  <c r="U20" i="1"/>
  <c r="W259" i="1" l="1"/>
  <c r="CE259" i="1"/>
  <c r="CE276" i="1" s="1"/>
  <c r="BB259" i="1"/>
  <c r="BB276" i="1" s="1"/>
  <c r="U18" i="1"/>
  <c r="U263" i="1"/>
  <c r="U163" i="1"/>
  <c r="U268" i="1"/>
  <c r="U262" i="1"/>
  <c r="U267" i="1"/>
  <c r="U269" i="1"/>
  <c r="U90" i="1"/>
  <c r="U140" i="1"/>
  <c r="U270" i="1"/>
  <c r="CC20" i="1"/>
  <c r="AZ20" i="1"/>
  <c r="S20" i="1"/>
  <c r="S22" i="1"/>
  <c r="CD89" i="1"/>
  <c r="CF89" i="1" s="1"/>
  <c r="CH89" i="1" s="1"/>
  <c r="CJ89" i="1" s="1"/>
  <c r="CL89" i="1" s="1"/>
  <c r="CN89" i="1" s="1"/>
  <c r="BA89" i="1"/>
  <c r="BC89" i="1" s="1"/>
  <c r="BE89" i="1" s="1"/>
  <c r="BG89" i="1" s="1"/>
  <c r="BI89" i="1" s="1"/>
  <c r="BK89" i="1" s="1"/>
  <c r="BM89" i="1" s="1"/>
  <c r="BO89" i="1" s="1"/>
  <c r="BQ89" i="1" s="1"/>
  <c r="T89" i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U259" i="1" l="1"/>
  <c r="CD88" i="1"/>
  <c r="CF88" i="1" s="1"/>
  <c r="CH88" i="1" s="1"/>
  <c r="CJ88" i="1" s="1"/>
  <c r="CL88" i="1" s="1"/>
  <c r="CN88" i="1" s="1"/>
  <c r="BA88" i="1"/>
  <c r="BC88" i="1" s="1"/>
  <c r="BE88" i="1" s="1"/>
  <c r="BG88" i="1" s="1"/>
  <c r="BI88" i="1" s="1"/>
  <c r="BK88" i="1" s="1"/>
  <c r="BM88" i="1" s="1"/>
  <c r="BO88" i="1" s="1"/>
  <c r="BQ88" i="1" s="1"/>
  <c r="T88" i="1"/>
  <c r="V88" i="1" s="1"/>
  <c r="X88" i="1" s="1"/>
  <c r="Z88" i="1" s="1"/>
  <c r="AB88" i="1" s="1"/>
  <c r="AD88" i="1" s="1"/>
  <c r="AF88" i="1" s="1"/>
  <c r="AH88" i="1" s="1"/>
  <c r="AJ88" i="1" s="1"/>
  <c r="AL88" i="1" s="1"/>
  <c r="AN88" i="1" s="1"/>
  <c r="CC165" i="1" l="1"/>
  <c r="AZ165" i="1"/>
  <c r="S165" i="1"/>
  <c r="CD216" i="1"/>
  <c r="CF216" i="1" s="1"/>
  <c r="CH216" i="1" s="1"/>
  <c r="CJ216" i="1" s="1"/>
  <c r="CL216" i="1" s="1"/>
  <c r="CN216" i="1" s="1"/>
  <c r="BA216" i="1"/>
  <c r="BC216" i="1" s="1"/>
  <c r="BE216" i="1" s="1"/>
  <c r="BG216" i="1" s="1"/>
  <c r="BI216" i="1" s="1"/>
  <c r="BK216" i="1" s="1"/>
  <c r="BM216" i="1" s="1"/>
  <c r="BO216" i="1" s="1"/>
  <c r="BQ216" i="1" s="1"/>
  <c r="T216" i="1"/>
  <c r="V216" i="1" s="1"/>
  <c r="X216" i="1" s="1"/>
  <c r="Z216" i="1" s="1"/>
  <c r="AB216" i="1" s="1"/>
  <c r="AD216" i="1" s="1"/>
  <c r="AF216" i="1" s="1"/>
  <c r="AH216" i="1" s="1"/>
  <c r="AJ216" i="1" s="1"/>
  <c r="AL216" i="1" s="1"/>
  <c r="AN216" i="1" s="1"/>
  <c r="CC274" i="1" l="1"/>
  <c r="CC273" i="1"/>
  <c r="CC272" i="1"/>
  <c r="CC271" i="1"/>
  <c r="CC255" i="1"/>
  <c r="CC240" i="1"/>
  <c r="CC230" i="1"/>
  <c r="CC223" i="1" s="1"/>
  <c r="CC226" i="1"/>
  <c r="CC225" i="1"/>
  <c r="CC219" i="1"/>
  <c r="CC209" i="1"/>
  <c r="CC204" i="1"/>
  <c r="CC200" i="1"/>
  <c r="CC196" i="1"/>
  <c r="CC192" i="1"/>
  <c r="CC188" i="1"/>
  <c r="CC183" i="1"/>
  <c r="CC179" i="1"/>
  <c r="CC175" i="1"/>
  <c r="CC166" i="1"/>
  <c r="CC261" i="1" s="1"/>
  <c r="CC159" i="1"/>
  <c r="CC144" i="1"/>
  <c r="CC143" i="1"/>
  <c r="CC142" i="1"/>
  <c r="CC125" i="1"/>
  <c r="CC122" i="1"/>
  <c r="CC119" i="1"/>
  <c r="CC114" i="1"/>
  <c r="CC95" i="1"/>
  <c r="CC94" i="1"/>
  <c r="CC93" i="1"/>
  <c r="CC92" i="1"/>
  <c r="CC66" i="1"/>
  <c r="CC61" i="1"/>
  <c r="CC57" i="1"/>
  <c r="CC48" i="1"/>
  <c r="CC38" i="1"/>
  <c r="CC270" i="1" s="1"/>
  <c r="CC33" i="1"/>
  <c r="CC22" i="1"/>
  <c r="CC21" i="1"/>
  <c r="AZ274" i="1"/>
  <c r="AZ273" i="1"/>
  <c r="AZ272" i="1"/>
  <c r="AZ271" i="1"/>
  <c r="AZ255" i="1"/>
  <c r="AZ240" i="1"/>
  <c r="AZ230" i="1"/>
  <c r="AZ223" i="1" s="1"/>
  <c r="AZ226" i="1"/>
  <c r="AZ225" i="1"/>
  <c r="AZ219" i="1"/>
  <c r="AZ209" i="1"/>
  <c r="AZ204" i="1"/>
  <c r="AZ200" i="1"/>
  <c r="AZ196" i="1"/>
  <c r="AZ192" i="1"/>
  <c r="AZ188" i="1"/>
  <c r="AZ183" i="1"/>
  <c r="AZ179" i="1"/>
  <c r="AZ175" i="1"/>
  <c r="AZ166" i="1"/>
  <c r="AZ261" i="1" s="1"/>
  <c r="AZ159" i="1"/>
  <c r="AZ144" i="1"/>
  <c r="AZ143" i="1"/>
  <c r="AZ142" i="1"/>
  <c r="AZ132" i="1"/>
  <c r="AZ129" i="1"/>
  <c r="AZ125" i="1"/>
  <c r="AZ122" i="1"/>
  <c r="AZ119" i="1"/>
  <c r="AZ114" i="1"/>
  <c r="AZ95" i="1"/>
  <c r="AZ264" i="1" s="1"/>
  <c r="AZ94" i="1"/>
  <c r="AZ93" i="1"/>
  <c r="AZ92" i="1"/>
  <c r="AZ66" i="1"/>
  <c r="AZ61" i="1"/>
  <c r="AZ57" i="1"/>
  <c r="AZ48" i="1"/>
  <c r="AZ38" i="1"/>
  <c r="AZ33" i="1"/>
  <c r="AZ28" i="1"/>
  <c r="AZ22" i="1"/>
  <c r="AZ21" i="1"/>
  <c r="S274" i="1"/>
  <c r="S273" i="1"/>
  <c r="S272" i="1"/>
  <c r="S271" i="1"/>
  <c r="S255" i="1"/>
  <c r="S240" i="1"/>
  <c r="S230" i="1"/>
  <c r="S223" i="1" s="1"/>
  <c r="S226" i="1"/>
  <c r="S225" i="1"/>
  <c r="S219" i="1"/>
  <c r="S212" i="1"/>
  <c r="S209" i="1"/>
  <c r="S204" i="1"/>
  <c r="S200" i="1"/>
  <c r="S196" i="1"/>
  <c r="S192" i="1"/>
  <c r="S188" i="1"/>
  <c r="S183" i="1"/>
  <c r="S179" i="1"/>
  <c r="S175" i="1"/>
  <c r="S167" i="1"/>
  <c r="S166" i="1"/>
  <c r="S261" i="1" s="1"/>
  <c r="S159" i="1"/>
  <c r="S144" i="1"/>
  <c r="S143" i="1"/>
  <c r="S142" i="1"/>
  <c r="S132" i="1"/>
  <c r="S129" i="1"/>
  <c r="S125" i="1"/>
  <c r="S122" i="1"/>
  <c r="S119" i="1"/>
  <c r="S114" i="1"/>
  <c r="S95" i="1"/>
  <c r="S264" i="1" s="1"/>
  <c r="S94" i="1"/>
  <c r="S93" i="1"/>
  <c r="S92" i="1"/>
  <c r="S66" i="1"/>
  <c r="S61" i="1"/>
  <c r="S57" i="1"/>
  <c r="S48" i="1"/>
  <c r="S43" i="1"/>
  <c r="S38" i="1"/>
  <c r="S33" i="1"/>
  <c r="S28" i="1"/>
  <c r="S21" i="1"/>
  <c r="CC263" i="1" l="1"/>
  <c r="S267" i="1"/>
  <c r="S18" i="1"/>
  <c r="CC267" i="1"/>
  <c r="CC18" i="1"/>
  <c r="AZ18" i="1"/>
  <c r="AZ267" i="1"/>
  <c r="S263" i="1"/>
  <c r="S163" i="1"/>
  <c r="CC269" i="1"/>
  <c r="S268" i="1"/>
  <c r="S269" i="1"/>
  <c r="S270" i="1"/>
  <c r="AZ163" i="1"/>
  <c r="AZ263" i="1"/>
  <c r="AZ268" i="1"/>
  <c r="AZ269" i="1"/>
  <c r="CC140" i="1"/>
  <c r="S90" i="1"/>
  <c r="CC163" i="1"/>
  <c r="CC262" i="1"/>
  <c r="CC90" i="1"/>
  <c r="CC264" i="1"/>
  <c r="CC268" i="1"/>
  <c r="AZ140" i="1"/>
  <c r="AZ90" i="1"/>
  <c r="AZ262" i="1"/>
  <c r="AZ270" i="1"/>
  <c r="S262" i="1"/>
  <c r="S140" i="1"/>
  <c r="Q116" i="1"/>
  <c r="CC259" i="1" l="1"/>
  <c r="CC276" i="1" s="1"/>
  <c r="AZ259" i="1"/>
  <c r="AZ276" i="1" s="1"/>
  <c r="S259" i="1"/>
  <c r="Q274" i="1"/>
  <c r="Q273" i="1"/>
  <c r="Q272" i="1"/>
  <c r="Q271" i="1"/>
  <c r="Q255" i="1"/>
  <c r="Q240" i="1"/>
  <c r="Q230" i="1"/>
  <c r="Q223" i="1" s="1"/>
  <c r="Q226" i="1"/>
  <c r="Q225" i="1"/>
  <c r="Q219" i="1"/>
  <c r="Q212" i="1"/>
  <c r="Q209" i="1"/>
  <c r="Q204" i="1"/>
  <c r="Q200" i="1"/>
  <c r="Q196" i="1"/>
  <c r="Q192" i="1"/>
  <c r="Q188" i="1"/>
  <c r="Q183" i="1"/>
  <c r="Q179" i="1"/>
  <c r="Q175" i="1"/>
  <c r="Q167" i="1"/>
  <c r="Q166" i="1"/>
  <c r="Q261" i="1" s="1"/>
  <c r="Q165" i="1"/>
  <c r="Q159" i="1"/>
  <c r="Q144" i="1"/>
  <c r="Q143" i="1"/>
  <c r="Q142" i="1"/>
  <c r="Q132" i="1"/>
  <c r="Q129" i="1"/>
  <c r="Q125" i="1"/>
  <c r="Q122" i="1"/>
  <c r="Q119" i="1"/>
  <c r="Q114" i="1"/>
  <c r="Q95" i="1"/>
  <c r="Q264" i="1" s="1"/>
  <c r="Q94" i="1"/>
  <c r="Q93" i="1"/>
  <c r="Q92" i="1"/>
  <c r="Q66" i="1"/>
  <c r="Q61" i="1"/>
  <c r="Q57" i="1"/>
  <c r="Q48" i="1"/>
  <c r="Q43" i="1"/>
  <c r="Q38" i="1"/>
  <c r="Q33" i="1"/>
  <c r="Q28" i="1"/>
  <c r="Q22" i="1"/>
  <c r="Q21" i="1"/>
  <c r="Q20" i="1"/>
  <c r="Q270" i="1" l="1"/>
  <c r="Q263" i="1"/>
  <c r="Q267" i="1"/>
  <c r="Q18" i="1"/>
  <c r="Q140" i="1"/>
  <c r="Q268" i="1"/>
  <c r="Q90" i="1"/>
  <c r="Q163" i="1"/>
  <c r="Q269" i="1"/>
  <c r="Q262" i="1"/>
  <c r="CA274" i="1"/>
  <c r="AX274" i="1"/>
  <c r="O274" i="1"/>
  <c r="CA219" i="1"/>
  <c r="AX219" i="1"/>
  <c r="O219" i="1"/>
  <c r="Q259" i="1" l="1"/>
  <c r="CB222" i="1"/>
  <c r="CD222" i="1" s="1"/>
  <c r="CF222" i="1" s="1"/>
  <c r="CH222" i="1" s="1"/>
  <c r="CJ222" i="1" s="1"/>
  <c r="CL222" i="1" s="1"/>
  <c r="CN222" i="1" s="1"/>
  <c r="AY222" i="1"/>
  <c r="BA222" i="1" s="1"/>
  <c r="BC222" i="1" s="1"/>
  <c r="BE222" i="1" s="1"/>
  <c r="BG222" i="1" s="1"/>
  <c r="BI222" i="1" s="1"/>
  <c r="BK222" i="1" s="1"/>
  <c r="BM222" i="1" s="1"/>
  <c r="BO222" i="1" s="1"/>
  <c r="BQ222" i="1" s="1"/>
  <c r="P222" i="1"/>
  <c r="R222" i="1" s="1"/>
  <c r="T222" i="1" s="1"/>
  <c r="V222" i="1" s="1"/>
  <c r="X222" i="1" s="1"/>
  <c r="Z222" i="1" s="1"/>
  <c r="AB222" i="1" s="1"/>
  <c r="AD222" i="1" s="1"/>
  <c r="AF222" i="1" s="1"/>
  <c r="AH222" i="1" s="1"/>
  <c r="AJ222" i="1" s="1"/>
  <c r="AL222" i="1" s="1"/>
  <c r="AN222" i="1" s="1"/>
  <c r="O185" i="1"/>
  <c r="O116" i="1"/>
  <c r="O206" i="1"/>
  <c r="O207" i="1"/>
  <c r="CA20" i="1" l="1"/>
  <c r="AX20" i="1"/>
  <c r="O20" i="1"/>
  <c r="CB86" i="1"/>
  <c r="CD86" i="1" s="1"/>
  <c r="CF86" i="1" s="1"/>
  <c r="CH86" i="1" s="1"/>
  <c r="CJ86" i="1" s="1"/>
  <c r="CL86" i="1" s="1"/>
  <c r="CN86" i="1" s="1"/>
  <c r="CB87" i="1"/>
  <c r="CD87" i="1" s="1"/>
  <c r="CF87" i="1" s="1"/>
  <c r="CH87" i="1" s="1"/>
  <c r="CJ87" i="1" s="1"/>
  <c r="CL87" i="1" s="1"/>
  <c r="CN87" i="1" s="1"/>
  <c r="AY86" i="1"/>
  <c r="BA86" i="1" s="1"/>
  <c r="BC86" i="1" s="1"/>
  <c r="BE86" i="1" s="1"/>
  <c r="BG86" i="1" s="1"/>
  <c r="BI86" i="1" s="1"/>
  <c r="BK86" i="1" s="1"/>
  <c r="BM86" i="1" s="1"/>
  <c r="BO86" i="1" s="1"/>
  <c r="BQ86" i="1" s="1"/>
  <c r="AY87" i="1"/>
  <c r="BA87" i="1" s="1"/>
  <c r="BC87" i="1" s="1"/>
  <c r="BE87" i="1" s="1"/>
  <c r="BG87" i="1" s="1"/>
  <c r="BI87" i="1" s="1"/>
  <c r="BK87" i="1" s="1"/>
  <c r="BM87" i="1" s="1"/>
  <c r="BO87" i="1" s="1"/>
  <c r="BQ87" i="1" s="1"/>
  <c r="P86" i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P87" i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P27" i="1" l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CB27" i="1"/>
  <c r="CD27" i="1" s="1"/>
  <c r="CF27" i="1" s="1"/>
  <c r="CH27" i="1" s="1"/>
  <c r="CJ27" i="1" s="1"/>
  <c r="CL27" i="1" s="1"/>
  <c r="CN27" i="1" s="1"/>
  <c r="AY27" i="1"/>
  <c r="BA27" i="1" s="1"/>
  <c r="BC27" i="1" s="1"/>
  <c r="BE27" i="1" s="1"/>
  <c r="BG27" i="1" s="1"/>
  <c r="BI27" i="1" s="1"/>
  <c r="BK27" i="1" s="1"/>
  <c r="BM27" i="1" s="1"/>
  <c r="BO27" i="1" s="1"/>
  <c r="BQ27" i="1" s="1"/>
  <c r="CA273" i="1" l="1"/>
  <c r="CA272" i="1"/>
  <c r="CA271" i="1"/>
  <c r="CA255" i="1"/>
  <c r="CA240" i="1"/>
  <c r="CA230" i="1"/>
  <c r="CA223" i="1" s="1"/>
  <c r="CA226" i="1"/>
  <c r="CA225" i="1"/>
  <c r="CA209" i="1"/>
  <c r="CA204" i="1"/>
  <c r="CA200" i="1"/>
  <c r="CA196" i="1"/>
  <c r="CA192" i="1"/>
  <c r="CA188" i="1"/>
  <c r="CA183" i="1"/>
  <c r="CA179" i="1"/>
  <c r="CA175" i="1"/>
  <c r="CA166" i="1"/>
  <c r="CA261" i="1" s="1"/>
  <c r="CA165" i="1"/>
  <c r="CA159" i="1"/>
  <c r="CA144" i="1"/>
  <c r="CA143" i="1"/>
  <c r="CA142" i="1"/>
  <c r="CA125" i="1"/>
  <c r="CA122" i="1"/>
  <c r="CA119" i="1"/>
  <c r="CA114" i="1"/>
  <c r="CA95" i="1"/>
  <c r="CA264" i="1" s="1"/>
  <c r="CA94" i="1"/>
  <c r="CA93" i="1"/>
  <c r="CA92" i="1"/>
  <c r="CA66" i="1"/>
  <c r="CA61" i="1"/>
  <c r="CA57" i="1"/>
  <c r="CA48" i="1"/>
  <c r="CA38" i="1"/>
  <c r="CA270" i="1" s="1"/>
  <c r="CA33" i="1"/>
  <c r="CA22" i="1"/>
  <c r="CA21" i="1"/>
  <c r="AX273" i="1"/>
  <c r="AX272" i="1"/>
  <c r="AX271" i="1"/>
  <c r="AX255" i="1"/>
  <c r="AX240" i="1"/>
  <c r="AX230" i="1"/>
  <c r="AX223" i="1" s="1"/>
  <c r="AX226" i="1"/>
  <c r="AX225" i="1"/>
  <c r="AX209" i="1"/>
  <c r="AX204" i="1"/>
  <c r="AX200" i="1"/>
  <c r="AX196" i="1"/>
  <c r="AX192" i="1"/>
  <c r="AX188" i="1"/>
  <c r="AX183" i="1"/>
  <c r="AX179" i="1"/>
  <c r="AX175" i="1"/>
  <c r="AX166" i="1"/>
  <c r="AX261" i="1" s="1"/>
  <c r="AX165" i="1"/>
  <c r="AX159" i="1"/>
  <c r="AX144" i="1"/>
  <c r="AX143" i="1"/>
  <c r="AX142" i="1"/>
  <c r="AX132" i="1"/>
  <c r="AX129" i="1"/>
  <c r="AX125" i="1"/>
  <c r="AX122" i="1"/>
  <c r="AX119" i="1"/>
  <c r="AX114" i="1"/>
  <c r="AX95" i="1"/>
  <c r="AX264" i="1" s="1"/>
  <c r="AX94" i="1"/>
  <c r="AX93" i="1"/>
  <c r="AX92" i="1"/>
  <c r="AX66" i="1"/>
  <c r="AX61" i="1"/>
  <c r="AX57" i="1"/>
  <c r="AX48" i="1"/>
  <c r="AX38" i="1"/>
  <c r="AX270" i="1" s="1"/>
  <c r="AX33" i="1"/>
  <c r="AX28" i="1"/>
  <c r="AX22" i="1"/>
  <c r="AX21" i="1"/>
  <c r="O273" i="1"/>
  <c r="O272" i="1"/>
  <c r="O271" i="1"/>
  <c r="O255" i="1"/>
  <c r="O240" i="1"/>
  <c r="O230" i="1"/>
  <c r="O223" i="1" s="1"/>
  <c r="O226" i="1"/>
  <c r="O225" i="1"/>
  <c r="O212" i="1"/>
  <c r="O209" i="1"/>
  <c r="O204" i="1"/>
  <c r="O200" i="1"/>
  <c r="O196" i="1"/>
  <c r="O192" i="1"/>
  <c r="O188" i="1"/>
  <c r="O183" i="1"/>
  <c r="O179" i="1"/>
  <c r="O175" i="1"/>
  <c r="O167" i="1"/>
  <c r="O166" i="1"/>
  <c r="O261" i="1" s="1"/>
  <c r="O165" i="1"/>
  <c r="O159" i="1"/>
  <c r="O144" i="1"/>
  <c r="O143" i="1"/>
  <c r="O142" i="1"/>
  <c r="O132" i="1"/>
  <c r="O129" i="1"/>
  <c r="O125" i="1"/>
  <c r="O122" i="1"/>
  <c r="O119" i="1"/>
  <c r="O114" i="1"/>
  <c r="O95" i="1"/>
  <c r="O94" i="1"/>
  <c r="O93" i="1"/>
  <c r="O92" i="1"/>
  <c r="O66" i="1"/>
  <c r="O61" i="1"/>
  <c r="O57" i="1"/>
  <c r="O48" i="1"/>
  <c r="O43" i="1"/>
  <c r="O38" i="1"/>
  <c r="O33" i="1"/>
  <c r="O28" i="1"/>
  <c r="O22" i="1"/>
  <c r="O21" i="1"/>
  <c r="O270" i="1" l="1"/>
  <c r="AX267" i="1"/>
  <c r="AX18" i="1"/>
  <c r="CA267" i="1"/>
  <c r="CA18" i="1"/>
  <c r="O18" i="1"/>
  <c r="O267" i="1"/>
  <c r="CA90" i="1"/>
  <c r="AX263" i="1"/>
  <c r="AX163" i="1"/>
  <c r="CA263" i="1"/>
  <c r="O263" i="1"/>
  <c r="AX269" i="1"/>
  <c r="AX140" i="1"/>
  <c r="CA268" i="1"/>
  <c r="AX268" i="1"/>
  <c r="AX90" i="1"/>
  <c r="CA262" i="1"/>
  <c r="CA140" i="1"/>
  <c r="CA269" i="1"/>
  <c r="CA163" i="1"/>
  <c r="AX262" i="1"/>
  <c r="O269" i="1"/>
  <c r="O90" i="1"/>
  <c r="O262" i="1"/>
  <c r="O264" i="1"/>
  <c r="O268" i="1"/>
  <c r="O140" i="1"/>
  <c r="O163" i="1"/>
  <c r="M274" i="1"/>
  <c r="M273" i="1"/>
  <c r="M272" i="1"/>
  <c r="M271" i="1"/>
  <c r="M255" i="1"/>
  <c r="M240" i="1"/>
  <c r="M230" i="1"/>
  <c r="M226" i="1"/>
  <c r="M225" i="1"/>
  <c r="M219" i="1"/>
  <c r="M212" i="1"/>
  <c r="M209" i="1"/>
  <c r="M206" i="1"/>
  <c r="M204" i="1" s="1"/>
  <c r="M200" i="1"/>
  <c r="M196" i="1"/>
  <c r="M192" i="1"/>
  <c r="M188" i="1"/>
  <c r="M183" i="1"/>
  <c r="M179" i="1"/>
  <c r="M175" i="1"/>
  <c r="M167" i="1"/>
  <c r="M166" i="1"/>
  <c r="M261" i="1" s="1"/>
  <c r="M165" i="1"/>
  <c r="M159" i="1"/>
  <c r="M144" i="1"/>
  <c r="M143" i="1"/>
  <c r="M142" i="1"/>
  <c r="M132" i="1"/>
  <c r="M129" i="1"/>
  <c r="M125" i="1"/>
  <c r="M122" i="1"/>
  <c r="M119" i="1"/>
  <c r="M114" i="1"/>
  <c r="M95" i="1"/>
  <c r="M94" i="1"/>
  <c r="M93" i="1"/>
  <c r="M92" i="1"/>
  <c r="M66" i="1"/>
  <c r="M61" i="1"/>
  <c r="M57" i="1"/>
  <c r="M48" i="1"/>
  <c r="M43" i="1"/>
  <c r="M38" i="1"/>
  <c r="M33" i="1"/>
  <c r="M28" i="1"/>
  <c r="M22" i="1"/>
  <c r="M21" i="1"/>
  <c r="M20" i="1"/>
  <c r="M270" i="1" l="1"/>
  <c r="CA259" i="1"/>
  <c r="CA276" i="1" s="1"/>
  <c r="M163" i="1"/>
  <c r="AX259" i="1"/>
  <c r="AX276" i="1" s="1"/>
  <c r="O259" i="1"/>
  <c r="M263" i="1"/>
  <c r="M223" i="1"/>
  <c r="M267" i="1"/>
  <c r="M269" i="1"/>
  <c r="M18" i="1"/>
  <c r="M90" i="1"/>
  <c r="M262" i="1"/>
  <c r="M264" i="1"/>
  <c r="M268" i="1"/>
  <c r="M140" i="1"/>
  <c r="K206" i="1"/>
  <c r="M259" i="1" l="1"/>
  <c r="BZ167" i="1"/>
  <c r="CB167" i="1" s="1"/>
  <c r="CD167" i="1" s="1"/>
  <c r="CF167" i="1" s="1"/>
  <c r="CH167" i="1" s="1"/>
  <c r="CJ167" i="1" s="1"/>
  <c r="CL167" i="1" s="1"/>
  <c r="CN167" i="1" s="1"/>
  <c r="AW167" i="1"/>
  <c r="AY167" i="1" s="1"/>
  <c r="BA167" i="1" s="1"/>
  <c r="BC167" i="1" s="1"/>
  <c r="BE167" i="1" s="1"/>
  <c r="BG167" i="1" s="1"/>
  <c r="BI167" i="1" s="1"/>
  <c r="BK167" i="1" s="1"/>
  <c r="BM167" i="1" s="1"/>
  <c r="BO167" i="1" s="1"/>
  <c r="BQ167" i="1" s="1"/>
  <c r="K165" i="1"/>
  <c r="K166" i="1"/>
  <c r="K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BZ214" i="1" l="1"/>
  <c r="CB214" i="1" s="1"/>
  <c r="CD214" i="1" s="1"/>
  <c r="CF214" i="1" s="1"/>
  <c r="CH214" i="1" s="1"/>
  <c r="CJ214" i="1" s="1"/>
  <c r="CL214" i="1" s="1"/>
  <c r="CN214" i="1" s="1"/>
  <c r="BZ215" i="1"/>
  <c r="CB215" i="1" s="1"/>
  <c r="CD215" i="1" s="1"/>
  <c r="CF215" i="1" s="1"/>
  <c r="CH215" i="1" s="1"/>
  <c r="CJ215" i="1" s="1"/>
  <c r="CL215" i="1" s="1"/>
  <c r="CN215" i="1" s="1"/>
  <c r="AW214" i="1"/>
  <c r="AY214" i="1" s="1"/>
  <c r="BA214" i="1" s="1"/>
  <c r="BC214" i="1" s="1"/>
  <c r="BE214" i="1" s="1"/>
  <c r="BG214" i="1" s="1"/>
  <c r="BI214" i="1" s="1"/>
  <c r="BK214" i="1" s="1"/>
  <c r="BM214" i="1" s="1"/>
  <c r="BO214" i="1" s="1"/>
  <c r="BQ214" i="1" s="1"/>
  <c r="AW215" i="1"/>
  <c r="AY215" i="1" s="1"/>
  <c r="BA215" i="1" s="1"/>
  <c r="BC215" i="1" s="1"/>
  <c r="BE215" i="1" s="1"/>
  <c r="BG215" i="1" s="1"/>
  <c r="BI215" i="1" s="1"/>
  <c r="BK215" i="1" s="1"/>
  <c r="BM215" i="1" s="1"/>
  <c r="BO215" i="1" s="1"/>
  <c r="BQ215" i="1" s="1"/>
  <c r="K212" i="1"/>
  <c r="H214" i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AL214" i="1" s="1"/>
  <c r="AN214" i="1" s="1"/>
  <c r="H215" i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AL215" i="1" s="1"/>
  <c r="AN215" i="1" s="1"/>
  <c r="K204" i="1" l="1"/>
  <c r="AV204" i="1"/>
  <c r="BY204" i="1"/>
  <c r="BZ208" i="1"/>
  <c r="CB208" i="1" s="1"/>
  <c r="CD208" i="1" s="1"/>
  <c r="CF208" i="1" s="1"/>
  <c r="CH208" i="1" s="1"/>
  <c r="CJ208" i="1" s="1"/>
  <c r="CL208" i="1" s="1"/>
  <c r="CN208" i="1" s="1"/>
  <c r="AW208" i="1"/>
  <c r="AY208" i="1" s="1"/>
  <c r="BA208" i="1" s="1"/>
  <c r="BC208" i="1" s="1"/>
  <c r="BE208" i="1" s="1"/>
  <c r="BG208" i="1" s="1"/>
  <c r="BI208" i="1" s="1"/>
  <c r="BK208" i="1" s="1"/>
  <c r="BM208" i="1" s="1"/>
  <c r="BO208" i="1" s="1"/>
  <c r="BQ208" i="1" s="1"/>
  <c r="L208" i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BY159" i="1" l="1"/>
  <c r="AV159" i="1"/>
  <c r="K159" i="1"/>
  <c r="K274" i="1" l="1"/>
  <c r="K273" i="1"/>
  <c r="K272" i="1"/>
  <c r="K271" i="1"/>
  <c r="K255" i="1"/>
  <c r="K240" i="1"/>
  <c r="K230" i="1"/>
  <c r="K226" i="1"/>
  <c r="K225" i="1"/>
  <c r="K219" i="1"/>
  <c r="K209" i="1"/>
  <c r="K200" i="1"/>
  <c r="K196" i="1"/>
  <c r="K192" i="1"/>
  <c r="K188" i="1"/>
  <c r="K183" i="1"/>
  <c r="K179" i="1"/>
  <c r="K175" i="1"/>
  <c r="K261" i="1"/>
  <c r="K144" i="1"/>
  <c r="K143" i="1"/>
  <c r="K142" i="1"/>
  <c r="K132" i="1"/>
  <c r="K129" i="1"/>
  <c r="K125" i="1"/>
  <c r="K122" i="1"/>
  <c r="K119" i="1"/>
  <c r="K114" i="1"/>
  <c r="K95" i="1"/>
  <c r="K264" i="1" s="1"/>
  <c r="K94" i="1"/>
  <c r="K93" i="1"/>
  <c r="K92" i="1"/>
  <c r="K66" i="1"/>
  <c r="K61" i="1"/>
  <c r="K57" i="1"/>
  <c r="K48" i="1"/>
  <c r="K43" i="1"/>
  <c r="K38" i="1"/>
  <c r="K33" i="1"/>
  <c r="K28" i="1"/>
  <c r="K22" i="1"/>
  <c r="K21" i="1"/>
  <c r="K20" i="1"/>
  <c r="BY274" i="1"/>
  <c r="BY273" i="1"/>
  <c r="BY272" i="1"/>
  <c r="BY255" i="1"/>
  <c r="BY240" i="1"/>
  <c r="BY230" i="1"/>
  <c r="BY226" i="1"/>
  <c r="BY225" i="1"/>
  <c r="BY209" i="1"/>
  <c r="BY200" i="1"/>
  <c r="BY196" i="1"/>
  <c r="BY192" i="1"/>
  <c r="BY188" i="1"/>
  <c r="BY183" i="1"/>
  <c r="BY179" i="1"/>
  <c r="BY175" i="1"/>
  <c r="BY166" i="1"/>
  <c r="BY261" i="1" s="1"/>
  <c r="BY165" i="1"/>
  <c r="BY144" i="1"/>
  <c r="BY143" i="1"/>
  <c r="BY142" i="1"/>
  <c r="BY125" i="1"/>
  <c r="BY122" i="1"/>
  <c r="BY119" i="1"/>
  <c r="BY114" i="1"/>
  <c r="BY95" i="1"/>
  <c r="BY264" i="1" s="1"/>
  <c r="BY94" i="1"/>
  <c r="BY93" i="1"/>
  <c r="BY92" i="1"/>
  <c r="BY66" i="1"/>
  <c r="BY61" i="1"/>
  <c r="BY57" i="1"/>
  <c r="BY48" i="1"/>
  <c r="BY38" i="1"/>
  <c r="BY270" i="1" s="1"/>
  <c r="BY33" i="1"/>
  <c r="BY22" i="1"/>
  <c r="BY21" i="1"/>
  <c r="BY20" i="1"/>
  <c r="AV274" i="1"/>
  <c r="AV273" i="1"/>
  <c r="AV272" i="1"/>
  <c r="AV271" i="1"/>
  <c r="AV255" i="1"/>
  <c r="AV240" i="1"/>
  <c r="AV230" i="1"/>
  <c r="AV223" i="1" s="1"/>
  <c r="AV226" i="1"/>
  <c r="AV225" i="1"/>
  <c r="AV219" i="1"/>
  <c r="AV209" i="1"/>
  <c r="AV200" i="1"/>
  <c r="AV196" i="1"/>
  <c r="AV192" i="1"/>
  <c r="AV188" i="1"/>
  <c r="AV183" i="1"/>
  <c r="AV179" i="1"/>
  <c r="AV175" i="1"/>
  <c r="AV166" i="1"/>
  <c r="AV261" i="1" s="1"/>
  <c r="AV165" i="1"/>
  <c r="AV144" i="1"/>
  <c r="AV143" i="1"/>
  <c r="AV142" i="1"/>
  <c r="AV132" i="1"/>
  <c r="AV129" i="1"/>
  <c r="AV125" i="1"/>
  <c r="AV122" i="1"/>
  <c r="AV119" i="1"/>
  <c r="AV114" i="1"/>
  <c r="AV95" i="1"/>
  <c r="AV264" i="1" s="1"/>
  <c r="AV94" i="1"/>
  <c r="AV93" i="1"/>
  <c r="AV92" i="1"/>
  <c r="AV66" i="1"/>
  <c r="AV61" i="1"/>
  <c r="AV57" i="1"/>
  <c r="AV48" i="1"/>
  <c r="AV38" i="1"/>
  <c r="AV270" i="1" s="1"/>
  <c r="AV33" i="1"/>
  <c r="AV28" i="1"/>
  <c r="AV22" i="1"/>
  <c r="AV21" i="1"/>
  <c r="AV20" i="1"/>
  <c r="AV263" i="1" l="1"/>
  <c r="BY263" i="1"/>
  <c r="K263" i="1"/>
  <c r="K163" i="1"/>
  <c r="AV90" i="1"/>
  <c r="BY268" i="1"/>
  <c r="AV267" i="1"/>
  <c r="AV269" i="1"/>
  <c r="BY267" i="1"/>
  <c r="K140" i="1"/>
  <c r="AV163" i="1"/>
  <c r="K268" i="1"/>
  <c r="K90" i="1"/>
  <c r="AV262" i="1"/>
  <c r="AV268" i="1"/>
  <c r="BY163" i="1"/>
  <c r="K270" i="1"/>
  <c r="BY90" i="1"/>
  <c r="BY269" i="1"/>
  <c r="K267" i="1"/>
  <c r="K269" i="1"/>
  <c r="BY223" i="1"/>
  <c r="K262" i="1"/>
  <c r="K223" i="1"/>
  <c r="K18" i="1"/>
  <c r="BY18" i="1"/>
  <c r="BY262" i="1"/>
  <c r="BY140" i="1"/>
  <c r="AV18" i="1"/>
  <c r="AV140" i="1"/>
  <c r="I50" i="1"/>
  <c r="K259" i="1" l="1"/>
  <c r="AV259" i="1"/>
  <c r="AV276" i="1" s="1"/>
  <c r="BW274" i="1"/>
  <c r="BW273" i="1"/>
  <c r="BW272" i="1"/>
  <c r="BW255" i="1"/>
  <c r="BW240" i="1"/>
  <c r="BW230" i="1"/>
  <c r="BW223" i="1" s="1"/>
  <c r="BW226" i="1"/>
  <c r="BW225" i="1"/>
  <c r="BW209" i="1"/>
  <c r="BW204" i="1"/>
  <c r="BW200" i="1"/>
  <c r="BW196" i="1"/>
  <c r="BW192" i="1"/>
  <c r="BW188" i="1"/>
  <c r="BW183" i="1"/>
  <c r="BW179" i="1"/>
  <c r="BW175" i="1"/>
  <c r="BW166" i="1"/>
  <c r="BW261" i="1" s="1"/>
  <c r="BW165" i="1"/>
  <c r="BW144" i="1"/>
  <c r="BW140" i="1" s="1"/>
  <c r="BW143" i="1"/>
  <c r="BW142" i="1"/>
  <c r="BW125" i="1"/>
  <c r="BW122" i="1"/>
  <c r="BW119" i="1"/>
  <c r="BW114" i="1"/>
  <c r="BW95" i="1"/>
  <c r="BW264" i="1" s="1"/>
  <c r="BW94" i="1"/>
  <c r="BW93" i="1"/>
  <c r="BW92" i="1"/>
  <c r="BW66" i="1"/>
  <c r="BW61" i="1"/>
  <c r="BW57" i="1"/>
  <c r="BW48" i="1"/>
  <c r="BW38" i="1"/>
  <c r="BW270" i="1" s="1"/>
  <c r="BW33" i="1"/>
  <c r="BW22" i="1"/>
  <c r="BW21" i="1"/>
  <c r="BW20" i="1"/>
  <c r="AT274" i="1"/>
  <c r="AT273" i="1"/>
  <c r="AT272" i="1"/>
  <c r="AT271" i="1"/>
  <c r="AT255" i="1"/>
  <c r="AT240" i="1"/>
  <c r="AT230" i="1"/>
  <c r="AT223" i="1" s="1"/>
  <c r="AT226" i="1"/>
  <c r="AT225" i="1"/>
  <c r="AT219" i="1"/>
  <c r="AT209" i="1"/>
  <c r="AT204" i="1"/>
  <c r="AT200" i="1"/>
  <c r="AT196" i="1"/>
  <c r="AT192" i="1"/>
  <c r="AT188" i="1"/>
  <c r="AT183" i="1"/>
  <c r="AT179" i="1"/>
  <c r="AT175" i="1"/>
  <c r="AT166" i="1"/>
  <c r="AT261" i="1" s="1"/>
  <c r="AT165" i="1"/>
  <c r="AT159" i="1"/>
  <c r="AT144" i="1"/>
  <c r="AT143" i="1"/>
  <c r="AT142" i="1"/>
  <c r="AT132" i="1"/>
  <c r="AT129" i="1"/>
  <c r="AT125" i="1"/>
  <c r="AT122" i="1"/>
  <c r="AT119" i="1"/>
  <c r="AT114" i="1"/>
  <c r="AT95" i="1"/>
  <c r="AT264" i="1" s="1"/>
  <c r="AT94" i="1"/>
  <c r="AT93" i="1"/>
  <c r="AT92" i="1"/>
  <c r="AT66" i="1"/>
  <c r="AT61" i="1"/>
  <c r="AT57" i="1"/>
  <c r="AT48" i="1"/>
  <c r="AT38" i="1"/>
  <c r="AT270" i="1" s="1"/>
  <c r="AT33" i="1"/>
  <c r="AT28" i="1"/>
  <c r="AT22" i="1"/>
  <c r="AT21" i="1"/>
  <c r="AT20" i="1"/>
  <c r="I274" i="1"/>
  <c r="I273" i="1"/>
  <c r="I272" i="1"/>
  <c r="I271" i="1"/>
  <c r="I255" i="1"/>
  <c r="I240" i="1"/>
  <c r="I230" i="1"/>
  <c r="I226" i="1"/>
  <c r="I219" i="1"/>
  <c r="I209" i="1"/>
  <c r="I204" i="1"/>
  <c r="I200" i="1"/>
  <c r="I196" i="1"/>
  <c r="I192" i="1"/>
  <c r="I188" i="1"/>
  <c r="I183" i="1"/>
  <c r="I179" i="1"/>
  <c r="I175" i="1"/>
  <c r="I166" i="1"/>
  <c r="I261" i="1" s="1"/>
  <c r="I159" i="1"/>
  <c r="I144" i="1"/>
  <c r="I143" i="1"/>
  <c r="I142" i="1"/>
  <c r="I132" i="1"/>
  <c r="I129" i="1"/>
  <c r="I125" i="1"/>
  <c r="I122" i="1"/>
  <c r="I119" i="1"/>
  <c r="I114" i="1"/>
  <c r="I95" i="1"/>
  <c r="I264" i="1" s="1"/>
  <c r="I94" i="1"/>
  <c r="I93" i="1"/>
  <c r="I66" i="1"/>
  <c r="I61" i="1"/>
  <c r="I57" i="1"/>
  <c r="I48" i="1"/>
  <c r="I43" i="1"/>
  <c r="I38" i="1"/>
  <c r="I33" i="1"/>
  <c r="I28" i="1"/>
  <c r="I22" i="1"/>
  <c r="I21" i="1"/>
  <c r="AT263" i="1" l="1"/>
  <c r="AT90" i="1"/>
  <c r="I140" i="1"/>
  <c r="AT268" i="1"/>
  <c r="BW262" i="1"/>
  <c r="I270" i="1"/>
  <c r="BW163" i="1"/>
  <c r="I262" i="1"/>
  <c r="AT163" i="1"/>
  <c r="I263" i="1"/>
  <c r="I268" i="1"/>
  <c r="AT262" i="1"/>
  <c r="BW263" i="1"/>
  <c r="BW267" i="1"/>
  <c r="AT269" i="1"/>
  <c r="BW268" i="1"/>
  <c r="BW269" i="1"/>
  <c r="BW18" i="1"/>
  <c r="BW90" i="1"/>
  <c r="AT267" i="1"/>
  <c r="AT18" i="1"/>
  <c r="AT140" i="1"/>
  <c r="I269" i="1"/>
  <c r="I267" i="1"/>
  <c r="I18" i="1"/>
  <c r="I20" i="1"/>
  <c r="I90" i="1"/>
  <c r="I92" i="1"/>
  <c r="I163" i="1"/>
  <c r="I165" i="1"/>
  <c r="I223" i="1"/>
  <c r="I225" i="1"/>
  <c r="G116" i="1"/>
  <c r="AT259" i="1" l="1"/>
  <c r="AT276" i="1" s="1"/>
  <c r="I259" i="1"/>
  <c r="BU225" i="1"/>
  <c r="AR225" i="1"/>
  <c r="G232" i="1" l="1"/>
  <c r="G225" i="1" s="1"/>
  <c r="G220" i="1"/>
  <c r="G50" i="1"/>
  <c r="G30" i="1"/>
  <c r="G20" i="1" s="1"/>
  <c r="BU274" i="1"/>
  <c r="BV274" i="1" s="1"/>
  <c r="BX274" i="1" s="1"/>
  <c r="BZ274" i="1" s="1"/>
  <c r="CB274" i="1" s="1"/>
  <c r="CD274" i="1" s="1"/>
  <c r="CF274" i="1" s="1"/>
  <c r="CH274" i="1" s="1"/>
  <c r="CJ274" i="1" s="1"/>
  <c r="CL274" i="1" s="1"/>
  <c r="CN274" i="1" s="1"/>
  <c r="AR274" i="1"/>
  <c r="AS274" i="1" s="1"/>
  <c r="AU274" i="1" s="1"/>
  <c r="AW274" i="1" s="1"/>
  <c r="AY274" i="1" s="1"/>
  <c r="BA274" i="1" s="1"/>
  <c r="BC274" i="1" s="1"/>
  <c r="BE274" i="1" s="1"/>
  <c r="BG274" i="1" s="1"/>
  <c r="BI274" i="1" s="1"/>
  <c r="BK274" i="1" s="1"/>
  <c r="BM274" i="1" s="1"/>
  <c r="BO274" i="1" s="1"/>
  <c r="BQ274" i="1" s="1"/>
  <c r="G274" i="1"/>
  <c r="H274" i="1" s="1"/>
  <c r="J274" i="1" s="1"/>
  <c r="L274" i="1" s="1"/>
  <c r="N274" i="1" s="1"/>
  <c r="P274" i="1" s="1"/>
  <c r="R274" i="1" s="1"/>
  <c r="T274" i="1" s="1"/>
  <c r="V274" i="1" s="1"/>
  <c r="X274" i="1" s="1"/>
  <c r="Z274" i="1" s="1"/>
  <c r="AB274" i="1" s="1"/>
  <c r="AD274" i="1" s="1"/>
  <c r="AF274" i="1" s="1"/>
  <c r="AH274" i="1" s="1"/>
  <c r="AJ274" i="1" s="1"/>
  <c r="AL274" i="1" s="1"/>
  <c r="AN274" i="1" s="1"/>
  <c r="BU255" i="1"/>
  <c r="AO255" i="1"/>
  <c r="AP255" i="1"/>
  <c r="AR255" i="1"/>
  <c r="G255" i="1"/>
  <c r="BV256" i="1"/>
  <c r="AS256" i="1"/>
  <c r="H256" i="1"/>
  <c r="G110" i="1"/>
  <c r="G185" i="1"/>
  <c r="G165" i="1" s="1"/>
  <c r="BV238" i="1"/>
  <c r="BX238" i="1" s="1"/>
  <c r="BZ238" i="1" s="1"/>
  <c r="CB238" i="1" s="1"/>
  <c r="CD238" i="1" s="1"/>
  <c r="CF238" i="1" s="1"/>
  <c r="CH238" i="1" s="1"/>
  <c r="CJ238" i="1" s="1"/>
  <c r="CL238" i="1" s="1"/>
  <c r="CN238" i="1" s="1"/>
  <c r="AS238" i="1"/>
  <c r="AU238" i="1" s="1"/>
  <c r="AW238" i="1" s="1"/>
  <c r="AY238" i="1" s="1"/>
  <c r="BA238" i="1" s="1"/>
  <c r="BC238" i="1" s="1"/>
  <c r="BE238" i="1" s="1"/>
  <c r="BG238" i="1" s="1"/>
  <c r="BI238" i="1" s="1"/>
  <c r="BK238" i="1" s="1"/>
  <c r="BM238" i="1" s="1"/>
  <c r="BO238" i="1" s="1"/>
  <c r="BQ238" i="1" s="1"/>
  <c r="H238" i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AL238" i="1" s="1"/>
  <c r="AN238" i="1" s="1"/>
  <c r="BU20" i="1"/>
  <c r="AR20" i="1"/>
  <c r="BV85" i="1"/>
  <c r="BX85" i="1" s="1"/>
  <c r="BZ85" i="1" s="1"/>
  <c r="CB85" i="1" s="1"/>
  <c r="CD85" i="1" s="1"/>
  <c r="CF85" i="1" s="1"/>
  <c r="CH85" i="1" s="1"/>
  <c r="CJ85" i="1" s="1"/>
  <c r="CL85" i="1" s="1"/>
  <c r="CN85" i="1" s="1"/>
  <c r="AS85" i="1"/>
  <c r="AU85" i="1" s="1"/>
  <c r="AW85" i="1" s="1"/>
  <c r="AY85" i="1" s="1"/>
  <c r="BA85" i="1" s="1"/>
  <c r="BC85" i="1" s="1"/>
  <c r="BE85" i="1" s="1"/>
  <c r="BG85" i="1" s="1"/>
  <c r="BI85" i="1" s="1"/>
  <c r="BK85" i="1" s="1"/>
  <c r="BM85" i="1" s="1"/>
  <c r="BO85" i="1" s="1"/>
  <c r="BQ85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BU240" i="1"/>
  <c r="AR240" i="1"/>
  <c r="G240" i="1"/>
  <c r="BV254" i="1"/>
  <c r="BX254" i="1" s="1"/>
  <c r="BZ254" i="1" s="1"/>
  <c r="CB254" i="1" s="1"/>
  <c r="CD254" i="1" s="1"/>
  <c r="CF254" i="1" s="1"/>
  <c r="CH254" i="1" s="1"/>
  <c r="CJ254" i="1" s="1"/>
  <c r="CL254" i="1" s="1"/>
  <c r="CN254" i="1" s="1"/>
  <c r="AS254" i="1"/>
  <c r="AU254" i="1" s="1"/>
  <c r="AW254" i="1" s="1"/>
  <c r="AY254" i="1" s="1"/>
  <c r="BA254" i="1" s="1"/>
  <c r="BC254" i="1" s="1"/>
  <c r="BE254" i="1" s="1"/>
  <c r="BG254" i="1" s="1"/>
  <c r="BI254" i="1" s="1"/>
  <c r="BK254" i="1" s="1"/>
  <c r="BM254" i="1" s="1"/>
  <c r="BO254" i="1" s="1"/>
  <c r="BQ254" i="1" s="1"/>
  <c r="H254" i="1"/>
  <c r="J254" i="1" s="1"/>
  <c r="L254" i="1" s="1"/>
  <c r="N254" i="1" s="1"/>
  <c r="P254" i="1" s="1"/>
  <c r="R254" i="1" s="1"/>
  <c r="T254" i="1" s="1"/>
  <c r="V254" i="1" s="1"/>
  <c r="X254" i="1" s="1"/>
  <c r="Z254" i="1" s="1"/>
  <c r="AB254" i="1" s="1"/>
  <c r="AD254" i="1" s="1"/>
  <c r="AF254" i="1" s="1"/>
  <c r="AH254" i="1" s="1"/>
  <c r="AJ254" i="1" s="1"/>
  <c r="AL254" i="1" s="1"/>
  <c r="AN254" i="1" s="1"/>
  <c r="BV253" i="1"/>
  <c r="BX253" i="1" s="1"/>
  <c r="BZ253" i="1" s="1"/>
  <c r="CB253" i="1" s="1"/>
  <c r="CD253" i="1" s="1"/>
  <c r="CF253" i="1" s="1"/>
  <c r="CH253" i="1" s="1"/>
  <c r="CJ253" i="1" s="1"/>
  <c r="CL253" i="1" s="1"/>
  <c r="CN253" i="1" s="1"/>
  <c r="AS253" i="1"/>
  <c r="AU253" i="1" s="1"/>
  <c r="AW253" i="1" s="1"/>
  <c r="AY253" i="1" s="1"/>
  <c r="BA253" i="1" s="1"/>
  <c r="BC253" i="1" s="1"/>
  <c r="BE253" i="1" s="1"/>
  <c r="BG253" i="1" s="1"/>
  <c r="BI253" i="1" s="1"/>
  <c r="BK253" i="1" s="1"/>
  <c r="BM253" i="1" s="1"/>
  <c r="BO253" i="1" s="1"/>
  <c r="BQ253" i="1" s="1"/>
  <c r="H253" i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AF253" i="1" s="1"/>
  <c r="AH253" i="1" s="1"/>
  <c r="AJ253" i="1" s="1"/>
  <c r="AL253" i="1" s="1"/>
  <c r="AN253" i="1" s="1"/>
  <c r="BU165" i="1"/>
  <c r="AR165" i="1"/>
  <c r="BV212" i="1"/>
  <c r="BX212" i="1" s="1"/>
  <c r="BZ212" i="1" s="1"/>
  <c r="CB212" i="1" s="1"/>
  <c r="CD212" i="1" s="1"/>
  <c r="CF212" i="1" s="1"/>
  <c r="CH212" i="1" s="1"/>
  <c r="CJ212" i="1" s="1"/>
  <c r="CL212" i="1" s="1"/>
  <c r="CN212" i="1" s="1"/>
  <c r="AS212" i="1"/>
  <c r="AU212" i="1" s="1"/>
  <c r="AW212" i="1" s="1"/>
  <c r="AY212" i="1" s="1"/>
  <c r="BA212" i="1" s="1"/>
  <c r="BC212" i="1" s="1"/>
  <c r="BE212" i="1" s="1"/>
  <c r="BG212" i="1" s="1"/>
  <c r="BI212" i="1" s="1"/>
  <c r="BK212" i="1" s="1"/>
  <c r="BM212" i="1" s="1"/>
  <c r="BO212" i="1" s="1"/>
  <c r="BQ212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BV255" i="1" l="1"/>
  <c r="BX256" i="1"/>
  <c r="AS255" i="1"/>
  <c r="AU256" i="1"/>
  <c r="H255" i="1"/>
  <c r="J256" i="1"/>
  <c r="BU273" i="1"/>
  <c r="BU272" i="1"/>
  <c r="BU230" i="1"/>
  <c r="BU223" i="1" s="1"/>
  <c r="BU226" i="1"/>
  <c r="BU209" i="1"/>
  <c r="BU204" i="1"/>
  <c r="BU200" i="1"/>
  <c r="BU196" i="1"/>
  <c r="BU192" i="1"/>
  <c r="BU188" i="1"/>
  <c r="BU183" i="1"/>
  <c r="BU179" i="1"/>
  <c r="BU175" i="1"/>
  <c r="BU166" i="1"/>
  <c r="BU261" i="1" s="1"/>
  <c r="BU144" i="1"/>
  <c r="BU143" i="1"/>
  <c r="BU142" i="1"/>
  <c r="BU125" i="1"/>
  <c r="BU122" i="1"/>
  <c r="BU119" i="1"/>
  <c r="BU114" i="1"/>
  <c r="BU95" i="1"/>
  <c r="BU94" i="1"/>
  <c r="BU93" i="1"/>
  <c r="BU92" i="1"/>
  <c r="BU66" i="1"/>
  <c r="BU61" i="1"/>
  <c r="BU57" i="1"/>
  <c r="BU48" i="1"/>
  <c r="BU38" i="1"/>
  <c r="BU270" i="1" s="1"/>
  <c r="BU33" i="1"/>
  <c r="BU22" i="1"/>
  <c r="BU21" i="1"/>
  <c r="AR273" i="1"/>
  <c r="AR272" i="1"/>
  <c r="AR271" i="1"/>
  <c r="AR230" i="1"/>
  <c r="AR223" i="1" s="1"/>
  <c r="AR226" i="1"/>
  <c r="AR219" i="1"/>
  <c r="AR209" i="1"/>
  <c r="AR204" i="1"/>
  <c r="AR200" i="1"/>
  <c r="AR196" i="1"/>
  <c r="AR192" i="1"/>
  <c r="AR188" i="1"/>
  <c r="AR183" i="1"/>
  <c r="AR179" i="1"/>
  <c r="AR175" i="1"/>
  <c r="AR166" i="1"/>
  <c r="AR261" i="1" s="1"/>
  <c r="AR159" i="1"/>
  <c r="AR144" i="1"/>
  <c r="AR143" i="1"/>
  <c r="AR142" i="1"/>
  <c r="AR132" i="1"/>
  <c r="AR129" i="1"/>
  <c r="AR125" i="1"/>
  <c r="AR122" i="1"/>
  <c r="AR119" i="1"/>
  <c r="AR114" i="1"/>
  <c r="AR95" i="1"/>
  <c r="AR264" i="1" s="1"/>
  <c r="AR94" i="1"/>
  <c r="AR93" i="1"/>
  <c r="AR92" i="1"/>
  <c r="AR66" i="1"/>
  <c r="AR61" i="1"/>
  <c r="AR57" i="1"/>
  <c r="AR48" i="1"/>
  <c r="AR38" i="1"/>
  <c r="AR270" i="1" s="1"/>
  <c r="AR33" i="1"/>
  <c r="AR28" i="1"/>
  <c r="AR22" i="1"/>
  <c r="AR21" i="1"/>
  <c r="G273" i="1"/>
  <c r="G272" i="1"/>
  <c r="G271" i="1"/>
  <c r="G230" i="1"/>
  <c r="G223" i="1" s="1"/>
  <c r="G226" i="1"/>
  <c r="G219" i="1"/>
  <c r="G209" i="1"/>
  <c r="G204" i="1"/>
  <c r="G200" i="1"/>
  <c r="G196" i="1"/>
  <c r="G192" i="1"/>
  <c r="G188" i="1"/>
  <c r="G183" i="1"/>
  <c r="G179" i="1"/>
  <c r="G175" i="1"/>
  <c r="G166" i="1"/>
  <c r="G261" i="1" s="1"/>
  <c r="G159" i="1"/>
  <c r="G144" i="1"/>
  <c r="G143" i="1"/>
  <c r="G142" i="1"/>
  <c r="G132" i="1"/>
  <c r="G129" i="1"/>
  <c r="G125" i="1"/>
  <c r="G122" i="1"/>
  <c r="G119" i="1"/>
  <c r="G114" i="1"/>
  <c r="G95" i="1"/>
  <c r="G264" i="1" s="1"/>
  <c r="G94" i="1"/>
  <c r="G93" i="1"/>
  <c r="G92" i="1"/>
  <c r="G66" i="1"/>
  <c r="G61" i="1"/>
  <c r="G57" i="1"/>
  <c r="G43" i="1"/>
  <c r="G38" i="1"/>
  <c r="G21" i="1"/>
  <c r="G28" i="1"/>
  <c r="G22" i="1"/>
  <c r="AO20" i="1"/>
  <c r="AO21" i="1"/>
  <c r="AO22" i="1"/>
  <c r="AP22" i="1"/>
  <c r="AP30" i="1"/>
  <c r="AP28" i="1" s="1"/>
  <c r="AP33" i="1"/>
  <c r="AO38" i="1"/>
  <c r="AO270" i="1" s="1"/>
  <c r="AP38" i="1"/>
  <c r="AP270" i="1" s="1"/>
  <c r="AO48" i="1"/>
  <c r="AP48" i="1"/>
  <c r="AO57" i="1"/>
  <c r="AP57" i="1"/>
  <c r="AP61" i="1"/>
  <c r="AO66" i="1"/>
  <c r="AP69" i="1"/>
  <c r="AO92" i="1"/>
  <c r="AP92" i="1"/>
  <c r="AO93" i="1"/>
  <c r="AP93" i="1"/>
  <c r="AO94" i="1"/>
  <c r="AP94" i="1"/>
  <c r="AO95" i="1"/>
  <c r="AO264" i="1" s="1"/>
  <c r="AO114" i="1"/>
  <c r="AP118" i="1"/>
  <c r="AP114" i="1" s="1"/>
  <c r="AO119" i="1"/>
  <c r="AP119" i="1"/>
  <c r="AO122" i="1"/>
  <c r="AP122" i="1"/>
  <c r="AO125" i="1"/>
  <c r="AP125" i="1"/>
  <c r="AP129" i="1"/>
  <c r="AP132" i="1"/>
  <c r="AO142" i="1"/>
  <c r="AP142" i="1"/>
  <c r="AO143" i="1"/>
  <c r="AP143" i="1"/>
  <c r="AO144" i="1"/>
  <c r="AO140" i="1" s="1"/>
  <c r="AP144" i="1"/>
  <c r="AP159" i="1"/>
  <c r="AO165" i="1"/>
  <c r="AP165" i="1"/>
  <c r="AO166" i="1"/>
  <c r="AO261" i="1" s="1"/>
  <c r="AP166" i="1"/>
  <c r="AP261" i="1" s="1"/>
  <c r="AO175" i="1"/>
  <c r="AP175" i="1"/>
  <c r="AO179" i="1"/>
  <c r="AP179" i="1"/>
  <c r="AO183" i="1"/>
  <c r="AP183" i="1"/>
  <c r="AO188" i="1"/>
  <c r="AP188" i="1"/>
  <c r="AO192" i="1"/>
  <c r="AP192" i="1"/>
  <c r="AO196" i="1"/>
  <c r="AP196" i="1"/>
  <c r="AO200" i="1"/>
  <c r="AP200" i="1"/>
  <c r="AO204" i="1"/>
  <c r="AP204" i="1"/>
  <c r="AO209" i="1"/>
  <c r="AP209" i="1"/>
  <c r="AO219" i="1"/>
  <c r="AP219" i="1"/>
  <c r="AO225" i="1"/>
  <c r="AP225" i="1"/>
  <c r="AO226" i="1"/>
  <c r="AP226" i="1"/>
  <c r="AO230" i="1"/>
  <c r="AO223" i="1" s="1"/>
  <c r="AP230" i="1"/>
  <c r="AP223" i="1" s="1"/>
  <c r="AO240" i="1"/>
  <c r="AP240" i="1"/>
  <c r="AO271" i="1"/>
  <c r="AP271" i="1"/>
  <c r="AO272" i="1"/>
  <c r="AP272" i="1"/>
  <c r="AO273" i="1"/>
  <c r="AP273" i="1"/>
  <c r="J255" i="1" l="1"/>
  <c r="L256" i="1"/>
  <c r="BX255" i="1"/>
  <c r="BZ256" i="1"/>
  <c r="AU255" i="1"/>
  <c r="AW256" i="1"/>
  <c r="AR269" i="1"/>
  <c r="BU267" i="1"/>
  <c r="BU163" i="1"/>
  <c r="G269" i="1"/>
  <c r="AR267" i="1"/>
  <c r="BU18" i="1"/>
  <c r="AR18" i="1"/>
  <c r="BU140" i="1"/>
  <c r="BU269" i="1"/>
  <c r="G163" i="1"/>
  <c r="AR163" i="1"/>
  <c r="G263" i="1"/>
  <c r="BU268" i="1"/>
  <c r="AR262" i="1"/>
  <c r="AR268" i="1"/>
  <c r="AP263" i="1"/>
  <c r="G270" i="1"/>
  <c r="AR140" i="1"/>
  <c r="G268" i="1"/>
  <c r="AR90" i="1"/>
  <c r="BU262" i="1"/>
  <c r="BU90" i="1"/>
  <c r="BU264" i="1"/>
  <c r="BU263" i="1"/>
  <c r="AR263" i="1"/>
  <c r="G140" i="1"/>
  <c r="G90" i="1"/>
  <c r="G262" i="1"/>
  <c r="G33" i="1"/>
  <c r="G48" i="1"/>
  <c r="AP140" i="1"/>
  <c r="AP95" i="1"/>
  <c r="AP264" i="1" s="1"/>
  <c r="AP21" i="1"/>
  <c r="AP262" i="1" s="1"/>
  <c r="AP66" i="1"/>
  <c r="AP18" i="1" s="1"/>
  <c r="AO268" i="1"/>
  <c r="AO263" i="1"/>
  <c r="AP163" i="1"/>
  <c r="AO269" i="1"/>
  <c r="AO262" i="1"/>
  <c r="AO90" i="1"/>
  <c r="AO163" i="1"/>
  <c r="AO18" i="1"/>
  <c r="AO267" i="1"/>
  <c r="AP90" i="1"/>
  <c r="AP268" i="1"/>
  <c r="AP267" i="1"/>
  <c r="AP20" i="1"/>
  <c r="AP269" i="1"/>
  <c r="BS272" i="1"/>
  <c r="BR272" i="1"/>
  <c r="E272" i="1"/>
  <c r="D272" i="1"/>
  <c r="BZ255" i="1" l="1"/>
  <c r="CB256" i="1"/>
  <c r="AW255" i="1"/>
  <c r="AY256" i="1"/>
  <c r="L255" i="1"/>
  <c r="N256" i="1"/>
  <c r="G267" i="1"/>
  <c r="AR259" i="1"/>
  <c r="AR276" i="1" s="1"/>
  <c r="G18" i="1"/>
  <c r="G259" i="1" s="1"/>
  <c r="AO259" i="1"/>
  <c r="AO276" i="1" s="1"/>
  <c r="AP259" i="1"/>
  <c r="AP276" i="1" s="1"/>
  <c r="E240" i="1"/>
  <c r="E51" i="1"/>
  <c r="E46" i="1"/>
  <c r="AY255" i="1" l="1"/>
  <c r="BA256" i="1"/>
  <c r="CB255" i="1"/>
  <c r="CD256" i="1"/>
  <c r="N255" i="1"/>
  <c r="P256" i="1"/>
  <c r="AO266" i="1"/>
  <c r="AP266" i="1"/>
  <c r="E93" i="1"/>
  <c r="E92" i="1"/>
  <c r="BT47" i="1"/>
  <c r="BV47" i="1" s="1"/>
  <c r="BX47" i="1" s="1"/>
  <c r="BZ47" i="1" s="1"/>
  <c r="CB47" i="1" s="1"/>
  <c r="CD47" i="1" s="1"/>
  <c r="CF47" i="1" s="1"/>
  <c r="CH47" i="1" s="1"/>
  <c r="CJ47" i="1" s="1"/>
  <c r="CL47" i="1" s="1"/>
  <c r="CN47" i="1" s="1"/>
  <c r="AQ47" i="1"/>
  <c r="AS47" i="1" s="1"/>
  <c r="AU47" i="1" s="1"/>
  <c r="AW47" i="1" s="1"/>
  <c r="AY47" i="1" s="1"/>
  <c r="BA47" i="1" s="1"/>
  <c r="BC47" i="1" s="1"/>
  <c r="BE47" i="1" s="1"/>
  <c r="BG47" i="1" s="1"/>
  <c r="BI47" i="1" s="1"/>
  <c r="BK47" i="1" s="1"/>
  <c r="BM47" i="1" s="1"/>
  <c r="BO47" i="1" s="1"/>
  <c r="BQ47" i="1" s="1"/>
  <c r="BS22" i="1"/>
  <c r="BS21" i="1"/>
  <c r="BS20" i="1"/>
  <c r="E22" i="1"/>
  <c r="E20" i="1"/>
  <c r="CD255" i="1" l="1"/>
  <c r="CF256" i="1"/>
  <c r="BA255" i="1"/>
  <c r="BC256" i="1"/>
  <c r="P255" i="1"/>
  <c r="R256" i="1"/>
  <c r="BS66" i="1"/>
  <c r="E66" i="1"/>
  <c r="BS61" i="1"/>
  <c r="BT63" i="1"/>
  <c r="BV63" i="1" s="1"/>
  <c r="BX63" i="1" s="1"/>
  <c r="BZ63" i="1" s="1"/>
  <c r="CB63" i="1" s="1"/>
  <c r="CD63" i="1" s="1"/>
  <c r="CF63" i="1" s="1"/>
  <c r="CH63" i="1" s="1"/>
  <c r="CJ63" i="1" s="1"/>
  <c r="CL63" i="1" s="1"/>
  <c r="CN63" i="1" s="1"/>
  <c r="BT64" i="1"/>
  <c r="BV64" i="1" s="1"/>
  <c r="BX64" i="1" s="1"/>
  <c r="BZ64" i="1" s="1"/>
  <c r="CB64" i="1" s="1"/>
  <c r="CD64" i="1" s="1"/>
  <c r="CF64" i="1" s="1"/>
  <c r="CH64" i="1" s="1"/>
  <c r="CJ64" i="1" s="1"/>
  <c r="CL64" i="1" s="1"/>
  <c r="CN64" i="1" s="1"/>
  <c r="BT65" i="1"/>
  <c r="BV65" i="1" s="1"/>
  <c r="BX65" i="1" s="1"/>
  <c r="BZ65" i="1" s="1"/>
  <c r="CB65" i="1" s="1"/>
  <c r="CD65" i="1" s="1"/>
  <c r="CF65" i="1" s="1"/>
  <c r="CH65" i="1" s="1"/>
  <c r="CJ65" i="1" s="1"/>
  <c r="CL65" i="1" s="1"/>
  <c r="CN65" i="1" s="1"/>
  <c r="AQ63" i="1"/>
  <c r="AS63" i="1" s="1"/>
  <c r="AU63" i="1" s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AQ64" i="1"/>
  <c r="AS64" i="1" s="1"/>
  <c r="AU64" i="1" s="1"/>
  <c r="AW64" i="1" s="1"/>
  <c r="AY64" i="1" s="1"/>
  <c r="BA64" i="1" s="1"/>
  <c r="BC64" i="1" s="1"/>
  <c r="BE64" i="1" s="1"/>
  <c r="BG64" i="1" s="1"/>
  <c r="BI64" i="1" s="1"/>
  <c r="BK64" i="1" s="1"/>
  <c r="BM64" i="1" s="1"/>
  <c r="BO64" i="1" s="1"/>
  <c r="BQ64" i="1" s="1"/>
  <c r="AQ65" i="1"/>
  <c r="AS65" i="1" s="1"/>
  <c r="AU65" i="1" s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E61" i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AL64" i="1" s="1"/>
  <c r="AN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BT70" i="1"/>
  <c r="BV70" i="1" s="1"/>
  <c r="BX70" i="1" s="1"/>
  <c r="BZ70" i="1" s="1"/>
  <c r="CB70" i="1" s="1"/>
  <c r="CD70" i="1" s="1"/>
  <c r="CF70" i="1" s="1"/>
  <c r="CH70" i="1" s="1"/>
  <c r="CJ70" i="1" s="1"/>
  <c r="CL70" i="1" s="1"/>
  <c r="CN70" i="1" s="1"/>
  <c r="AQ70" i="1"/>
  <c r="AS70" i="1" s="1"/>
  <c r="AU70" i="1" s="1"/>
  <c r="AW70" i="1" s="1"/>
  <c r="AY70" i="1" s="1"/>
  <c r="BA70" i="1" s="1"/>
  <c r="BC70" i="1" s="1"/>
  <c r="BE70" i="1" s="1"/>
  <c r="BG70" i="1" s="1"/>
  <c r="BI70" i="1" s="1"/>
  <c r="BK70" i="1" s="1"/>
  <c r="BM70" i="1" s="1"/>
  <c r="BO70" i="1" s="1"/>
  <c r="BQ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BC255" i="1" l="1"/>
  <c r="BE256" i="1"/>
  <c r="CF255" i="1"/>
  <c r="CH256" i="1"/>
  <c r="R255" i="1"/>
  <c r="T256" i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AL47" i="1" s="1"/>
  <c r="AN47" i="1" s="1"/>
  <c r="E43" i="1"/>
  <c r="CH255" i="1" l="1"/>
  <c r="CJ256" i="1"/>
  <c r="BE255" i="1"/>
  <c r="BG256" i="1"/>
  <c r="T255" i="1"/>
  <c r="V256" i="1"/>
  <c r="BS143" i="1"/>
  <c r="BS142" i="1"/>
  <c r="E143" i="1"/>
  <c r="E142" i="1"/>
  <c r="AQ159" i="1"/>
  <c r="AS159" i="1" s="1"/>
  <c r="AU159" i="1" s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BT159" i="1"/>
  <c r="BV159" i="1" s="1"/>
  <c r="BX159" i="1" s="1"/>
  <c r="BZ159" i="1" s="1"/>
  <c r="CB159" i="1" s="1"/>
  <c r="CD159" i="1" s="1"/>
  <c r="CF159" i="1" s="1"/>
  <c r="CH159" i="1" s="1"/>
  <c r="CJ159" i="1" s="1"/>
  <c r="CL159" i="1" s="1"/>
  <c r="CN159" i="1" s="1"/>
  <c r="BT161" i="1"/>
  <c r="BV161" i="1" s="1"/>
  <c r="BX161" i="1" s="1"/>
  <c r="BZ161" i="1" s="1"/>
  <c r="CB161" i="1" s="1"/>
  <c r="CD161" i="1" s="1"/>
  <c r="CF161" i="1" s="1"/>
  <c r="CH161" i="1" s="1"/>
  <c r="CJ161" i="1" s="1"/>
  <c r="CL161" i="1" s="1"/>
  <c r="CN161" i="1" s="1"/>
  <c r="BT162" i="1"/>
  <c r="BV162" i="1" s="1"/>
  <c r="BX162" i="1" s="1"/>
  <c r="BZ162" i="1" s="1"/>
  <c r="CB162" i="1" s="1"/>
  <c r="CD162" i="1" s="1"/>
  <c r="CF162" i="1" s="1"/>
  <c r="CH162" i="1" s="1"/>
  <c r="CJ162" i="1" s="1"/>
  <c r="CL162" i="1" s="1"/>
  <c r="CN162" i="1" s="1"/>
  <c r="AQ161" i="1"/>
  <c r="AS161" i="1" s="1"/>
  <c r="AU161" i="1" s="1"/>
  <c r="AW161" i="1" s="1"/>
  <c r="AY161" i="1" s="1"/>
  <c r="BA161" i="1" s="1"/>
  <c r="BC161" i="1" s="1"/>
  <c r="BE161" i="1" s="1"/>
  <c r="BG161" i="1" s="1"/>
  <c r="BI161" i="1" s="1"/>
  <c r="BK161" i="1" s="1"/>
  <c r="BM161" i="1" s="1"/>
  <c r="BO161" i="1" s="1"/>
  <c r="BQ161" i="1" s="1"/>
  <c r="AQ162" i="1"/>
  <c r="AS162" i="1" s="1"/>
  <c r="AU162" i="1" s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AF161" i="1" s="1"/>
  <c r="AH161" i="1" s="1"/>
  <c r="AJ161" i="1" s="1"/>
  <c r="AL161" i="1" s="1"/>
  <c r="AN161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E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BT45" i="1"/>
  <c r="BV45" i="1" s="1"/>
  <c r="BX45" i="1" s="1"/>
  <c r="BZ45" i="1" s="1"/>
  <c r="CB45" i="1" s="1"/>
  <c r="CD45" i="1" s="1"/>
  <c r="CF45" i="1" s="1"/>
  <c r="CH45" i="1" s="1"/>
  <c r="CJ45" i="1" s="1"/>
  <c r="CL45" i="1" s="1"/>
  <c r="CN45" i="1" s="1"/>
  <c r="BT46" i="1"/>
  <c r="BV46" i="1" s="1"/>
  <c r="BX46" i="1" s="1"/>
  <c r="BZ46" i="1" s="1"/>
  <c r="CB46" i="1" s="1"/>
  <c r="CD46" i="1" s="1"/>
  <c r="CF46" i="1" s="1"/>
  <c r="CH46" i="1" s="1"/>
  <c r="CJ46" i="1" s="1"/>
  <c r="CL46" i="1" s="1"/>
  <c r="CN46" i="1" s="1"/>
  <c r="AQ45" i="1"/>
  <c r="AS45" i="1" s="1"/>
  <c r="AU45" i="1" s="1"/>
  <c r="AW45" i="1" s="1"/>
  <c r="AY45" i="1" s="1"/>
  <c r="BA45" i="1" s="1"/>
  <c r="BC45" i="1" s="1"/>
  <c r="BE45" i="1" s="1"/>
  <c r="BG45" i="1" s="1"/>
  <c r="BI45" i="1" s="1"/>
  <c r="BK45" i="1" s="1"/>
  <c r="BM45" i="1" s="1"/>
  <c r="BO45" i="1" s="1"/>
  <c r="BQ45" i="1" s="1"/>
  <c r="AQ46" i="1"/>
  <c r="AS46" i="1" s="1"/>
  <c r="AU46" i="1" s="1"/>
  <c r="AW46" i="1" s="1"/>
  <c r="AY46" i="1" s="1"/>
  <c r="BA46" i="1" s="1"/>
  <c r="BC46" i="1" s="1"/>
  <c r="BE46" i="1" s="1"/>
  <c r="BG46" i="1" s="1"/>
  <c r="BI46" i="1" s="1"/>
  <c r="BK46" i="1" s="1"/>
  <c r="BM46" i="1" s="1"/>
  <c r="BO46" i="1" s="1"/>
  <c r="BQ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AJ46" i="1" s="1"/>
  <c r="AL46" i="1" s="1"/>
  <c r="AN46" i="1" s="1"/>
  <c r="BT43" i="1"/>
  <c r="BV43" i="1" s="1"/>
  <c r="BX43" i="1" s="1"/>
  <c r="BZ43" i="1" s="1"/>
  <c r="CB43" i="1" s="1"/>
  <c r="CD43" i="1" s="1"/>
  <c r="CF43" i="1" s="1"/>
  <c r="CH43" i="1" s="1"/>
  <c r="CJ43" i="1" s="1"/>
  <c r="CL43" i="1" s="1"/>
  <c r="CN43" i="1" s="1"/>
  <c r="AQ43" i="1"/>
  <c r="AS43" i="1" s="1"/>
  <c r="AU43" i="1" s="1"/>
  <c r="AW43" i="1" s="1"/>
  <c r="AY43" i="1" s="1"/>
  <c r="BA43" i="1" s="1"/>
  <c r="BC43" i="1" s="1"/>
  <c r="BE43" i="1" s="1"/>
  <c r="BG43" i="1" s="1"/>
  <c r="BI43" i="1" s="1"/>
  <c r="BK43" i="1" s="1"/>
  <c r="BM43" i="1" s="1"/>
  <c r="BO43" i="1" s="1"/>
  <c r="BQ43" i="1" s="1"/>
  <c r="BS273" i="1"/>
  <c r="E273" i="1"/>
  <c r="BS92" i="1"/>
  <c r="BT112" i="1"/>
  <c r="BV112" i="1" s="1"/>
  <c r="BX112" i="1" s="1"/>
  <c r="BZ112" i="1" s="1"/>
  <c r="CB112" i="1" s="1"/>
  <c r="CD112" i="1" s="1"/>
  <c r="CF112" i="1" s="1"/>
  <c r="CH112" i="1" s="1"/>
  <c r="CJ112" i="1" s="1"/>
  <c r="CL112" i="1" s="1"/>
  <c r="CN112" i="1" s="1"/>
  <c r="AQ112" i="1"/>
  <c r="AS112" i="1" s="1"/>
  <c r="AU112" i="1" s="1"/>
  <c r="AW112" i="1" s="1"/>
  <c r="AY112" i="1" s="1"/>
  <c r="BA112" i="1" s="1"/>
  <c r="BC112" i="1" s="1"/>
  <c r="BE112" i="1" s="1"/>
  <c r="BG112" i="1" s="1"/>
  <c r="BI112" i="1" s="1"/>
  <c r="BK112" i="1" s="1"/>
  <c r="BM112" i="1" s="1"/>
  <c r="BO112" i="1" s="1"/>
  <c r="BQ112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AJ112" i="1" s="1"/>
  <c r="AL112" i="1" s="1"/>
  <c r="AN112" i="1" s="1"/>
  <c r="BS241" i="1"/>
  <c r="BS240" i="1" s="1"/>
  <c r="BT252" i="1"/>
  <c r="BV252" i="1" s="1"/>
  <c r="BX252" i="1" s="1"/>
  <c r="BZ252" i="1" s="1"/>
  <c r="CB252" i="1" s="1"/>
  <c r="CD252" i="1" s="1"/>
  <c r="CF252" i="1" s="1"/>
  <c r="CH252" i="1" s="1"/>
  <c r="CJ252" i="1" s="1"/>
  <c r="CL252" i="1" s="1"/>
  <c r="CN252" i="1" s="1"/>
  <c r="AQ252" i="1"/>
  <c r="AS252" i="1" s="1"/>
  <c r="AU252" i="1" s="1"/>
  <c r="AW252" i="1" s="1"/>
  <c r="AY252" i="1" s="1"/>
  <c r="BA252" i="1" s="1"/>
  <c r="BC252" i="1" s="1"/>
  <c r="BE252" i="1" s="1"/>
  <c r="BG252" i="1" s="1"/>
  <c r="BI252" i="1" s="1"/>
  <c r="BK252" i="1" s="1"/>
  <c r="BM252" i="1" s="1"/>
  <c r="BO252" i="1" s="1"/>
  <c r="BQ252" i="1" s="1"/>
  <c r="F252" i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AB252" i="1" s="1"/>
  <c r="AD252" i="1" s="1"/>
  <c r="AF252" i="1" s="1"/>
  <c r="AH252" i="1" s="1"/>
  <c r="AJ252" i="1" s="1"/>
  <c r="AL252" i="1" s="1"/>
  <c r="AN252" i="1" s="1"/>
  <c r="BS33" i="1"/>
  <c r="CJ255" i="1" l="1"/>
  <c r="CL256" i="1"/>
  <c r="BG255" i="1"/>
  <c r="BI256" i="1"/>
  <c r="V255" i="1"/>
  <c r="X255" i="1" s="1"/>
  <c r="Z255" i="1" s="1"/>
  <c r="AB255" i="1" s="1"/>
  <c r="AD255" i="1" s="1"/>
  <c r="AF255" i="1" s="1"/>
  <c r="AH255" i="1" s="1"/>
  <c r="AJ255" i="1" s="1"/>
  <c r="AL255" i="1" s="1"/>
  <c r="AN255" i="1" s="1"/>
  <c r="X256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AL43" i="1" s="1"/>
  <c r="AN43" i="1" s="1"/>
  <c r="CL255" i="1" l="1"/>
  <c r="CN256" i="1"/>
  <c r="CN255" i="1" s="1"/>
  <c r="BI255" i="1"/>
  <c r="BK256" i="1"/>
  <c r="Z256" i="1"/>
  <c r="BT35" i="1"/>
  <c r="BV35" i="1" s="1"/>
  <c r="BX35" i="1" s="1"/>
  <c r="BZ35" i="1" s="1"/>
  <c r="CB35" i="1" s="1"/>
  <c r="CD35" i="1" s="1"/>
  <c r="CF35" i="1" s="1"/>
  <c r="CH35" i="1" s="1"/>
  <c r="CJ35" i="1" s="1"/>
  <c r="CL35" i="1" s="1"/>
  <c r="CN35" i="1" s="1"/>
  <c r="AQ35" i="1"/>
  <c r="AS35" i="1" s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BK255" i="1" l="1"/>
  <c r="BM256" i="1"/>
  <c r="AB256" i="1"/>
  <c r="AD256" i="1" s="1"/>
  <c r="AF256" i="1" s="1"/>
  <c r="AH256" i="1" s="1"/>
  <c r="AJ256" i="1" s="1"/>
  <c r="AL256" i="1" s="1"/>
  <c r="AN256" i="1" s="1"/>
  <c r="E28" i="1"/>
  <c r="BM255" i="1" l="1"/>
  <c r="BO256" i="1"/>
  <c r="BS95" i="1"/>
  <c r="D95" i="1"/>
  <c r="D92" i="1"/>
  <c r="AQ129" i="1"/>
  <c r="AS129" i="1" s="1"/>
  <c r="AU129" i="1" s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AQ132" i="1"/>
  <c r="AS132" i="1" s="1"/>
  <c r="AU132" i="1" s="1"/>
  <c r="AW132" i="1" s="1"/>
  <c r="AY132" i="1" s="1"/>
  <c r="BA132" i="1" s="1"/>
  <c r="BC132" i="1" s="1"/>
  <c r="BE132" i="1" s="1"/>
  <c r="BG132" i="1" s="1"/>
  <c r="BI132" i="1" s="1"/>
  <c r="BK132" i="1" s="1"/>
  <c r="BM132" i="1" s="1"/>
  <c r="BO132" i="1" s="1"/>
  <c r="BQ132" i="1" s="1"/>
  <c r="E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AL132" i="1" s="1"/>
  <c r="AN132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BT129" i="1"/>
  <c r="BV129" i="1" s="1"/>
  <c r="BX129" i="1" s="1"/>
  <c r="BZ129" i="1" s="1"/>
  <c r="CB129" i="1" s="1"/>
  <c r="CD129" i="1" s="1"/>
  <c r="CF129" i="1" s="1"/>
  <c r="CH129" i="1" s="1"/>
  <c r="CJ129" i="1" s="1"/>
  <c r="CL129" i="1" s="1"/>
  <c r="CN129" i="1" s="1"/>
  <c r="BT131" i="1"/>
  <c r="BV131" i="1" s="1"/>
  <c r="BX131" i="1" s="1"/>
  <c r="BZ131" i="1" s="1"/>
  <c r="CB131" i="1" s="1"/>
  <c r="CD131" i="1" s="1"/>
  <c r="CF131" i="1" s="1"/>
  <c r="CH131" i="1" s="1"/>
  <c r="CJ131" i="1" s="1"/>
  <c r="CL131" i="1" s="1"/>
  <c r="CN131" i="1" s="1"/>
  <c r="BT132" i="1"/>
  <c r="BV132" i="1" s="1"/>
  <c r="BX132" i="1" s="1"/>
  <c r="BZ132" i="1" s="1"/>
  <c r="CB132" i="1" s="1"/>
  <c r="CD132" i="1" s="1"/>
  <c r="CF132" i="1" s="1"/>
  <c r="CH132" i="1" s="1"/>
  <c r="CJ132" i="1" s="1"/>
  <c r="CL132" i="1" s="1"/>
  <c r="CN132" i="1" s="1"/>
  <c r="BT134" i="1"/>
  <c r="BV134" i="1" s="1"/>
  <c r="BX134" i="1" s="1"/>
  <c r="BZ134" i="1" s="1"/>
  <c r="CB134" i="1" s="1"/>
  <c r="CD134" i="1" s="1"/>
  <c r="CF134" i="1" s="1"/>
  <c r="CH134" i="1" s="1"/>
  <c r="CJ134" i="1" s="1"/>
  <c r="CL134" i="1" s="1"/>
  <c r="CN134" i="1" s="1"/>
  <c r="AQ131" i="1"/>
  <c r="AS131" i="1" s="1"/>
  <c r="AU131" i="1" s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AQ134" i="1"/>
  <c r="AS134" i="1" s="1"/>
  <c r="AU134" i="1" s="1"/>
  <c r="AW134" i="1" s="1"/>
  <c r="AY134" i="1" s="1"/>
  <c r="BA134" i="1" s="1"/>
  <c r="BC134" i="1" s="1"/>
  <c r="BE134" i="1" s="1"/>
  <c r="BG134" i="1" s="1"/>
  <c r="BI134" i="1" s="1"/>
  <c r="BK134" i="1" s="1"/>
  <c r="BM134" i="1" s="1"/>
  <c r="BO134" i="1" s="1"/>
  <c r="BQ134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AL134" i="1" s="1"/>
  <c r="AN134" i="1" s="1"/>
  <c r="BQ256" i="1" l="1"/>
  <c r="BQ255" i="1" s="1"/>
  <c r="BO255" i="1"/>
  <c r="E118" i="1"/>
  <c r="E95" i="1" s="1"/>
  <c r="E36" i="1" l="1"/>
  <c r="D21" i="1"/>
  <c r="D20" i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AJ31" i="1" s="1"/>
  <c r="AL31" i="1" s="1"/>
  <c r="AN31" i="1" s="1"/>
  <c r="BT30" i="1"/>
  <c r="BV30" i="1" s="1"/>
  <c r="BX30" i="1" s="1"/>
  <c r="BZ30" i="1" s="1"/>
  <c r="CB30" i="1" s="1"/>
  <c r="CD30" i="1" s="1"/>
  <c r="CF30" i="1" s="1"/>
  <c r="CH30" i="1" s="1"/>
  <c r="CJ30" i="1" s="1"/>
  <c r="CL30" i="1" s="1"/>
  <c r="CN30" i="1" s="1"/>
  <c r="BT31" i="1"/>
  <c r="BV31" i="1" s="1"/>
  <c r="BX31" i="1" s="1"/>
  <c r="BZ31" i="1" s="1"/>
  <c r="CB31" i="1" s="1"/>
  <c r="CD31" i="1" s="1"/>
  <c r="CF31" i="1" s="1"/>
  <c r="CH31" i="1" s="1"/>
  <c r="CJ31" i="1" s="1"/>
  <c r="CL31" i="1" s="1"/>
  <c r="CN31" i="1" s="1"/>
  <c r="AQ30" i="1"/>
  <c r="AS30" i="1" s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AQ31" i="1"/>
  <c r="AS31" i="1" s="1"/>
  <c r="AU31" i="1" s="1"/>
  <c r="AW31" i="1" s="1"/>
  <c r="AY31" i="1" s="1"/>
  <c r="BA31" i="1" s="1"/>
  <c r="BC31" i="1" s="1"/>
  <c r="BE31" i="1" s="1"/>
  <c r="BG31" i="1" s="1"/>
  <c r="BI31" i="1" s="1"/>
  <c r="BK31" i="1" s="1"/>
  <c r="BM31" i="1" s="1"/>
  <c r="BO31" i="1" s="1"/>
  <c r="BQ31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E33" i="1"/>
  <c r="BS38" i="1"/>
  <c r="BS230" i="1"/>
  <c r="BS226" i="1"/>
  <c r="BS225" i="1"/>
  <c r="BS209" i="1"/>
  <c r="BS204" i="1"/>
  <c r="BS200" i="1"/>
  <c r="BS196" i="1"/>
  <c r="BS192" i="1"/>
  <c r="BS188" i="1"/>
  <c r="BS183" i="1"/>
  <c r="BS179" i="1"/>
  <c r="BS175" i="1"/>
  <c r="BS166" i="1"/>
  <c r="BS261" i="1" s="1"/>
  <c r="BS165" i="1"/>
  <c r="BS144" i="1"/>
  <c r="BS125" i="1"/>
  <c r="BS122" i="1"/>
  <c r="BS119" i="1"/>
  <c r="BS114" i="1"/>
  <c r="BS264" i="1"/>
  <c r="BS94" i="1"/>
  <c r="BS93" i="1"/>
  <c r="BS57" i="1"/>
  <c r="BS48" i="1"/>
  <c r="BT251" i="1"/>
  <c r="BV251" i="1" s="1"/>
  <c r="BX251" i="1" s="1"/>
  <c r="BZ251" i="1" s="1"/>
  <c r="CB251" i="1" s="1"/>
  <c r="CD251" i="1" s="1"/>
  <c r="CF251" i="1" s="1"/>
  <c r="CH251" i="1" s="1"/>
  <c r="CJ251" i="1" s="1"/>
  <c r="CL251" i="1" s="1"/>
  <c r="CN251" i="1" s="1"/>
  <c r="BT250" i="1"/>
  <c r="BV250" i="1" s="1"/>
  <c r="BX250" i="1" s="1"/>
  <c r="BZ250" i="1" s="1"/>
  <c r="CB250" i="1" s="1"/>
  <c r="CD250" i="1" s="1"/>
  <c r="CF250" i="1" s="1"/>
  <c r="CH250" i="1" s="1"/>
  <c r="CJ250" i="1" s="1"/>
  <c r="CL250" i="1" s="1"/>
  <c r="CN250" i="1" s="1"/>
  <c r="BT249" i="1"/>
  <c r="BV249" i="1" s="1"/>
  <c r="BX249" i="1" s="1"/>
  <c r="BZ249" i="1" s="1"/>
  <c r="CB249" i="1" s="1"/>
  <c r="CD249" i="1" s="1"/>
  <c r="CF249" i="1" s="1"/>
  <c r="CH249" i="1" s="1"/>
  <c r="CJ249" i="1" s="1"/>
  <c r="CL249" i="1" s="1"/>
  <c r="CN249" i="1" s="1"/>
  <c r="BT248" i="1"/>
  <c r="BV248" i="1" s="1"/>
  <c r="BX248" i="1" s="1"/>
  <c r="BZ248" i="1" s="1"/>
  <c r="CB248" i="1" s="1"/>
  <c r="CD248" i="1" s="1"/>
  <c r="CF248" i="1" s="1"/>
  <c r="CH248" i="1" s="1"/>
  <c r="CJ248" i="1" s="1"/>
  <c r="CL248" i="1" s="1"/>
  <c r="CN248" i="1" s="1"/>
  <c r="BT247" i="1"/>
  <c r="BV247" i="1" s="1"/>
  <c r="BX247" i="1" s="1"/>
  <c r="BZ247" i="1" s="1"/>
  <c r="CB247" i="1" s="1"/>
  <c r="CD247" i="1" s="1"/>
  <c r="CF247" i="1" s="1"/>
  <c r="CH247" i="1" s="1"/>
  <c r="CJ247" i="1" s="1"/>
  <c r="CL247" i="1" s="1"/>
  <c r="CN247" i="1" s="1"/>
  <c r="BT246" i="1"/>
  <c r="BV246" i="1" s="1"/>
  <c r="BX246" i="1" s="1"/>
  <c r="BZ246" i="1" s="1"/>
  <c r="CB246" i="1" s="1"/>
  <c r="CD246" i="1" s="1"/>
  <c r="CF246" i="1" s="1"/>
  <c r="CH246" i="1" s="1"/>
  <c r="CJ246" i="1" s="1"/>
  <c r="CL246" i="1" s="1"/>
  <c r="CN246" i="1" s="1"/>
  <c r="BT245" i="1"/>
  <c r="BV245" i="1" s="1"/>
  <c r="BX245" i="1" s="1"/>
  <c r="BZ245" i="1" s="1"/>
  <c r="CB245" i="1" s="1"/>
  <c r="CD245" i="1" s="1"/>
  <c r="CF245" i="1" s="1"/>
  <c r="CH245" i="1" s="1"/>
  <c r="CJ245" i="1" s="1"/>
  <c r="CL245" i="1" s="1"/>
  <c r="CN245" i="1" s="1"/>
  <c r="BT244" i="1"/>
  <c r="BV244" i="1" s="1"/>
  <c r="BX244" i="1" s="1"/>
  <c r="BZ244" i="1" s="1"/>
  <c r="CB244" i="1" s="1"/>
  <c r="CD244" i="1" s="1"/>
  <c r="CF244" i="1" s="1"/>
  <c r="CH244" i="1" s="1"/>
  <c r="CJ244" i="1" s="1"/>
  <c r="CL244" i="1" s="1"/>
  <c r="CN244" i="1" s="1"/>
  <c r="BT243" i="1"/>
  <c r="BV243" i="1" s="1"/>
  <c r="BX243" i="1" s="1"/>
  <c r="BZ243" i="1" s="1"/>
  <c r="CB243" i="1" s="1"/>
  <c r="CD243" i="1" s="1"/>
  <c r="CF243" i="1" s="1"/>
  <c r="CH243" i="1" s="1"/>
  <c r="CJ243" i="1" s="1"/>
  <c r="CL243" i="1" s="1"/>
  <c r="CN243" i="1" s="1"/>
  <c r="BT242" i="1"/>
  <c r="BV242" i="1" s="1"/>
  <c r="BX242" i="1" s="1"/>
  <c r="BZ242" i="1" s="1"/>
  <c r="CB242" i="1" s="1"/>
  <c r="CD242" i="1" s="1"/>
  <c r="CF242" i="1" s="1"/>
  <c r="CH242" i="1" s="1"/>
  <c r="CJ242" i="1" s="1"/>
  <c r="CL242" i="1" s="1"/>
  <c r="CN242" i="1" s="1"/>
  <c r="BT241" i="1"/>
  <c r="BV241" i="1" s="1"/>
  <c r="BX241" i="1" s="1"/>
  <c r="BZ241" i="1" s="1"/>
  <c r="CB241" i="1" s="1"/>
  <c r="CD241" i="1" s="1"/>
  <c r="CF241" i="1" s="1"/>
  <c r="CH241" i="1" s="1"/>
  <c r="CJ241" i="1" s="1"/>
  <c r="CL241" i="1" s="1"/>
  <c r="CN241" i="1" s="1"/>
  <c r="BT237" i="1"/>
  <c r="BV237" i="1" s="1"/>
  <c r="BX237" i="1" s="1"/>
  <c r="BZ237" i="1" s="1"/>
  <c r="CB237" i="1" s="1"/>
  <c r="CD237" i="1" s="1"/>
  <c r="CF237" i="1" s="1"/>
  <c r="CH237" i="1" s="1"/>
  <c r="CJ237" i="1" s="1"/>
  <c r="CL237" i="1" s="1"/>
  <c r="CN237" i="1" s="1"/>
  <c r="BT236" i="1"/>
  <c r="BV236" i="1" s="1"/>
  <c r="BX236" i="1" s="1"/>
  <c r="BZ236" i="1" s="1"/>
  <c r="CB236" i="1" s="1"/>
  <c r="CD236" i="1" s="1"/>
  <c r="CF236" i="1" s="1"/>
  <c r="CH236" i="1" s="1"/>
  <c r="CJ236" i="1" s="1"/>
  <c r="CL236" i="1" s="1"/>
  <c r="CN236" i="1" s="1"/>
  <c r="BT235" i="1"/>
  <c r="BV235" i="1" s="1"/>
  <c r="BX235" i="1" s="1"/>
  <c r="BZ235" i="1" s="1"/>
  <c r="CB235" i="1" s="1"/>
  <c r="CD235" i="1" s="1"/>
  <c r="CF235" i="1" s="1"/>
  <c r="CH235" i="1" s="1"/>
  <c r="CJ235" i="1" s="1"/>
  <c r="CL235" i="1" s="1"/>
  <c r="CN235" i="1" s="1"/>
  <c r="BT234" i="1"/>
  <c r="BV234" i="1" s="1"/>
  <c r="BX234" i="1" s="1"/>
  <c r="BZ234" i="1" s="1"/>
  <c r="CB234" i="1" s="1"/>
  <c r="CD234" i="1" s="1"/>
  <c r="CF234" i="1" s="1"/>
  <c r="CH234" i="1" s="1"/>
  <c r="CJ234" i="1" s="1"/>
  <c r="CL234" i="1" s="1"/>
  <c r="CN234" i="1" s="1"/>
  <c r="BT233" i="1"/>
  <c r="BV233" i="1" s="1"/>
  <c r="BX233" i="1" s="1"/>
  <c r="BZ233" i="1" s="1"/>
  <c r="CB233" i="1" s="1"/>
  <c r="CD233" i="1" s="1"/>
  <c r="CF233" i="1" s="1"/>
  <c r="CH233" i="1" s="1"/>
  <c r="CJ233" i="1" s="1"/>
  <c r="CL233" i="1" s="1"/>
  <c r="CN233" i="1" s="1"/>
  <c r="BT232" i="1"/>
  <c r="BV232" i="1" s="1"/>
  <c r="BX232" i="1" s="1"/>
  <c r="BZ232" i="1" s="1"/>
  <c r="CB232" i="1" s="1"/>
  <c r="CD232" i="1" s="1"/>
  <c r="CF232" i="1" s="1"/>
  <c r="CH232" i="1" s="1"/>
  <c r="CJ232" i="1" s="1"/>
  <c r="CL232" i="1" s="1"/>
  <c r="CN232" i="1" s="1"/>
  <c r="BT229" i="1"/>
  <c r="BV229" i="1" s="1"/>
  <c r="BX229" i="1" s="1"/>
  <c r="BZ229" i="1" s="1"/>
  <c r="CB229" i="1" s="1"/>
  <c r="CD229" i="1" s="1"/>
  <c r="CF229" i="1" s="1"/>
  <c r="CH229" i="1" s="1"/>
  <c r="CJ229" i="1" s="1"/>
  <c r="CL229" i="1" s="1"/>
  <c r="CN229" i="1" s="1"/>
  <c r="BT228" i="1"/>
  <c r="BV228" i="1" s="1"/>
  <c r="BX228" i="1" s="1"/>
  <c r="BZ228" i="1" s="1"/>
  <c r="CB228" i="1" s="1"/>
  <c r="CD228" i="1" s="1"/>
  <c r="CF228" i="1" s="1"/>
  <c r="CH228" i="1" s="1"/>
  <c r="CJ228" i="1" s="1"/>
  <c r="CL228" i="1" s="1"/>
  <c r="CN228" i="1" s="1"/>
  <c r="BT227" i="1"/>
  <c r="BV227" i="1" s="1"/>
  <c r="BX227" i="1" s="1"/>
  <c r="BZ227" i="1" s="1"/>
  <c r="CB227" i="1" s="1"/>
  <c r="CD227" i="1" s="1"/>
  <c r="CF227" i="1" s="1"/>
  <c r="CH227" i="1" s="1"/>
  <c r="CJ227" i="1" s="1"/>
  <c r="CL227" i="1" s="1"/>
  <c r="CN227" i="1" s="1"/>
  <c r="BT220" i="1"/>
  <c r="BV220" i="1" s="1"/>
  <c r="BX220" i="1" s="1"/>
  <c r="BZ220" i="1" s="1"/>
  <c r="CB220" i="1" s="1"/>
  <c r="CD220" i="1" s="1"/>
  <c r="CF220" i="1" s="1"/>
  <c r="CH220" i="1" s="1"/>
  <c r="CJ220" i="1" s="1"/>
  <c r="CL220" i="1" s="1"/>
  <c r="CN220" i="1" s="1"/>
  <c r="BT211" i="1"/>
  <c r="BV211" i="1" s="1"/>
  <c r="BX211" i="1" s="1"/>
  <c r="BZ211" i="1" s="1"/>
  <c r="CB211" i="1" s="1"/>
  <c r="CD211" i="1" s="1"/>
  <c r="CF211" i="1" s="1"/>
  <c r="CH211" i="1" s="1"/>
  <c r="CJ211" i="1" s="1"/>
  <c r="CL211" i="1" s="1"/>
  <c r="CN211" i="1" s="1"/>
  <c r="BT207" i="1"/>
  <c r="BV207" i="1" s="1"/>
  <c r="BX207" i="1" s="1"/>
  <c r="BZ207" i="1" s="1"/>
  <c r="CB207" i="1" s="1"/>
  <c r="CD207" i="1" s="1"/>
  <c r="CF207" i="1" s="1"/>
  <c r="CH207" i="1" s="1"/>
  <c r="CJ207" i="1" s="1"/>
  <c r="CL207" i="1" s="1"/>
  <c r="CN207" i="1" s="1"/>
  <c r="BT206" i="1"/>
  <c r="BV206" i="1" s="1"/>
  <c r="BX206" i="1" s="1"/>
  <c r="BZ206" i="1" s="1"/>
  <c r="CB206" i="1" s="1"/>
  <c r="CD206" i="1" s="1"/>
  <c r="CF206" i="1" s="1"/>
  <c r="CH206" i="1" s="1"/>
  <c r="CJ206" i="1" s="1"/>
  <c r="CL206" i="1" s="1"/>
  <c r="CN206" i="1" s="1"/>
  <c r="BT203" i="1"/>
  <c r="BV203" i="1" s="1"/>
  <c r="BX203" i="1" s="1"/>
  <c r="BZ203" i="1" s="1"/>
  <c r="CB203" i="1" s="1"/>
  <c r="CD203" i="1" s="1"/>
  <c r="CF203" i="1" s="1"/>
  <c r="CH203" i="1" s="1"/>
  <c r="CJ203" i="1" s="1"/>
  <c r="CL203" i="1" s="1"/>
  <c r="CN203" i="1" s="1"/>
  <c r="BT202" i="1"/>
  <c r="BV202" i="1" s="1"/>
  <c r="BX202" i="1" s="1"/>
  <c r="BZ202" i="1" s="1"/>
  <c r="CB202" i="1" s="1"/>
  <c r="CD202" i="1" s="1"/>
  <c r="CF202" i="1" s="1"/>
  <c r="CH202" i="1" s="1"/>
  <c r="CJ202" i="1" s="1"/>
  <c r="CL202" i="1" s="1"/>
  <c r="CN202" i="1" s="1"/>
  <c r="BT199" i="1"/>
  <c r="BV199" i="1" s="1"/>
  <c r="BX199" i="1" s="1"/>
  <c r="BZ199" i="1" s="1"/>
  <c r="CB199" i="1" s="1"/>
  <c r="CD199" i="1" s="1"/>
  <c r="CF199" i="1" s="1"/>
  <c r="CH199" i="1" s="1"/>
  <c r="CJ199" i="1" s="1"/>
  <c r="CL199" i="1" s="1"/>
  <c r="CN199" i="1" s="1"/>
  <c r="BT198" i="1"/>
  <c r="BV198" i="1" s="1"/>
  <c r="BX198" i="1" s="1"/>
  <c r="BZ198" i="1" s="1"/>
  <c r="CB198" i="1" s="1"/>
  <c r="CD198" i="1" s="1"/>
  <c r="CF198" i="1" s="1"/>
  <c r="CH198" i="1" s="1"/>
  <c r="CJ198" i="1" s="1"/>
  <c r="CL198" i="1" s="1"/>
  <c r="CN198" i="1" s="1"/>
  <c r="BT195" i="1"/>
  <c r="BV195" i="1" s="1"/>
  <c r="BX195" i="1" s="1"/>
  <c r="BZ195" i="1" s="1"/>
  <c r="CB195" i="1" s="1"/>
  <c r="CD195" i="1" s="1"/>
  <c r="CF195" i="1" s="1"/>
  <c r="CH195" i="1" s="1"/>
  <c r="CJ195" i="1" s="1"/>
  <c r="CL195" i="1" s="1"/>
  <c r="CN195" i="1" s="1"/>
  <c r="BT194" i="1"/>
  <c r="BV194" i="1" s="1"/>
  <c r="BX194" i="1" s="1"/>
  <c r="BZ194" i="1" s="1"/>
  <c r="CB194" i="1" s="1"/>
  <c r="CD194" i="1" s="1"/>
  <c r="CF194" i="1" s="1"/>
  <c r="CH194" i="1" s="1"/>
  <c r="CJ194" i="1" s="1"/>
  <c r="CL194" i="1" s="1"/>
  <c r="CN194" i="1" s="1"/>
  <c r="BT191" i="1"/>
  <c r="BV191" i="1" s="1"/>
  <c r="BX191" i="1" s="1"/>
  <c r="BZ191" i="1" s="1"/>
  <c r="CB191" i="1" s="1"/>
  <c r="CD191" i="1" s="1"/>
  <c r="CF191" i="1" s="1"/>
  <c r="CH191" i="1" s="1"/>
  <c r="CJ191" i="1" s="1"/>
  <c r="CL191" i="1" s="1"/>
  <c r="CN191" i="1" s="1"/>
  <c r="BT190" i="1"/>
  <c r="BV190" i="1" s="1"/>
  <c r="BX190" i="1" s="1"/>
  <c r="BZ190" i="1" s="1"/>
  <c r="CB190" i="1" s="1"/>
  <c r="CD190" i="1" s="1"/>
  <c r="CF190" i="1" s="1"/>
  <c r="CH190" i="1" s="1"/>
  <c r="CJ190" i="1" s="1"/>
  <c r="CL190" i="1" s="1"/>
  <c r="CN190" i="1" s="1"/>
  <c r="BT187" i="1"/>
  <c r="BV187" i="1" s="1"/>
  <c r="BX187" i="1" s="1"/>
  <c r="BZ187" i="1" s="1"/>
  <c r="CB187" i="1" s="1"/>
  <c r="CD187" i="1" s="1"/>
  <c r="CF187" i="1" s="1"/>
  <c r="CH187" i="1" s="1"/>
  <c r="CJ187" i="1" s="1"/>
  <c r="CL187" i="1" s="1"/>
  <c r="CN187" i="1" s="1"/>
  <c r="BT186" i="1"/>
  <c r="BV186" i="1" s="1"/>
  <c r="BX186" i="1" s="1"/>
  <c r="BZ186" i="1" s="1"/>
  <c r="CB186" i="1" s="1"/>
  <c r="CD186" i="1" s="1"/>
  <c r="CF186" i="1" s="1"/>
  <c r="CH186" i="1" s="1"/>
  <c r="CJ186" i="1" s="1"/>
  <c r="CL186" i="1" s="1"/>
  <c r="CN186" i="1" s="1"/>
  <c r="BT185" i="1"/>
  <c r="BV185" i="1" s="1"/>
  <c r="BX185" i="1" s="1"/>
  <c r="BZ185" i="1" s="1"/>
  <c r="CB185" i="1" s="1"/>
  <c r="CD185" i="1" s="1"/>
  <c r="CF185" i="1" s="1"/>
  <c r="CH185" i="1" s="1"/>
  <c r="CJ185" i="1" s="1"/>
  <c r="CL185" i="1" s="1"/>
  <c r="CN185" i="1" s="1"/>
  <c r="BT182" i="1"/>
  <c r="BV182" i="1" s="1"/>
  <c r="BX182" i="1" s="1"/>
  <c r="BZ182" i="1" s="1"/>
  <c r="CB182" i="1" s="1"/>
  <c r="CD182" i="1" s="1"/>
  <c r="CF182" i="1" s="1"/>
  <c r="CH182" i="1" s="1"/>
  <c r="CJ182" i="1" s="1"/>
  <c r="CL182" i="1" s="1"/>
  <c r="CN182" i="1" s="1"/>
  <c r="BT181" i="1"/>
  <c r="BV181" i="1" s="1"/>
  <c r="BX181" i="1" s="1"/>
  <c r="BZ181" i="1" s="1"/>
  <c r="CB181" i="1" s="1"/>
  <c r="CD181" i="1" s="1"/>
  <c r="CF181" i="1" s="1"/>
  <c r="CH181" i="1" s="1"/>
  <c r="CJ181" i="1" s="1"/>
  <c r="CL181" i="1" s="1"/>
  <c r="CN181" i="1" s="1"/>
  <c r="BT178" i="1"/>
  <c r="BV178" i="1" s="1"/>
  <c r="BX178" i="1" s="1"/>
  <c r="BZ178" i="1" s="1"/>
  <c r="CB178" i="1" s="1"/>
  <c r="CD178" i="1" s="1"/>
  <c r="CF178" i="1" s="1"/>
  <c r="CH178" i="1" s="1"/>
  <c r="CJ178" i="1" s="1"/>
  <c r="CL178" i="1" s="1"/>
  <c r="CN178" i="1" s="1"/>
  <c r="BT177" i="1"/>
  <c r="BV177" i="1" s="1"/>
  <c r="BX177" i="1" s="1"/>
  <c r="BZ177" i="1" s="1"/>
  <c r="CB177" i="1" s="1"/>
  <c r="CD177" i="1" s="1"/>
  <c r="CF177" i="1" s="1"/>
  <c r="CH177" i="1" s="1"/>
  <c r="CJ177" i="1" s="1"/>
  <c r="CL177" i="1" s="1"/>
  <c r="CN177" i="1" s="1"/>
  <c r="BT174" i="1"/>
  <c r="BV174" i="1" s="1"/>
  <c r="BX174" i="1" s="1"/>
  <c r="BZ174" i="1" s="1"/>
  <c r="CB174" i="1" s="1"/>
  <c r="CD174" i="1" s="1"/>
  <c r="CF174" i="1" s="1"/>
  <c r="CH174" i="1" s="1"/>
  <c r="CJ174" i="1" s="1"/>
  <c r="CL174" i="1" s="1"/>
  <c r="CN174" i="1" s="1"/>
  <c r="BT173" i="1"/>
  <c r="BV173" i="1" s="1"/>
  <c r="BX173" i="1" s="1"/>
  <c r="BZ173" i="1" s="1"/>
  <c r="CB173" i="1" s="1"/>
  <c r="CD173" i="1" s="1"/>
  <c r="CF173" i="1" s="1"/>
  <c r="CH173" i="1" s="1"/>
  <c r="CJ173" i="1" s="1"/>
  <c r="CL173" i="1" s="1"/>
  <c r="CN173" i="1" s="1"/>
  <c r="BT172" i="1"/>
  <c r="BV172" i="1" s="1"/>
  <c r="BX172" i="1" s="1"/>
  <c r="BZ172" i="1" s="1"/>
  <c r="CB172" i="1" s="1"/>
  <c r="CD172" i="1" s="1"/>
  <c r="CF172" i="1" s="1"/>
  <c r="CH172" i="1" s="1"/>
  <c r="CJ172" i="1" s="1"/>
  <c r="CL172" i="1" s="1"/>
  <c r="CN172" i="1" s="1"/>
  <c r="BT171" i="1"/>
  <c r="BV171" i="1" s="1"/>
  <c r="BX171" i="1" s="1"/>
  <c r="BZ171" i="1" s="1"/>
  <c r="CB171" i="1" s="1"/>
  <c r="CD171" i="1" s="1"/>
  <c r="CF171" i="1" s="1"/>
  <c r="CH171" i="1" s="1"/>
  <c r="CJ171" i="1" s="1"/>
  <c r="CL171" i="1" s="1"/>
  <c r="CN171" i="1" s="1"/>
  <c r="BT170" i="1"/>
  <c r="BV170" i="1" s="1"/>
  <c r="BX170" i="1" s="1"/>
  <c r="BZ170" i="1" s="1"/>
  <c r="CB170" i="1" s="1"/>
  <c r="CD170" i="1" s="1"/>
  <c r="CF170" i="1" s="1"/>
  <c r="CH170" i="1" s="1"/>
  <c r="CJ170" i="1" s="1"/>
  <c r="CL170" i="1" s="1"/>
  <c r="CN170" i="1" s="1"/>
  <c r="BT169" i="1"/>
  <c r="BV169" i="1" s="1"/>
  <c r="BX169" i="1" s="1"/>
  <c r="BZ169" i="1" s="1"/>
  <c r="CB169" i="1" s="1"/>
  <c r="CD169" i="1" s="1"/>
  <c r="CF169" i="1" s="1"/>
  <c r="CH169" i="1" s="1"/>
  <c r="CJ169" i="1" s="1"/>
  <c r="CL169" i="1" s="1"/>
  <c r="CN169" i="1" s="1"/>
  <c r="BT168" i="1"/>
  <c r="BV168" i="1" s="1"/>
  <c r="BX168" i="1" s="1"/>
  <c r="BZ168" i="1" s="1"/>
  <c r="CB168" i="1" s="1"/>
  <c r="CD168" i="1" s="1"/>
  <c r="CF168" i="1" s="1"/>
  <c r="CH168" i="1" s="1"/>
  <c r="CJ168" i="1" s="1"/>
  <c r="CL168" i="1" s="1"/>
  <c r="CN168" i="1" s="1"/>
  <c r="BT158" i="1"/>
  <c r="BV158" i="1" s="1"/>
  <c r="BX158" i="1" s="1"/>
  <c r="BZ158" i="1" s="1"/>
  <c r="CB158" i="1" s="1"/>
  <c r="CD158" i="1" s="1"/>
  <c r="CF158" i="1" s="1"/>
  <c r="CH158" i="1" s="1"/>
  <c r="CJ158" i="1" s="1"/>
  <c r="CL158" i="1" s="1"/>
  <c r="CN158" i="1" s="1"/>
  <c r="BT157" i="1"/>
  <c r="BV157" i="1" s="1"/>
  <c r="BX157" i="1" s="1"/>
  <c r="BZ157" i="1" s="1"/>
  <c r="CB157" i="1" s="1"/>
  <c r="CD157" i="1" s="1"/>
  <c r="CF157" i="1" s="1"/>
  <c r="CH157" i="1" s="1"/>
  <c r="CJ157" i="1" s="1"/>
  <c r="CL157" i="1" s="1"/>
  <c r="CN157" i="1" s="1"/>
  <c r="BT156" i="1"/>
  <c r="BV156" i="1" s="1"/>
  <c r="BX156" i="1" s="1"/>
  <c r="BZ156" i="1" s="1"/>
  <c r="CB156" i="1" s="1"/>
  <c r="CD156" i="1" s="1"/>
  <c r="CF156" i="1" s="1"/>
  <c r="CH156" i="1" s="1"/>
  <c r="CJ156" i="1" s="1"/>
  <c r="CL156" i="1" s="1"/>
  <c r="CN156" i="1" s="1"/>
  <c r="BT155" i="1"/>
  <c r="BV155" i="1" s="1"/>
  <c r="BX155" i="1" s="1"/>
  <c r="BZ155" i="1" s="1"/>
  <c r="CB155" i="1" s="1"/>
  <c r="CD155" i="1" s="1"/>
  <c r="CF155" i="1" s="1"/>
  <c r="CH155" i="1" s="1"/>
  <c r="CJ155" i="1" s="1"/>
  <c r="CL155" i="1" s="1"/>
  <c r="CN155" i="1" s="1"/>
  <c r="BT154" i="1"/>
  <c r="BV154" i="1" s="1"/>
  <c r="BX154" i="1" s="1"/>
  <c r="BZ154" i="1" s="1"/>
  <c r="CB154" i="1" s="1"/>
  <c r="CD154" i="1" s="1"/>
  <c r="CF154" i="1" s="1"/>
  <c r="CH154" i="1" s="1"/>
  <c r="CJ154" i="1" s="1"/>
  <c r="CL154" i="1" s="1"/>
  <c r="CN154" i="1" s="1"/>
  <c r="BT153" i="1"/>
  <c r="BV153" i="1" s="1"/>
  <c r="BX153" i="1" s="1"/>
  <c r="BZ153" i="1" s="1"/>
  <c r="CB153" i="1" s="1"/>
  <c r="CD153" i="1" s="1"/>
  <c r="CF153" i="1" s="1"/>
  <c r="CH153" i="1" s="1"/>
  <c r="CJ153" i="1" s="1"/>
  <c r="CL153" i="1" s="1"/>
  <c r="CN153" i="1" s="1"/>
  <c r="BT152" i="1"/>
  <c r="BV152" i="1" s="1"/>
  <c r="BX152" i="1" s="1"/>
  <c r="BZ152" i="1" s="1"/>
  <c r="CB152" i="1" s="1"/>
  <c r="CD152" i="1" s="1"/>
  <c r="CF152" i="1" s="1"/>
  <c r="CH152" i="1" s="1"/>
  <c r="CJ152" i="1" s="1"/>
  <c r="CL152" i="1" s="1"/>
  <c r="CN152" i="1" s="1"/>
  <c r="BT151" i="1"/>
  <c r="BV151" i="1" s="1"/>
  <c r="BX151" i="1" s="1"/>
  <c r="BZ151" i="1" s="1"/>
  <c r="CB151" i="1" s="1"/>
  <c r="CD151" i="1" s="1"/>
  <c r="CF151" i="1" s="1"/>
  <c r="CH151" i="1" s="1"/>
  <c r="CJ151" i="1" s="1"/>
  <c r="CL151" i="1" s="1"/>
  <c r="CN151" i="1" s="1"/>
  <c r="BT150" i="1"/>
  <c r="BV150" i="1" s="1"/>
  <c r="BX150" i="1" s="1"/>
  <c r="BZ150" i="1" s="1"/>
  <c r="CB150" i="1" s="1"/>
  <c r="CD150" i="1" s="1"/>
  <c r="CF150" i="1" s="1"/>
  <c r="CH150" i="1" s="1"/>
  <c r="CJ150" i="1" s="1"/>
  <c r="CL150" i="1" s="1"/>
  <c r="CN150" i="1" s="1"/>
  <c r="BT149" i="1"/>
  <c r="BV149" i="1" s="1"/>
  <c r="BX149" i="1" s="1"/>
  <c r="BZ149" i="1" s="1"/>
  <c r="CB149" i="1" s="1"/>
  <c r="CD149" i="1" s="1"/>
  <c r="CF149" i="1" s="1"/>
  <c r="CH149" i="1" s="1"/>
  <c r="CJ149" i="1" s="1"/>
  <c r="CL149" i="1" s="1"/>
  <c r="CN149" i="1" s="1"/>
  <c r="BT148" i="1"/>
  <c r="BV148" i="1" s="1"/>
  <c r="BX148" i="1" s="1"/>
  <c r="BZ148" i="1" s="1"/>
  <c r="CB148" i="1" s="1"/>
  <c r="CD148" i="1" s="1"/>
  <c r="CF148" i="1" s="1"/>
  <c r="CH148" i="1" s="1"/>
  <c r="CJ148" i="1" s="1"/>
  <c r="CL148" i="1" s="1"/>
  <c r="CN148" i="1" s="1"/>
  <c r="BT147" i="1"/>
  <c r="BV147" i="1" s="1"/>
  <c r="BX147" i="1" s="1"/>
  <c r="BZ147" i="1" s="1"/>
  <c r="CB147" i="1" s="1"/>
  <c r="CD147" i="1" s="1"/>
  <c r="CF147" i="1" s="1"/>
  <c r="CH147" i="1" s="1"/>
  <c r="CJ147" i="1" s="1"/>
  <c r="CL147" i="1" s="1"/>
  <c r="CN147" i="1" s="1"/>
  <c r="BT146" i="1"/>
  <c r="BV146" i="1" s="1"/>
  <c r="BX146" i="1" s="1"/>
  <c r="BZ146" i="1" s="1"/>
  <c r="CB146" i="1" s="1"/>
  <c r="CD146" i="1" s="1"/>
  <c r="CF146" i="1" s="1"/>
  <c r="CH146" i="1" s="1"/>
  <c r="CJ146" i="1" s="1"/>
  <c r="CL146" i="1" s="1"/>
  <c r="CN146" i="1" s="1"/>
  <c r="BT128" i="1"/>
  <c r="BV128" i="1" s="1"/>
  <c r="BX128" i="1" s="1"/>
  <c r="BZ128" i="1" s="1"/>
  <c r="CB128" i="1" s="1"/>
  <c r="CD128" i="1" s="1"/>
  <c r="CF128" i="1" s="1"/>
  <c r="CH128" i="1" s="1"/>
  <c r="CJ128" i="1" s="1"/>
  <c r="CL128" i="1" s="1"/>
  <c r="CN128" i="1" s="1"/>
  <c r="BT127" i="1"/>
  <c r="BV127" i="1" s="1"/>
  <c r="BX127" i="1" s="1"/>
  <c r="BZ127" i="1" s="1"/>
  <c r="CB127" i="1" s="1"/>
  <c r="CD127" i="1" s="1"/>
  <c r="CF127" i="1" s="1"/>
  <c r="CH127" i="1" s="1"/>
  <c r="CJ127" i="1" s="1"/>
  <c r="CL127" i="1" s="1"/>
  <c r="CN127" i="1" s="1"/>
  <c r="BT124" i="1"/>
  <c r="BV124" i="1" s="1"/>
  <c r="BX124" i="1" s="1"/>
  <c r="BZ124" i="1" s="1"/>
  <c r="CB124" i="1" s="1"/>
  <c r="CD124" i="1" s="1"/>
  <c r="CF124" i="1" s="1"/>
  <c r="CH124" i="1" s="1"/>
  <c r="CJ124" i="1" s="1"/>
  <c r="CL124" i="1" s="1"/>
  <c r="CN124" i="1" s="1"/>
  <c r="BT121" i="1"/>
  <c r="BV121" i="1" s="1"/>
  <c r="BX121" i="1" s="1"/>
  <c r="BZ121" i="1" s="1"/>
  <c r="CB121" i="1" s="1"/>
  <c r="CD121" i="1" s="1"/>
  <c r="CF121" i="1" s="1"/>
  <c r="CH121" i="1" s="1"/>
  <c r="CJ121" i="1" s="1"/>
  <c r="CL121" i="1" s="1"/>
  <c r="CN121" i="1" s="1"/>
  <c r="BT118" i="1"/>
  <c r="BV118" i="1" s="1"/>
  <c r="BX118" i="1" s="1"/>
  <c r="BZ118" i="1" s="1"/>
  <c r="CB118" i="1" s="1"/>
  <c r="CD118" i="1" s="1"/>
  <c r="CF118" i="1" s="1"/>
  <c r="CH118" i="1" s="1"/>
  <c r="CJ118" i="1" s="1"/>
  <c r="CL118" i="1" s="1"/>
  <c r="CN118" i="1" s="1"/>
  <c r="BT117" i="1"/>
  <c r="BV117" i="1" s="1"/>
  <c r="BX117" i="1" s="1"/>
  <c r="BZ117" i="1" s="1"/>
  <c r="CB117" i="1" s="1"/>
  <c r="CD117" i="1" s="1"/>
  <c r="CF117" i="1" s="1"/>
  <c r="CH117" i="1" s="1"/>
  <c r="CJ117" i="1" s="1"/>
  <c r="CL117" i="1" s="1"/>
  <c r="CN117" i="1" s="1"/>
  <c r="BT116" i="1"/>
  <c r="BV116" i="1" s="1"/>
  <c r="BX116" i="1" s="1"/>
  <c r="BZ116" i="1" s="1"/>
  <c r="CB116" i="1" s="1"/>
  <c r="CD116" i="1" s="1"/>
  <c r="CF116" i="1" s="1"/>
  <c r="CH116" i="1" s="1"/>
  <c r="CJ116" i="1" s="1"/>
  <c r="CL116" i="1" s="1"/>
  <c r="CN116" i="1" s="1"/>
  <c r="BT113" i="1"/>
  <c r="BV113" i="1" s="1"/>
  <c r="BX113" i="1" s="1"/>
  <c r="BZ113" i="1" s="1"/>
  <c r="CB113" i="1" s="1"/>
  <c r="CD113" i="1" s="1"/>
  <c r="CF113" i="1" s="1"/>
  <c r="CH113" i="1" s="1"/>
  <c r="CJ113" i="1" s="1"/>
  <c r="CL113" i="1" s="1"/>
  <c r="CN113" i="1" s="1"/>
  <c r="BT111" i="1"/>
  <c r="BV111" i="1" s="1"/>
  <c r="BX111" i="1" s="1"/>
  <c r="BZ111" i="1" s="1"/>
  <c r="CB111" i="1" s="1"/>
  <c r="CD111" i="1" s="1"/>
  <c r="CF111" i="1" s="1"/>
  <c r="CH111" i="1" s="1"/>
  <c r="CJ111" i="1" s="1"/>
  <c r="CL111" i="1" s="1"/>
  <c r="CN111" i="1" s="1"/>
  <c r="BT110" i="1"/>
  <c r="BV110" i="1" s="1"/>
  <c r="BX110" i="1" s="1"/>
  <c r="BZ110" i="1" s="1"/>
  <c r="CB110" i="1" s="1"/>
  <c r="CD110" i="1" s="1"/>
  <c r="CF110" i="1" s="1"/>
  <c r="CH110" i="1" s="1"/>
  <c r="CJ110" i="1" s="1"/>
  <c r="CL110" i="1" s="1"/>
  <c r="CN110" i="1" s="1"/>
  <c r="BT108" i="1"/>
  <c r="BV108" i="1" s="1"/>
  <c r="BX108" i="1" s="1"/>
  <c r="BZ108" i="1" s="1"/>
  <c r="CB108" i="1" s="1"/>
  <c r="CD108" i="1" s="1"/>
  <c r="CF108" i="1" s="1"/>
  <c r="CH108" i="1" s="1"/>
  <c r="CJ108" i="1" s="1"/>
  <c r="CL108" i="1" s="1"/>
  <c r="CN108" i="1" s="1"/>
  <c r="BT107" i="1"/>
  <c r="BV107" i="1" s="1"/>
  <c r="BX107" i="1" s="1"/>
  <c r="BZ107" i="1" s="1"/>
  <c r="CB107" i="1" s="1"/>
  <c r="CD107" i="1" s="1"/>
  <c r="CF107" i="1" s="1"/>
  <c r="CH107" i="1" s="1"/>
  <c r="CJ107" i="1" s="1"/>
  <c r="CL107" i="1" s="1"/>
  <c r="CN107" i="1" s="1"/>
  <c r="BT105" i="1"/>
  <c r="BV105" i="1" s="1"/>
  <c r="BX105" i="1" s="1"/>
  <c r="BZ105" i="1" s="1"/>
  <c r="CB105" i="1" s="1"/>
  <c r="CD105" i="1" s="1"/>
  <c r="CF105" i="1" s="1"/>
  <c r="CH105" i="1" s="1"/>
  <c r="CJ105" i="1" s="1"/>
  <c r="CL105" i="1" s="1"/>
  <c r="CN105" i="1" s="1"/>
  <c r="BT104" i="1"/>
  <c r="BV104" i="1" s="1"/>
  <c r="BX104" i="1" s="1"/>
  <c r="BZ104" i="1" s="1"/>
  <c r="CB104" i="1" s="1"/>
  <c r="CD104" i="1" s="1"/>
  <c r="CF104" i="1" s="1"/>
  <c r="CH104" i="1" s="1"/>
  <c r="CJ104" i="1" s="1"/>
  <c r="CL104" i="1" s="1"/>
  <c r="CN104" i="1" s="1"/>
  <c r="BT103" i="1"/>
  <c r="BV103" i="1" s="1"/>
  <c r="BX103" i="1" s="1"/>
  <c r="BZ103" i="1" s="1"/>
  <c r="CB103" i="1" s="1"/>
  <c r="CD103" i="1" s="1"/>
  <c r="CF103" i="1" s="1"/>
  <c r="CH103" i="1" s="1"/>
  <c r="CJ103" i="1" s="1"/>
  <c r="CL103" i="1" s="1"/>
  <c r="CN103" i="1" s="1"/>
  <c r="BT102" i="1"/>
  <c r="BV102" i="1" s="1"/>
  <c r="BX102" i="1" s="1"/>
  <c r="BZ102" i="1" s="1"/>
  <c r="CB102" i="1" s="1"/>
  <c r="CD102" i="1" s="1"/>
  <c r="CF102" i="1" s="1"/>
  <c r="CH102" i="1" s="1"/>
  <c r="CJ102" i="1" s="1"/>
  <c r="CL102" i="1" s="1"/>
  <c r="CN102" i="1" s="1"/>
  <c r="BT101" i="1"/>
  <c r="BV101" i="1" s="1"/>
  <c r="BX101" i="1" s="1"/>
  <c r="BZ101" i="1" s="1"/>
  <c r="CB101" i="1" s="1"/>
  <c r="CD101" i="1" s="1"/>
  <c r="CF101" i="1" s="1"/>
  <c r="CH101" i="1" s="1"/>
  <c r="CJ101" i="1" s="1"/>
  <c r="CL101" i="1" s="1"/>
  <c r="CN101" i="1" s="1"/>
  <c r="BT99" i="1"/>
  <c r="BV99" i="1" s="1"/>
  <c r="BX99" i="1" s="1"/>
  <c r="BZ99" i="1" s="1"/>
  <c r="CB99" i="1" s="1"/>
  <c r="CD99" i="1" s="1"/>
  <c r="CF99" i="1" s="1"/>
  <c r="CH99" i="1" s="1"/>
  <c r="CJ99" i="1" s="1"/>
  <c r="CL99" i="1" s="1"/>
  <c r="CN99" i="1" s="1"/>
  <c r="BT98" i="1"/>
  <c r="BV98" i="1" s="1"/>
  <c r="BX98" i="1" s="1"/>
  <c r="BZ98" i="1" s="1"/>
  <c r="CB98" i="1" s="1"/>
  <c r="CD98" i="1" s="1"/>
  <c r="CF98" i="1" s="1"/>
  <c r="CH98" i="1" s="1"/>
  <c r="CJ98" i="1" s="1"/>
  <c r="CL98" i="1" s="1"/>
  <c r="CN98" i="1" s="1"/>
  <c r="BT96" i="1"/>
  <c r="BV96" i="1" s="1"/>
  <c r="BX96" i="1" s="1"/>
  <c r="BZ96" i="1" s="1"/>
  <c r="CB96" i="1" s="1"/>
  <c r="CD96" i="1" s="1"/>
  <c r="CF96" i="1" s="1"/>
  <c r="CH96" i="1" s="1"/>
  <c r="CJ96" i="1" s="1"/>
  <c r="CL96" i="1" s="1"/>
  <c r="CN96" i="1" s="1"/>
  <c r="BT84" i="1"/>
  <c r="BV84" i="1" s="1"/>
  <c r="BX84" i="1" s="1"/>
  <c r="BZ84" i="1" s="1"/>
  <c r="CB84" i="1" s="1"/>
  <c r="CD84" i="1" s="1"/>
  <c r="CF84" i="1" s="1"/>
  <c r="CH84" i="1" s="1"/>
  <c r="CJ84" i="1" s="1"/>
  <c r="CL84" i="1" s="1"/>
  <c r="CN84" i="1" s="1"/>
  <c r="BT83" i="1"/>
  <c r="BV83" i="1" s="1"/>
  <c r="BX83" i="1" s="1"/>
  <c r="BZ83" i="1" s="1"/>
  <c r="CB83" i="1" s="1"/>
  <c r="CD83" i="1" s="1"/>
  <c r="CF83" i="1" s="1"/>
  <c r="CH83" i="1" s="1"/>
  <c r="CJ83" i="1" s="1"/>
  <c r="CL83" i="1" s="1"/>
  <c r="CN83" i="1" s="1"/>
  <c r="BT82" i="1"/>
  <c r="BV82" i="1" s="1"/>
  <c r="BX82" i="1" s="1"/>
  <c r="BZ82" i="1" s="1"/>
  <c r="CB82" i="1" s="1"/>
  <c r="CD82" i="1" s="1"/>
  <c r="CF82" i="1" s="1"/>
  <c r="CH82" i="1" s="1"/>
  <c r="CJ82" i="1" s="1"/>
  <c r="CL82" i="1" s="1"/>
  <c r="CN82" i="1" s="1"/>
  <c r="BT81" i="1"/>
  <c r="BV81" i="1" s="1"/>
  <c r="BX81" i="1" s="1"/>
  <c r="BZ81" i="1" s="1"/>
  <c r="CB81" i="1" s="1"/>
  <c r="CD81" i="1" s="1"/>
  <c r="CF81" i="1" s="1"/>
  <c r="CH81" i="1" s="1"/>
  <c r="CJ81" i="1" s="1"/>
  <c r="CL81" i="1" s="1"/>
  <c r="CN81" i="1" s="1"/>
  <c r="BT80" i="1"/>
  <c r="BV80" i="1" s="1"/>
  <c r="BX80" i="1" s="1"/>
  <c r="BZ80" i="1" s="1"/>
  <c r="CB80" i="1" s="1"/>
  <c r="CD80" i="1" s="1"/>
  <c r="CF80" i="1" s="1"/>
  <c r="CH80" i="1" s="1"/>
  <c r="CJ80" i="1" s="1"/>
  <c r="CL80" i="1" s="1"/>
  <c r="CN80" i="1" s="1"/>
  <c r="BT79" i="1"/>
  <c r="BV79" i="1" s="1"/>
  <c r="BX79" i="1" s="1"/>
  <c r="BZ79" i="1" s="1"/>
  <c r="CB79" i="1" s="1"/>
  <c r="CD79" i="1" s="1"/>
  <c r="CF79" i="1" s="1"/>
  <c r="CH79" i="1" s="1"/>
  <c r="CJ79" i="1" s="1"/>
  <c r="CL79" i="1" s="1"/>
  <c r="CN79" i="1" s="1"/>
  <c r="BT78" i="1"/>
  <c r="BV78" i="1" s="1"/>
  <c r="BX78" i="1" s="1"/>
  <c r="BZ78" i="1" s="1"/>
  <c r="CB78" i="1" s="1"/>
  <c r="CD78" i="1" s="1"/>
  <c r="CF78" i="1" s="1"/>
  <c r="CH78" i="1" s="1"/>
  <c r="CJ78" i="1" s="1"/>
  <c r="CL78" i="1" s="1"/>
  <c r="CN78" i="1" s="1"/>
  <c r="BT77" i="1"/>
  <c r="BV77" i="1" s="1"/>
  <c r="BX77" i="1" s="1"/>
  <c r="BZ77" i="1" s="1"/>
  <c r="CB77" i="1" s="1"/>
  <c r="CD77" i="1" s="1"/>
  <c r="CF77" i="1" s="1"/>
  <c r="CH77" i="1" s="1"/>
  <c r="CJ77" i="1" s="1"/>
  <c r="CL77" i="1" s="1"/>
  <c r="CN77" i="1" s="1"/>
  <c r="BT76" i="1"/>
  <c r="BV76" i="1" s="1"/>
  <c r="BX76" i="1" s="1"/>
  <c r="BZ76" i="1" s="1"/>
  <c r="CB76" i="1" s="1"/>
  <c r="CD76" i="1" s="1"/>
  <c r="CF76" i="1" s="1"/>
  <c r="CH76" i="1" s="1"/>
  <c r="CJ76" i="1" s="1"/>
  <c r="CL76" i="1" s="1"/>
  <c r="CN76" i="1" s="1"/>
  <c r="BT75" i="1"/>
  <c r="BV75" i="1" s="1"/>
  <c r="BX75" i="1" s="1"/>
  <c r="BZ75" i="1" s="1"/>
  <c r="CB75" i="1" s="1"/>
  <c r="CD75" i="1" s="1"/>
  <c r="CF75" i="1" s="1"/>
  <c r="CH75" i="1" s="1"/>
  <c r="CJ75" i="1" s="1"/>
  <c r="CL75" i="1" s="1"/>
  <c r="CN75" i="1" s="1"/>
  <c r="BT74" i="1"/>
  <c r="BV74" i="1" s="1"/>
  <c r="BX74" i="1" s="1"/>
  <c r="BZ74" i="1" s="1"/>
  <c r="CB74" i="1" s="1"/>
  <c r="CD74" i="1" s="1"/>
  <c r="CF74" i="1" s="1"/>
  <c r="CH74" i="1" s="1"/>
  <c r="CJ74" i="1" s="1"/>
  <c r="CL74" i="1" s="1"/>
  <c r="CN74" i="1" s="1"/>
  <c r="BT73" i="1"/>
  <c r="BV73" i="1" s="1"/>
  <c r="BX73" i="1" s="1"/>
  <c r="BZ73" i="1" s="1"/>
  <c r="CB73" i="1" s="1"/>
  <c r="CD73" i="1" s="1"/>
  <c r="CF73" i="1" s="1"/>
  <c r="CH73" i="1" s="1"/>
  <c r="CJ73" i="1" s="1"/>
  <c r="CL73" i="1" s="1"/>
  <c r="CN73" i="1" s="1"/>
  <c r="BT72" i="1"/>
  <c r="BV72" i="1" s="1"/>
  <c r="BX72" i="1" s="1"/>
  <c r="BZ72" i="1" s="1"/>
  <c r="CB72" i="1" s="1"/>
  <c r="CD72" i="1" s="1"/>
  <c r="CF72" i="1" s="1"/>
  <c r="CH72" i="1" s="1"/>
  <c r="CJ72" i="1" s="1"/>
  <c r="CL72" i="1" s="1"/>
  <c r="CN72" i="1" s="1"/>
  <c r="BT71" i="1"/>
  <c r="BV71" i="1" s="1"/>
  <c r="BX71" i="1" s="1"/>
  <c r="BZ71" i="1" s="1"/>
  <c r="CB71" i="1" s="1"/>
  <c r="CD71" i="1" s="1"/>
  <c r="CF71" i="1" s="1"/>
  <c r="CH71" i="1" s="1"/>
  <c r="CJ71" i="1" s="1"/>
  <c r="CL71" i="1" s="1"/>
  <c r="CN71" i="1" s="1"/>
  <c r="BT69" i="1"/>
  <c r="BV69" i="1" s="1"/>
  <c r="BX69" i="1" s="1"/>
  <c r="BZ69" i="1" s="1"/>
  <c r="CB69" i="1" s="1"/>
  <c r="CD69" i="1" s="1"/>
  <c r="CF69" i="1" s="1"/>
  <c r="CH69" i="1" s="1"/>
  <c r="CJ69" i="1" s="1"/>
  <c r="CL69" i="1" s="1"/>
  <c r="CN69" i="1" s="1"/>
  <c r="BT68" i="1"/>
  <c r="BV68" i="1" s="1"/>
  <c r="BX68" i="1" s="1"/>
  <c r="BZ68" i="1" s="1"/>
  <c r="CB68" i="1" s="1"/>
  <c r="CD68" i="1" s="1"/>
  <c r="CF68" i="1" s="1"/>
  <c r="CH68" i="1" s="1"/>
  <c r="CJ68" i="1" s="1"/>
  <c r="CL68" i="1" s="1"/>
  <c r="CN68" i="1" s="1"/>
  <c r="BT61" i="1"/>
  <c r="BV61" i="1" s="1"/>
  <c r="BX61" i="1" s="1"/>
  <c r="BZ61" i="1" s="1"/>
  <c r="CB61" i="1" s="1"/>
  <c r="CD61" i="1" s="1"/>
  <c r="CF61" i="1" s="1"/>
  <c r="CH61" i="1" s="1"/>
  <c r="CJ61" i="1" s="1"/>
  <c r="CL61" i="1" s="1"/>
  <c r="CN61" i="1" s="1"/>
  <c r="BT60" i="1"/>
  <c r="BV60" i="1" s="1"/>
  <c r="BX60" i="1" s="1"/>
  <c r="BZ60" i="1" s="1"/>
  <c r="CB60" i="1" s="1"/>
  <c r="CD60" i="1" s="1"/>
  <c r="CF60" i="1" s="1"/>
  <c r="CH60" i="1" s="1"/>
  <c r="CJ60" i="1" s="1"/>
  <c r="CL60" i="1" s="1"/>
  <c r="CN60" i="1" s="1"/>
  <c r="BT59" i="1"/>
  <c r="BV59" i="1" s="1"/>
  <c r="BX59" i="1" s="1"/>
  <c r="BZ59" i="1" s="1"/>
  <c r="CB59" i="1" s="1"/>
  <c r="CD59" i="1" s="1"/>
  <c r="CF59" i="1" s="1"/>
  <c r="CH59" i="1" s="1"/>
  <c r="CJ59" i="1" s="1"/>
  <c r="CL59" i="1" s="1"/>
  <c r="CN59" i="1" s="1"/>
  <c r="BT56" i="1"/>
  <c r="BV56" i="1" s="1"/>
  <c r="BX56" i="1" s="1"/>
  <c r="BZ56" i="1" s="1"/>
  <c r="CB56" i="1" s="1"/>
  <c r="CD56" i="1" s="1"/>
  <c r="CF56" i="1" s="1"/>
  <c r="CH56" i="1" s="1"/>
  <c r="CJ56" i="1" s="1"/>
  <c r="CL56" i="1" s="1"/>
  <c r="CN56" i="1" s="1"/>
  <c r="BT55" i="1"/>
  <c r="BV55" i="1" s="1"/>
  <c r="BX55" i="1" s="1"/>
  <c r="BZ55" i="1" s="1"/>
  <c r="CB55" i="1" s="1"/>
  <c r="CD55" i="1" s="1"/>
  <c r="CF55" i="1" s="1"/>
  <c r="CH55" i="1" s="1"/>
  <c r="CJ55" i="1" s="1"/>
  <c r="CL55" i="1" s="1"/>
  <c r="CN55" i="1" s="1"/>
  <c r="BT54" i="1"/>
  <c r="BV54" i="1" s="1"/>
  <c r="BX54" i="1" s="1"/>
  <c r="BZ54" i="1" s="1"/>
  <c r="CB54" i="1" s="1"/>
  <c r="CD54" i="1" s="1"/>
  <c r="CF54" i="1" s="1"/>
  <c r="CH54" i="1" s="1"/>
  <c r="CJ54" i="1" s="1"/>
  <c r="CL54" i="1" s="1"/>
  <c r="CN54" i="1" s="1"/>
  <c r="BT53" i="1"/>
  <c r="BV53" i="1" s="1"/>
  <c r="BX53" i="1" s="1"/>
  <c r="BZ53" i="1" s="1"/>
  <c r="CB53" i="1" s="1"/>
  <c r="CD53" i="1" s="1"/>
  <c r="CF53" i="1" s="1"/>
  <c r="CH53" i="1" s="1"/>
  <c r="CJ53" i="1" s="1"/>
  <c r="CL53" i="1" s="1"/>
  <c r="CN53" i="1" s="1"/>
  <c r="BT52" i="1"/>
  <c r="BV52" i="1" s="1"/>
  <c r="BX52" i="1" s="1"/>
  <c r="BZ52" i="1" s="1"/>
  <c r="CB52" i="1" s="1"/>
  <c r="CD52" i="1" s="1"/>
  <c r="CF52" i="1" s="1"/>
  <c r="CH52" i="1" s="1"/>
  <c r="CJ52" i="1" s="1"/>
  <c r="CL52" i="1" s="1"/>
  <c r="CN52" i="1" s="1"/>
  <c r="BT51" i="1"/>
  <c r="BV51" i="1" s="1"/>
  <c r="BX51" i="1" s="1"/>
  <c r="BZ51" i="1" s="1"/>
  <c r="CB51" i="1" s="1"/>
  <c r="CD51" i="1" s="1"/>
  <c r="CF51" i="1" s="1"/>
  <c r="CH51" i="1" s="1"/>
  <c r="CJ51" i="1" s="1"/>
  <c r="CL51" i="1" s="1"/>
  <c r="CN51" i="1" s="1"/>
  <c r="BT50" i="1"/>
  <c r="BV50" i="1" s="1"/>
  <c r="BX50" i="1" s="1"/>
  <c r="BZ50" i="1" s="1"/>
  <c r="CB50" i="1" s="1"/>
  <c r="CD50" i="1" s="1"/>
  <c r="CF50" i="1" s="1"/>
  <c r="CH50" i="1" s="1"/>
  <c r="CJ50" i="1" s="1"/>
  <c r="CL50" i="1" s="1"/>
  <c r="CN50" i="1" s="1"/>
  <c r="BT42" i="1"/>
  <c r="BV42" i="1" s="1"/>
  <c r="BX42" i="1" s="1"/>
  <c r="BZ42" i="1" s="1"/>
  <c r="CB42" i="1" s="1"/>
  <c r="CD42" i="1" s="1"/>
  <c r="CF42" i="1" s="1"/>
  <c r="CH42" i="1" s="1"/>
  <c r="CJ42" i="1" s="1"/>
  <c r="CL42" i="1" s="1"/>
  <c r="CN42" i="1" s="1"/>
  <c r="BT41" i="1"/>
  <c r="BV41" i="1" s="1"/>
  <c r="BX41" i="1" s="1"/>
  <c r="BZ41" i="1" s="1"/>
  <c r="CB41" i="1" s="1"/>
  <c r="CD41" i="1" s="1"/>
  <c r="CF41" i="1" s="1"/>
  <c r="CH41" i="1" s="1"/>
  <c r="CJ41" i="1" s="1"/>
  <c r="CL41" i="1" s="1"/>
  <c r="CN41" i="1" s="1"/>
  <c r="BT40" i="1"/>
  <c r="BV40" i="1" s="1"/>
  <c r="BX40" i="1" s="1"/>
  <c r="BZ40" i="1" s="1"/>
  <c r="CB40" i="1" s="1"/>
  <c r="CD40" i="1" s="1"/>
  <c r="CF40" i="1" s="1"/>
  <c r="CH40" i="1" s="1"/>
  <c r="CJ40" i="1" s="1"/>
  <c r="CL40" i="1" s="1"/>
  <c r="CN40" i="1" s="1"/>
  <c r="BT37" i="1"/>
  <c r="BV37" i="1" s="1"/>
  <c r="BX37" i="1" s="1"/>
  <c r="BZ37" i="1" s="1"/>
  <c r="CB37" i="1" s="1"/>
  <c r="CD37" i="1" s="1"/>
  <c r="CF37" i="1" s="1"/>
  <c r="CH37" i="1" s="1"/>
  <c r="CJ37" i="1" s="1"/>
  <c r="CL37" i="1" s="1"/>
  <c r="CN37" i="1" s="1"/>
  <c r="BT36" i="1"/>
  <c r="BV36" i="1" s="1"/>
  <c r="BX36" i="1" s="1"/>
  <c r="BZ36" i="1" s="1"/>
  <c r="CB36" i="1" s="1"/>
  <c r="CD36" i="1" s="1"/>
  <c r="CF36" i="1" s="1"/>
  <c r="CH36" i="1" s="1"/>
  <c r="CJ36" i="1" s="1"/>
  <c r="CL36" i="1" s="1"/>
  <c r="CN36" i="1" s="1"/>
  <c r="BT33" i="1"/>
  <c r="BV33" i="1" s="1"/>
  <c r="BX33" i="1" s="1"/>
  <c r="BZ33" i="1" s="1"/>
  <c r="CB33" i="1" s="1"/>
  <c r="CD33" i="1" s="1"/>
  <c r="CF33" i="1" s="1"/>
  <c r="CH33" i="1" s="1"/>
  <c r="CJ33" i="1" s="1"/>
  <c r="CL33" i="1" s="1"/>
  <c r="CN33" i="1" s="1"/>
  <c r="BT28" i="1"/>
  <c r="BV28" i="1" s="1"/>
  <c r="BX28" i="1" s="1"/>
  <c r="BZ28" i="1" s="1"/>
  <c r="CB28" i="1" s="1"/>
  <c r="CD28" i="1" s="1"/>
  <c r="CF28" i="1" s="1"/>
  <c r="CH28" i="1" s="1"/>
  <c r="CJ28" i="1" s="1"/>
  <c r="CL28" i="1" s="1"/>
  <c r="CN28" i="1" s="1"/>
  <c r="BT26" i="1"/>
  <c r="BV26" i="1" s="1"/>
  <c r="BX26" i="1" s="1"/>
  <c r="BZ26" i="1" s="1"/>
  <c r="CB26" i="1" s="1"/>
  <c r="CD26" i="1" s="1"/>
  <c r="CF26" i="1" s="1"/>
  <c r="CH26" i="1" s="1"/>
  <c r="CJ26" i="1" s="1"/>
  <c r="CL26" i="1" s="1"/>
  <c r="CN26" i="1" s="1"/>
  <c r="BT25" i="1"/>
  <c r="BV25" i="1" s="1"/>
  <c r="BX25" i="1" s="1"/>
  <c r="BZ25" i="1" s="1"/>
  <c r="CB25" i="1" s="1"/>
  <c r="CD25" i="1" s="1"/>
  <c r="CF25" i="1" s="1"/>
  <c r="CH25" i="1" s="1"/>
  <c r="CJ25" i="1" s="1"/>
  <c r="CL25" i="1" s="1"/>
  <c r="CN25" i="1" s="1"/>
  <c r="BT24" i="1"/>
  <c r="BV24" i="1" s="1"/>
  <c r="BX24" i="1" s="1"/>
  <c r="BZ24" i="1" s="1"/>
  <c r="CB24" i="1" s="1"/>
  <c r="CD24" i="1" s="1"/>
  <c r="CF24" i="1" s="1"/>
  <c r="CH24" i="1" s="1"/>
  <c r="CJ24" i="1" s="1"/>
  <c r="CL24" i="1" s="1"/>
  <c r="CN24" i="1" s="1"/>
  <c r="AQ251" i="1"/>
  <c r="AS251" i="1" s="1"/>
  <c r="AU251" i="1" s="1"/>
  <c r="AW251" i="1" s="1"/>
  <c r="AY251" i="1" s="1"/>
  <c r="BA251" i="1" s="1"/>
  <c r="BC251" i="1" s="1"/>
  <c r="BE251" i="1" s="1"/>
  <c r="BG251" i="1" s="1"/>
  <c r="BI251" i="1" s="1"/>
  <c r="BK251" i="1" s="1"/>
  <c r="BM251" i="1" s="1"/>
  <c r="BO251" i="1" s="1"/>
  <c r="BQ251" i="1" s="1"/>
  <c r="AQ250" i="1"/>
  <c r="AS250" i="1" s="1"/>
  <c r="AU250" i="1" s="1"/>
  <c r="AW250" i="1" s="1"/>
  <c r="AY250" i="1" s="1"/>
  <c r="BA250" i="1" s="1"/>
  <c r="BC250" i="1" s="1"/>
  <c r="BE250" i="1" s="1"/>
  <c r="BG250" i="1" s="1"/>
  <c r="BI250" i="1" s="1"/>
  <c r="BK250" i="1" s="1"/>
  <c r="BM250" i="1" s="1"/>
  <c r="BO250" i="1" s="1"/>
  <c r="BQ250" i="1" s="1"/>
  <c r="AQ249" i="1"/>
  <c r="AS249" i="1" s="1"/>
  <c r="AU249" i="1" s="1"/>
  <c r="AW249" i="1" s="1"/>
  <c r="AY249" i="1" s="1"/>
  <c r="BA249" i="1" s="1"/>
  <c r="BC249" i="1" s="1"/>
  <c r="BE249" i="1" s="1"/>
  <c r="BG249" i="1" s="1"/>
  <c r="BI249" i="1" s="1"/>
  <c r="BK249" i="1" s="1"/>
  <c r="BM249" i="1" s="1"/>
  <c r="BO249" i="1" s="1"/>
  <c r="BQ249" i="1" s="1"/>
  <c r="AQ248" i="1"/>
  <c r="AS248" i="1" s="1"/>
  <c r="AU248" i="1" s="1"/>
  <c r="AW248" i="1" s="1"/>
  <c r="AY248" i="1" s="1"/>
  <c r="BA248" i="1" s="1"/>
  <c r="BC248" i="1" s="1"/>
  <c r="BE248" i="1" s="1"/>
  <c r="BG248" i="1" s="1"/>
  <c r="BI248" i="1" s="1"/>
  <c r="BK248" i="1" s="1"/>
  <c r="BM248" i="1" s="1"/>
  <c r="BO248" i="1" s="1"/>
  <c r="BQ248" i="1" s="1"/>
  <c r="AQ247" i="1"/>
  <c r="AS247" i="1" s="1"/>
  <c r="AU247" i="1" s="1"/>
  <c r="AW247" i="1" s="1"/>
  <c r="AY247" i="1" s="1"/>
  <c r="BA247" i="1" s="1"/>
  <c r="BC247" i="1" s="1"/>
  <c r="BE247" i="1" s="1"/>
  <c r="BG247" i="1" s="1"/>
  <c r="BI247" i="1" s="1"/>
  <c r="BK247" i="1" s="1"/>
  <c r="BM247" i="1" s="1"/>
  <c r="BO247" i="1" s="1"/>
  <c r="BQ247" i="1" s="1"/>
  <c r="AQ246" i="1"/>
  <c r="AS246" i="1" s="1"/>
  <c r="AU246" i="1" s="1"/>
  <c r="AW246" i="1" s="1"/>
  <c r="AY246" i="1" s="1"/>
  <c r="BA246" i="1" s="1"/>
  <c r="BC246" i="1" s="1"/>
  <c r="BE246" i="1" s="1"/>
  <c r="BG246" i="1" s="1"/>
  <c r="BI246" i="1" s="1"/>
  <c r="BK246" i="1" s="1"/>
  <c r="BM246" i="1" s="1"/>
  <c r="BO246" i="1" s="1"/>
  <c r="BQ246" i="1" s="1"/>
  <c r="AQ245" i="1"/>
  <c r="AS245" i="1" s="1"/>
  <c r="AU245" i="1" s="1"/>
  <c r="AW245" i="1" s="1"/>
  <c r="AY245" i="1" s="1"/>
  <c r="BA245" i="1" s="1"/>
  <c r="BC245" i="1" s="1"/>
  <c r="BE245" i="1" s="1"/>
  <c r="BG245" i="1" s="1"/>
  <c r="BI245" i="1" s="1"/>
  <c r="BK245" i="1" s="1"/>
  <c r="BM245" i="1" s="1"/>
  <c r="BO245" i="1" s="1"/>
  <c r="BQ245" i="1" s="1"/>
  <c r="AQ244" i="1"/>
  <c r="AS244" i="1" s="1"/>
  <c r="AU244" i="1" s="1"/>
  <c r="AW244" i="1" s="1"/>
  <c r="AY244" i="1" s="1"/>
  <c r="BA244" i="1" s="1"/>
  <c r="BC244" i="1" s="1"/>
  <c r="BE244" i="1" s="1"/>
  <c r="BG244" i="1" s="1"/>
  <c r="BI244" i="1" s="1"/>
  <c r="BK244" i="1" s="1"/>
  <c r="BM244" i="1" s="1"/>
  <c r="BO244" i="1" s="1"/>
  <c r="BQ244" i="1" s="1"/>
  <c r="AQ243" i="1"/>
  <c r="AS243" i="1" s="1"/>
  <c r="AU243" i="1" s="1"/>
  <c r="AW243" i="1" s="1"/>
  <c r="AY243" i="1" s="1"/>
  <c r="BA243" i="1" s="1"/>
  <c r="BC243" i="1" s="1"/>
  <c r="BE243" i="1" s="1"/>
  <c r="BG243" i="1" s="1"/>
  <c r="BI243" i="1" s="1"/>
  <c r="BK243" i="1" s="1"/>
  <c r="BM243" i="1" s="1"/>
  <c r="BO243" i="1" s="1"/>
  <c r="BQ243" i="1" s="1"/>
  <c r="AQ242" i="1"/>
  <c r="AS242" i="1" s="1"/>
  <c r="AU242" i="1" s="1"/>
  <c r="AW242" i="1" s="1"/>
  <c r="AY242" i="1" s="1"/>
  <c r="BA242" i="1" s="1"/>
  <c r="BC242" i="1" s="1"/>
  <c r="BE242" i="1" s="1"/>
  <c r="BG242" i="1" s="1"/>
  <c r="BI242" i="1" s="1"/>
  <c r="BK242" i="1" s="1"/>
  <c r="BM242" i="1" s="1"/>
  <c r="BO242" i="1" s="1"/>
  <c r="BQ242" i="1" s="1"/>
  <c r="AQ241" i="1"/>
  <c r="AS241" i="1" s="1"/>
  <c r="AU241" i="1" s="1"/>
  <c r="AW241" i="1" s="1"/>
  <c r="AY241" i="1" s="1"/>
  <c r="BA241" i="1" s="1"/>
  <c r="BC241" i="1" s="1"/>
  <c r="BE241" i="1" s="1"/>
  <c r="BG241" i="1" s="1"/>
  <c r="BI241" i="1" s="1"/>
  <c r="BK241" i="1" s="1"/>
  <c r="BM241" i="1" s="1"/>
  <c r="BO241" i="1" s="1"/>
  <c r="BQ241" i="1" s="1"/>
  <c r="AQ237" i="1"/>
  <c r="AS237" i="1" s="1"/>
  <c r="AU237" i="1" s="1"/>
  <c r="AW237" i="1" s="1"/>
  <c r="AY237" i="1" s="1"/>
  <c r="BA237" i="1" s="1"/>
  <c r="BC237" i="1" s="1"/>
  <c r="BE237" i="1" s="1"/>
  <c r="BG237" i="1" s="1"/>
  <c r="BI237" i="1" s="1"/>
  <c r="BK237" i="1" s="1"/>
  <c r="BM237" i="1" s="1"/>
  <c r="BO237" i="1" s="1"/>
  <c r="BQ237" i="1" s="1"/>
  <c r="AQ236" i="1"/>
  <c r="AS236" i="1" s="1"/>
  <c r="AU236" i="1" s="1"/>
  <c r="AW236" i="1" s="1"/>
  <c r="AY236" i="1" s="1"/>
  <c r="BA236" i="1" s="1"/>
  <c r="BC236" i="1" s="1"/>
  <c r="BE236" i="1" s="1"/>
  <c r="BG236" i="1" s="1"/>
  <c r="BI236" i="1" s="1"/>
  <c r="BK236" i="1" s="1"/>
  <c r="BM236" i="1" s="1"/>
  <c r="BO236" i="1" s="1"/>
  <c r="BQ236" i="1" s="1"/>
  <c r="AQ235" i="1"/>
  <c r="AS235" i="1" s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AQ234" i="1"/>
  <c r="AS234" i="1" s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AQ233" i="1"/>
  <c r="AS233" i="1" s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AQ232" i="1"/>
  <c r="AS232" i="1" s="1"/>
  <c r="AU232" i="1" s="1"/>
  <c r="AW232" i="1" s="1"/>
  <c r="AY232" i="1" s="1"/>
  <c r="BA232" i="1" s="1"/>
  <c r="BC232" i="1" s="1"/>
  <c r="BE232" i="1" s="1"/>
  <c r="BG232" i="1" s="1"/>
  <c r="BI232" i="1" s="1"/>
  <c r="BK232" i="1" s="1"/>
  <c r="BM232" i="1" s="1"/>
  <c r="BO232" i="1" s="1"/>
  <c r="BQ232" i="1" s="1"/>
  <c r="AQ229" i="1"/>
  <c r="AS229" i="1" s="1"/>
  <c r="AU229" i="1" s="1"/>
  <c r="AW229" i="1" s="1"/>
  <c r="AY229" i="1" s="1"/>
  <c r="BA229" i="1" s="1"/>
  <c r="BC229" i="1" s="1"/>
  <c r="BE229" i="1" s="1"/>
  <c r="BG229" i="1" s="1"/>
  <c r="BI229" i="1" s="1"/>
  <c r="BK229" i="1" s="1"/>
  <c r="BM229" i="1" s="1"/>
  <c r="BO229" i="1" s="1"/>
  <c r="BQ229" i="1" s="1"/>
  <c r="AQ228" i="1"/>
  <c r="AS228" i="1" s="1"/>
  <c r="AU228" i="1" s="1"/>
  <c r="AW228" i="1" s="1"/>
  <c r="AY228" i="1" s="1"/>
  <c r="BA228" i="1" s="1"/>
  <c r="BC228" i="1" s="1"/>
  <c r="BE228" i="1" s="1"/>
  <c r="BG228" i="1" s="1"/>
  <c r="BI228" i="1" s="1"/>
  <c r="BK228" i="1" s="1"/>
  <c r="BM228" i="1" s="1"/>
  <c r="BO228" i="1" s="1"/>
  <c r="BQ228" i="1" s="1"/>
  <c r="AQ227" i="1"/>
  <c r="AS227" i="1" s="1"/>
  <c r="AU227" i="1" s="1"/>
  <c r="AW227" i="1" s="1"/>
  <c r="AY227" i="1" s="1"/>
  <c r="BA227" i="1" s="1"/>
  <c r="BC227" i="1" s="1"/>
  <c r="BE227" i="1" s="1"/>
  <c r="BG227" i="1" s="1"/>
  <c r="BI227" i="1" s="1"/>
  <c r="BK227" i="1" s="1"/>
  <c r="BM227" i="1" s="1"/>
  <c r="BO227" i="1" s="1"/>
  <c r="BQ227" i="1" s="1"/>
  <c r="AQ221" i="1"/>
  <c r="AS221" i="1" s="1"/>
  <c r="AU221" i="1" s="1"/>
  <c r="AW221" i="1" s="1"/>
  <c r="AY221" i="1" s="1"/>
  <c r="AQ220" i="1"/>
  <c r="AS220" i="1" s="1"/>
  <c r="AU220" i="1" s="1"/>
  <c r="AW220" i="1" s="1"/>
  <c r="AY220" i="1" s="1"/>
  <c r="BA220" i="1" s="1"/>
  <c r="BC220" i="1" s="1"/>
  <c r="BE220" i="1" s="1"/>
  <c r="BG220" i="1" s="1"/>
  <c r="BI220" i="1" s="1"/>
  <c r="BK220" i="1" s="1"/>
  <c r="BM220" i="1" s="1"/>
  <c r="BO220" i="1" s="1"/>
  <c r="BQ220" i="1" s="1"/>
  <c r="AQ211" i="1"/>
  <c r="AS211" i="1" s="1"/>
  <c r="AU211" i="1" s="1"/>
  <c r="AW211" i="1" s="1"/>
  <c r="AY211" i="1" s="1"/>
  <c r="BA211" i="1" s="1"/>
  <c r="BC211" i="1" s="1"/>
  <c r="BE211" i="1" s="1"/>
  <c r="BG211" i="1" s="1"/>
  <c r="BI211" i="1" s="1"/>
  <c r="BK211" i="1" s="1"/>
  <c r="BM211" i="1" s="1"/>
  <c r="BO211" i="1" s="1"/>
  <c r="BQ211" i="1" s="1"/>
  <c r="AQ207" i="1"/>
  <c r="AS207" i="1" s="1"/>
  <c r="AU207" i="1" s="1"/>
  <c r="AW207" i="1" s="1"/>
  <c r="AY207" i="1" s="1"/>
  <c r="BA207" i="1" s="1"/>
  <c r="BC207" i="1" s="1"/>
  <c r="BE207" i="1" s="1"/>
  <c r="BG207" i="1" s="1"/>
  <c r="BI207" i="1" s="1"/>
  <c r="BK207" i="1" s="1"/>
  <c r="BM207" i="1" s="1"/>
  <c r="BO207" i="1" s="1"/>
  <c r="BQ207" i="1" s="1"/>
  <c r="AQ206" i="1"/>
  <c r="AS206" i="1" s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AQ203" i="1"/>
  <c r="AS203" i="1" s="1"/>
  <c r="AU203" i="1" s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AQ202" i="1"/>
  <c r="AS202" i="1" s="1"/>
  <c r="AU202" i="1" s="1"/>
  <c r="AW202" i="1" s="1"/>
  <c r="AY202" i="1" s="1"/>
  <c r="BA202" i="1" s="1"/>
  <c r="BC202" i="1" s="1"/>
  <c r="BE202" i="1" s="1"/>
  <c r="BG202" i="1" s="1"/>
  <c r="BI202" i="1" s="1"/>
  <c r="BK202" i="1" s="1"/>
  <c r="BM202" i="1" s="1"/>
  <c r="BO202" i="1" s="1"/>
  <c r="BQ202" i="1" s="1"/>
  <c r="AQ199" i="1"/>
  <c r="AS199" i="1" s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AQ198" i="1"/>
  <c r="AS198" i="1" s="1"/>
  <c r="AU198" i="1" s="1"/>
  <c r="AW198" i="1" s="1"/>
  <c r="AY198" i="1" s="1"/>
  <c r="BA198" i="1" s="1"/>
  <c r="BC198" i="1" s="1"/>
  <c r="BE198" i="1" s="1"/>
  <c r="BG198" i="1" s="1"/>
  <c r="BI198" i="1" s="1"/>
  <c r="BK198" i="1" s="1"/>
  <c r="BM198" i="1" s="1"/>
  <c r="BO198" i="1" s="1"/>
  <c r="BQ198" i="1" s="1"/>
  <c r="AQ195" i="1"/>
  <c r="AS195" i="1" s="1"/>
  <c r="AU195" i="1" s="1"/>
  <c r="AW195" i="1" s="1"/>
  <c r="AY195" i="1" s="1"/>
  <c r="BA195" i="1" s="1"/>
  <c r="BC195" i="1" s="1"/>
  <c r="BE195" i="1" s="1"/>
  <c r="BG195" i="1" s="1"/>
  <c r="BI195" i="1" s="1"/>
  <c r="BK195" i="1" s="1"/>
  <c r="BM195" i="1" s="1"/>
  <c r="BO195" i="1" s="1"/>
  <c r="BQ195" i="1" s="1"/>
  <c r="AQ194" i="1"/>
  <c r="AS194" i="1" s="1"/>
  <c r="AU194" i="1" s="1"/>
  <c r="AW194" i="1" s="1"/>
  <c r="AY194" i="1" s="1"/>
  <c r="BA194" i="1" s="1"/>
  <c r="BC194" i="1" s="1"/>
  <c r="BE194" i="1" s="1"/>
  <c r="BG194" i="1" s="1"/>
  <c r="BI194" i="1" s="1"/>
  <c r="BK194" i="1" s="1"/>
  <c r="BM194" i="1" s="1"/>
  <c r="BO194" i="1" s="1"/>
  <c r="BQ194" i="1" s="1"/>
  <c r="AQ191" i="1"/>
  <c r="AS191" i="1" s="1"/>
  <c r="AU191" i="1" s="1"/>
  <c r="AW191" i="1" s="1"/>
  <c r="AY191" i="1" s="1"/>
  <c r="BA191" i="1" s="1"/>
  <c r="BC191" i="1" s="1"/>
  <c r="BE191" i="1" s="1"/>
  <c r="BG191" i="1" s="1"/>
  <c r="BI191" i="1" s="1"/>
  <c r="BK191" i="1" s="1"/>
  <c r="BM191" i="1" s="1"/>
  <c r="BO191" i="1" s="1"/>
  <c r="BQ191" i="1" s="1"/>
  <c r="AQ190" i="1"/>
  <c r="AS190" i="1" s="1"/>
  <c r="AU190" i="1" s="1"/>
  <c r="AW190" i="1" s="1"/>
  <c r="AY190" i="1" s="1"/>
  <c r="BA190" i="1" s="1"/>
  <c r="BC190" i="1" s="1"/>
  <c r="BE190" i="1" s="1"/>
  <c r="BG190" i="1" s="1"/>
  <c r="BI190" i="1" s="1"/>
  <c r="BK190" i="1" s="1"/>
  <c r="BM190" i="1" s="1"/>
  <c r="BO190" i="1" s="1"/>
  <c r="BQ190" i="1" s="1"/>
  <c r="AQ187" i="1"/>
  <c r="AS187" i="1" s="1"/>
  <c r="AU187" i="1" s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AQ186" i="1"/>
  <c r="AS186" i="1" s="1"/>
  <c r="AU186" i="1" s="1"/>
  <c r="AW186" i="1" s="1"/>
  <c r="AY186" i="1" s="1"/>
  <c r="BA186" i="1" s="1"/>
  <c r="BC186" i="1" s="1"/>
  <c r="BE186" i="1" s="1"/>
  <c r="BG186" i="1" s="1"/>
  <c r="BI186" i="1" s="1"/>
  <c r="BK186" i="1" s="1"/>
  <c r="BM186" i="1" s="1"/>
  <c r="BO186" i="1" s="1"/>
  <c r="BQ186" i="1" s="1"/>
  <c r="AQ185" i="1"/>
  <c r="AS185" i="1" s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AQ182" i="1"/>
  <c r="AS182" i="1" s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AQ181" i="1"/>
  <c r="AS181" i="1" s="1"/>
  <c r="AU181" i="1" s="1"/>
  <c r="AW181" i="1" s="1"/>
  <c r="AY181" i="1" s="1"/>
  <c r="BA181" i="1" s="1"/>
  <c r="BC181" i="1" s="1"/>
  <c r="BE181" i="1" s="1"/>
  <c r="BG181" i="1" s="1"/>
  <c r="BI181" i="1" s="1"/>
  <c r="BK181" i="1" s="1"/>
  <c r="BM181" i="1" s="1"/>
  <c r="BO181" i="1" s="1"/>
  <c r="BQ181" i="1" s="1"/>
  <c r="AQ178" i="1"/>
  <c r="AS178" i="1" s="1"/>
  <c r="AU178" i="1" s="1"/>
  <c r="AW178" i="1" s="1"/>
  <c r="AY178" i="1" s="1"/>
  <c r="BA178" i="1" s="1"/>
  <c r="BC178" i="1" s="1"/>
  <c r="BE178" i="1" s="1"/>
  <c r="BG178" i="1" s="1"/>
  <c r="BI178" i="1" s="1"/>
  <c r="BK178" i="1" s="1"/>
  <c r="BM178" i="1" s="1"/>
  <c r="BO178" i="1" s="1"/>
  <c r="BQ178" i="1" s="1"/>
  <c r="AQ177" i="1"/>
  <c r="AS177" i="1" s="1"/>
  <c r="AU177" i="1" s="1"/>
  <c r="AW177" i="1" s="1"/>
  <c r="AY177" i="1" s="1"/>
  <c r="BA177" i="1" s="1"/>
  <c r="BC177" i="1" s="1"/>
  <c r="BE177" i="1" s="1"/>
  <c r="BG177" i="1" s="1"/>
  <c r="BI177" i="1" s="1"/>
  <c r="BK177" i="1" s="1"/>
  <c r="BM177" i="1" s="1"/>
  <c r="BO177" i="1" s="1"/>
  <c r="BQ177" i="1" s="1"/>
  <c r="AQ174" i="1"/>
  <c r="AS174" i="1" s="1"/>
  <c r="AU174" i="1" s="1"/>
  <c r="AW174" i="1" s="1"/>
  <c r="AY174" i="1" s="1"/>
  <c r="BA174" i="1" s="1"/>
  <c r="BC174" i="1" s="1"/>
  <c r="BE174" i="1" s="1"/>
  <c r="BG174" i="1" s="1"/>
  <c r="BI174" i="1" s="1"/>
  <c r="BK174" i="1" s="1"/>
  <c r="BM174" i="1" s="1"/>
  <c r="BO174" i="1" s="1"/>
  <c r="BQ174" i="1" s="1"/>
  <c r="AQ173" i="1"/>
  <c r="AS173" i="1" s="1"/>
  <c r="AU173" i="1" s="1"/>
  <c r="AW173" i="1" s="1"/>
  <c r="AY173" i="1" s="1"/>
  <c r="BA173" i="1" s="1"/>
  <c r="BC173" i="1" s="1"/>
  <c r="BE173" i="1" s="1"/>
  <c r="BG173" i="1" s="1"/>
  <c r="BI173" i="1" s="1"/>
  <c r="BK173" i="1" s="1"/>
  <c r="BM173" i="1" s="1"/>
  <c r="BO173" i="1" s="1"/>
  <c r="BQ173" i="1" s="1"/>
  <c r="AQ172" i="1"/>
  <c r="AS172" i="1" s="1"/>
  <c r="AU172" i="1" s="1"/>
  <c r="AW172" i="1" s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AQ171" i="1"/>
  <c r="AS171" i="1" s="1"/>
  <c r="AU171" i="1" s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AQ170" i="1"/>
  <c r="AS170" i="1" s="1"/>
  <c r="AU170" i="1" s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AQ169" i="1"/>
  <c r="AS169" i="1" s="1"/>
  <c r="AU169" i="1" s="1"/>
  <c r="AW169" i="1" s="1"/>
  <c r="AY169" i="1" s="1"/>
  <c r="BA169" i="1" s="1"/>
  <c r="BC169" i="1" s="1"/>
  <c r="BE169" i="1" s="1"/>
  <c r="BG169" i="1" s="1"/>
  <c r="BI169" i="1" s="1"/>
  <c r="BK169" i="1" s="1"/>
  <c r="BM169" i="1" s="1"/>
  <c r="BO169" i="1" s="1"/>
  <c r="BQ169" i="1" s="1"/>
  <c r="AQ168" i="1"/>
  <c r="AS168" i="1" s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AQ158" i="1"/>
  <c r="AS158" i="1" s="1"/>
  <c r="AU158" i="1" s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AQ157" i="1"/>
  <c r="AS157" i="1" s="1"/>
  <c r="AU157" i="1" s="1"/>
  <c r="AW157" i="1" s="1"/>
  <c r="AY157" i="1" s="1"/>
  <c r="BA157" i="1" s="1"/>
  <c r="BC157" i="1" s="1"/>
  <c r="BE157" i="1" s="1"/>
  <c r="BG157" i="1" s="1"/>
  <c r="BI157" i="1" s="1"/>
  <c r="BK157" i="1" s="1"/>
  <c r="BM157" i="1" s="1"/>
  <c r="BO157" i="1" s="1"/>
  <c r="BQ157" i="1" s="1"/>
  <c r="AQ156" i="1"/>
  <c r="AS156" i="1" s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AQ155" i="1"/>
  <c r="AS155" i="1" s="1"/>
  <c r="AU155" i="1" s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AQ154" i="1"/>
  <c r="AS154" i="1" s="1"/>
  <c r="AU154" i="1" s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AQ153" i="1"/>
  <c r="AS153" i="1" s="1"/>
  <c r="AU153" i="1" s="1"/>
  <c r="AW153" i="1" s="1"/>
  <c r="AY153" i="1" s="1"/>
  <c r="BA153" i="1" s="1"/>
  <c r="BC153" i="1" s="1"/>
  <c r="BE153" i="1" s="1"/>
  <c r="BG153" i="1" s="1"/>
  <c r="BI153" i="1" s="1"/>
  <c r="BK153" i="1" s="1"/>
  <c r="BM153" i="1" s="1"/>
  <c r="BO153" i="1" s="1"/>
  <c r="BQ153" i="1" s="1"/>
  <c r="AQ152" i="1"/>
  <c r="AS152" i="1" s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AQ151" i="1"/>
  <c r="AS151" i="1" s="1"/>
  <c r="AU151" i="1" s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AQ150" i="1"/>
  <c r="AS150" i="1" s="1"/>
  <c r="AU150" i="1" s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AQ149" i="1"/>
  <c r="AS149" i="1" s="1"/>
  <c r="AU149" i="1" s="1"/>
  <c r="AW149" i="1" s="1"/>
  <c r="AY149" i="1" s="1"/>
  <c r="BA149" i="1" s="1"/>
  <c r="BC149" i="1" s="1"/>
  <c r="BE149" i="1" s="1"/>
  <c r="BG149" i="1" s="1"/>
  <c r="BI149" i="1" s="1"/>
  <c r="BK149" i="1" s="1"/>
  <c r="BM149" i="1" s="1"/>
  <c r="BO149" i="1" s="1"/>
  <c r="BQ149" i="1" s="1"/>
  <c r="AQ148" i="1"/>
  <c r="AS148" i="1" s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AQ147" i="1"/>
  <c r="AS147" i="1" s="1"/>
  <c r="AU147" i="1" s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AQ146" i="1"/>
  <c r="AS146" i="1" s="1"/>
  <c r="AU146" i="1" s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AQ128" i="1"/>
  <c r="AS128" i="1" s="1"/>
  <c r="AU128" i="1" s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AQ127" i="1"/>
  <c r="AS127" i="1" s="1"/>
  <c r="AU127" i="1" s="1"/>
  <c r="AW127" i="1" s="1"/>
  <c r="AY127" i="1" s="1"/>
  <c r="BA127" i="1" s="1"/>
  <c r="BC127" i="1" s="1"/>
  <c r="BE127" i="1" s="1"/>
  <c r="BG127" i="1" s="1"/>
  <c r="BI127" i="1" s="1"/>
  <c r="BK127" i="1" s="1"/>
  <c r="BM127" i="1" s="1"/>
  <c r="BO127" i="1" s="1"/>
  <c r="BQ127" i="1" s="1"/>
  <c r="AQ124" i="1"/>
  <c r="AS124" i="1" s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AQ121" i="1"/>
  <c r="AS121" i="1" s="1"/>
  <c r="AU121" i="1" s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AQ118" i="1"/>
  <c r="AS118" i="1" s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AQ117" i="1"/>
  <c r="AS117" i="1" s="1"/>
  <c r="AU117" i="1" s="1"/>
  <c r="AW117" i="1" s="1"/>
  <c r="AY117" i="1" s="1"/>
  <c r="BA117" i="1" s="1"/>
  <c r="BC117" i="1" s="1"/>
  <c r="BE117" i="1" s="1"/>
  <c r="BG117" i="1" s="1"/>
  <c r="BI117" i="1" s="1"/>
  <c r="BK117" i="1" s="1"/>
  <c r="BM117" i="1" s="1"/>
  <c r="BO117" i="1" s="1"/>
  <c r="BQ117" i="1" s="1"/>
  <c r="AQ116" i="1"/>
  <c r="AS116" i="1" s="1"/>
  <c r="AU116" i="1" s="1"/>
  <c r="AW116" i="1" s="1"/>
  <c r="AY116" i="1" s="1"/>
  <c r="BA116" i="1" s="1"/>
  <c r="BC116" i="1" s="1"/>
  <c r="BE116" i="1" s="1"/>
  <c r="BG116" i="1" s="1"/>
  <c r="BI116" i="1" s="1"/>
  <c r="BK116" i="1" s="1"/>
  <c r="BM116" i="1" s="1"/>
  <c r="BO116" i="1" s="1"/>
  <c r="BQ116" i="1" s="1"/>
  <c r="AQ113" i="1"/>
  <c r="AS113" i="1" s="1"/>
  <c r="AU113" i="1" s="1"/>
  <c r="AW113" i="1" s="1"/>
  <c r="AY113" i="1" s="1"/>
  <c r="BA113" i="1" s="1"/>
  <c r="BC113" i="1" s="1"/>
  <c r="BE113" i="1" s="1"/>
  <c r="BG113" i="1" s="1"/>
  <c r="BI113" i="1" s="1"/>
  <c r="BK113" i="1" s="1"/>
  <c r="BM113" i="1" s="1"/>
  <c r="BO113" i="1" s="1"/>
  <c r="BQ113" i="1" s="1"/>
  <c r="AQ111" i="1"/>
  <c r="AS111" i="1" s="1"/>
  <c r="AU111" i="1" s="1"/>
  <c r="AW111" i="1" s="1"/>
  <c r="AY111" i="1" s="1"/>
  <c r="BA111" i="1" s="1"/>
  <c r="BC111" i="1" s="1"/>
  <c r="BE111" i="1" s="1"/>
  <c r="BG111" i="1" s="1"/>
  <c r="BI111" i="1" s="1"/>
  <c r="BK111" i="1" s="1"/>
  <c r="BM111" i="1" s="1"/>
  <c r="BO111" i="1" s="1"/>
  <c r="BQ111" i="1" s="1"/>
  <c r="AQ110" i="1"/>
  <c r="AS110" i="1" s="1"/>
  <c r="AU110" i="1" s="1"/>
  <c r="AW110" i="1" s="1"/>
  <c r="AY110" i="1" s="1"/>
  <c r="BA110" i="1" s="1"/>
  <c r="BC110" i="1" s="1"/>
  <c r="BE110" i="1" s="1"/>
  <c r="BG110" i="1" s="1"/>
  <c r="BI110" i="1" s="1"/>
  <c r="BK110" i="1" s="1"/>
  <c r="BM110" i="1" s="1"/>
  <c r="BO110" i="1" s="1"/>
  <c r="BQ110" i="1" s="1"/>
  <c r="AQ108" i="1"/>
  <c r="AS108" i="1" s="1"/>
  <c r="AU108" i="1" s="1"/>
  <c r="AW108" i="1" s="1"/>
  <c r="AY108" i="1" s="1"/>
  <c r="BA108" i="1" s="1"/>
  <c r="BC108" i="1" s="1"/>
  <c r="BE108" i="1" s="1"/>
  <c r="BG108" i="1" s="1"/>
  <c r="BI108" i="1" s="1"/>
  <c r="BK108" i="1" s="1"/>
  <c r="BM108" i="1" s="1"/>
  <c r="BO108" i="1" s="1"/>
  <c r="BQ108" i="1" s="1"/>
  <c r="AQ107" i="1"/>
  <c r="AS107" i="1" s="1"/>
  <c r="AU107" i="1" s="1"/>
  <c r="AW107" i="1" s="1"/>
  <c r="AY107" i="1" s="1"/>
  <c r="BA107" i="1" s="1"/>
  <c r="BC107" i="1" s="1"/>
  <c r="BE107" i="1" s="1"/>
  <c r="BG107" i="1" s="1"/>
  <c r="BI107" i="1" s="1"/>
  <c r="BK107" i="1" s="1"/>
  <c r="BM107" i="1" s="1"/>
  <c r="BO107" i="1" s="1"/>
  <c r="BQ107" i="1" s="1"/>
  <c r="AQ105" i="1"/>
  <c r="AS105" i="1" s="1"/>
  <c r="AU105" i="1" s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AQ104" i="1"/>
  <c r="AS104" i="1" s="1"/>
  <c r="AU104" i="1" s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AQ103" i="1"/>
  <c r="AS103" i="1" s="1"/>
  <c r="AU103" i="1" s="1"/>
  <c r="AW103" i="1" s="1"/>
  <c r="AY103" i="1" s="1"/>
  <c r="BA103" i="1" s="1"/>
  <c r="BC103" i="1" s="1"/>
  <c r="BE103" i="1" s="1"/>
  <c r="BG103" i="1" s="1"/>
  <c r="BI103" i="1" s="1"/>
  <c r="BK103" i="1" s="1"/>
  <c r="BM103" i="1" s="1"/>
  <c r="BO103" i="1" s="1"/>
  <c r="BQ103" i="1" s="1"/>
  <c r="AQ102" i="1"/>
  <c r="AS102" i="1" s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AQ101" i="1"/>
  <c r="AS101" i="1" s="1"/>
  <c r="AU101" i="1" s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AQ99" i="1"/>
  <c r="AS99" i="1" s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AQ98" i="1"/>
  <c r="AS98" i="1" s="1"/>
  <c r="AU98" i="1" s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AQ96" i="1"/>
  <c r="AS96" i="1" s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AQ84" i="1"/>
  <c r="AS84" i="1" s="1"/>
  <c r="AU84" i="1" s="1"/>
  <c r="AW84" i="1" s="1"/>
  <c r="AY84" i="1" s="1"/>
  <c r="BA84" i="1" s="1"/>
  <c r="BC84" i="1" s="1"/>
  <c r="BE84" i="1" s="1"/>
  <c r="BG84" i="1" s="1"/>
  <c r="BI84" i="1" s="1"/>
  <c r="BK84" i="1" s="1"/>
  <c r="BM84" i="1" s="1"/>
  <c r="BO84" i="1" s="1"/>
  <c r="BQ84" i="1" s="1"/>
  <c r="AQ83" i="1"/>
  <c r="AS83" i="1" s="1"/>
  <c r="AU83" i="1" s="1"/>
  <c r="AW83" i="1" s="1"/>
  <c r="AY83" i="1" s="1"/>
  <c r="BA83" i="1" s="1"/>
  <c r="BC83" i="1" s="1"/>
  <c r="BE83" i="1" s="1"/>
  <c r="BG83" i="1" s="1"/>
  <c r="BI83" i="1" s="1"/>
  <c r="BK83" i="1" s="1"/>
  <c r="BM83" i="1" s="1"/>
  <c r="BO83" i="1" s="1"/>
  <c r="BQ83" i="1" s="1"/>
  <c r="AQ82" i="1"/>
  <c r="AS82" i="1" s="1"/>
  <c r="AU82" i="1" s="1"/>
  <c r="AW82" i="1" s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AQ81" i="1"/>
  <c r="AS81" i="1" s="1"/>
  <c r="AU81" i="1" s="1"/>
  <c r="AW81" i="1" s="1"/>
  <c r="AY81" i="1" s="1"/>
  <c r="BA81" i="1" s="1"/>
  <c r="BC81" i="1" s="1"/>
  <c r="BE81" i="1" s="1"/>
  <c r="BG81" i="1" s="1"/>
  <c r="BI81" i="1" s="1"/>
  <c r="BK81" i="1" s="1"/>
  <c r="BM81" i="1" s="1"/>
  <c r="BO81" i="1" s="1"/>
  <c r="BQ81" i="1" s="1"/>
  <c r="AQ80" i="1"/>
  <c r="AS80" i="1" s="1"/>
  <c r="AU80" i="1" s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AQ79" i="1"/>
  <c r="AS79" i="1" s="1"/>
  <c r="AU79" i="1" s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AQ78" i="1"/>
  <c r="AS78" i="1" s="1"/>
  <c r="AU78" i="1" s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AQ77" i="1"/>
  <c r="AS77" i="1" s="1"/>
  <c r="AU77" i="1" s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AQ76" i="1"/>
  <c r="AS76" i="1" s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AQ75" i="1"/>
  <c r="AS75" i="1" s="1"/>
  <c r="AU75" i="1" s="1"/>
  <c r="AW75" i="1" s="1"/>
  <c r="AY75" i="1" s="1"/>
  <c r="BA75" i="1" s="1"/>
  <c r="BC75" i="1" s="1"/>
  <c r="BE75" i="1" s="1"/>
  <c r="BG75" i="1" s="1"/>
  <c r="BI75" i="1" s="1"/>
  <c r="BK75" i="1" s="1"/>
  <c r="BM75" i="1" s="1"/>
  <c r="BO75" i="1" s="1"/>
  <c r="BQ75" i="1" s="1"/>
  <c r="AQ74" i="1"/>
  <c r="AS74" i="1" s="1"/>
  <c r="AU74" i="1" s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AQ73" i="1"/>
  <c r="AS73" i="1" s="1"/>
  <c r="AU73" i="1" s="1"/>
  <c r="AW73" i="1" s="1"/>
  <c r="AY73" i="1" s="1"/>
  <c r="BA73" i="1" s="1"/>
  <c r="BC73" i="1" s="1"/>
  <c r="BE73" i="1" s="1"/>
  <c r="BG73" i="1" s="1"/>
  <c r="BI73" i="1" s="1"/>
  <c r="BK73" i="1" s="1"/>
  <c r="BM73" i="1" s="1"/>
  <c r="BO73" i="1" s="1"/>
  <c r="BQ73" i="1" s="1"/>
  <c r="AQ72" i="1"/>
  <c r="AS72" i="1" s="1"/>
  <c r="AU72" i="1" s="1"/>
  <c r="AW72" i="1" s="1"/>
  <c r="AY72" i="1" s="1"/>
  <c r="BA72" i="1" s="1"/>
  <c r="BC72" i="1" s="1"/>
  <c r="BE72" i="1" s="1"/>
  <c r="BG72" i="1" s="1"/>
  <c r="BI72" i="1" s="1"/>
  <c r="BK72" i="1" s="1"/>
  <c r="BM72" i="1" s="1"/>
  <c r="BO72" i="1" s="1"/>
  <c r="BQ72" i="1" s="1"/>
  <c r="AQ71" i="1"/>
  <c r="AS71" i="1" s="1"/>
  <c r="AU71" i="1" s="1"/>
  <c r="AW71" i="1" s="1"/>
  <c r="AY71" i="1" s="1"/>
  <c r="BA71" i="1" s="1"/>
  <c r="BC71" i="1" s="1"/>
  <c r="BE71" i="1" s="1"/>
  <c r="BG71" i="1" s="1"/>
  <c r="BI71" i="1" s="1"/>
  <c r="BK71" i="1" s="1"/>
  <c r="BM71" i="1" s="1"/>
  <c r="BO71" i="1" s="1"/>
  <c r="BQ71" i="1" s="1"/>
  <c r="AQ69" i="1"/>
  <c r="AS69" i="1" s="1"/>
  <c r="AU69" i="1" s="1"/>
  <c r="AW69" i="1" s="1"/>
  <c r="AY69" i="1" s="1"/>
  <c r="BA69" i="1" s="1"/>
  <c r="BC69" i="1" s="1"/>
  <c r="BE69" i="1" s="1"/>
  <c r="BG69" i="1" s="1"/>
  <c r="BI69" i="1" s="1"/>
  <c r="BK69" i="1" s="1"/>
  <c r="BM69" i="1" s="1"/>
  <c r="BO69" i="1" s="1"/>
  <c r="BQ69" i="1" s="1"/>
  <c r="AQ68" i="1"/>
  <c r="AS68" i="1" s="1"/>
  <c r="AU68" i="1" s="1"/>
  <c r="AW68" i="1" s="1"/>
  <c r="AY68" i="1" s="1"/>
  <c r="BA68" i="1" s="1"/>
  <c r="BC68" i="1" s="1"/>
  <c r="BE68" i="1" s="1"/>
  <c r="BG68" i="1" s="1"/>
  <c r="BI68" i="1" s="1"/>
  <c r="BK68" i="1" s="1"/>
  <c r="BM68" i="1" s="1"/>
  <c r="BO68" i="1" s="1"/>
  <c r="BQ68" i="1" s="1"/>
  <c r="AQ61" i="1"/>
  <c r="AS61" i="1" s="1"/>
  <c r="AU61" i="1" s="1"/>
  <c r="AW61" i="1" s="1"/>
  <c r="AY61" i="1" s="1"/>
  <c r="BA61" i="1" s="1"/>
  <c r="BC61" i="1" s="1"/>
  <c r="BE61" i="1" s="1"/>
  <c r="BG61" i="1" s="1"/>
  <c r="BI61" i="1" s="1"/>
  <c r="BK61" i="1" s="1"/>
  <c r="BM61" i="1" s="1"/>
  <c r="BO61" i="1" s="1"/>
  <c r="BQ61" i="1" s="1"/>
  <c r="AQ60" i="1"/>
  <c r="AS60" i="1" s="1"/>
  <c r="AU60" i="1" s="1"/>
  <c r="AW60" i="1" s="1"/>
  <c r="AY60" i="1" s="1"/>
  <c r="BA60" i="1" s="1"/>
  <c r="BC60" i="1" s="1"/>
  <c r="BE60" i="1" s="1"/>
  <c r="BG60" i="1" s="1"/>
  <c r="BI60" i="1" s="1"/>
  <c r="BK60" i="1" s="1"/>
  <c r="BM60" i="1" s="1"/>
  <c r="BO60" i="1" s="1"/>
  <c r="BQ60" i="1" s="1"/>
  <c r="AQ59" i="1"/>
  <c r="AS59" i="1" s="1"/>
  <c r="AU59" i="1" s="1"/>
  <c r="AW59" i="1" s="1"/>
  <c r="AY59" i="1" s="1"/>
  <c r="BA59" i="1" s="1"/>
  <c r="BC59" i="1" s="1"/>
  <c r="BE59" i="1" s="1"/>
  <c r="BG59" i="1" s="1"/>
  <c r="BI59" i="1" s="1"/>
  <c r="BK59" i="1" s="1"/>
  <c r="BM59" i="1" s="1"/>
  <c r="BO59" i="1" s="1"/>
  <c r="BQ59" i="1" s="1"/>
  <c r="AQ56" i="1"/>
  <c r="AS56" i="1" s="1"/>
  <c r="AU56" i="1" s="1"/>
  <c r="AW56" i="1" s="1"/>
  <c r="AY56" i="1" s="1"/>
  <c r="BA56" i="1" s="1"/>
  <c r="BC56" i="1" s="1"/>
  <c r="BE56" i="1" s="1"/>
  <c r="BG56" i="1" s="1"/>
  <c r="BI56" i="1" s="1"/>
  <c r="BK56" i="1" s="1"/>
  <c r="BM56" i="1" s="1"/>
  <c r="BO56" i="1" s="1"/>
  <c r="BQ56" i="1" s="1"/>
  <c r="AQ55" i="1"/>
  <c r="AS55" i="1" s="1"/>
  <c r="AU55" i="1" s="1"/>
  <c r="AW55" i="1" s="1"/>
  <c r="AY55" i="1" s="1"/>
  <c r="BA55" i="1" s="1"/>
  <c r="BC55" i="1" s="1"/>
  <c r="BE55" i="1" s="1"/>
  <c r="BG55" i="1" s="1"/>
  <c r="BI55" i="1" s="1"/>
  <c r="BK55" i="1" s="1"/>
  <c r="BM55" i="1" s="1"/>
  <c r="BO55" i="1" s="1"/>
  <c r="BQ55" i="1" s="1"/>
  <c r="AQ54" i="1"/>
  <c r="AS54" i="1" s="1"/>
  <c r="AU54" i="1" s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AQ53" i="1"/>
  <c r="AS53" i="1" s="1"/>
  <c r="AU53" i="1" s="1"/>
  <c r="AW53" i="1" s="1"/>
  <c r="AY53" i="1" s="1"/>
  <c r="BA53" i="1" s="1"/>
  <c r="BC53" i="1" s="1"/>
  <c r="BE53" i="1" s="1"/>
  <c r="BG53" i="1" s="1"/>
  <c r="BI53" i="1" s="1"/>
  <c r="BK53" i="1" s="1"/>
  <c r="BM53" i="1" s="1"/>
  <c r="BO53" i="1" s="1"/>
  <c r="BQ53" i="1" s="1"/>
  <c r="AQ52" i="1"/>
  <c r="AS52" i="1" s="1"/>
  <c r="AU52" i="1" s="1"/>
  <c r="AW52" i="1" s="1"/>
  <c r="AY52" i="1" s="1"/>
  <c r="BA52" i="1" s="1"/>
  <c r="BC52" i="1" s="1"/>
  <c r="BE52" i="1" s="1"/>
  <c r="BG52" i="1" s="1"/>
  <c r="BI52" i="1" s="1"/>
  <c r="BK52" i="1" s="1"/>
  <c r="BM52" i="1" s="1"/>
  <c r="BO52" i="1" s="1"/>
  <c r="BQ52" i="1" s="1"/>
  <c r="AQ51" i="1"/>
  <c r="AS51" i="1" s="1"/>
  <c r="AU51" i="1" s="1"/>
  <c r="AW51" i="1" s="1"/>
  <c r="AY51" i="1" s="1"/>
  <c r="BA51" i="1" s="1"/>
  <c r="BC51" i="1" s="1"/>
  <c r="BE51" i="1" s="1"/>
  <c r="BG51" i="1" s="1"/>
  <c r="BI51" i="1" s="1"/>
  <c r="BK51" i="1" s="1"/>
  <c r="BM51" i="1" s="1"/>
  <c r="BO51" i="1" s="1"/>
  <c r="BQ51" i="1" s="1"/>
  <c r="AQ50" i="1"/>
  <c r="AS50" i="1" s="1"/>
  <c r="AU50" i="1" s="1"/>
  <c r="AW50" i="1" s="1"/>
  <c r="AY50" i="1" s="1"/>
  <c r="BA50" i="1" s="1"/>
  <c r="BC50" i="1" s="1"/>
  <c r="BE50" i="1" s="1"/>
  <c r="BG50" i="1" s="1"/>
  <c r="BI50" i="1" s="1"/>
  <c r="BK50" i="1" s="1"/>
  <c r="BM50" i="1" s="1"/>
  <c r="BO50" i="1" s="1"/>
  <c r="BQ50" i="1" s="1"/>
  <c r="AQ42" i="1"/>
  <c r="AS42" i="1" s="1"/>
  <c r="AU42" i="1" s="1"/>
  <c r="AW42" i="1" s="1"/>
  <c r="AY42" i="1" s="1"/>
  <c r="BA42" i="1" s="1"/>
  <c r="BC42" i="1" s="1"/>
  <c r="BE42" i="1" s="1"/>
  <c r="BG42" i="1" s="1"/>
  <c r="BI42" i="1" s="1"/>
  <c r="BK42" i="1" s="1"/>
  <c r="BM42" i="1" s="1"/>
  <c r="BO42" i="1" s="1"/>
  <c r="BQ42" i="1" s="1"/>
  <c r="AQ41" i="1"/>
  <c r="AS41" i="1" s="1"/>
  <c r="AU41" i="1" s="1"/>
  <c r="AW41" i="1" s="1"/>
  <c r="AY41" i="1" s="1"/>
  <c r="BA41" i="1" s="1"/>
  <c r="BC41" i="1" s="1"/>
  <c r="BE41" i="1" s="1"/>
  <c r="BG41" i="1" s="1"/>
  <c r="BI41" i="1" s="1"/>
  <c r="BK41" i="1" s="1"/>
  <c r="BM41" i="1" s="1"/>
  <c r="BO41" i="1" s="1"/>
  <c r="BQ41" i="1" s="1"/>
  <c r="AQ40" i="1"/>
  <c r="AS40" i="1" s="1"/>
  <c r="AU40" i="1" s="1"/>
  <c r="AW40" i="1" s="1"/>
  <c r="AY40" i="1" s="1"/>
  <c r="BA40" i="1" s="1"/>
  <c r="BC40" i="1" s="1"/>
  <c r="BE40" i="1" s="1"/>
  <c r="BG40" i="1" s="1"/>
  <c r="BI40" i="1" s="1"/>
  <c r="BK40" i="1" s="1"/>
  <c r="BM40" i="1" s="1"/>
  <c r="BO40" i="1" s="1"/>
  <c r="BQ40" i="1" s="1"/>
  <c r="AQ37" i="1"/>
  <c r="AS37" i="1" s="1"/>
  <c r="AU37" i="1" s="1"/>
  <c r="AW37" i="1" s="1"/>
  <c r="AY37" i="1" s="1"/>
  <c r="BA37" i="1" s="1"/>
  <c r="BC37" i="1" s="1"/>
  <c r="BE37" i="1" s="1"/>
  <c r="BG37" i="1" s="1"/>
  <c r="BI37" i="1" s="1"/>
  <c r="BK37" i="1" s="1"/>
  <c r="BM37" i="1" s="1"/>
  <c r="BO37" i="1" s="1"/>
  <c r="BQ37" i="1" s="1"/>
  <c r="AQ36" i="1"/>
  <c r="AS36" i="1" s="1"/>
  <c r="AU36" i="1" s="1"/>
  <c r="AW36" i="1" s="1"/>
  <c r="AY36" i="1" s="1"/>
  <c r="BA36" i="1" s="1"/>
  <c r="BC36" i="1" s="1"/>
  <c r="BE36" i="1" s="1"/>
  <c r="BG36" i="1" s="1"/>
  <c r="BI36" i="1" s="1"/>
  <c r="BK36" i="1" s="1"/>
  <c r="BM36" i="1" s="1"/>
  <c r="BO36" i="1" s="1"/>
  <c r="BQ36" i="1" s="1"/>
  <c r="AQ33" i="1"/>
  <c r="AS33" i="1" s="1"/>
  <c r="AU33" i="1" s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AQ28" i="1"/>
  <c r="AS28" i="1" s="1"/>
  <c r="AU28" i="1" s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AQ26" i="1"/>
  <c r="AS26" i="1" s="1"/>
  <c r="AU26" i="1" s="1"/>
  <c r="AW26" i="1" s="1"/>
  <c r="AY26" i="1" s="1"/>
  <c r="BA26" i="1" s="1"/>
  <c r="BC26" i="1" s="1"/>
  <c r="BE26" i="1" s="1"/>
  <c r="BG26" i="1" s="1"/>
  <c r="BI26" i="1" s="1"/>
  <c r="BK26" i="1" s="1"/>
  <c r="BM26" i="1" s="1"/>
  <c r="BO26" i="1" s="1"/>
  <c r="BQ26" i="1" s="1"/>
  <c r="AQ25" i="1"/>
  <c r="AS25" i="1" s="1"/>
  <c r="AU25" i="1" s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AQ24" i="1"/>
  <c r="AS24" i="1" s="1"/>
  <c r="AU24" i="1" s="1"/>
  <c r="AW24" i="1" s="1"/>
  <c r="AY24" i="1" s="1"/>
  <c r="BA24" i="1" s="1"/>
  <c r="BC24" i="1" s="1"/>
  <c r="BE24" i="1" s="1"/>
  <c r="BG24" i="1" s="1"/>
  <c r="BI24" i="1" s="1"/>
  <c r="BK24" i="1" s="1"/>
  <c r="BM24" i="1" s="1"/>
  <c r="BO24" i="1" s="1"/>
  <c r="BQ24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AH251" i="1" s="1"/>
  <c r="AJ251" i="1" s="1"/>
  <c r="AL251" i="1" s="1"/>
  <c r="AN251" i="1" s="1"/>
  <c r="F250" i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AH250" i="1" s="1"/>
  <c r="AJ250" i="1" s="1"/>
  <c r="AL250" i="1" s="1"/>
  <c r="AN250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AH249" i="1" s="1"/>
  <c r="AJ249" i="1" s="1"/>
  <c r="AL249" i="1" s="1"/>
  <c r="AN249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AL248" i="1" s="1"/>
  <c r="AN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AL247" i="1" s="1"/>
  <c r="AN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AL246" i="1" s="1"/>
  <c r="AN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AL245" i="1" s="1"/>
  <c r="AN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AL244" i="1" s="1"/>
  <c r="AN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AL243" i="1" s="1"/>
  <c r="AN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AL242" i="1" s="1"/>
  <c r="AN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AL241" i="1" s="1"/>
  <c r="AN241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AH237" i="1" s="1"/>
  <c r="AJ237" i="1" s="1"/>
  <c r="AL237" i="1" s="1"/>
  <c r="AN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AF236" i="1" s="1"/>
  <c r="AH236" i="1" s="1"/>
  <c r="AJ236" i="1" s="1"/>
  <c r="AL236" i="1" s="1"/>
  <c r="AN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L232" i="1" s="1"/>
  <c r="AN232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AL229" i="1" s="1"/>
  <c r="AN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AH228" i="1" s="1"/>
  <c r="AJ228" i="1" s="1"/>
  <c r="AL228" i="1" s="1"/>
  <c r="AN228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AL227" i="1" s="1"/>
  <c r="AN227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AH221" i="1" s="1"/>
  <c r="AJ221" i="1" s="1"/>
  <c r="AL221" i="1" s="1"/>
  <c r="AN221" i="1" s="1"/>
  <c r="F220" i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AH207" i="1" s="1"/>
  <c r="AJ207" i="1" s="1"/>
  <c r="AL207" i="1" s="1"/>
  <c r="AN207" i="1" s="1"/>
  <c r="F206" i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AL202" i="1" s="1"/>
  <c r="AN202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AL198" i="1" s="1"/>
  <c r="AN198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AJ195" i="1" s="1"/>
  <c r="AL195" i="1" s="1"/>
  <c r="AN195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AL194" i="1" s="1"/>
  <c r="AN194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AJ191" i="1" s="1"/>
  <c r="AL191" i="1" s="1"/>
  <c r="AN191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AL190" i="1" s="1"/>
  <c r="AN190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F186" i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F186" i="1" s="1"/>
  <c r="AH186" i="1" s="1"/>
  <c r="AJ186" i="1" s="1"/>
  <c r="AL186" i="1" s="1"/>
  <c r="AN186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AF181" i="1" s="1"/>
  <c r="AH181" i="1" s="1"/>
  <c r="AJ181" i="1" s="1"/>
  <c r="AL181" i="1" s="1"/>
  <c r="AN181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AH178" i="1" s="1"/>
  <c r="AJ178" i="1" s="1"/>
  <c r="AL178" i="1" s="1"/>
  <c r="AN178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AF177" i="1" s="1"/>
  <c r="AH177" i="1" s="1"/>
  <c r="AJ177" i="1" s="1"/>
  <c r="AL177" i="1" s="1"/>
  <c r="AN177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AL173" i="1" s="1"/>
  <c r="AN173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AL169" i="1" s="1"/>
  <c r="AN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AH157" i="1" s="1"/>
  <c r="AJ157" i="1" s="1"/>
  <c r="AL157" i="1" s="1"/>
  <c r="AN157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AL153" i="1" s="1"/>
  <c r="AN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AL149" i="1" s="1"/>
  <c r="AN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AL127" i="1" s="1"/>
  <c r="AN127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AL117" i="1" s="1"/>
  <c r="AN117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AL113" i="1" s="1"/>
  <c r="AN113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AL111" i="1" s="1"/>
  <c r="AN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AL110" i="1" s="1"/>
  <c r="AN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AL108" i="1" s="1"/>
  <c r="AN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AL107" i="1" s="1"/>
  <c r="AN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AD103" i="1" s="1"/>
  <c r="AF103" i="1" s="1"/>
  <c r="AH103" i="1" s="1"/>
  <c r="AJ103" i="1" s="1"/>
  <c r="AL103" i="1" s="1"/>
  <c r="AN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AL84" i="1" s="1"/>
  <c r="AN84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AL75" i="1" s="1"/>
  <c r="AN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AL72" i="1" s="1"/>
  <c r="AN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AL71" i="1" s="1"/>
  <c r="AN71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AL68" i="1" s="1"/>
  <c r="AN6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F59" i="1" s="1"/>
  <c r="AH59" i="1" s="1"/>
  <c r="AJ59" i="1" s="1"/>
  <c r="AL59" i="1" s="1"/>
  <c r="AN59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AL56" i="1" s="1"/>
  <c r="AN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AF55" i="1" s="1"/>
  <c r="AH55" i="1" s="1"/>
  <c r="AJ55" i="1" s="1"/>
  <c r="AL55" i="1" s="1"/>
  <c r="AN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AL53" i="1" s="1"/>
  <c r="AN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AL52" i="1" s="1"/>
  <c r="AN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AL51" i="1" s="1"/>
  <c r="AN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AL50" i="1" s="1"/>
  <c r="AN50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AL41" i="1" s="1"/>
  <c r="AN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AL40" i="1" s="1"/>
  <c r="AN40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AL37" i="1" s="1"/>
  <c r="AN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AH36" i="1" s="1"/>
  <c r="AJ36" i="1" s="1"/>
  <c r="AL36" i="1" s="1"/>
  <c r="AN36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AF26" i="1" s="1"/>
  <c r="AH26" i="1" s="1"/>
  <c r="AJ26" i="1" s="1"/>
  <c r="AL26" i="1" s="1"/>
  <c r="AN26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E271" i="1"/>
  <c r="E230" i="1"/>
  <c r="E223" i="1" s="1"/>
  <c r="E226" i="1"/>
  <c r="E225" i="1"/>
  <c r="E219" i="1"/>
  <c r="E209" i="1"/>
  <c r="E204" i="1"/>
  <c r="E200" i="1"/>
  <c r="E196" i="1"/>
  <c r="E192" i="1"/>
  <c r="E188" i="1"/>
  <c r="E183" i="1"/>
  <c r="E179" i="1"/>
  <c r="E175" i="1"/>
  <c r="E166" i="1"/>
  <c r="E261" i="1" s="1"/>
  <c r="E165" i="1"/>
  <c r="E144" i="1"/>
  <c r="E125" i="1"/>
  <c r="E122" i="1"/>
  <c r="E119" i="1"/>
  <c r="E114" i="1"/>
  <c r="E264" i="1"/>
  <c r="E94" i="1"/>
  <c r="E57" i="1"/>
  <c r="E48" i="1"/>
  <c r="E38" i="1"/>
  <c r="E270" i="1" s="1"/>
  <c r="BR221" i="1" l="1"/>
  <c r="BS221" i="1" s="1"/>
  <c r="BT221" i="1" s="1"/>
  <c r="BA221" i="1"/>
  <c r="BC221" i="1" s="1"/>
  <c r="BE221" i="1" s="1"/>
  <c r="BG221" i="1" s="1"/>
  <c r="BI221" i="1" s="1"/>
  <c r="BK221" i="1" s="1"/>
  <c r="BM221" i="1" s="1"/>
  <c r="BO221" i="1" s="1"/>
  <c r="BQ221" i="1" s="1"/>
  <c r="BS267" i="1"/>
  <c r="E267" i="1"/>
  <c r="E90" i="1"/>
  <c r="E140" i="1"/>
  <c r="E269" i="1"/>
  <c r="BS90" i="1"/>
  <c r="BS140" i="1"/>
  <c r="BS269" i="1"/>
  <c r="E18" i="1"/>
  <c r="BS270" i="1"/>
  <c r="BS18" i="1"/>
  <c r="E263" i="1"/>
  <c r="BS263" i="1"/>
  <c r="BS268" i="1"/>
  <c r="BS223" i="1"/>
  <c r="BS163" i="1"/>
  <c r="BS262" i="1"/>
  <c r="E262" i="1"/>
  <c r="E163" i="1"/>
  <c r="E268" i="1"/>
  <c r="AQ240" i="1"/>
  <c r="AS240" i="1" s="1"/>
  <c r="AU240" i="1" s="1"/>
  <c r="AW240" i="1" s="1"/>
  <c r="AY240" i="1" s="1"/>
  <c r="BA240" i="1" s="1"/>
  <c r="BC240" i="1" s="1"/>
  <c r="BE240" i="1" s="1"/>
  <c r="BG240" i="1" s="1"/>
  <c r="BI240" i="1" s="1"/>
  <c r="BK240" i="1" s="1"/>
  <c r="BM240" i="1" s="1"/>
  <c r="BO240" i="1" s="1"/>
  <c r="BQ240" i="1" s="1"/>
  <c r="BR240" i="1"/>
  <c r="BT240" i="1" s="1"/>
  <c r="BV240" i="1" s="1"/>
  <c r="BX240" i="1" s="1"/>
  <c r="BZ240" i="1" s="1"/>
  <c r="CB240" i="1" s="1"/>
  <c r="CD240" i="1" s="1"/>
  <c r="CF240" i="1" s="1"/>
  <c r="CH240" i="1" s="1"/>
  <c r="CJ240" i="1" s="1"/>
  <c r="CL240" i="1" s="1"/>
  <c r="CN240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AH240" i="1" s="1"/>
  <c r="AJ240" i="1" s="1"/>
  <c r="AL240" i="1" s="1"/>
  <c r="AN240" i="1" s="1"/>
  <c r="BU221" i="1" l="1"/>
  <c r="BV221" i="1" s="1"/>
  <c r="BS271" i="1"/>
  <c r="BS219" i="1"/>
  <c r="BS259" i="1" s="1"/>
  <c r="BS276" i="1" s="1"/>
  <c r="E259" i="1"/>
  <c r="AQ165" i="1"/>
  <c r="AS165" i="1" s="1"/>
  <c r="AU165" i="1" s="1"/>
  <c r="AW165" i="1" s="1"/>
  <c r="AY165" i="1" s="1"/>
  <c r="BA165" i="1" s="1"/>
  <c r="BC165" i="1" s="1"/>
  <c r="BE165" i="1" s="1"/>
  <c r="BG165" i="1" s="1"/>
  <c r="BI165" i="1" s="1"/>
  <c r="BK165" i="1" s="1"/>
  <c r="BM165" i="1" s="1"/>
  <c r="BO165" i="1" s="1"/>
  <c r="BQ165" i="1" s="1"/>
  <c r="BR165" i="1"/>
  <c r="BT165" i="1" s="1"/>
  <c r="BV165" i="1" s="1"/>
  <c r="BX165" i="1" s="1"/>
  <c r="BZ165" i="1" s="1"/>
  <c r="CB165" i="1" s="1"/>
  <c r="CD165" i="1" s="1"/>
  <c r="CF165" i="1" s="1"/>
  <c r="CH165" i="1" s="1"/>
  <c r="CJ165" i="1" s="1"/>
  <c r="CL165" i="1" s="1"/>
  <c r="CN165" i="1" s="1"/>
  <c r="AQ166" i="1"/>
  <c r="AS166" i="1" s="1"/>
  <c r="AU166" i="1" s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BR166" i="1"/>
  <c r="BT166" i="1" s="1"/>
  <c r="BV166" i="1" s="1"/>
  <c r="BX166" i="1" s="1"/>
  <c r="BZ166" i="1" s="1"/>
  <c r="CB166" i="1" s="1"/>
  <c r="CD166" i="1" s="1"/>
  <c r="CF166" i="1" s="1"/>
  <c r="CH166" i="1" s="1"/>
  <c r="CJ166" i="1" s="1"/>
  <c r="CL166" i="1" s="1"/>
  <c r="CN166" i="1" s="1"/>
  <c r="D165" i="1"/>
  <c r="F165" i="1" s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AL165" i="1" s="1"/>
  <c r="AN165" i="1" s="1"/>
  <c r="D166" i="1"/>
  <c r="F166" i="1" s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AQ204" i="1"/>
  <c r="AS204" i="1" s="1"/>
  <c r="AU204" i="1" s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BR204" i="1"/>
  <c r="BT204" i="1" s="1"/>
  <c r="BV204" i="1" s="1"/>
  <c r="BX204" i="1" s="1"/>
  <c r="BZ204" i="1" s="1"/>
  <c r="CB204" i="1" s="1"/>
  <c r="CD204" i="1" s="1"/>
  <c r="CF204" i="1" s="1"/>
  <c r="CH204" i="1" s="1"/>
  <c r="CJ204" i="1" s="1"/>
  <c r="CL204" i="1" s="1"/>
  <c r="CN204" i="1" s="1"/>
  <c r="D204" i="1"/>
  <c r="F204" i="1" s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BW221" i="1" l="1"/>
  <c r="BX221" i="1" s="1"/>
  <c r="BU271" i="1"/>
  <c r="BU219" i="1"/>
  <c r="BU259" i="1" s="1"/>
  <c r="BU276" i="1" s="1"/>
  <c r="BS266" i="1"/>
  <c r="AQ142" i="1"/>
  <c r="AS142" i="1" s="1"/>
  <c r="AU142" i="1" s="1"/>
  <c r="AW142" i="1" s="1"/>
  <c r="AY142" i="1" s="1"/>
  <c r="BA142" i="1" s="1"/>
  <c r="BC142" i="1" s="1"/>
  <c r="BE142" i="1" s="1"/>
  <c r="BG142" i="1" s="1"/>
  <c r="BI142" i="1" s="1"/>
  <c r="BK142" i="1" s="1"/>
  <c r="BM142" i="1" s="1"/>
  <c r="BO142" i="1" s="1"/>
  <c r="BQ142" i="1" s="1"/>
  <c r="BR142" i="1"/>
  <c r="BT142" i="1" s="1"/>
  <c r="BV142" i="1" s="1"/>
  <c r="BX142" i="1" s="1"/>
  <c r="BZ142" i="1" s="1"/>
  <c r="CB142" i="1" s="1"/>
  <c r="CD142" i="1" s="1"/>
  <c r="CF142" i="1" s="1"/>
  <c r="CH142" i="1" s="1"/>
  <c r="CJ142" i="1" s="1"/>
  <c r="CL142" i="1" s="1"/>
  <c r="CN142" i="1" s="1"/>
  <c r="D142" i="1"/>
  <c r="F142" i="1" s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AL142" i="1" s="1"/>
  <c r="AN142" i="1" s="1"/>
  <c r="BY221" i="1" l="1"/>
  <c r="BZ221" i="1" s="1"/>
  <c r="CB221" i="1" s="1"/>
  <c r="CD221" i="1" s="1"/>
  <c r="CF221" i="1" s="1"/>
  <c r="CH221" i="1" s="1"/>
  <c r="CJ221" i="1" s="1"/>
  <c r="CL221" i="1" s="1"/>
  <c r="CN221" i="1" s="1"/>
  <c r="BW219" i="1"/>
  <c r="BW259" i="1" s="1"/>
  <c r="BW276" i="1" s="1"/>
  <c r="BW271" i="1"/>
  <c r="BR95" i="1"/>
  <c r="AQ94" i="1"/>
  <c r="AS94" i="1" s="1"/>
  <c r="AU94" i="1" s="1"/>
  <c r="AW94" i="1" s="1"/>
  <c r="AY94" i="1" s="1"/>
  <c r="BA94" i="1" s="1"/>
  <c r="BC94" i="1" s="1"/>
  <c r="BE94" i="1" s="1"/>
  <c r="BG94" i="1" s="1"/>
  <c r="BI94" i="1" s="1"/>
  <c r="BK94" i="1" s="1"/>
  <c r="BM94" i="1" s="1"/>
  <c r="BO94" i="1" s="1"/>
  <c r="BQ94" i="1" s="1"/>
  <c r="BR94" i="1"/>
  <c r="BT94" i="1" s="1"/>
  <c r="BV94" i="1" s="1"/>
  <c r="BX94" i="1" s="1"/>
  <c r="BZ94" i="1" s="1"/>
  <c r="CB94" i="1" s="1"/>
  <c r="CD94" i="1" s="1"/>
  <c r="CF94" i="1" s="1"/>
  <c r="CH94" i="1" s="1"/>
  <c r="CJ94" i="1" s="1"/>
  <c r="CL94" i="1" s="1"/>
  <c r="CN94" i="1" s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AL94" i="1" s="1"/>
  <c r="AN94" i="1" s="1"/>
  <c r="AQ93" i="1"/>
  <c r="AS93" i="1" s="1"/>
  <c r="AU93" i="1" s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BR93" i="1"/>
  <c r="BT93" i="1" s="1"/>
  <c r="BV93" i="1" s="1"/>
  <c r="BX93" i="1" s="1"/>
  <c r="BZ93" i="1" s="1"/>
  <c r="CB93" i="1" s="1"/>
  <c r="CD93" i="1" s="1"/>
  <c r="CF93" i="1" s="1"/>
  <c r="CH93" i="1" s="1"/>
  <c r="CJ93" i="1" s="1"/>
  <c r="CL93" i="1" s="1"/>
  <c r="CN93" i="1" s="1"/>
  <c r="D93" i="1"/>
  <c r="F93" i="1" s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AQ92" i="1"/>
  <c r="AS92" i="1" s="1"/>
  <c r="AU92" i="1" s="1"/>
  <c r="AW92" i="1" s="1"/>
  <c r="AY92" i="1" s="1"/>
  <c r="BA92" i="1" s="1"/>
  <c r="BC92" i="1" s="1"/>
  <c r="BE92" i="1" s="1"/>
  <c r="BG92" i="1" s="1"/>
  <c r="BI92" i="1" s="1"/>
  <c r="BK92" i="1" s="1"/>
  <c r="BM92" i="1" s="1"/>
  <c r="BO92" i="1" s="1"/>
  <c r="BQ92" i="1" s="1"/>
  <c r="BR92" i="1"/>
  <c r="BT92" i="1" s="1"/>
  <c r="BV92" i="1" s="1"/>
  <c r="BX92" i="1" s="1"/>
  <c r="BZ92" i="1" s="1"/>
  <c r="CB92" i="1" s="1"/>
  <c r="CD92" i="1" s="1"/>
  <c r="CF92" i="1" s="1"/>
  <c r="CH92" i="1" s="1"/>
  <c r="CJ92" i="1" s="1"/>
  <c r="CL92" i="1" s="1"/>
  <c r="CN9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L92" i="1" s="1"/>
  <c r="AN92" i="1" s="1"/>
  <c r="AQ125" i="1"/>
  <c r="AS125" i="1" s="1"/>
  <c r="AU125" i="1" s="1"/>
  <c r="AW125" i="1" s="1"/>
  <c r="AY125" i="1" s="1"/>
  <c r="BA125" i="1" s="1"/>
  <c r="BC125" i="1" s="1"/>
  <c r="BE125" i="1" s="1"/>
  <c r="BG125" i="1" s="1"/>
  <c r="BI125" i="1" s="1"/>
  <c r="BK125" i="1" s="1"/>
  <c r="BM125" i="1" s="1"/>
  <c r="BO125" i="1" s="1"/>
  <c r="BQ125" i="1" s="1"/>
  <c r="BR125" i="1"/>
  <c r="BT125" i="1" s="1"/>
  <c r="BV125" i="1" s="1"/>
  <c r="BX125" i="1" s="1"/>
  <c r="BZ125" i="1" s="1"/>
  <c r="CB125" i="1" s="1"/>
  <c r="CD125" i="1" s="1"/>
  <c r="CF125" i="1" s="1"/>
  <c r="CH125" i="1" s="1"/>
  <c r="CJ125" i="1" s="1"/>
  <c r="CL125" i="1" s="1"/>
  <c r="CN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AL125" i="1" s="1"/>
  <c r="AN125" i="1" s="1"/>
  <c r="AQ122" i="1"/>
  <c r="AS122" i="1" s="1"/>
  <c r="AU122" i="1" s="1"/>
  <c r="AW122" i="1" s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BR122" i="1"/>
  <c r="BT122" i="1" s="1"/>
  <c r="BV122" i="1" s="1"/>
  <c r="BX122" i="1" s="1"/>
  <c r="BZ122" i="1" s="1"/>
  <c r="CB122" i="1" s="1"/>
  <c r="CD122" i="1" s="1"/>
  <c r="CF122" i="1" s="1"/>
  <c r="CH122" i="1" s="1"/>
  <c r="CJ122" i="1" s="1"/>
  <c r="CL122" i="1" s="1"/>
  <c r="CN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AQ119" i="1"/>
  <c r="AS119" i="1" s="1"/>
  <c r="AU119" i="1" s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R119" i="1"/>
  <c r="BT119" i="1" s="1"/>
  <c r="BV119" i="1" s="1"/>
  <c r="BX119" i="1" s="1"/>
  <c r="BZ119" i="1" s="1"/>
  <c r="CB119" i="1" s="1"/>
  <c r="CD119" i="1" s="1"/>
  <c r="CF119" i="1" s="1"/>
  <c r="CH119" i="1" s="1"/>
  <c r="CJ119" i="1" s="1"/>
  <c r="CL119" i="1" s="1"/>
  <c r="CN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AQ114" i="1"/>
  <c r="AS114" i="1" s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BR114" i="1"/>
  <c r="BT114" i="1" s="1"/>
  <c r="BV114" i="1" s="1"/>
  <c r="BX114" i="1" s="1"/>
  <c r="BZ114" i="1" s="1"/>
  <c r="CB114" i="1" s="1"/>
  <c r="CD114" i="1" s="1"/>
  <c r="CF114" i="1" s="1"/>
  <c r="CH114" i="1" s="1"/>
  <c r="CJ114" i="1" s="1"/>
  <c r="CL114" i="1" s="1"/>
  <c r="CN114" i="1" s="1"/>
  <c r="D114" i="1"/>
  <c r="F114" i="1" s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BY219" i="1" l="1"/>
  <c r="BY259" i="1" s="1"/>
  <c r="BY276" i="1" s="1"/>
  <c r="BY271" i="1"/>
  <c r="BR264" i="1"/>
  <c r="BT264" i="1" s="1"/>
  <c r="BV264" i="1" s="1"/>
  <c r="BX264" i="1" s="1"/>
  <c r="BZ264" i="1" s="1"/>
  <c r="CB264" i="1" s="1"/>
  <c r="CD264" i="1" s="1"/>
  <c r="CF264" i="1" s="1"/>
  <c r="CH264" i="1" s="1"/>
  <c r="CJ264" i="1" s="1"/>
  <c r="CL264" i="1" s="1"/>
  <c r="CN264" i="1" s="1"/>
  <c r="BT95" i="1"/>
  <c r="BV95" i="1" s="1"/>
  <c r="BX95" i="1" s="1"/>
  <c r="BZ95" i="1" s="1"/>
  <c r="CB95" i="1" s="1"/>
  <c r="CD95" i="1" s="1"/>
  <c r="CF95" i="1" s="1"/>
  <c r="CH95" i="1" s="1"/>
  <c r="CJ95" i="1" s="1"/>
  <c r="CL95" i="1" s="1"/>
  <c r="CN95" i="1" s="1"/>
  <c r="AQ264" i="1"/>
  <c r="AS264" i="1" s="1"/>
  <c r="AU264" i="1" s="1"/>
  <c r="AW264" i="1" s="1"/>
  <c r="AY264" i="1" s="1"/>
  <c r="BA264" i="1" s="1"/>
  <c r="BC264" i="1" s="1"/>
  <c r="BE264" i="1" s="1"/>
  <c r="BG264" i="1" s="1"/>
  <c r="BI264" i="1" s="1"/>
  <c r="BK264" i="1" s="1"/>
  <c r="BM264" i="1" s="1"/>
  <c r="BO264" i="1" s="1"/>
  <c r="BQ264" i="1" s="1"/>
  <c r="AQ95" i="1"/>
  <c r="AS95" i="1" s="1"/>
  <c r="AU95" i="1" s="1"/>
  <c r="AW95" i="1" s="1"/>
  <c r="AY95" i="1" s="1"/>
  <c r="BA95" i="1" s="1"/>
  <c r="BC95" i="1" s="1"/>
  <c r="BE95" i="1" s="1"/>
  <c r="BG95" i="1" s="1"/>
  <c r="BI95" i="1" s="1"/>
  <c r="BK95" i="1" s="1"/>
  <c r="BM95" i="1" s="1"/>
  <c r="BO95" i="1" s="1"/>
  <c r="BQ95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H264" i="1" s="1"/>
  <c r="AJ264" i="1" s="1"/>
  <c r="AL264" i="1" s="1"/>
  <c r="AN264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BR90" i="1"/>
  <c r="BT90" i="1" s="1"/>
  <c r="BV90" i="1" s="1"/>
  <c r="BX90" i="1" s="1"/>
  <c r="BZ90" i="1" s="1"/>
  <c r="CB90" i="1" s="1"/>
  <c r="CD90" i="1" s="1"/>
  <c r="CF90" i="1" s="1"/>
  <c r="CH90" i="1" s="1"/>
  <c r="CJ90" i="1" s="1"/>
  <c r="CL90" i="1" s="1"/>
  <c r="CN90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AL268" i="1" s="1"/>
  <c r="AN268" i="1" s="1"/>
  <c r="BR268" i="1"/>
  <c r="BT268" i="1" s="1"/>
  <c r="BV268" i="1" s="1"/>
  <c r="BX268" i="1" s="1"/>
  <c r="BZ268" i="1" s="1"/>
  <c r="CB268" i="1" s="1"/>
  <c r="CD268" i="1" s="1"/>
  <c r="CF268" i="1" s="1"/>
  <c r="CH268" i="1" s="1"/>
  <c r="CJ268" i="1" s="1"/>
  <c r="CL268" i="1" s="1"/>
  <c r="CN268" i="1" s="1"/>
  <c r="AQ90" i="1"/>
  <c r="AS90" i="1" s="1"/>
  <c r="AU90" i="1" s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AQ268" i="1"/>
  <c r="AS268" i="1" s="1"/>
  <c r="AU268" i="1" s="1"/>
  <c r="AW268" i="1" s="1"/>
  <c r="AY268" i="1" s="1"/>
  <c r="BA268" i="1" s="1"/>
  <c r="BC268" i="1" s="1"/>
  <c r="BE268" i="1" s="1"/>
  <c r="BG268" i="1" s="1"/>
  <c r="BI268" i="1" s="1"/>
  <c r="BK268" i="1" s="1"/>
  <c r="BM268" i="1" s="1"/>
  <c r="BO268" i="1" s="1"/>
  <c r="BQ268" i="1" s="1"/>
  <c r="AQ226" i="1" l="1"/>
  <c r="AS226" i="1" s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BR226" i="1"/>
  <c r="BT226" i="1" s="1"/>
  <c r="BV226" i="1" s="1"/>
  <c r="BX226" i="1" s="1"/>
  <c r="BZ226" i="1" s="1"/>
  <c r="CB226" i="1" s="1"/>
  <c r="CD226" i="1" s="1"/>
  <c r="CF226" i="1" s="1"/>
  <c r="CH226" i="1" s="1"/>
  <c r="CJ226" i="1" s="1"/>
  <c r="CL226" i="1" s="1"/>
  <c r="CN226" i="1" s="1"/>
  <c r="D226" i="1"/>
  <c r="F226" i="1" s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AQ225" i="1"/>
  <c r="AS225" i="1" s="1"/>
  <c r="AU225" i="1" s="1"/>
  <c r="AW225" i="1" s="1"/>
  <c r="AY225" i="1" s="1"/>
  <c r="BA225" i="1" s="1"/>
  <c r="BC225" i="1" s="1"/>
  <c r="BE225" i="1" s="1"/>
  <c r="BG225" i="1" s="1"/>
  <c r="BI225" i="1" s="1"/>
  <c r="BK225" i="1" s="1"/>
  <c r="BM225" i="1" s="1"/>
  <c r="BO225" i="1" s="1"/>
  <c r="BQ225" i="1" s="1"/>
  <c r="BR225" i="1"/>
  <c r="BT225" i="1" s="1"/>
  <c r="BV225" i="1" s="1"/>
  <c r="BX225" i="1" s="1"/>
  <c r="BZ225" i="1" s="1"/>
  <c r="CB225" i="1" s="1"/>
  <c r="CD225" i="1" s="1"/>
  <c r="CF225" i="1" s="1"/>
  <c r="CH225" i="1" s="1"/>
  <c r="CJ225" i="1" s="1"/>
  <c r="CL225" i="1" s="1"/>
  <c r="CN225" i="1" s="1"/>
  <c r="D225" i="1"/>
  <c r="F225" i="1" s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L225" i="1" s="1"/>
  <c r="AN225" i="1" s="1"/>
  <c r="BR230" i="1"/>
  <c r="D230" i="1"/>
  <c r="BT272" i="1" l="1"/>
  <c r="BV272" i="1" s="1"/>
  <c r="BX272" i="1" s="1"/>
  <c r="BZ272" i="1" s="1"/>
  <c r="CB272" i="1" s="1"/>
  <c r="CD272" i="1" s="1"/>
  <c r="CF272" i="1" s="1"/>
  <c r="CH272" i="1" s="1"/>
  <c r="CJ272" i="1" s="1"/>
  <c r="CL272" i="1" s="1"/>
  <c r="CN272" i="1" s="1"/>
  <c r="BT230" i="1"/>
  <c r="BV230" i="1" s="1"/>
  <c r="BX230" i="1" s="1"/>
  <c r="BZ230" i="1" s="1"/>
  <c r="CB230" i="1" s="1"/>
  <c r="CD230" i="1" s="1"/>
  <c r="CF230" i="1" s="1"/>
  <c r="CH230" i="1" s="1"/>
  <c r="CJ230" i="1" s="1"/>
  <c r="CL230" i="1" s="1"/>
  <c r="CN230" i="1" s="1"/>
  <c r="AQ223" i="1"/>
  <c r="AS223" i="1" s="1"/>
  <c r="AU223" i="1" s="1"/>
  <c r="AW223" i="1" s="1"/>
  <c r="AY223" i="1" s="1"/>
  <c r="BA223" i="1" s="1"/>
  <c r="BC223" i="1" s="1"/>
  <c r="BE223" i="1" s="1"/>
  <c r="BG223" i="1" s="1"/>
  <c r="BI223" i="1" s="1"/>
  <c r="BK223" i="1" s="1"/>
  <c r="BM223" i="1" s="1"/>
  <c r="BO223" i="1" s="1"/>
  <c r="BQ223" i="1" s="1"/>
  <c r="AQ230" i="1"/>
  <c r="AS230" i="1" s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BR223" i="1"/>
  <c r="BT223" i="1" s="1"/>
  <c r="BV223" i="1" s="1"/>
  <c r="BX223" i="1" s="1"/>
  <c r="BZ223" i="1" s="1"/>
  <c r="CB223" i="1" s="1"/>
  <c r="CD223" i="1" s="1"/>
  <c r="CF223" i="1" s="1"/>
  <c r="CH223" i="1" s="1"/>
  <c r="CJ223" i="1" s="1"/>
  <c r="CL223" i="1" s="1"/>
  <c r="CN223" i="1" s="1"/>
  <c r="AQ272" i="1"/>
  <c r="AS272" i="1" s="1"/>
  <c r="AU272" i="1" s="1"/>
  <c r="AW272" i="1" s="1"/>
  <c r="AY272" i="1" s="1"/>
  <c r="BA272" i="1" s="1"/>
  <c r="BC272" i="1" s="1"/>
  <c r="BE272" i="1" s="1"/>
  <c r="BG272" i="1" s="1"/>
  <c r="BI272" i="1" s="1"/>
  <c r="BK272" i="1" s="1"/>
  <c r="BM272" i="1" s="1"/>
  <c r="BO272" i="1" s="1"/>
  <c r="BQ272" i="1" s="1"/>
  <c r="F272" i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B272" i="1" s="1"/>
  <c r="AD272" i="1" s="1"/>
  <c r="AF272" i="1" s="1"/>
  <c r="AH272" i="1" s="1"/>
  <c r="AJ272" i="1" s="1"/>
  <c r="AL272" i="1" s="1"/>
  <c r="AN272" i="1" s="1"/>
  <c r="AQ271" i="1" l="1"/>
  <c r="AS271" i="1" s="1"/>
  <c r="AU271" i="1" s="1"/>
  <c r="AW271" i="1" s="1"/>
  <c r="AY271" i="1" s="1"/>
  <c r="BA271" i="1" s="1"/>
  <c r="BC271" i="1" s="1"/>
  <c r="BE271" i="1" s="1"/>
  <c r="BG271" i="1" s="1"/>
  <c r="BI271" i="1" s="1"/>
  <c r="BK271" i="1" s="1"/>
  <c r="BM271" i="1" s="1"/>
  <c r="BO271" i="1" s="1"/>
  <c r="BQ271" i="1" s="1"/>
  <c r="BR271" i="1"/>
  <c r="BT271" i="1" s="1"/>
  <c r="BV271" i="1" s="1"/>
  <c r="BX271" i="1" s="1"/>
  <c r="BZ271" i="1" s="1"/>
  <c r="CB271" i="1" s="1"/>
  <c r="CD271" i="1" s="1"/>
  <c r="CF271" i="1" s="1"/>
  <c r="CH271" i="1" s="1"/>
  <c r="CJ271" i="1" s="1"/>
  <c r="CL271" i="1" s="1"/>
  <c r="CN271" i="1" s="1"/>
  <c r="D271" i="1"/>
  <c r="F271" i="1" s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AH271" i="1" s="1"/>
  <c r="AJ271" i="1" s="1"/>
  <c r="AL271" i="1" s="1"/>
  <c r="AN271" i="1" s="1"/>
  <c r="AQ219" i="1"/>
  <c r="AS219" i="1" s="1"/>
  <c r="AU219" i="1" s="1"/>
  <c r="AW219" i="1" s="1"/>
  <c r="AY219" i="1" s="1"/>
  <c r="BA219" i="1" s="1"/>
  <c r="BC219" i="1" s="1"/>
  <c r="BE219" i="1" s="1"/>
  <c r="BG219" i="1" s="1"/>
  <c r="BI219" i="1" s="1"/>
  <c r="BK219" i="1" s="1"/>
  <c r="BM219" i="1" s="1"/>
  <c r="BO219" i="1" s="1"/>
  <c r="BQ219" i="1" s="1"/>
  <c r="BR219" i="1"/>
  <c r="BT219" i="1" s="1"/>
  <c r="BV219" i="1" s="1"/>
  <c r="BX219" i="1" s="1"/>
  <c r="BZ219" i="1" s="1"/>
  <c r="CB219" i="1" s="1"/>
  <c r="CD219" i="1" s="1"/>
  <c r="CF219" i="1" s="1"/>
  <c r="CH219" i="1" s="1"/>
  <c r="CJ219" i="1" s="1"/>
  <c r="CL219" i="1" s="1"/>
  <c r="CN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AL219" i="1" s="1"/>
  <c r="AN219" i="1" s="1"/>
  <c r="AQ261" i="1" l="1"/>
  <c r="AS261" i="1" s="1"/>
  <c r="AU261" i="1" s="1"/>
  <c r="AW261" i="1" s="1"/>
  <c r="AY261" i="1" s="1"/>
  <c r="BA261" i="1" s="1"/>
  <c r="BC261" i="1" s="1"/>
  <c r="BE261" i="1" s="1"/>
  <c r="BG261" i="1" s="1"/>
  <c r="BI261" i="1" s="1"/>
  <c r="BK261" i="1" s="1"/>
  <c r="BM261" i="1" s="1"/>
  <c r="BO261" i="1" s="1"/>
  <c r="BQ261" i="1" s="1"/>
  <c r="BR261" i="1"/>
  <c r="BT261" i="1" s="1"/>
  <c r="BV261" i="1" s="1"/>
  <c r="BX261" i="1" s="1"/>
  <c r="BZ261" i="1" s="1"/>
  <c r="CB261" i="1" s="1"/>
  <c r="CD261" i="1" s="1"/>
  <c r="CF261" i="1" s="1"/>
  <c r="CH261" i="1" s="1"/>
  <c r="CJ261" i="1" s="1"/>
  <c r="CL261" i="1" s="1"/>
  <c r="CN261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H261" i="1" s="1"/>
  <c r="AJ261" i="1" s="1"/>
  <c r="AL261" i="1" s="1"/>
  <c r="AN261" i="1" s="1"/>
  <c r="AQ209" i="1"/>
  <c r="AS209" i="1" s="1"/>
  <c r="AU209" i="1" s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BR209" i="1"/>
  <c r="BT209" i="1" s="1"/>
  <c r="BV209" i="1" s="1"/>
  <c r="BX209" i="1" s="1"/>
  <c r="BZ209" i="1" s="1"/>
  <c r="CB209" i="1" s="1"/>
  <c r="CD209" i="1" s="1"/>
  <c r="CF209" i="1" s="1"/>
  <c r="CH209" i="1" s="1"/>
  <c r="CJ209" i="1" s="1"/>
  <c r="CL209" i="1" s="1"/>
  <c r="CN209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AQ200" i="1"/>
  <c r="AS200" i="1" s="1"/>
  <c r="AU200" i="1" s="1"/>
  <c r="AW200" i="1" s="1"/>
  <c r="AY200" i="1" s="1"/>
  <c r="BA200" i="1" s="1"/>
  <c r="BC200" i="1" s="1"/>
  <c r="BE200" i="1" s="1"/>
  <c r="BG200" i="1" s="1"/>
  <c r="BI200" i="1" s="1"/>
  <c r="BK200" i="1" s="1"/>
  <c r="BM200" i="1" s="1"/>
  <c r="BO200" i="1" s="1"/>
  <c r="BQ200" i="1" s="1"/>
  <c r="BR200" i="1"/>
  <c r="BT200" i="1" s="1"/>
  <c r="BV200" i="1" s="1"/>
  <c r="BX200" i="1" s="1"/>
  <c r="BZ200" i="1" s="1"/>
  <c r="CB200" i="1" s="1"/>
  <c r="CD200" i="1" s="1"/>
  <c r="CF200" i="1" s="1"/>
  <c r="CH200" i="1" s="1"/>
  <c r="CJ200" i="1" s="1"/>
  <c r="CL200" i="1" s="1"/>
  <c r="CN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AL200" i="1" s="1"/>
  <c r="AN200" i="1" s="1"/>
  <c r="AQ196" i="1"/>
  <c r="AS196" i="1" s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BR196" i="1"/>
  <c r="BT196" i="1" s="1"/>
  <c r="BV196" i="1" s="1"/>
  <c r="BX196" i="1" s="1"/>
  <c r="BZ196" i="1" s="1"/>
  <c r="CB196" i="1" s="1"/>
  <c r="CD196" i="1" s="1"/>
  <c r="CF196" i="1" s="1"/>
  <c r="CH196" i="1" s="1"/>
  <c r="CJ196" i="1" s="1"/>
  <c r="CL196" i="1" s="1"/>
  <c r="CN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AQ192" i="1"/>
  <c r="AS192" i="1" s="1"/>
  <c r="AU192" i="1" s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BR192" i="1"/>
  <c r="BT192" i="1" s="1"/>
  <c r="BV192" i="1" s="1"/>
  <c r="BX192" i="1" s="1"/>
  <c r="BZ192" i="1" s="1"/>
  <c r="CB192" i="1" s="1"/>
  <c r="CD192" i="1" s="1"/>
  <c r="CF192" i="1" s="1"/>
  <c r="CH192" i="1" s="1"/>
  <c r="CJ192" i="1" s="1"/>
  <c r="CL192" i="1" s="1"/>
  <c r="CN192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AQ188" i="1"/>
  <c r="AS188" i="1" s="1"/>
  <c r="AU188" i="1" s="1"/>
  <c r="AW188" i="1" s="1"/>
  <c r="AY188" i="1" s="1"/>
  <c r="BA188" i="1" s="1"/>
  <c r="BC188" i="1" s="1"/>
  <c r="BE188" i="1" s="1"/>
  <c r="BG188" i="1" s="1"/>
  <c r="BI188" i="1" s="1"/>
  <c r="BK188" i="1" s="1"/>
  <c r="BM188" i="1" s="1"/>
  <c r="BO188" i="1" s="1"/>
  <c r="BQ188" i="1" s="1"/>
  <c r="BR188" i="1"/>
  <c r="BT188" i="1" s="1"/>
  <c r="BV188" i="1" s="1"/>
  <c r="BX188" i="1" s="1"/>
  <c r="BZ188" i="1" s="1"/>
  <c r="CB188" i="1" s="1"/>
  <c r="CD188" i="1" s="1"/>
  <c r="CF188" i="1" s="1"/>
  <c r="CH188" i="1" s="1"/>
  <c r="CJ188" i="1" s="1"/>
  <c r="CL188" i="1" s="1"/>
  <c r="CN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AL188" i="1" s="1"/>
  <c r="AN188" i="1" s="1"/>
  <c r="AQ183" i="1"/>
  <c r="AS183" i="1" s="1"/>
  <c r="AU183" i="1" s="1"/>
  <c r="AW183" i="1" s="1"/>
  <c r="AY183" i="1" s="1"/>
  <c r="BA183" i="1" s="1"/>
  <c r="BC183" i="1" s="1"/>
  <c r="BE183" i="1" s="1"/>
  <c r="BG183" i="1" s="1"/>
  <c r="BI183" i="1" s="1"/>
  <c r="BK183" i="1" s="1"/>
  <c r="BM183" i="1" s="1"/>
  <c r="BO183" i="1" s="1"/>
  <c r="BQ183" i="1" s="1"/>
  <c r="BR183" i="1"/>
  <c r="BT183" i="1" s="1"/>
  <c r="BV183" i="1" s="1"/>
  <c r="BX183" i="1" s="1"/>
  <c r="BZ183" i="1" s="1"/>
  <c r="CB183" i="1" s="1"/>
  <c r="CD183" i="1" s="1"/>
  <c r="CF183" i="1" s="1"/>
  <c r="CH183" i="1" s="1"/>
  <c r="CJ183" i="1" s="1"/>
  <c r="CL183" i="1" s="1"/>
  <c r="CN183" i="1" s="1"/>
  <c r="D183" i="1"/>
  <c r="F183" i="1" s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AH183" i="1" s="1"/>
  <c r="AJ183" i="1" s="1"/>
  <c r="AL183" i="1" s="1"/>
  <c r="AN183" i="1" s="1"/>
  <c r="AQ179" i="1"/>
  <c r="AS179" i="1" s="1"/>
  <c r="AU179" i="1" s="1"/>
  <c r="AW179" i="1" s="1"/>
  <c r="AY179" i="1" s="1"/>
  <c r="BA179" i="1" s="1"/>
  <c r="BC179" i="1" s="1"/>
  <c r="BE179" i="1" s="1"/>
  <c r="BG179" i="1" s="1"/>
  <c r="BI179" i="1" s="1"/>
  <c r="BK179" i="1" s="1"/>
  <c r="BM179" i="1" s="1"/>
  <c r="BO179" i="1" s="1"/>
  <c r="BQ179" i="1" s="1"/>
  <c r="BR179" i="1"/>
  <c r="BT179" i="1" s="1"/>
  <c r="BV179" i="1" s="1"/>
  <c r="BX179" i="1" s="1"/>
  <c r="BZ179" i="1" s="1"/>
  <c r="CB179" i="1" s="1"/>
  <c r="CD179" i="1" s="1"/>
  <c r="CF179" i="1" s="1"/>
  <c r="CH179" i="1" s="1"/>
  <c r="CJ179" i="1" s="1"/>
  <c r="CL179" i="1" s="1"/>
  <c r="CN179" i="1" s="1"/>
  <c r="D179" i="1"/>
  <c r="F179" i="1" s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AL179" i="1" s="1"/>
  <c r="AN179" i="1" s="1"/>
  <c r="AQ175" i="1"/>
  <c r="AS175" i="1" s="1"/>
  <c r="AU175" i="1" s="1"/>
  <c r="AW175" i="1" s="1"/>
  <c r="AY175" i="1" s="1"/>
  <c r="BA175" i="1" s="1"/>
  <c r="BC175" i="1" s="1"/>
  <c r="BE175" i="1" s="1"/>
  <c r="BG175" i="1" s="1"/>
  <c r="BI175" i="1" s="1"/>
  <c r="BK175" i="1" s="1"/>
  <c r="BM175" i="1" s="1"/>
  <c r="BO175" i="1" s="1"/>
  <c r="BQ175" i="1" s="1"/>
  <c r="BR175" i="1"/>
  <c r="BT175" i="1" s="1"/>
  <c r="BV175" i="1" s="1"/>
  <c r="BX175" i="1" s="1"/>
  <c r="BZ175" i="1" s="1"/>
  <c r="CB175" i="1" s="1"/>
  <c r="CD175" i="1" s="1"/>
  <c r="CF175" i="1" s="1"/>
  <c r="CH175" i="1" s="1"/>
  <c r="CJ175" i="1" s="1"/>
  <c r="CL175" i="1" s="1"/>
  <c r="CN175" i="1" s="1"/>
  <c r="D175" i="1"/>
  <c r="F175" i="1" s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AQ143" i="1"/>
  <c r="AS143" i="1" s="1"/>
  <c r="AU143" i="1" s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BR143" i="1"/>
  <c r="BT143" i="1" s="1"/>
  <c r="BV143" i="1" s="1"/>
  <c r="BX143" i="1" s="1"/>
  <c r="BZ143" i="1" s="1"/>
  <c r="CB143" i="1" s="1"/>
  <c r="CD143" i="1" s="1"/>
  <c r="CF143" i="1" s="1"/>
  <c r="CH143" i="1" s="1"/>
  <c r="CJ143" i="1" s="1"/>
  <c r="CL143" i="1" s="1"/>
  <c r="CN143" i="1" s="1"/>
  <c r="D143" i="1"/>
  <c r="F143" i="1" s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AQ144" i="1"/>
  <c r="AS144" i="1" s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BR144" i="1"/>
  <c r="BT144" i="1" s="1"/>
  <c r="BV144" i="1" s="1"/>
  <c r="BX144" i="1" s="1"/>
  <c r="BZ144" i="1" s="1"/>
  <c r="CB144" i="1" s="1"/>
  <c r="CD144" i="1" s="1"/>
  <c r="CF144" i="1" s="1"/>
  <c r="CH144" i="1" s="1"/>
  <c r="CJ144" i="1" s="1"/>
  <c r="CL144" i="1" s="1"/>
  <c r="CN144" i="1" s="1"/>
  <c r="D144" i="1"/>
  <c r="F144" i="1" s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AQ269" i="1" l="1"/>
  <c r="AS269" i="1" s="1"/>
  <c r="AU269" i="1" s="1"/>
  <c r="AW269" i="1" s="1"/>
  <c r="AY269" i="1" s="1"/>
  <c r="BA269" i="1" s="1"/>
  <c r="BC269" i="1" s="1"/>
  <c r="BE269" i="1" s="1"/>
  <c r="BG269" i="1" s="1"/>
  <c r="BI269" i="1" s="1"/>
  <c r="BK269" i="1" s="1"/>
  <c r="BM269" i="1" s="1"/>
  <c r="BO269" i="1" s="1"/>
  <c r="BQ269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BR140" i="1"/>
  <c r="BT140" i="1" s="1"/>
  <c r="BV140" i="1" s="1"/>
  <c r="BX140" i="1" s="1"/>
  <c r="BZ140" i="1" s="1"/>
  <c r="CB140" i="1" s="1"/>
  <c r="CD140" i="1" s="1"/>
  <c r="CF140" i="1" s="1"/>
  <c r="CH140" i="1" s="1"/>
  <c r="CJ140" i="1" s="1"/>
  <c r="CL140" i="1" s="1"/>
  <c r="CN140" i="1" s="1"/>
  <c r="BR269" i="1"/>
  <c r="BT269" i="1" s="1"/>
  <c r="BV269" i="1" s="1"/>
  <c r="BX269" i="1" s="1"/>
  <c r="BZ269" i="1" s="1"/>
  <c r="CB269" i="1" s="1"/>
  <c r="CD269" i="1" s="1"/>
  <c r="CF269" i="1" s="1"/>
  <c r="CH269" i="1" s="1"/>
  <c r="CJ269" i="1" s="1"/>
  <c r="CL269" i="1" s="1"/>
  <c r="CN269" i="1" s="1"/>
  <c r="BR163" i="1"/>
  <c r="BT163" i="1" s="1"/>
  <c r="BV163" i="1" s="1"/>
  <c r="BX163" i="1" s="1"/>
  <c r="BZ163" i="1" s="1"/>
  <c r="CB163" i="1" s="1"/>
  <c r="CD163" i="1" s="1"/>
  <c r="CF163" i="1" s="1"/>
  <c r="CH163" i="1" s="1"/>
  <c r="CJ163" i="1" s="1"/>
  <c r="CL163" i="1" s="1"/>
  <c r="CN163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D269" i="1"/>
  <c r="F269" i="1" s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H269" i="1" s="1"/>
  <c r="AJ269" i="1" s="1"/>
  <c r="AL269" i="1" s="1"/>
  <c r="AN269" i="1" s="1"/>
  <c r="AQ163" i="1"/>
  <c r="AS163" i="1" s="1"/>
  <c r="AU163" i="1" s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AQ140" i="1"/>
  <c r="AS140" i="1" s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R22" i="1"/>
  <c r="D22" i="1"/>
  <c r="BR21" i="1"/>
  <c r="AQ20" i="1"/>
  <c r="AS20" i="1" s="1"/>
  <c r="AU20" i="1" s="1"/>
  <c r="AW20" i="1" s="1"/>
  <c r="AY20" i="1" s="1"/>
  <c r="BA20" i="1" s="1"/>
  <c r="BC20" i="1" s="1"/>
  <c r="BE20" i="1" s="1"/>
  <c r="BG20" i="1" s="1"/>
  <c r="BI20" i="1" s="1"/>
  <c r="BK20" i="1" s="1"/>
  <c r="BM20" i="1" s="1"/>
  <c r="BO20" i="1" s="1"/>
  <c r="BQ20" i="1" s="1"/>
  <c r="BR20" i="1"/>
  <c r="BT20" i="1" s="1"/>
  <c r="BV20" i="1" s="1"/>
  <c r="BX20" i="1" s="1"/>
  <c r="BZ20" i="1" s="1"/>
  <c r="CB20" i="1" s="1"/>
  <c r="CD20" i="1" s="1"/>
  <c r="CF20" i="1" s="1"/>
  <c r="CH20" i="1" s="1"/>
  <c r="CJ20" i="1" s="1"/>
  <c r="CL20" i="1" s="1"/>
  <c r="CN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H20" i="1" s="1"/>
  <c r="AJ20" i="1" s="1"/>
  <c r="AL20" i="1" s="1"/>
  <c r="AN20" i="1" s="1"/>
  <c r="AQ66" i="1"/>
  <c r="AS66" i="1" s="1"/>
  <c r="AU66" i="1" s="1"/>
  <c r="AW66" i="1" s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BR66" i="1"/>
  <c r="BT66" i="1" s="1"/>
  <c r="BV66" i="1" s="1"/>
  <c r="BX66" i="1" s="1"/>
  <c r="BZ66" i="1" s="1"/>
  <c r="CB66" i="1" s="1"/>
  <c r="CD66" i="1" s="1"/>
  <c r="CF66" i="1" s="1"/>
  <c r="CH66" i="1" s="1"/>
  <c r="CJ66" i="1" s="1"/>
  <c r="CL66" i="1" s="1"/>
  <c r="CN66" i="1" s="1"/>
  <c r="D66" i="1"/>
  <c r="F66" i="1" s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AQ57" i="1"/>
  <c r="AS57" i="1" s="1"/>
  <c r="AU57" i="1" s="1"/>
  <c r="AW57" i="1" s="1"/>
  <c r="AY57" i="1" s="1"/>
  <c r="BA57" i="1" s="1"/>
  <c r="BC57" i="1" s="1"/>
  <c r="BE57" i="1" s="1"/>
  <c r="BG57" i="1" s="1"/>
  <c r="BI57" i="1" s="1"/>
  <c r="BK57" i="1" s="1"/>
  <c r="BM57" i="1" s="1"/>
  <c r="BO57" i="1" s="1"/>
  <c r="BQ57" i="1" s="1"/>
  <c r="BR57" i="1"/>
  <c r="BT57" i="1" s="1"/>
  <c r="BV57" i="1" s="1"/>
  <c r="BX57" i="1" s="1"/>
  <c r="BZ57" i="1" s="1"/>
  <c r="CB57" i="1" s="1"/>
  <c r="CD57" i="1" s="1"/>
  <c r="CF57" i="1" s="1"/>
  <c r="CH57" i="1" s="1"/>
  <c r="CJ57" i="1" s="1"/>
  <c r="CL57" i="1" s="1"/>
  <c r="CN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BR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AL48" i="1" s="1"/>
  <c r="AN48" i="1" s="1"/>
  <c r="BR38" i="1"/>
  <c r="D38" i="1"/>
  <c r="D33" i="1"/>
  <c r="BR267" i="1" l="1"/>
  <c r="BT267" i="1" s="1"/>
  <c r="BV267" i="1" s="1"/>
  <c r="BX267" i="1" s="1"/>
  <c r="BZ267" i="1" s="1"/>
  <c r="CB267" i="1" s="1"/>
  <c r="CD267" i="1" s="1"/>
  <c r="CF267" i="1" s="1"/>
  <c r="CH267" i="1" s="1"/>
  <c r="CJ267" i="1" s="1"/>
  <c r="CL267" i="1" s="1"/>
  <c r="CN267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AH267" i="1" s="1"/>
  <c r="AJ267" i="1" s="1"/>
  <c r="AL267" i="1" s="1"/>
  <c r="AN267" i="1" s="1"/>
  <c r="AQ48" i="1"/>
  <c r="AS48" i="1" s="1"/>
  <c r="AU48" i="1" s="1"/>
  <c r="AW48" i="1" s="1"/>
  <c r="AY48" i="1" s="1"/>
  <c r="BA48" i="1" s="1"/>
  <c r="BC48" i="1" s="1"/>
  <c r="BE48" i="1" s="1"/>
  <c r="BG48" i="1" s="1"/>
  <c r="BI48" i="1" s="1"/>
  <c r="BK48" i="1" s="1"/>
  <c r="BM48" i="1" s="1"/>
  <c r="BO48" i="1" s="1"/>
  <c r="BQ48" i="1" s="1"/>
  <c r="AQ267" i="1"/>
  <c r="AS267" i="1" s="1"/>
  <c r="AU267" i="1" s="1"/>
  <c r="AW267" i="1" s="1"/>
  <c r="AY267" i="1" s="1"/>
  <c r="BA267" i="1" s="1"/>
  <c r="BC267" i="1" s="1"/>
  <c r="BE267" i="1" s="1"/>
  <c r="BG267" i="1" s="1"/>
  <c r="BI267" i="1" s="1"/>
  <c r="BK267" i="1" s="1"/>
  <c r="BM267" i="1" s="1"/>
  <c r="BO267" i="1" s="1"/>
  <c r="BQ267" i="1" s="1"/>
  <c r="BT48" i="1"/>
  <c r="BV48" i="1" s="1"/>
  <c r="BX48" i="1" s="1"/>
  <c r="BZ48" i="1" s="1"/>
  <c r="CB48" i="1" s="1"/>
  <c r="CD48" i="1" s="1"/>
  <c r="CF48" i="1" s="1"/>
  <c r="CH48" i="1" s="1"/>
  <c r="CJ48" i="1" s="1"/>
  <c r="CL48" i="1" s="1"/>
  <c r="CN48" i="1" s="1"/>
  <c r="AQ270" i="1"/>
  <c r="AS270" i="1" s="1"/>
  <c r="AU270" i="1" s="1"/>
  <c r="AW270" i="1" s="1"/>
  <c r="AY270" i="1" s="1"/>
  <c r="BA270" i="1" s="1"/>
  <c r="BC270" i="1" s="1"/>
  <c r="BE270" i="1" s="1"/>
  <c r="BG270" i="1" s="1"/>
  <c r="BI270" i="1" s="1"/>
  <c r="BK270" i="1" s="1"/>
  <c r="BM270" i="1" s="1"/>
  <c r="BO270" i="1" s="1"/>
  <c r="BQ270" i="1" s="1"/>
  <c r="AQ38" i="1"/>
  <c r="AS38" i="1" s="1"/>
  <c r="AU38" i="1" s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BR262" i="1"/>
  <c r="BT262" i="1" s="1"/>
  <c r="BV262" i="1" s="1"/>
  <c r="BX262" i="1" s="1"/>
  <c r="BZ262" i="1" s="1"/>
  <c r="CB262" i="1" s="1"/>
  <c r="CD262" i="1" s="1"/>
  <c r="CF262" i="1" s="1"/>
  <c r="CH262" i="1" s="1"/>
  <c r="CJ262" i="1" s="1"/>
  <c r="CL262" i="1" s="1"/>
  <c r="CN262" i="1" s="1"/>
  <c r="BT21" i="1"/>
  <c r="BV21" i="1" s="1"/>
  <c r="BX21" i="1" s="1"/>
  <c r="BZ21" i="1" s="1"/>
  <c r="CB21" i="1" s="1"/>
  <c r="CD21" i="1" s="1"/>
  <c r="CF21" i="1" s="1"/>
  <c r="CH21" i="1" s="1"/>
  <c r="CJ21" i="1" s="1"/>
  <c r="CL21" i="1" s="1"/>
  <c r="CN21" i="1" s="1"/>
  <c r="AQ263" i="1"/>
  <c r="AS263" i="1" s="1"/>
  <c r="AU263" i="1" s="1"/>
  <c r="AW263" i="1" s="1"/>
  <c r="AY263" i="1" s="1"/>
  <c r="BA263" i="1" s="1"/>
  <c r="BC263" i="1" s="1"/>
  <c r="BE263" i="1" s="1"/>
  <c r="BG263" i="1" s="1"/>
  <c r="BI263" i="1" s="1"/>
  <c r="BK263" i="1" s="1"/>
  <c r="BM263" i="1" s="1"/>
  <c r="BO263" i="1" s="1"/>
  <c r="BQ263" i="1" s="1"/>
  <c r="AQ22" i="1"/>
  <c r="AS22" i="1" s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BR263" i="1"/>
  <c r="BT263" i="1" s="1"/>
  <c r="BV263" i="1" s="1"/>
  <c r="BX263" i="1" s="1"/>
  <c r="BZ263" i="1" s="1"/>
  <c r="CB263" i="1" s="1"/>
  <c r="CD263" i="1" s="1"/>
  <c r="CF263" i="1" s="1"/>
  <c r="CH263" i="1" s="1"/>
  <c r="CJ263" i="1" s="1"/>
  <c r="CL263" i="1" s="1"/>
  <c r="CN263" i="1" s="1"/>
  <c r="BT22" i="1"/>
  <c r="BV22" i="1" s="1"/>
  <c r="BX22" i="1" s="1"/>
  <c r="BZ22" i="1" s="1"/>
  <c r="CB22" i="1" s="1"/>
  <c r="CD22" i="1" s="1"/>
  <c r="CF22" i="1" s="1"/>
  <c r="CH22" i="1" s="1"/>
  <c r="CJ22" i="1" s="1"/>
  <c r="CL22" i="1" s="1"/>
  <c r="CN22" i="1" s="1"/>
  <c r="BR270" i="1"/>
  <c r="BT270" i="1" s="1"/>
  <c r="BV270" i="1" s="1"/>
  <c r="BX270" i="1" s="1"/>
  <c r="BZ270" i="1" s="1"/>
  <c r="CB270" i="1" s="1"/>
  <c r="CD270" i="1" s="1"/>
  <c r="CF270" i="1" s="1"/>
  <c r="CH270" i="1" s="1"/>
  <c r="CJ270" i="1" s="1"/>
  <c r="CL270" i="1" s="1"/>
  <c r="CN270" i="1" s="1"/>
  <c r="BT38" i="1"/>
  <c r="BV38" i="1" s="1"/>
  <c r="BX38" i="1" s="1"/>
  <c r="BZ38" i="1" s="1"/>
  <c r="CB38" i="1" s="1"/>
  <c r="CD38" i="1" s="1"/>
  <c r="CF38" i="1" s="1"/>
  <c r="CH38" i="1" s="1"/>
  <c r="CJ38" i="1" s="1"/>
  <c r="CL38" i="1" s="1"/>
  <c r="CN38" i="1" s="1"/>
  <c r="AQ262" i="1"/>
  <c r="AS262" i="1" s="1"/>
  <c r="AU262" i="1" s="1"/>
  <c r="AW262" i="1" s="1"/>
  <c r="AY262" i="1" s="1"/>
  <c r="BA262" i="1" s="1"/>
  <c r="BC262" i="1" s="1"/>
  <c r="BE262" i="1" s="1"/>
  <c r="BG262" i="1" s="1"/>
  <c r="BI262" i="1" s="1"/>
  <c r="BK262" i="1" s="1"/>
  <c r="BM262" i="1" s="1"/>
  <c r="BO262" i="1" s="1"/>
  <c r="BQ262" i="1" s="1"/>
  <c r="AQ21" i="1"/>
  <c r="AS21" i="1" s="1"/>
  <c r="AU21" i="1" s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AF263" i="1" s="1"/>
  <c r="AH263" i="1" s="1"/>
  <c r="AJ263" i="1" s="1"/>
  <c r="AL263" i="1" s="1"/>
  <c r="AN26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AH270" i="1" s="1"/>
  <c r="AJ270" i="1" s="1"/>
  <c r="AL270" i="1" s="1"/>
  <c r="AN270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AF262" i="1" s="1"/>
  <c r="AH262" i="1" s="1"/>
  <c r="AJ262" i="1" s="1"/>
  <c r="AL262" i="1" s="1"/>
  <c r="AN262" i="1" s="1"/>
  <c r="D18" i="1"/>
  <c r="BR18" i="1"/>
  <c r="AQ273" i="1"/>
  <c r="AS273" i="1" s="1"/>
  <c r="AU273" i="1" s="1"/>
  <c r="AW273" i="1" s="1"/>
  <c r="AY273" i="1" s="1"/>
  <c r="BA273" i="1" s="1"/>
  <c r="BC273" i="1" s="1"/>
  <c r="BE273" i="1" s="1"/>
  <c r="BG273" i="1" s="1"/>
  <c r="BI273" i="1" s="1"/>
  <c r="BK273" i="1" s="1"/>
  <c r="BM273" i="1" s="1"/>
  <c r="BO273" i="1" s="1"/>
  <c r="BQ273" i="1" s="1"/>
  <c r="BR273" i="1"/>
  <c r="BT273" i="1" s="1"/>
  <c r="BV273" i="1" s="1"/>
  <c r="BX273" i="1" s="1"/>
  <c r="BZ273" i="1" s="1"/>
  <c r="CB273" i="1" s="1"/>
  <c r="CD273" i="1" s="1"/>
  <c r="CF273" i="1" s="1"/>
  <c r="CH273" i="1" s="1"/>
  <c r="CJ273" i="1" s="1"/>
  <c r="CL273" i="1" s="1"/>
  <c r="CN273" i="1" s="1"/>
  <c r="D273" i="1"/>
  <c r="F273" i="1" s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AB273" i="1" s="1"/>
  <c r="AD273" i="1" s="1"/>
  <c r="AF273" i="1" s="1"/>
  <c r="AH273" i="1" s="1"/>
  <c r="AJ273" i="1" s="1"/>
  <c r="AL273" i="1" s="1"/>
  <c r="AN273" i="1" s="1"/>
  <c r="BR259" i="1" l="1"/>
  <c r="BR276" i="1" s="1"/>
  <c r="BT18" i="1"/>
  <c r="BV18" i="1" s="1"/>
  <c r="BX18" i="1" s="1"/>
  <c r="BZ18" i="1" s="1"/>
  <c r="CB18" i="1" s="1"/>
  <c r="CD18" i="1" s="1"/>
  <c r="CF18" i="1" s="1"/>
  <c r="CH18" i="1" s="1"/>
  <c r="CJ18" i="1" s="1"/>
  <c r="CL18" i="1" s="1"/>
  <c r="CN18" i="1" s="1"/>
  <c r="AQ18" i="1"/>
  <c r="AS18" i="1" s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AD276" i="1" l="1"/>
  <c r="AF259" i="1"/>
  <c r="AH259" i="1" s="1"/>
  <c r="AJ259" i="1" s="1"/>
  <c r="AL259" i="1" s="1"/>
  <c r="AN259" i="1" s="1"/>
  <c r="BR266" i="1"/>
  <c r="AQ259" i="1"/>
  <c r="AQ276" i="1" s="1"/>
  <c r="BT259" i="1"/>
  <c r="BT276" i="1" s="1"/>
  <c r="BV259" i="1" l="1"/>
  <c r="BV276" i="1" s="1"/>
  <c r="AS259" i="1"/>
  <c r="AS276" i="1" s="1"/>
  <c r="AU259" i="1" l="1"/>
  <c r="AU276" i="1" s="1"/>
  <c r="BX259" i="1"/>
  <c r="BX276" i="1" s="1"/>
  <c r="BZ259" i="1" l="1"/>
  <c r="BZ276" i="1" s="1"/>
  <c r="AW259" i="1"/>
  <c r="AW276" i="1" s="1"/>
  <c r="AY259" i="1" l="1"/>
  <c r="AY276" i="1" s="1"/>
  <c r="CB259" i="1"/>
  <c r="CB276" i="1" s="1"/>
  <c r="CD259" i="1" l="1"/>
  <c r="CD276" i="1" s="1"/>
  <c r="BA259" i="1"/>
  <c r="BA276" i="1" s="1"/>
  <c r="BC259" i="1" l="1"/>
  <c r="BC276" i="1" s="1"/>
  <c r="CF259" i="1"/>
  <c r="CF276" i="1" s="1"/>
  <c r="CH259" i="1" l="1"/>
  <c r="CH276" i="1" s="1"/>
  <c r="BE259" i="1"/>
  <c r="BE276" i="1" s="1"/>
  <c r="CJ259" i="1" l="1"/>
  <c r="CJ276" i="1" s="1"/>
  <c r="BG259" i="1"/>
  <c r="BG276" i="1" s="1"/>
  <c r="CL259" i="1" l="1"/>
  <c r="CL276" i="1" s="1"/>
  <c r="BI259" i="1"/>
  <c r="BI276" i="1" s="1"/>
  <c r="CN259" i="1" l="1"/>
  <c r="BK259" i="1"/>
  <c r="BK276" i="1" s="1"/>
  <c r="BM259" i="1" l="1"/>
  <c r="BO259" i="1" l="1"/>
  <c r="BM276" i="1"/>
  <c r="BQ259" i="1" l="1"/>
  <c r="BO276" i="1"/>
</calcChain>
</file>

<file path=xl/sharedStrings.xml><?xml version="1.0" encoding="utf-8"?>
<sst xmlns="http://schemas.openxmlformats.org/spreadsheetml/2006/main" count="800" uniqueCount="391">
  <si>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</si>
  <si>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</si>
  <si>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</si>
  <si>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</si>
  <si>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</si>
  <si>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</si>
  <si>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</si>
  <si>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</si>
  <si>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</si>
  <si>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</si>
  <si>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</si>
  <si>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</si>
  <si>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</si>
  <si>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</si>
  <si>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</si>
  <si>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</si>
  <si>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</si>
  <si>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</si>
  <si>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</si>
  <si>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</si>
  <si>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</si>
  <si>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</si>
  <si>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</si>
  <si>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</si>
  <si>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</si>
  <si>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</si>
  <si>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</si>
  <si>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</si>
  <si>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</si>
  <si>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</si>
  <si>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</si>
  <si>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</si>
  <si>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</si>
  <si>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</si>
  <si>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</si>
  <si>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</si>
  <si>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</si>
  <si>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</si>
  <si>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</si>
  <si>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</si>
  <si>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</si>
  <si>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</si>
  <si>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</si>
  <si>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</si>
  <si>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</si>
  <si>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</si>
  <si>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</si>
  <si>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</si>
  <si>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</si>
  <si>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</si>
  <si>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</si>
  <si>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</si>
  <si>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</si>
  <si>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</si>
  <si>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</si>
  <si>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</si>
  <si>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</si>
  <si>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</si>
  <si>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</si>
  <si>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</si>
  <si>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</si>
  <si>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</si>
  <si>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</si>
  <si>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</si>
  <si>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</si>
  <si>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</si>
  <si>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</si>
  <si>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</si>
  <si>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</si>
  <si>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</si>
  <si>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</si>
  <si>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</si>
  <si>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</si>
  <si>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</si>
  <si>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</si>
  <si>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</si>
  <si>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</si>
  <si>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</si>
  <si>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</si>
  <si>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</si>
  <si>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</si>
  <si>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</si>
  <si>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</si>
  <si>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</si>
  <si>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</si>
  <si>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</si>
  <si>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</si>
  <si>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</si>
  <si>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</si>
  <si>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</si>
  <si>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</si>
  <si>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</si>
  <si>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</si>
  <si>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</si>
  <si>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</si>
  <si>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</si>
  <si>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</si>
  <si>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</si>
  <si>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</si>
  <si>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</si>
  <si>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</si>
  <si>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</si>
  <si>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</si>
  <si>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</si>
  <si>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</si>
  <si>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</si>
  <si>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</si>
  <si>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</si>
  <si>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</si>
  <si>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</si>
  <si>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</si>
  <si>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</si>
  <si>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</si>
  <si>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</si>
  <si>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</si>
  <si>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</si>
  <si>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</si>
  <si>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</si>
  <si>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</si>
  <si>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</si>
  <si>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</si>
  <si>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</si>
  <si>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</si>
  <si>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</si>
  <si>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</si>
  <si>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</si>
  <si>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</si>
  <si>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</si>
  <si>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</si>
  <si>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</si>
  <si>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</si>
  <si>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</si>
  <si>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</si>
  <si>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</si>
  <si>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</si>
  <si>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</si>
  <si>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</si>
  <si>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</si>
  <si>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</si>
  <si>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</si>
  <si>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</si>
  <si>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</si>
  <si>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</si>
  <si>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</si>
  <si>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</si>
  <si>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</si>
  <si>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</si>
  <si>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</si>
  <si>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</si>
  <si>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</si>
  <si>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</si>
  <si>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</si>
  <si>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</si>
  <si>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</si>
  <si>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</si>
  <si>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</si>
  <si>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</si>
  <si>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</si>
  <si>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</si>
  <si>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</si>
  <si>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</si>
  <si>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</si>
  <si>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</si>
  <si>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</si>
  <si>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</si>
  <si>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</si>
  <si>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</si>
  <si>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</si>
  <si>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</si>
  <si>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</si>
  <si>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</si>
  <si>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</si>
  <si>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</si>
  <si>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</si>
  <si>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</si>
  <si>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</si>
  <si>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</si>
  <si>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</si>
  <si>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</si>
  <si>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</si>
  <si>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</si>
  <si>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</si>
  <si>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</si>
  <si>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</si>
  <si>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</si>
  <si>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</si>
  <si>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</si>
  <si>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</si>
  <si>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</si>
  <si>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</si>
  <si>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</si>
  <si>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</si>
  <si>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</si>
  <si>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</si>
  <si>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</si>
  <si>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</si>
  <si>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</si>
  <si>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</si>
  <si>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</si>
  <si>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</si>
  <si>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</si>
  <si>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</si>
  <si>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</si>
  <si>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</si>
  <si>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</si>
  <si>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</si>
  <si>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</si>
  <si>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</si>
  <si>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</si>
  <si>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</si>
  <si>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</si>
  <si>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</si>
  <si>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</si>
  <si>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</si>
  <si>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</si>
  <si>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</si>
  <si>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</si>
  <si>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</si>
  <si>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</si>
  <si>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</si>
  <si>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</si>
  <si>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</si>
  <si>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</si>
  <si>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</si>
  <si>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</si>
  <si>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</si>
  <si>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</si>
  <si>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</si>
  <si>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</si>
  <si>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</si>
  <si>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</si>
  <si>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</si>
  <si>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</si>
  <si>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</si>
  <si>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</si>
  <si>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</si>
  <si>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</si>
  <si>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</si>
  <si>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</si>
  <si>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</si>
  <si>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</si>
  <si>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</si>
  <si>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</si>
  <si>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</si>
  <si>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</si>
  <si>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</si>
  <si>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</si>
  <si>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</si>
  <si>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</si>
  <si>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</si>
  <si>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</si>
  <si>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</si>
  <si>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</si>
  <si>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</si>
  <si>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</si>
  <si>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</si>
  <si>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</si>
  <si>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</si>
  <si>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</si>
  <si>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</si>
  <si>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</si>
  <si>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</si>
  <si>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</si>
  <si>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</si>
  <si>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</si>
  <si>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</si>
  <si>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</si>
  <si>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</si>
  <si>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</si>
  <si>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</si>
  <si>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</si>
  <si>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</si>
  <si>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</si>
  <si>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</si>
  <si>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</si>
  <si>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</si>
  <si>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</si>
  <si>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</si>
  <si>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</si>
  <si>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</si>
  <si>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</si>
  <si>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</si>
  <si>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</si>
  <si>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</si>
  <si>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</si>
  <si>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</si>
  <si>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</si>
  <si>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</si>
  <si>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</si>
  <si>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</si>
  <si>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</si>
  <si>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</si>
  <si>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</si>
  <si>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</si>
  <si>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</si>
  <si>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</si>
  <si>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</si>
  <si>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</si>
  <si>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</si>
  <si>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</si>
  <si>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</si>
  <si>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</si>
  <si>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</si>
  <si>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</si>
  <si>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</si>
  <si>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</si>
  <si>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</si>
  <si>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</si>
  <si>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</si>
  <si>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</si>
  <si>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</si>
  <si>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</si>
  <si>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</si>
  <si>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</si>
  <si>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</si>
  <si>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</si>
  <si>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</si>
  <si>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</si>
  <si>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</si>
  <si>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</si>
  <si>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</si>
  <si>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</si>
  <si>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</si>
  <si>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</si>
  <si>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</si>
  <si>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</si>
  <si>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</si>
  <si>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</si>
  <si>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</si>
  <si>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</si>
  <si>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</si>
  <si>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</si>
  <si>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</si>
  <si>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</si>
  <si>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</si>
  <si>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</si>
  <si>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</si>
  <si>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</si>
  <si>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</si>
  <si>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</si>
  <si>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</si>
  <si>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</si>
  <si>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</si>
  <si>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</si>
  <si>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</si>
  <si>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</si>
  <si>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</si>
  <si>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</si>
  <si>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</si>
  <si>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</si>
  <si>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</si>
  <si>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</si>
  <si>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</si>
  <si>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</si>
  <si>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</si>
  <si>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</si>
  <si>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</si>
  <si>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</si>
  <si>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</si>
  <si>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</si>
  <si>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</si>
  <si>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</si>
  <si>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</si>
  <si>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</si>
  <si>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</si>
  <si>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</si>
  <si>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</si>
  <si>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</si>
  <si>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</si>
  <si>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</si>
  <si>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безвозмездные поступления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</si>
  <si>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</si>
  <si>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</si>
  <si>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</si>
  <si>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</si>
  <si>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</si>
  <si>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</si>
  <si>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</si>
  <si>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</si>
  <si>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</si>
  <si>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</si>
  <si>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</si>
  <si>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</si>
  <si>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Комитет октябрь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</si>
  <si>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</si>
  <si>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Уточнение ноябрь</t>
  </si>
  <si>
    <t>Строительство спортивной площадки МАОУ «СОШ № 83»  г. Перми</t>
  </si>
  <si>
    <t>Строительство спортивной площадки МАОУ «СОШ № 76»  г. Перми</t>
  </si>
  <si>
    <t>Строительство спортивной площадки МАОУ  «СОШ № 63»  г. Перми</t>
  </si>
  <si>
    <t>Приобретение в собственность муниципального образования город Пермь нежилого помещения по ул. Репина, 20 и долей в праве общей собственности на земельные участки под ним</t>
  </si>
  <si>
    <t>от 15.11.2022 №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</si>
</sst>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Q278"/>
  <sheetViews>
    <sheetView tabSelected="1" zoomScale="70" zoomScaleNormal="70" workbookViewId="0">
      <selection activeCell="B6" sqref="B6"/>
    </sheetView>
  </sheetViews>
  <sheetFormatPr defaultColWidth="9.109375" defaultRowHeight="18" x14ac:dyDescent="0.35"/>
  <cols>
    <col min="1" max="1" width="5.5546875" style="3" customWidth="1"/>
    <col min="2" max="2" width="82.6640625" style="8" customWidth="1"/>
    <col min="3" max="3" width="21.33203125" style="8" customWidth="1"/>
    <col min="4" max="7" width="17.5546875" style="13" hidden="1" customWidth="1"/>
    <col min="8" max="8" width="18.6640625" style="13" hidden="1" customWidth="1"/>
    <col min="9" max="9" width="17.5546875" style="13" hidden="1" customWidth="1"/>
    <col min="10" max="10" width="18.6640625" style="13" hidden="1" customWidth="1"/>
    <col min="11" max="11" width="17.5546875" style="13" hidden="1" customWidth="1"/>
    <col min="12" max="12" width="18.6640625" style="13" hidden="1" customWidth="1"/>
    <col min="13" max="13" width="17.5546875" style="13" hidden="1" customWidth="1"/>
    <col min="14" max="14" width="18.6640625" style="13" hidden="1" customWidth="1"/>
    <col min="15" max="15" width="17.5546875" style="76" hidden="1" customWidth="1"/>
    <col min="16" max="16" width="18.6640625" style="13" hidden="1" customWidth="1"/>
    <col min="17" max="17" width="17.5546875" style="13" hidden="1" customWidth="1"/>
    <col min="18" max="18" width="18.6640625" style="13" hidden="1" customWidth="1"/>
    <col min="19" max="19" width="17.5546875" style="13" hidden="1" customWidth="1"/>
    <col min="20" max="20" width="18.6640625" style="13" hidden="1" customWidth="1"/>
    <col min="21" max="21" width="17.5546875" style="13" hidden="1" customWidth="1"/>
    <col min="22" max="22" width="18.6640625" style="13" hidden="1" customWidth="1"/>
    <col min="23" max="23" width="17.5546875" style="13" hidden="1" customWidth="1"/>
    <col min="24" max="24" width="18.6640625" style="13" hidden="1" customWidth="1"/>
    <col min="25" max="25" width="17.5546875" style="13" hidden="1" customWidth="1"/>
    <col min="26" max="26" width="18.6640625" style="13" hidden="1" customWidth="1"/>
    <col min="27" max="27" width="17.5546875" style="13" hidden="1" customWidth="1"/>
    <col min="28" max="28" width="18.6640625" style="13" hidden="1" customWidth="1"/>
    <col min="29" max="29" width="17.5546875" style="13" hidden="1" customWidth="1"/>
    <col min="30" max="30" width="18.6640625" style="13" hidden="1" customWidth="1"/>
    <col min="31" max="31" width="17.5546875" style="13" hidden="1" customWidth="1"/>
    <col min="32" max="32" width="18.6640625" style="13" hidden="1" customWidth="1"/>
    <col min="33" max="33" width="17.5546875" style="13" hidden="1" customWidth="1"/>
    <col min="34" max="34" width="18.6640625" style="13" hidden="1" customWidth="1"/>
    <col min="35" max="35" width="17.5546875" style="13" hidden="1" customWidth="1"/>
    <col min="36" max="36" width="18.6640625" style="13" hidden="1" customWidth="1"/>
    <col min="37" max="37" width="17.5546875" style="13" hidden="1" customWidth="1"/>
    <col min="38" max="38" width="18.6640625" style="13" hidden="1" customWidth="1"/>
    <col min="39" max="39" width="17.5546875" style="45" hidden="1" customWidth="1"/>
    <col min="40" max="40" width="18.6640625" style="13" customWidth="1"/>
    <col min="41" max="51" width="18.6640625" style="13" hidden="1" customWidth="1"/>
    <col min="52" max="52" width="17.44140625" style="13" hidden="1" customWidth="1"/>
    <col min="53" max="53" width="18.6640625" style="13" hidden="1" customWidth="1"/>
    <col min="54" max="54" width="17.44140625" style="13" hidden="1" customWidth="1"/>
    <col min="55" max="55" width="18.6640625" style="13" hidden="1" customWidth="1"/>
    <col min="56" max="56" width="17.44140625" style="13" hidden="1" customWidth="1"/>
    <col min="57" max="57" width="18.6640625" style="13" hidden="1" customWidth="1"/>
    <col min="58" max="58" width="17.44140625" style="13" hidden="1" customWidth="1"/>
    <col min="59" max="59" width="18.6640625" style="13" hidden="1" customWidth="1"/>
    <col min="60" max="60" width="17.44140625" style="13" hidden="1" customWidth="1"/>
    <col min="61" max="61" width="18.6640625" style="13" hidden="1" customWidth="1"/>
    <col min="62" max="62" width="17.44140625" style="13" hidden="1" customWidth="1"/>
    <col min="63" max="63" width="18.6640625" style="13" hidden="1" customWidth="1"/>
    <col min="64" max="64" width="17.44140625" style="13" hidden="1" customWidth="1"/>
    <col min="65" max="65" width="18.6640625" style="13" hidden="1" customWidth="1"/>
    <col min="66" max="66" width="17.44140625" style="13" hidden="1" customWidth="1"/>
    <col min="67" max="67" width="18.6640625" style="13" hidden="1" customWidth="1"/>
    <col min="68" max="68" width="17.44140625" style="45" hidden="1" customWidth="1"/>
    <col min="69" max="69" width="18.6640625" style="13" customWidth="1"/>
    <col min="70" max="80" width="18.6640625" style="13" hidden="1" customWidth="1"/>
    <col min="81" max="81" width="17.6640625" style="13" hidden="1" customWidth="1"/>
    <col min="82" max="82" width="18.6640625" style="13" hidden="1" customWidth="1"/>
    <col min="83" max="83" width="17.6640625" style="13" hidden="1" customWidth="1"/>
    <col min="84" max="84" width="18.6640625" style="13" hidden="1" customWidth="1"/>
    <col min="85" max="85" width="17.6640625" style="13" hidden="1" customWidth="1"/>
    <col min="86" max="86" width="18.6640625" style="13" hidden="1" customWidth="1"/>
    <col min="87" max="87" width="17.6640625" style="13" hidden="1" customWidth="1"/>
    <col min="88" max="88" width="18.6640625" style="13" hidden="1" customWidth="1"/>
    <col min="89" max="89" width="17.6640625" style="13" hidden="1" customWidth="1"/>
    <col min="90" max="90" width="18.6640625" style="13" hidden="1" customWidth="1"/>
    <col min="91" max="91" width="17.6640625" style="45" hidden="1" customWidth="1"/>
    <col min="92" max="92" width="18.6640625" style="13" customWidth="1"/>
    <col min="93" max="93" width="17.88671875" style="25" hidden="1" customWidth="1"/>
    <col min="94" max="94" width="10" style="23" hidden="1" customWidth="1"/>
    <col min="95" max="95" width="9.44140625" style="3" hidden="1" customWidth="1"/>
    <col min="96" max="97" width="9.109375" style="3" customWidth="1"/>
    <col min="98" max="16384" width="9.109375" style="3"/>
  </cols>
  <sheetData>
    <row r="1" spans="1:93" x14ac:dyDescent="0.35">
      <c r="O1" s="13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48"/>
      <c r="CN1" s="14" t="s">
        <v>187</v>
      </c>
    </row>
    <row r="2" spans="1:93" x14ac:dyDescent="0.35">
      <c r="O2" s="13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48"/>
      <c r="CN2" s="14" t="s">
        <v>17</v>
      </c>
    </row>
    <row r="3" spans="1:93" x14ac:dyDescent="0.35">
      <c r="O3" s="13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48"/>
      <c r="CN3" s="14" t="s">
        <v>18</v>
      </c>
    </row>
    <row r="4" spans="1:93" x14ac:dyDescent="0.35">
      <c r="O4" s="13"/>
      <c r="BQ4" s="128" t="s">
        <v>390</v>
      </c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8"/>
    </row>
    <row r="5" spans="1:93" x14ac:dyDescent="0.35">
      <c r="O5" s="13"/>
    </row>
    <row r="6" spans="1:93" ht="15.75" customHeight="1" x14ac:dyDescent="0.35">
      <c r="A6" s="112"/>
      <c r="B6" s="113"/>
      <c r="C6" s="113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8"/>
      <c r="AB6" s="97"/>
      <c r="AC6" s="100"/>
      <c r="AD6" s="98"/>
      <c r="AE6" s="103"/>
      <c r="AF6" s="102"/>
      <c r="AG6" s="104"/>
      <c r="AH6" s="103"/>
      <c r="AI6" s="109"/>
      <c r="AJ6" s="108"/>
      <c r="AK6" s="111"/>
      <c r="AL6" s="109"/>
      <c r="AM6" s="95"/>
      <c r="AN6" s="114"/>
      <c r="AO6" s="50"/>
      <c r="AP6" s="50"/>
      <c r="AQ6" s="50"/>
      <c r="AR6" s="66"/>
      <c r="AS6" s="65"/>
      <c r="AT6" s="68"/>
      <c r="AU6" s="66"/>
      <c r="AV6" s="72"/>
      <c r="AW6" s="70"/>
      <c r="AX6" s="80"/>
      <c r="AY6" s="74"/>
      <c r="AZ6" s="85"/>
      <c r="BA6" s="83"/>
      <c r="BB6" s="92"/>
      <c r="BC6" s="88"/>
      <c r="BD6" s="93"/>
      <c r="BE6" s="92"/>
      <c r="BF6" s="98"/>
      <c r="BG6" s="97"/>
      <c r="BH6" s="100"/>
      <c r="BI6" s="98"/>
      <c r="BJ6" s="104"/>
      <c r="BK6" s="102"/>
      <c r="BL6" s="110"/>
      <c r="BM6" s="108"/>
      <c r="BN6" s="111"/>
      <c r="BO6" s="110"/>
      <c r="BP6" s="111"/>
      <c r="BQ6" s="114"/>
      <c r="BR6" s="51"/>
      <c r="BS6" s="52"/>
      <c r="BT6" s="52"/>
      <c r="BU6" s="67"/>
      <c r="BV6" s="54"/>
      <c r="BW6" s="69"/>
      <c r="BX6" s="54"/>
      <c r="BY6" s="73"/>
      <c r="BZ6" s="54"/>
      <c r="CA6" s="81"/>
      <c r="CB6" s="54"/>
      <c r="CC6" s="86"/>
      <c r="CD6" s="54"/>
      <c r="CE6" s="94"/>
      <c r="CF6" s="54"/>
      <c r="CG6" s="99"/>
      <c r="CH6" s="54"/>
      <c r="CI6" s="101"/>
      <c r="CJ6" s="54"/>
      <c r="CK6" s="105"/>
      <c r="CL6" s="54"/>
      <c r="CM6" s="105"/>
      <c r="CN6" s="54" t="s">
        <v>187</v>
      </c>
      <c r="CO6" s="26"/>
    </row>
    <row r="7" spans="1:93" ht="15.75" customHeight="1" x14ac:dyDescent="0.35">
      <c r="A7" s="112"/>
      <c r="B7" s="113"/>
      <c r="C7" s="113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8"/>
      <c r="AB7" s="97"/>
      <c r="AC7" s="100"/>
      <c r="AD7" s="98"/>
      <c r="AE7" s="103"/>
      <c r="AF7" s="102"/>
      <c r="AG7" s="104"/>
      <c r="AH7" s="103"/>
      <c r="AI7" s="109"/>
      <c r="AJ7" s="108"/>
      <c r="AK7" s="111"/>
      <c r="AL7" s="109"/>
      <c r="AM7" s="95"/>
      <c r="AN7" s="114"/>
      <c r="AO7" s="50"/>
      <c r="AP7" s="50"/>
      <c r="AQ7" s="50"/>
      <c r="AR7" s="66"/>
      <c r="AS7" s="65"/>
      <c r="AT7" s="68"/>
      <c r="AU7" s="66"/>
      <c r="AV7" s="72"/>
      <c r="AW7" s="70"/>
      <c r="AX7" s="80"/>
      <c r="AY7" s="74"/>
      <c r="AZ7" s="85"/>
      <c r="BA7" s="83"/>
      <c r="BB7" s="92"/>
      <c r="BC7" s="88"/>
      <c r="BD7" s="93"/>
      <c r="BE7" s="92"/>
      <c r="BF7" s="98"/>
      <c r="BG7" s="97"/>
      <c r="BH7" s="100"/>
      <c r="BI7" s="98"/>
      <c r="BJ7" s="104"/>
      <c r="BK7" s="102"/>
      <c r="BL7" s="110"/>
      <c r="BM7" s="108"/>
      <c r="BN7" s="111"/>
      <c r="BO7" s="110"/>
      <c r="BP7" s="111"/>
      <c r="BQ7" s="114"/>
      <c r="BR7" s="51"/>
      <c r="BS7" s="52"/>
      <c r="BT7" s="52"/>
      <c r="BU7" s="67"/>
      <c r="BV7" s="54"/>
      <c r="BW7" s="69"/>
      <c r="BX7" s="54"/>
      <c r="BY7" s="73"/>
      <c r="BZ7" s="54"/>
      <c r="CA7" s="81"/>
      <c r="CB7" s="54"/>
      <c r="CC7" s="86"/>
      <c r="CD7" s="54"/>
      <c r="CE7" s="94"/>
      <c r="CF7" s="54"/>
      <c r="CG7" s="99"/>
      <c r="CH7" s="54"/>
      <c r="CI7" s="101"/>
      <c r="CJ7" s="54"/>
      <c r="CK7" s="105"/>
      <c r="CL7" s="54"/>
      <c r="CM7" s="105"/>
      <c r="CN7" s="54" t="s">
        <v>17</v>
      </c>
      <c r="CO7" s="26"/>
    </row>
    <row r="8" spans="1:93" ht="15.75" customHeight="1" x14ac:dyDescent="0.35">
      <c r="A8" s="112"/>
      <c r="B8" s="113"/>
      <c r="C8" s="113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13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8"/>
      <c r="AB8" s="97"/>
      <c r="AC8" s="100"/>
      <c r="AD8" s="98"/>
      <c r="AE8" s="103"/>
      <c r="AF8" s="102"/>
      <c r="AG8" s="104"/>
      <c r="AH8" s="103"/>
      <c r="AI8" s="109"/>
      <c r="AJ8" s="108"/>
      <c r="AK8" s="111"/>
      <c r="AL8" s="109"/>
      <c r="AM8" s="95"/>
      <c r="AN8" s="114"/>
      <c r="AO8" s="50"/>
      <c r="AP8" s="50"/>
      <c r="AQ8" s="50"/>
      <c r="AR8" s="66"/>
      <c r="AS8" s="65"/>
      <c r="AT8" s="68"/>
      <c r="AU8" s="66"/>
      <c r="AV8" s="72"/>
      <c r="AW8" s="70"/>
      <c r="AX8" s="80"/>
      <c r="AY8" s="74"/>
      <c r="AZ8" s="85"/>
      <c r="BA8" s="83"/>
      <c r="BB8" s="92"/>
      <c r="BC8" s="88"/>
      <c r="BD8" s="93"/>
      <c r="BE8" s="92"/>
      <c r="BF8" s="98"/>
      <c r="BG8" s="97"/>
      <c r="BH8" s="100"/>
      <c r="BI8" s="98"/>
      <c r="BJ8" s="104"/>
      <c r="BK8" s="102"/>
      <c r="BL8" s="110"/>
      <c r="BM8" s="108"/>
      <c r="BN8" s="111"/>
      <c r="BO8" s="110"/>
      <c r="BP8" s="111"/>
      <c r="BQ8" s="114"/>
      <c r="BR8" s="51"/>
      <c r="BS8" s="52"/>
      <c r="BT8" s="52"/>
      <c r="BU8" s="67"/>
      <c r="BV8" s="54"/>
      <c r="BW8" s="69"/>
      <c r="BX8" s="54"/>
      <c r="BY8" s="73"/>
      <c r="BZ8" s="54"/>
      <c r="CA8" s="81"/>
      <c r="CB8" s="54"/>
      <c r="CC8" s="86"/>
      <c r="CD8" s="54"/>
      <c r="CE8" s="94"/>
      <c r="CF8" s="54"/>
      <c r="CG8" s="99"/>
      <c r="CH8" s="54"/>
      <c r="CI8" s="101"/>
      <c r="CJ8" s="54"/>
      <c r="CK8" s="105"/>
      <c r="CL8" s="54"/>
      <c r="CM8" s="105"/>
      <c r="CN8" s="54" t="s">
        <v>18</v>
      </c>
      <c r="CO8" s="26"/>
    </row>
    <row r="9" spans="1:93" ht="15.75" customHeight="1" x14ac:dyDescent="0.35">
      <c r="A9" s="112"/>
      <c r="B9" s="113"/>
      <c r="C9" s="113"/>
      <c r="D9" s="50"/>
      <c r="E9" s="50"/>
      <c r="F9" s="50"/>
      <c r="G9" s="66"/>
      <c r="H9" s="65"/>
      <c r="I9" s="68"/>
      <c r="J9" s="66"/>
      <c r="K9" s="71"/>
      <c r="L9" s="70"/>
      <c r="M9" s="72"/>
      <c r="N9" s="71"/>
      <c r="O9" s="77"/>
      <c r="P9" s="74"/>
      <c r="Q9" s="80"/>
      <c r="R9" s="75"/>
      <c r="S9" s="84"/>
      <c r="T9" s="83"/>
      <c r="U9" s="85"/>
      <c r="V9" s="84"/>
      <c r="W9" s="91"/>
      <c r="X9" s="88"/>
      <c r="Y9" s="93"/>
      <c r="Z9" s="91"/>
      <c r="AA9" s="98"/>
      <c r="AB9" s="97"/>
      <c r="AC9" s="100"/>
      <c r="AD9" s="98"/>
      <c r="AE9" s="103"/>
      <c r="AF9" s="102"/>
      <c r="AG9" s="104"/>
      <c r="AH9" s="103"/>
      <c r="AI9" s="109"/>
      <c r="AJ9" s="108"/>
      <c r="AK9" s="111"/>
      <c r="AL9" s="109"/>
      <c r="AM9" s="95"/>
      <c r="AN9" s="114"/>
      <c r="AO9" s="50"/>
      <c r="AP9" s="50"/>
      <c r="AQ9" s="50"/>
      <c r="AR9" s="66"/>
      <c r="AS9" s="65"/>
      <c r="AT9" s="68"/>
      <c r="AU9" s="66"/>
      <c r="AV9" s="72"/>
      <c r="AW9" s="70"/>
      <c r="AX9" s="80"/>
      <c r="AY9" s="74"/>
      <c r="AZ9" s="85"/>
      <c r="BA9" s="83"/>
      <c r="BB9" s="92"/>
      <c r="BC9" s="88"/>
      <c r="BD9" s="93"/>
      <c r="BE9" s="92"/>
      <c r="BF9" s="98"/>
      <c r="BG9" s="97"/>
      <c r="BH9" s="100"/>
      <c r="BI9" s="98"/>
      <c r="BJ9" s="104"/>
      <c r="BK9" s="102"/>
      <c r="BL9" s="110"/>
      <c r="BM9" s="108"/>
      <c r="BN9" s="111"/>
      <c r="BO9" s="110"/>
      <c r="BP9" s="111"/>
      <c r="BQ9" s="114"/>
      <c r="BR9" s="51"/>
      <c r="BS9" s="52"/>
      <c r="BT9" s="52"/>
      <c r="BU9" s="67"/>
      <c r="BV9" s="14"/>
      <c r="BW9" s="69"/>
      <c r="BX9" s="14"/>
      <c r="BY9" s="73"/>
      <c r="BZ9" s="14"/>
      <c r="CA9" s="81"/>
      <c r="CB9" s="14"/>
      <c r="CC9" s="86"/>
      <c r="CD9" s="14"/>
      <c r="CE9" s="94"/>
      <c r="CF9" s="14"/>
      <c r="CG9" s="99"/>
      <c r="CH9" s="14"/>
      <c r="CI9" s="101"/>
      <c r="CJ9" s="14"/>
      <c r="CK9" s="105"/>
      <c r="CL9" s="14"/>
      <c r="CM9" s="106"/>
      <c r="CN9" s="14" t="s">
        <v>308</v>
      </c>
      <c r="CO9" s="26"/>
    </row>
    <row r="10" spans="1:93" ht="15.75" customHeight="1" x14ac:dyDescent="0.35">
      <c r="A10" s="120"/>
      <c r="B10" s="12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77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95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3"/>
      <c r="BS10" s="124"/>
      <c r="BT10" s="124"/>
      <c r="BU10" s="124"/>
      <c r="BV10" s="14"/>
      <c r="BW10" s="124"/>
      <c r="BX10" s="14"/>
      <c r="BY10" s="124"/>
      <c r="BZ10" s="14"/>
      <c r="CA10" s="124"/>
      <c r="CB10" s="14"/>
      <c r="CC10" s="124"/>
      <c r="CD10" s="14"/>
      <c r="CE10" s="124"/>
      <c r="CF10" s="14"/>
      <c r="CG10" s="124"/>
      <c r="CH10" s="14"/>
      <c r="CI10" s="124"/>
      <c r="CJ10" s="14"/>
      <c r="CK10" s="124"/>
      <c r="CL10" s="14"/>
      <c r="CM10" s="125"/>
      <c r="CN10" s="14"/>
      <c r="CO10" s="26"/>
    </row>
    <row r="11" spans="1:93" ht="15.75" customHeight="1" x14ac:dyDescent="0.35">
      <c r="A11" s="134" t="s">
        <v>22</v>
      </c>
      <c r="B11" s="135"/>
      <c r="C11" s="135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7"/>
      <c r="BS11" s="138"/>
      <c r="BT11" s="138"/>
      <c r="BU11" s="139"/>
      <c r="BV11" s="138"/>
      <c r="BW11" s="139"/>
      <c r="BX11" s="139"/>
      <c r="BY11" s="139"/>
      <c r="BZ11" s="138"/>
      <c r="CA11" s="139"/>
      <c r="CB11" s="138"/>
      <c r="CC11" s="139"/>
      <c r="CD11" s="138"/>
      <c r="CE11" s="139"/>
      <c r="CF11" s="138"/>
      <c r="CG11" s="139"/>
      <c r="CH11" s="138"/>
      <c r="CI11" s="139"/>
      <c r="CJ11" s="139"/>
      <c r="CK11" s="139"/>
      <c r="CL11" s="138"/>
      <c r="CM11" s="139"/>
      <c r="CN11" s="138"/>
      <c r="CO11" s="26"/>
    </row>
    <row r="12" spans="1:93" ht="19.5" customHeight="1" x14ac:dyDescent="0.35">
      <c r="A12" s="134" t="s">
        <v>384</v>
      </c>
      <c r="B12" s="135"/>
      <c r="C12" s="135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7"/>
      <c r="BS12" s="138"/>
      <c r="BT12" s="138"/>
      <c r="BU12" s="139"/>
      <c r="BV12" s="138"/>
      <c r="BW12" s="139"/>
      <c r="BX12" s="139"/>
      <c r="BY12" s="139"/>
      <c r="BZ12" s="138"/>
      <c r="CA12" s="139"/>
      <c r="CB12" s="138"/>
      <c r="CC12" s="139"/>
      <c r="CD12" s="138"/>
      <c r="CE12" s="139"/>
      <c r="CF12" s="138"/>
      <c r="CG12" s="139"/>
      <c r="CH12" s="138"/>
      <c r="CI12" s="139"/>
      <c r="CJ12" s="139"/>
      <c r="CK12" s="139"/>
      <c r="CL12" s="138"/>
      <c r="CM12" s="139"/>
      <c r="CN12" s="138"/>
      <c r="CO12" s="26"/>
    </row>
    <row r="13" spans="1:93" x14ac:dyDescent="0.35">
      <c r="A13" s="140"/>
      <c r="B13" s="135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7"/>
      <c r="BS13" s="138"/>
      <c r="BT13" s="138"/>
      <c r="BU13" s="139"/>
      <c r="BV13" s="138"/>
      <c r="BW13" s="139"/>
      <c r="BX13" s="139"/>
      <c r="BY13" s="139"/>
      <c r="BZ13" s="138"/>
      <c r="CA13" s="139"/>
      <c r="CB13" s="138"/>
      <c r="CC13" s="139"/>
      <c r="CD13" s="138"/>
      <c r="CE13" s="139"/>
      <c r="CF13" s="138"/>
      <c r="CG13" s="139"/>
      <c r="CH13" s="138"/>
      <c r="CI13" s="139"/>
      <c r="CJ13" s="139"/>
      <c r="CK13" s="139"/>
      <c r="CL13" s="138"/>
      <c r="CM13" s="139"/>
      <c r="CN13" s="138"/>
      <c r="CO13" s="26"/>
    </row>
    <row r="14" spans="1:93" x14ac:dyDescent="0.35">
      <c r="A14" s="126"/>
      <c r="B14" s="121"/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3"/>
      <c r="BS14" s="124"/>
      <c r="BT14" s="124"/>
      <c r="BU14" s="125"/>
      <c r="BV14" s="124"/>
      <c r="BW14" s="125"/>
      <c r="BX14" s="125"/>
      <c r="BY14" s="125"/>
      <c r="BZ14" s="124"/>
      <c r="CA14" s="125"/>
      <c r="CB14" s="124"/>
      <c r="CC14" s="125"/>
      <c r="CD14" s="124"/>
      <c r="CE14" s="125"/>
      <c r="CF14" s="124"/>
      <c r="CG14" s="125"/>
      <c r="CH14" s="124"/>
      <c r="CI14" s="125"/>
      <c r="CJ14" s="125"/>
      <c r="CK14" s="125"/>
      <c r="CL14" s="124"/>
      <c r="CM14" s="125"/>
      <c r="CN14" s="124"/>
      <c r="CO14" s="26"/>
    </row>
    <row r="15" spans="1:93" x14ac:dyDescent="0.35">
      <c r="A15" s="4"/>
      <c r="B15" s="9"/>
      <c r="C15" s="9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48"/>
      <c r="CN15" s="14" t="s">
        <v>16</v>
      </c>
    </row>
    <row r="16" spans="1:93" ht="18.75" customHeight="1" x14ac:dyDescent="0.35">
      <c r="A16" s="132" t="s">
        <v>0</v>
      </c>
      <c r="B16" s="132" t="s">
        <v>13</v>
      </c>
      <c r="C16" s="132" t="s">
        <v>1</v>
      </c>
      <c r="D16" s="141" t="s">
        <v>23</v>
      </c>
      <c r="E16" s="141" t="s">
        <v>297</v>
      </c>
      <c r="F16" s="141" t="s">
        <v>23</v>
      </c>
      <c r="G16" s="141" t="s">
        <v>307</v>
      </c>
      <c r="H16" s="132" t="s">
        <v>23</v>
      </c>
      <c r="I16" s="141" t="s">
        <v>329</v>
      </c>
      <c r="J16" s="132" t="s">
        <v>23</v>
      </c>
      <c r="K16" s="141" t="s">
        <v>330</v>
      </c>
      <c r="L16" s="132" t="s">
        <v>23</v>
      </c>
      <c r="M16" s="141" t="s">
        <v>333</v>
      </c>
      <c r="N16" s="132" t="s">
        <v>23</v>
      </c>
      <c r="O16" s="153" t="s">
        <v>334</v>
      </c>
      <c r="P16" s="132" t="s">
        <v>23</v>
      </c>
      <c r="Q16" s="141" t="s">
        <v>344</v>
      </c>
      <c r="R16" s="132" t="s">
        <v>23</v>
      </c>
      <c r="S16" s="141" t="s">
        <v>345</v>
      </c>
      <c r="T16" s="132" t="s">
        <v>23</v>
      </c>
      <c r="U16" s="141" t="s">
        <v>356</v>
      </c>
      <c r="V16" s="132" t="s">
        <v>23</v>
      </c>
      <c r="W16" s="141" t="s">
        <v>357</v>
      </c>
      <c r="X16" s="132" t="s">
        <v>23</v>
      </c>
      <c r="Y16" s="141" t="s">
        <v>366</v>
      </c>
      <c r="Z16" s="132" t="s">
        <v>23</v>
      </c>
      <c r="AA16" s="141" t="s">
        <v>369</v>
      </c>
      <c r="AB16" s="132" t="s">
        <v>23</v>
      </c>
      <c r="AC16" s="141" t="s">
        <v>377</v>
      </c>
      <c r="AD16" s="132" t="s">
        <v>23</v>
      </c>
      <c r="AE16" s="141" t="s">
        <v>378</v>
      </c>
      <c r="AF16" s="132" t="s">
        <v>23</v>
      </c>
      <c r="AG16" s="141" t="s">
        <v>380</v>
      </c>
      <c r="AH16" s="132" t="s">
        <v>23</v>
      </c>
      <c r="AI16" s="141" t="s">
        <v>381</v>
      </c>
      <c r="AJ16" s="132" t="s">
        <v>23</v>
      </c>
      <c r="AK16" s="141" t="s">
        <v>383</v>
      </c>
      <c r="AL16" s="132" t="s">
        <v>23</v>
      </c>
      <c r="AM16" s="130" t="s">
        <v>385</v>
      </c>
      <c r="AN16" s="132" t="s">
        <v>23</v>
      </c>
      <c r="AO16" s="143" t="s">
        <v>29</v>
      </c>
      <c r="AP16" s="143" t="s">
        <v>297</v>
      </c>
      <c r="AQ16" s="145" t="s">
        <v>29</v>
      </c>
      <c r="AR16" s="141" t="s">
        <v>307</v>
      </c>
      <c r="AS16" s="132" t="s">
        <v>29</v>
      </c>
      <c r="AT16" s="141" t="s">
        <v>329</v>
      </c>
      <c r="AU16" s="132" t="s">
        <v>29</v>
      </c>
      <c r="AV16" s="141" t="s">
        <v>330</v>
      </c>
      <c r="AW16" s="132" t="s">
        <v>29</v>
      </c>
      <c r="AX16" s="141" t="s">
        <v>334</v>
      </c>
      <c r="AY16" s="132" t="s">
        <v>29</v>
      </c>
      <c r="AZ16" s="141" t="s">
        <v>345</v>
      </c>
      <c r="BA16" s="132" t="s">
        <v>29</v>
      </c>
      <c r="BB16" s="141" t="s">
        <v>357</v>
      </c>
      <c r="BC16" s="132" t="s">
        <v>29</v>
      </c>
      <c r="BD16" s="141" t="s">
        <v>368</v>
      </c>
      <c r="BE16" s="132" t="s">
        <v>29</v>
      </c>
      <c r="BF16" s="141" t="s">
        <v>369</v>
      </c>
      <c r="BG16" s="132" t="s">
        <v>29</v>
      </c>
      <c r="BH16" s="141" t="s">
        <v>377</v>
      </c>
      <c r="BI16" s="132" t="s">
        <v>29</v>
      </c>
      <c r="BJ16" s="141" t="s">
        <v>378</v>
      </c>
      <c r="BK16" s="132" t="s">
        <v>29</v>
      </c>
      <c r="BL16" s="141" t="s">
        <v>381</v>
      </c>
      <c r="BM16" s="132" t="s">
        <v>29</v>
      </c>
      <c r="BN16" s="141" t="s">
        <v>383</v>
      </c>
      <c r="BO16" s="132" t="s">
        <v>29</v>
      </c>
      <c r="BP16" s="130" t="s">
        <v>385</v>
      </c>
      <c r="BQ16" s="132" t="s">
        <v>29</v>
      </c>
      <c r="BR16" s="145" t="s">
        <v>35</v>
      </c>
      <c r="BS16" s="141" t="s">
        <v>297</v>
      </c>
      <c r="BT16" s="145" t="s">
        <v>35</v>
      </c>
      <c r="BU16" s="141" t="s">
        <v>307</v>
      </c>
      <c r="BV16" s="132" t="s">
        <v>35</v>
      </c>
      <c r="BW16" s="141" t="s">
        <v>307</v>
      </c>
      <c r="BX16" s="132" t="s">
        <v>35</v>
      </c>
      <c r="BY16" s="141" t="s">
        <v>330</v>
      </c>
      <c r="BZ16" s="132" t="s">
        <v>35</v>
      </c>
      <c r="CA16" s="141" t="s">
        <v>330</v>
      </c>
      <c r="CB16" s="132" t="s">
        <v>35</v>
      </c>
      <c r="CC16" s="141" t="s">
        <v>345</v>
      </c>
      <c r="CD16" s="132" t="s">
        <v>35</v>
      </c>
      <c r="CE16" s="141" t="s">
        <v>357</v>
      </c>
      <c r="CF16" s="132" t="s">
        <v>35</v>
      </c>
      <c r="CG16" s="141" t="s">
        <v>369</v>
      </c>
      <c r="CH16" s="132" t="s">
        <v>35</v>
      </c>
      <c r="CI16" s="141" t="s">
        <v>377</v>
      </c>
      <c r="CJ16" s="132" t="s">
        <v>35</v>
      </c>
      <c r="CK16" s="141" t="s">
        <v>378</v>
      </c>
      <c r="CL16" s="132" t="s">
        <v>35</v>
      </c>
      <c r="CM16" s="130" t="s">
        <v>385</v>
      </c>
      <c r="CN16" s="132" t="s">
        <v>35</v>
      </c>
      <c r="CO16" s="27"/>
    </row>
    <row r="17" spans="1:95" x14ac:dyDescent="0.35">
      <c r="A17" s="133"/>
      <c r="B17" s="133"/>
      <c r="C17" s="133"/>
      <c r="D17" s="142"/>
      <c r="E17" s="142"/>
      <c r="F17" s="142"/>
      <c r="G17" s="142"/>
      <c r="H17" s="133"/>
      <c r="I17" s="142"/>
      <c r="J17" s="133"/>
      <c r="K17" s="142"/>
      <c r="L17" s="133"/>
      <c r="M17" s="142"/>
      <c r="N17" s="133"/>
      <c r="O17" s="154"/>
      <c r="P17" s="133"/>
      <c r="Q17" s="142"/>
      <c r="R17" s="133"/>
      <c r="S17" s="142"/>
      <c r="T17" s="133"/>
      <c r="U17" s="142"/>
      <c r="V17" s="133"/>
      <c r="W17" s="142"/>
      <c r="X17" s="133"/>
      <c r="Y17" s="142"/>
      <c r="Z17" s="133"/>
      <c r="AA17" s="142"/>
      <c r="AB17" s="133"/>
      <c r="AC17" s="142"/>
      <c r="AD17" s="133"/>
      <c r="AE17" s="142"/>
      <c r="AF17" s="133"/>
      <c r="AG17" s="142"/>
      <c r="AH17" s="133"/>
      <c r="AI17" s="142"/>
      <c r="AJ17" s="133"/>
      <c r="AK17" s="142"/>
      <c r="AL17" s="133"/>
      <c r="AM17" s="131"/>
      <c r="AN17" s="133"/>
      <c r="AO17" s="144"/>
      <c r="AP17" s="144"/>
      <c r="AQ17" s="146"/>
      <c r="AR17" s="142"/>
      <c r="AS17" s="133"/>
      <c r="AT17" s="142"/>
      <c r="AU17" s="133"/>
      <c r="AV17" s="142"/>
      <c r="AW17" s="133"/>
      <c r="AX17" s="142"/>
      <c r="AY17" s="133"/>
      <c r="AZ17" s="142"/>
      <c r="BA17" s="133"/>
      <c r="BB17" s="142"/>
      <c r="BC17" s="133"/>
      <c r="BD17" s="142"/>
      <c r="BE17" s="133"/>
      <c r="BF17" s="142"/>
      <c r="BG17" s="133"/>
      <c r="BH17" s="142"/>
      <c r="BI17" s="133"/>
      <c r="BJ17" s="142"/>
      <c r="BK17" s="133"/>
      <c r="BL17" s="142"/>
      <c r="BM17" s="133"/>
      <c r="BN17" s="142"/>
      <c r="BO17" s="133"/>
      <c r="BP17" s="131"/>
      <c r="BQ17" s="133"/>
      <c r="BR17" s="146"/>
      <c r="BS17" s="142"/>
      <c r="BT17" s="146"/>
      <c r="BU17" s="142"/>
      <c r="BV17" s="133"/>
      <c r="BW17" s="142"/>
      <c r="BX17" s="133"/>
      <c r="BY17" s="142"/>
      <c r="BZ17" s="133"/>
      <c r="CA17" s="142"/>
      <c r="CB17" s="133"/>
      <c r="CC17" s="142"/>
      <c r="CD17" s="133"/>
      <c r="CE17" s="142"/>
      <c r="CF17" s="133"/>
      <c r="CG17" s="142"/>
      <c r="CH17" s="133"/>
      <c r="CI17" s="142"/>
      <c r="CJ17" s="133"/>
      <c r="CK17" s="142"/>
      <c r="CL17" s="133"/>
      <c r="CM17" s="131"/>
      <c r="CN17" s="133"/>
      <c r="CO17" s="28"/>
    </row>
    <row r="18" spans="1:95" x14ac:dyDescent="0.35">
      <c r="A18" s="1"/>
      <c r="B18" s="7" t="s">
        <v>2</v>
      </c>
      <c r="C18" s="7"/>
      <c r="D18" s="36">
        <f>D24+D25+D26+D28+D33+D38+D42+D48+D53+D54+D55+D56+D57+D61+D66+D71+D72+D73+D74+D75+D76+D77+D78+D79+D80+D81+D82+D83+D84</f>
        <v>1020909.7000000001</v>
      </c>
      <c r="E18" s="37">
        <f>E24+E25+E26+E28+E33+E38+E42+E48+E53+E54+E55+E56+E57+E61+E66+E71+E72+E73+E74+E75+E76+E77+E78+E79+E80+E81+E82+E83+E84+E43</f>
        <v>398635.03</v>
      </c>
      <c r="F18" s="37">
        <f>D18+E18</f>
        <v>1419544.73</v>
      </c>
      <c r="G18" s="37">
        <f>G24+G25+G26+G28+G33+G38+G42+G48+G53+G54+G55+G56+G57+G61+G66+G71+G72+G73+G74+G75+G76+G77+G78+G79+G80+G81+G82+G83+G84+G43+G85</f>
        <v>10480.867</v>
      </c>
      <c r="H18" s="37">
        <f>F18+G18</f>
        <v>1430025.5970000001</v>
      </c>
      <c r="I18" s="37">
        <f>I24+I25+I26+I28+I33+I38+I42+I48+I53+I54+I55+I56+I57+I61+I66+I71+I72+I73+I74+I75+I76+I77+I78+I79+I80+I81+I82+I83+I84+I43+I85</f>
        <v>-936.10399999999993</v>
      </c>
      <c r="J18" s="37">
        <f>H18+I18</f>
        <v>1429089.493</v>
      </c>
      <c r="K18" s="37">
        <f>K24+K25+K26+K28+K33+K38+K42+K48+K53+K54+K55+K56+K57+K61+K66+K71+K72+K73+K74+K75+K76+K77+K78+K79+K80+K81+K82+K83+K84+K43+K85</f>
        <v>0</v>
      </c>
      <c r="L18" s="37">
        <f>J18+K18</f>
        <v>1429089.493</v>
      </c>
      <c r="M18" s="37">
        <f>M24+M25+M26+M28+M33+M38+M42+M48+M53+M54+M55+M56+M57+M61+M66+M71+M72+M73+M74+M75+M76+M77+M78+M79+M80+M81+M82+M83+M84+M43+M85</f>
        <v>0</v>
      </c>
      <c r="N18" s="37">
        <f>L18+M18</f>
        <v>1429089.493</v>
      </c>
      <c r="O18" s="37">
        <f>O24+O25+O26+O28+O33+O38+O42+O48+O53+O54+O55+O56+O57+O61+O66+O71+O72+O73+O74+O75+O76+O77+O78+O79+O80+O81+O82+O83+O84+O43+O85+O27+O86+O87</f>
        <v>-5405.6870000000017</v>
      </c>
      <c r="P18" s="37">
        <f>N18+O18</f>
        <v>1423683.8060000001</v>
      </c>
      <c r="Q18" s="37">
        <f>Q24+Q25+Q26+Q28+Q33+Q38+Q42+Q48+Q53+Q54+Q55+Q56+Q57+Q61+Q66+Q71+Q72+Q73+Q74+Q75+Q76+Q77+Q78+Q79+Q80+Q81+Q82+Q83+Q84+Q43+Q85+Q27+Q86+Q87</f>
        <v>0</v>
      </c>
      <c r="R18" s="37">
        <f>P18+Q18</f>
        <v>1423683.8060000001</v>
      </c>
      <c r="S18" s="37">
        <f>S24+S25+S26+S28+S33+S38+S42+S48+S53+S54+S55+S56+S57+S61+S66+S71+S72+S73+S74+S75+S76+S77+S78+S79+S80+S81+S82+S83+S84+S43+S85+S27+S86+S87+S88+S89</f>
        <v>-28219.760000000002</v>
      </c>
      <c r="T18" s="37">
        <f>R18+S18</f>
        <v>1395464.0460000001</v>
      </c>
      <c r="U18" s="37">
        <f>U24+U25+U26+U28+U33+U38+U42+U48+U53+U54+U55+U56+U57+U61+U66+U71+U72+U73+U74+U75+U76+U77+U78+U79+U80+U81+U82+U83+U84+U43+U85+U27+U86+U87+U88+U89</f>
        <v>0</v>
      </c>
      <c r="V18" s="37">
        <f>T18+U18</f>
        <v>1395464.0460000001</v>
      </c>
      <c r="W18" s="37">
        <f>W24+W25+W26+W28+W33+W38+W42+W48+W53+W54+W55+W56+W57+W61+W66+W71+W72+W73+W74+W75+W76+W77+W78+W79+W80+W81+W82+W83+W84+W43+W85+W27+W86+W87+W88+W89</f>
        <v>-18543.262999999999</v>
      </c>
      <c r="X18" s="37">
        <f>V18+W18</f>
        <v>1376920.7830000001</v>
      </c>
      <c r="Y18" s="37">
        <f>Y24+Y25+Y26+Y28+Y33+Y38+Y42+Y48+Y53+Y54+Y55+Y56+Y57+Y61+Y66+Y71+Y72+Y73+Y74+Y75+Y76+Y77+Y78+Y79+Y80+Y81+Y82+Y83+Y84+Y43+Y85+Y27+Y86+Y87+Y88+Y89</f>
        <v>-19203.5</v>
      </c>
      <c r="Z18" s="37">
        <f>X18+Y18</f>
        <v>1357717.2830000001</v>
      </c>
      <c r="AA18" s="37">
        <f>AA24+AA25+AA26+AA28+AA33+AA38+AA42+AA48+AA53+AA54+AA55+AA56+AA57+AA61+AA66+AA71+AA72+AA73+AA74+AA75+AA76+AA77+AA78+AA79+AA80+AA81+AA82+AA83+AA84+AA43+AA85+AA27+AA86+AA87+AA88+AA89</f>
        <v>-44371.229999999996</v>
      </c>
      <c r="AB18" s="37">
        <f>Z18+AA18</f>
        <v>1313346.0530000001</v>
      </c>
      <c r="AC18" s="37">
        <f>AC24+AC25+AC26+AC28+AC33+AC38+AC42+AC48+AC53+AC54+AC55+AC56+AC57+AC61+AC66+AC71+AC72+AC73+AC74+AC75+AC76+AC77+AC78+AC79+AC80+AC81+AC82+AC83+AC84+AC43+AC85+AC27+AC86+AC87+AC88+AC89</f>
        <v>0</v>
      </c>
      <c r="AD18" s="37">
        <f>AB18+AC18</f>
        <v>1313346.0530000001</v>
      </c>
      <c r="AE18" s="37">
        <f>AE24+AE25+AE26+AE28+AE33+AE38+AE42+AE48+AE53+AE54+AE55+AE56+AE57+AE61+AE66+AE71+AE72+AE73+AE74+AE75+AE76+AE77+AE78+AE79+AE80+AE81+AE82+AE83+AE84+AE43+AE85+AE27+AE86+AE87+AE88+AE89</f>
        <v>-123999.99999999999</v>
      </c>
      <c r="AF18" s="37">
        <f>AD18+AE18</f>
        <v>1189346.0530000001</v>
      </c>
      <c r="AG18" s="37">
        <f>AG24+AG25+AG26+AG28+AG33+AG38+AG42+AG48+AG53+AG54+AG55+AG56+AG57+AG61+AG66+AG71+AG72+AG73+AG74+AG75+AG76+AG77+AG78+AG79+AG80+AG81+AG82+AG83+AG84+AG43+AG85+AG27+AG86+AG87+AG88+AG89</f>
        <v>0</v>
      </c>
      <c r="AH18" s="37">
        <f>AF18+AG18</f>
        <v>1189346.0530000001</v>
      </c>
      <c r="AI18" s="37">
        <f>AI24+AI25+AI26+AI28+AI33+AI38+AI42+AI48+AI53+AI54+AI55+AI56+AI57+AI61+AI66+AI71+AI72+AI73+AI74+AI75+AI76+AI77+AI78+AI79+AI80+AI81+AI82+AI83+AI84+AI43+AI85+AI27+AI86+AI87+AI88+AI89</f>
        <v>10817.415000000001</v>
      </c>
      <c r="AJ18" s="37">
        <f>AH18+AI18</f>
        <v>1200163.4680000001</v>
      </c>
      <c r="AK18" s="35">
        <f>AK24+AK25+AK26+AK28+AK33+AK38+AK42+AK48+AK53+AK54+AK55+AK56+AK57+AK61+AK66+AK71+AK72+AK73+AK74+AK75+AK76+AK77+AK78+AK79+AK80+AK81+AK82+AK83+AK84+AK43+AK85+AK27+AK86+AK87+AK88+AK89</f>
        <v>0</v>
      </c>
      <c r="AL18" s="37">
        <f>AJ18+AK18</f>
        <v>1200163.4680000001</v>
      </c>
      <c r="AM18" s="37">
        <f>AM24+AM25+AM26+AM28+AM33+AM38+AM42+AM48+AM53+AM54+AM55+AM56+AM57+AM61+AM66+AM71+AM72+AM73+AM74+AM75+AM76+AM77+AM78+AM79+AM80+AM81+AM82+AM83+AM84+AM43+AM85+AM27+AM86+AM87+AM88+AM89</f>
        <v>0</v>
      </c>
      <c r="AN18" s="35">
        <f>AL18+AM18</f>
        <v>1200163.4680000001</v>
      </c>
      <c r="AO18" s="37">
        <f>AO24+AO25+AO26+AO28+AO33+AO38+AO42+AO48+AO53+AO54+AO55+AO56+AO57+AO61+AO66+AO71+AO72+AO73+AO74+AO75+AO76+AO77+AO78+AO79+AO80+AO81+AO82+AO83+AO84</f>
        <v>1592185.8999999994</v>
      </c>
      <c r="AP18" s="37">
        <f>AP24+AP25+AP26+AP28+AP33+AP38+AP42+AP48+AP53+AP54+AP55+AP56+AP57+AP61+AP66+AP71+AP72+AP73+AP74+AP75+AP76+AP77+AP78+AP79+AP80+AP81+AP82+AP83+AP84+AP43</f>
        <v>779269.19</v>
      </c>
      <c r="AQ18" s="37">
        <f>AO18+AP18</f>
        <v>2371455.0899999994</v>
      </c>
      <c r="AR18" s="37">
        <f>AR24+AR25+AR26+AR28+AR33+AR38+AR42+AR48+AR53+AR54+AR55+AR56+AR57+AR61+AR66+AR71+AR72+AR73+AR74+AR75+AR76+AR77+AR78+AR79+AR80+AR81+AR82+AR83+AR84+AR43+AR85</f>
        <v>0</v>
      </c>
      <c r="AS18" s="37">
        <f>AQ18+AR18</f>
        <v>2371455.0899999994</v>
      </c>
      <c r="AT18" s="37">
        <f>AT24+AT25+AT26+AT28+AT33+AT38+AT42+AT48+AT53+AT54+AT55+AT56+AT57+AT61+AT66+AT71+AT72+AT73+AT74+AT75+AT76+AT77+AT78+AT79+AT80+AT81+AT82+AT83+AT84+AT43+AT85</f>
        <v>0</v>
      </c>
      <c r="AU18" s="37">
        <f>AS18+AT18</f>
        <v>2371455.0899999994</v>
      </c>
      <c r="AV18" s="37">
        <f>AV24+AV25+AV26+AV28+AV33+AV38+AV42+AV48+AV53+AV54+AV55+AV56+AV57+AV61+AV66+AV71+AV72+AV73+AV74+AV75+AV76+AV77+AV78+AV79+AV80+AV81+AV82+AV83+AV84+AV43+AV85</f>
        <v>0</v>
      </c>
      <c r="AW18" s="37">
        <f>AU18+AV18</f>
        <v>2371455.0899999994</v>
      </c>
      <c r="AX18" s="37">
        <f>AX24+AX25+AX26+AX28+AX33+AX38+AX42+AX48+AX53+AX54+AX55+AX56+AX57+AX61+AX66+AX71+AX72+AX73+AX74+AX75+AX76+AX77+AX78+AX79+AX80+AX81+AX82+AX83+AX84+AX43+AX85+AX27+AX86+AX87</f>
        <v>0</v>
      </c>
      <c r="AY18" s="37">
        <f>AW18+AX18</f>
        <v>2371455.0899999994</v>
      </c>
      <c r="AZ18" s="37">
        <f>AZ24+AZ25+AZ26+AZ28+AZ33+AZ38+AZ42+AZ48+AZ53+AZ54+AZ55+AZ56+AZ57+AZ61+AZ66+AZ71+AZ72+AZ73+AZ74+AZ75+AZ76+AZ77+AZ78+AZ79+AZ80+AZ81+AZ82+AZ83+AZ84+AZ43+AZ85+AZ27+AZ86+AZ87+AZ88+AZ89</f>
        <v>18748.326000000001</v>
      </c>
      <c r="BA18" s="37">
        <f>AY18+AZ18</f>
        <v>2390203.4159999993</v>
      </c>
      <c r="BB18" s="37">
        <f>BB24+BB25+BB26+BB28+BB33+BB38+BB42+BB48+BB53+BB54+BB55+BB56+BB57+BB61+BB66+BB71+BB72+BB73+BB74+BB75+BB76+BB77+BB78+BB79+BB80+BB81+BB82+BB83+BB84+BB43+BB85+BB27+BB86+BB87+BB88+BB89</f>
        <v>18500</v>
      </c>
      <c r="BC18" s="37">
        <f>BA18+BB18</f>
        <v>2408703.4159999993</v>
      </c>
      <c r="BD18" s="37">
        <f>BD24+BD25+BD26+BD28+BD33+BD38+BD42+BD48+BD53+BD54+BD55+BD56+BD57+BD61+BD66+BD71+BD72+BD73+BD74+BD75+BD76+BD77+BD78+BD79+BD80+BD81+BD82+BD83+BD84+BD43+BD85+BD27+BD86+BD87+BD88+BD89</f>
        <v>19203.5</v>
      </c>
      <c r="BE18" s="37">
        <f>BC18+BD18</f>
        <v>2427906.9159999993</v>
      </c>
      <c r="BF18" s="37">
        <f>BF24+BF25+BF26+BF28+BF33+BF38+BF42+BF48+BF53+BF54+BF55+BF56+BF57+BF61+BF66+BF71+BF72+BF73+BF74+BF75+BF76+BF77+BF78+BF79+BF80+BF81+BF82+BF83+BF84+BF43+BF85+BF27+BF86+BF87+BF88+BF89</f>
        <v>56550.400999999998</v>
      </c>
      <c r="BG18" s="37">
        <f>BE18+BF18</f>
        <v>2484457.3169999993</v>
      </c>
      <c r="BH18" s="37">
        <f>BH24+BH25+BH26+BH28+BH33+BH38+BH42+BH48+BH53+BH54+BH55+BH56+BH57+BH61+BH66+BH71+BH72+BH73+BH74+BH75+BH76+BH77+BH78+BH79+BH80+BH81+BH82+BH83+BH84+BH43+BH85+BH27+BH86+BH87+BH88+BH89</f>
        <v>0</v>
      </c>
      <c r="BI18" s="37">
        <f>BG18+BH18</f>
        <v>2484457.3169999993</v>
      </c>
      <c r="BJ18" s="37">
        <f>BJ24+BJ25+BJ26+BJ28+BJ33+BJ38+BJ42+BJ48+BJ53+BJ54+BJ55+BJ56+BJ57+BJ61+BJ66+BJ71+BJ72+BJ73+BJ74+BJ75+BJ76+BJ77+BJ78+BJ79+BJ80+BJ81+BJ82+BJ83+BJ84+BJ43+BJ85+BJ27+BJ86+BJ87+BJ88+BJ89</f>
        <v>124000.00000000003</v>
      </c>
      <c r="BK18" s="37">
        <f>BI18+BJ18</f>
        <v>2608457.3169999993</v>
      </c>
      <c r="BL18" s="35">
        <f>BL24+BL25+BL26+BL28+BL33+BL38+BL42+BL48+BL53+BL54+BL55+BL56+BL57+BL61+BL66+BL71+BL72+BL73+BL74+BL75+BL76+BL77+BL78+BL79+BL80+BL81+BL82+BL83+BL84+BL43+BL85+BL27+BL86+BL87+BL88+BL89</f>
        <v>0</v>
      </c>
      <c r="BM18" s="37">
        <f>BK18+BL18</f>
        <v>2608457.3169999993</v>
      </c>
      <c r="BN18" s="35">
        <f>BN24+BN25+BN26+BN28+BN33+BN38+BN42+BN48+BN53+BN54+BN55+BN56+BN57+BN61+BN66+BN71+BN72+BN73+BN74+BN75+BN76+BN77+BN78+BN79+BN80+BN81+BN82+BN83+BN84+BN43+BN85+BN27+BN86+BN87+BN88+BN89</f>
        <v>0</v>
      </c>
      <c r="BO18" s="37">
        <f>BM18+BN18</f>
        <v>2608457.3169999993</v>
      </c>
      <c r="BP18" s="37">
        <f>BP24+BP25+BP26+BP28+BP33+BP38+BP42+BP48+BP53+BP54+BP55+BP56+BP57+BP61+BP66+BP71+BP72+BP73+BP74+BP75+BP76+BP77+BP78+BP79+BP80+BP81+BP82+BP83+BP84+BP43+BP85+BP27+BP86+BP87+BP88+BP89</f>
        <v>0</v>
      </c>
      <c r="BQ18" s="35">
        <f>BO18+BP18</f>
        <v>2608457.3169999993</v>
      </c>
      <c r="BR18" s="37">
        <f>BR24+BR25+BR26+BR28+BR33+BR38+BR42+BR48+BR53+BR54+BR55+BR56+BR57+BR61+BR66+BR71+BR72+BR73+BR74+BR75+BR76+BR77+BR78+BR79+BR80+BR81+BR82+BR83+BR84</f>
        <v>884457.8</v>
      </c>
      <c r="BS18" s="37">
        <f>BS24+BS25+BS26+BS28+BS33+BS38+BS42+BS48+BS53+BS54+BS55+BS56+BS57+BS61+BS66+BS71+BS72+BS73+BS74+BS75+BS76+BS77+BS78+BS79+BS80+BS81+BS82+BS83+BS84+BS43</f>
        <v>52623.150000000023</v>
      </c>
      <c r="BT18" s="37">
        <f>BR18+BS18</f>
        <v>937080.95000000007</v>
      </c>
      <c r="BU18" s="37">
        <f>BU24+BU25+BU26+BU28+BU33+BU38+BU42+BU48+BU53+BU54+BU55+BU56+BU57+BU61+BU66+BU71+BU72+BU73+BU74+BU75+BU76+BU77+BU78+BU79+BU80+BU81+BU82+BU83+BU84+BU43+BU85</f>
        <v>0</v>
      </c>
      <c r="BV18" s="37">
        <f>BT18+BU18</f>
        <v>937080.95000000007</v>
      </c>
      <c r="BW18" s="37">
        <f>BW24+BW25+BW26+BW28+BW33+BW38+BW42+BW48+BW53+BW54+BW55+BW56+BW57+BW61+BW66+BW71+BW72+BW73+BW74+BW75+BW76+BW77+BW78+BW79+BW80+BW81+BW82+BW83+BW84+BW43+BW85</f>
        <v>0</v>
      </c>
      <c r="BX18" s="37">
        <f>BV18+BW18</f>
        <v>937080.95000000007</v>
      </c>
      <c r="BY18" s="37">
        <f>BY24+BY25+BY26+BY28+BY33+BY38+BY42+BY48+BY53+BY54+BY55+BY56+BY57+BY61+BY66+BY71+BY72+BY73+BY74+BY75+BY76+BY77+BY78+BY79+BY80+BY81+BY82+BY83+BY84+BY43+BY85</f>
        <v>0</v>
      </c>
      <c r="BZ18" s="37">
        <f>BX18+BY18</f>
        <v>937080.95000000007</v>
      </c>
      <c r="CA18" s="37">
        <f>CA24+CA25+CA26+CA28+CA33+CA38+CA42+CA48+CA53+CA54+CA55+CA56+CA57+CA61+CA66+CA71+CA72+CA73+CA74+CA75+CA76+CA77+CA78+CA79+CA80+CA81+CA82+CA83+CA84+CA43+CA85+CA27+CA86+CA87</f>
        <v>23622.800000000003</v>
      </c>
      <c r="CB18" s="37">
        <f>BZ18+CA18</f>
        <v>960703.75000000012</v>
      </c>
      <c r="CC18" s="37">
        <f>CC24+CC25+CC26+CC28+CC33+CC38+CC42+CC48+CC53+CC54+CC55+CC56+CC57+CC61+CC66+CC71+CC72+CC73+CC74+CC75+CC76+CC77+CC78+CC79+CC80+CC81+CC82+CC83+CC84+CC43+CC85+CC27+CC86+CC87+CC88+CC89</f>
        <v>0</v>
      </c>
      <c r="CD18" s="37">
        <f>CB18+CC18</f>
        <v>960703.75000000012</v>
      </c>
      <c r="CE18" s="37">
        <f>CE24+CE25+CE26+CE28+CE33+CE38+CE42+CE48+CE53+CE54+CE55+CE56+CE57+CE61+CE66+CE71+CE72+CE73+CE74+CE75+CE76+CE77+CE78+CE79+CE80+CE81+CE82+CE83+CE84+CE43+CE85+CE27+CE86+CE87+CE88+CE89</f>
        <v>0</v>
      </c>
      <c r="CF18" s="37">
        <f>CD18+CE18</f>
        <v>960703.75000000012</v>
      </c>
      <c r="CG18" s="37">
        <f>CG24+CG25+CG26+CG28+CG33+CG38+CG42+CG48+CG53+CG54+CG55+CG56+CG57+CG61+CG66+CG71+CG72+CG73+CG74+CG75+CG76+CG77+CG78+CG79+CG80+CG81+CG82+CG83+CG84+CG43+CG85+CG27+CG86+CG87+CG88+CG89</f>
        <v>0</v>
      </c>
      <c r="CH18" s="37">
        <f>CF18+CG18</f>
        <v>960703.75000000012</v>
      </c>
      <c r="CI18" s="37">
        <f>CI24+CI25+CI26+CI28+CI33+CI38+CI42+CI48+CI53+CI54+CI55+CI56+CI57+CI61+CI66+CI71+CI72+CI73+CI74+CI75+CI76+CI77+CI78+CI79+CI80+CI81+CI82+CI83+CI84+CI43+CI85+CI27+CI86+CI87+CI88+CI89</f>
        <v>0</v>
      </c>
      <c r="CJ18" s="37">
        <f>CH18+CI18</f>
        <v>960703.75000000012</v>
      </c>
      <c r="CK18" s="37">
        <f>CK24+CK25+CK26+CK28+CK33+CK38+CK42+CK48+CK53+CK54+CK55+CK56+CK57+CK61+CK66+CK71+CK72+CK73+CK74+CK75+CK76+CK77+CK78+CK79+CK80+CK81+CK82+CK83+CK84+CK43+CK85+CK27+CK86+CK87+CK88+CK89</f>
        <v>0</v>
      </c>
      <c r="CL18" s="37">
        <f>CJ18+CK18</f>
        <v>960703.75000000012</v>
      </c>
      <c r="CM18" s="37">
        <f>CM24+CM25+CM26+CM28+CM33+CM38+CM42+CM48+CM53+CM54+CM55+CM56+CM57+CM61+CM66+CM71+CM72+CM73+CM74+CM75+CM76+CM77+CM78+CM79+CM80+CM81+CM82+CM83+CM84+CM43+CM85+CM27+CM86+CM87+CM88+CM89</f>
        <v>0</v>
      </c>
      <c r="CN18" s="35">
        <f>CL18+CM18</f>
        <v>960703.75000000012</v>
      </c>
      <c r="CO18" s="31"/>
      <c r="CP18" s="24"/>
      <c r="CQ18" s="18"/>
    </row>
    <row r="19" spans="1:95" x14ac:dyDescent="0.35">
      <c r="A19" s="1"/>
      <c r="B19" s="7" t="s">
        <v>5</v>
      </c>
      <c r="C19" s="7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5"/>
      <c r="AL19" s="37"/>
      <c r="AM19" s="37"/>
      <c r="AN19" s="35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5"/>
      <c r="BM19" s="37"/>
      <c r="BN19" s="35"/>
      <c r="BO19" s="37"/>
      <c r="BP19" s="37"/>
      <c r="BQ19" s="35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5"/>
      <c r="CO19" s="31"/>
      <c r="CP19" s="24"/>
      <c r="CQ19" s="18"/>
    </row>
    <row r="20" spans="1:95" s="18" customFormat="1" hidden="1" x14ac:dyDescent="0.35">
      <c r="A20" s="16"/>
      <c r="B20" s="19" t="s">
        <v>6</v>
      </c>
      <c r="C20" s="38"/>
      <c r="D20" s="36">
        <f>D24+D25+D26+D42+D50+D53+D54+D55+D56+D59+D61+D68+D71+D72+D73+D74+D75+D76+D77+D78+D79+D80+D81+D82+D83+D84+D30</f>
        <v>412066.30000000005</v>
      </c>
      <c r="E20" s="37">
        <f>E24+E25+E26+E42+E50+E53+E54+E55+E56+E59+E68+E71+E72+E73+E74+E75+E76+E77+E78+E79+E80+E81+E82+E83+E84+E30+E35+E45+E63</f>
        <v>335641.93</v>
      </c>
      <c r="F20" s="37">
        <f t="shared" ref="F20:F107" si="0">D20+E20</f>
        <v>747708.23</v>
      </c>
      <c r="G20" s="37">
        <f>G24+G25+G26+G42+G50+G53+G54+G55+G56+G59+G68+G71+G72+G73+G74+G75+G76+G77+G78+G79+G80+G81+G82+G83+G84+G30+G35+G45+G63+G85</f>
        <v>10480.867000000002</v>
      </c>
      <c r="H20" s="37">
        <f t="shared" ref="H20" si="1">F20+G20</f>
        <v>758189.09699999995</v>
      </c>
      <c r="I20" s="37">
        <f>I24+I25+I26+I42+I50+I53+I54+I55+I56+I59+I68+I71+I72+I73+I74+I75+I76+I77+I78+I79+I80+I81+I82+I83+I84+I30+I35+I45+I63+I85</f>
        <v>-936.10399999999993</v>
      </c>
      <c r="J20" s="37">
        <f t="shared" ref="J20" si="2">H20+I20</f>
        <v>757252.9929999999</v>
      </c>
      <c r="K20" s="37">
        <f>K24+K25+K26+K42+K50+K53+K54+K55+K56+K59+K68+K71+K72+K73+K74+K75+K76+K77+K78+K79+K80+K81+K82+K83+K84+K30+K35+K45+K63+K85</f>
        <v>0</v>
      </c>
      <c r="L20" s="37">
        <f t="shared" ref="L20" si="3">J20+K20</f>
        <v>757252.9929999999</v>
      </c>
      <c r="M20" s="37">
        <f>M24+M25+M26+M42+M50+M53+M54+M55+M56+M59+M68+M71+M72+M73+M74+M75+M76+M77+M78+M79+M80+M81+M82+M83+M84+M30+M35+M45+M63+M85</f>
        <v>0</v>
      </c>
      <c r="N20" s="37">
        <f t="shared" ref="N20" si="4">L20+M20</f>
        <v>757252.9929999999</v>
      </c>
      <c r="O20" s="37">
        <f>O24+O25+O26+O42+O50+O53+O54+O55+O56+O59+O68+O71+O72+O73+O74+O75+O76+O77+O78+O79+O80+O81+O82+O83+O84+O30+O35+O45+O63+O85+O27+O86+O87</f>
        <v>-5405.6870000000017</v>
      </c>
      <c r="P20" s="37">
        <f t="shared" ref="P20" si="5">N20+O20</f>
        <v>751847.30599999987</v>
      </c>
      <c r="Q20" s="37">
        <f>Q24+Q25+Q26+Q42+Q50+Q53+Q54+Q55+Q56+Q59+Q68+Q71+Q72+Q73+Q74+Q75+Q76+Q77+Q78+Q79+Q80+Q81+Q82+Q83+Q84+Q30+Q35+Q45+Q63+Q85+Q27+Q86+Q87</f>
        <v>0</v>
      </c>
      <c r="R20" s="37">
        <f t="shared" ref="R20" si="6">P20+Q20</f>
        <v>751847.30599999987</v>
      </c>
      <c r="S20" s="37">
        <f>S24+S25+S26+S42+S50+S53+S54+S55+S56+S59+S68+S71+S72+S73+S74+S75+S76+S77+S78+S79+S80+S81+S82+S83+S84+S30+S35+S45+S63+S85+S27+S86+S87+S88+S89</f>
        <v>-28219.760000000002</v>
      </c>
      <c r="T20" s="37">
        <f t="shared" ref="T20" si="7">R20+S20</f>
        <v>723627.54599999986</v>
      </c>
      <c r="U20" s="37">
        <f>U24+U25+U26+U42+U50+U53+U54+U55+U56+U59+U68+U71+U72+U73+U74+U75+U76+U77+U78+U79+U80+U81+U82+U83+U84+U30+U35+U45+U63+U85+U27+U86+U87+U88+U89</f>
        <v>0</v>
      </c>
      <c r="V20" s="37">
        <f t="shared" ref="V20" si="8">T20+U20</f>
        <v>723627.54599999986</v>
      </c>
      <c r="W20" s="37">
        <f>W24+W25+W26+W42+W50+W53+W54+W55+W56+W59+W68+W71+W72+W73+W74+W75+W76+W77+W78+W79+W80+W81+W82+W83+W84+W30+W35+W45+W63+W85+W27+W86+W87+W88+W89</f>
        <v>-18543.262999999999</v>
      </c>
      <c r="X20" s="37">
        <f t="shared" ref="X20" si="9">V20+W20</f>
        <v>705084.28299999982</v>
      </c>
      <c r="Y20" s="37">
        <f>Y24+Y25+Y26+Y42+Y50+Y53+Y54+Y55+Y56+Y59+Y68+Y71+Y72+Y73+Y74+Y75+Y76+Y77+Y78+Y79+Y80+Y81+Y82+Y83+Y84+Y30+Y35+Y45+Y63+Y85+Y27+Y86+Y87+Y88+Y89</f>
        <v>-19203.5</v>
      </c>
      <c r="Z20" s="37">
        <f t="shared" ref="Z20" si="10">X20+Y20</f>
        <v>685880.78299999982</v>
      </c>
      <c r="AA20" s="37">
        <f>AA24+AA25+AA26+AA42+AA50+AA53+AA54+AA55+AA56+AA59+AA68+AA71+AA72+AA73+AA74+AA75+AA76+AA77+AA78+AA79+AA80+AA81+AA82+AA83+AA84+AA30+AA35+AA45+AA63+AA85+AA27+AA86+AA87+AA88+AA89</f>
        <v>-57390.565000000002</v>
      </c>
      <c r="AB20" s="37">
        <f t="shared" ref="AB20" si="11">Z20+AA20</f>
        <v>628490.21799999988</v>
      </c>
      <c r="AC20" s="37">
        <f>AC24+AC25+AC26+AC42+AC50+AC53+AC54+AC55+AC56+AC59+AC68+AC71+AC72+AC73+AC74+AC75+AC76+AC77+AC78+AC79+AC80+AC81+AC82+AC83+AC84+AC30+AC35+AC45+AC63+AC85+AC27+AC86+AC87+AC88+AC89</f>
        <v>0</v>
      </c>
      <c r="AD20" s="37">
        <f t="shared" ref="AD20" si="12">AB20+AC20</f>
        <v>628490.21799999988</v>
      </c>
      <c r="AE20" s="37">
        <f>AE24+AE25+AE26+AE42+AE50+AE53+AE54+AE55+AE56+AE59+AE68+AE71+AE72+AE73+AE74+AE75+AE76+AE77+AE78+AE79+AE80+AE81+AE82+AE83+AE84+AE30+AE35+AE45+AE63+AE85+AE27+AE86+AE87+AE88+AE89</f>
        <v>-123999.99999999999</v>
      </c>
      <c r="AF20" s="37">
        <f t="shared" ref="AF20" si="13">AD20+AE20</f>
        <v>504490.21799999988</v>
      </c>
      <c r="AG20" s="37">
        <f>AG24+AG25+AG26+AG42+AG50+AG53+AG54+AG55+AG56+AG59+AG68+AG71+AG72+AG73+AG74+AG75+AG76+AG77+AG78+AG79+AG80+AG81+AG82+AG83+AG84+AG30+AG35+AG45+AG63+AG85+AG27+AG86+AG87+AG88+AG89</f>
        <v>0</v>
      </c>
      <c r="AH20" s="37">
        <f t="shared" ref="AH20" si="14">AF20+AG20</f>
        <v>504490.21799999988</v>
      </c>
      <c r="AI20" s="37">
        <f>AI24+AI25+AI26+AI42+AI50+AI53+AI54+AI55+AI56+AI59+AI68+AI71+AI72+AI73+AI74+AI75+AI76+AI77+AI78+AI79+AI80+AI81+AI82+AI83+AI84+AI30+AI35+AI45+AI63+AI85+AI27+AI86+AI87+AI88+AI89</f>
        <v>10817.415000000001</v>
      </c>
      <c r="AJ20" s="37">
        <f t="shared" ref="AJ20" si="15">AH20+AI20</f>
        <v>515307.63299999986</v>
      </c>
      <c r="AK20" s="35">
        <f>AK24+AK25+AK26+AK42+AK50+AK53+AK54+AK55+AK56+AK59+AK68+AK71+AK72+AK73+AK74+AK75+AK76+AK77+AK78+AK79+AK80+AK81+AK82+AK83+AK84+AK30+AK35+AK45+AK63+AK85+AK27+AK86+AK87+AK88+AK89</f>
        <v>0</v>
      </c>
      <c r="AL20" s="37">
        <f t="shared" ref="AL20" si="16">AJ20+AK20</f>
        <v>515307.63299999986</v>
      </c>
      <c r="AM20" s="37">
        <f>AM24+AM25+AM26+AM42+AM50+AM53+AM54+AM55+AM56+AM59+AM68+AM71+AM72+AM73+AM74+AM75+AM76+AM77+AM78+AM79+AM80+AM81+AM82+AM83+AM84+AM30+AM35+AM45+AM63+AM85+AM27+AM86+AM87+AM88+AM89</f>
        <v>0</v>
      </c>
      <c r="AN20" s="37">
        <f t="shared" ref="AN20" si="17">AL20+AM20</f>
        <v>515307.63299999986</v>
      </c>
      <c r="AO20" s="37">
        <f>AO24+AO25+AO26+AO28+AO42+AO50+AO53+AO54+AO55+AO56+AO59+AO61+AO68+AO71+AO72+AO73+AO74+AO75+AO76+AO77+AO78+AO79+AO80+AO81+AO82+AO83+AO84</f>
        <v>1577908.2999999996</v>
      </c>
      <c r="AP20" s="37">
        <f>AP24+AP25+AP26+AP42+AP50+AP53+AP54+AP55+AP56+AP59+AP68+AP71+AP72+AP73+AP74+AP75+AP76+AP77+AP78+AP79+AP80+AP81+AP82+AP83+AP84+AP30+AP35+AP45+AP63</f>
        <v>-231163.41</v>
      </c>
      <c r="AQ20" s="37">
        <f t="shared" ref="AQ20:AQ107" si="18">AO20+AP20</f>
        <v>1346744.8899999997</v>
      </c>
      <c r="AR20" s="37">
        <f>AR24+AR25+AR26+AR42+AR50+AR53+AR54+AR55+AR56+AR59+AR68+AR71+AR72+AR73+AR74+AR75+AR76+AR77+AR78+AR79+AR80+AR81+AR82+AR83+AR84+AR30+AR35+AR45+AR63+AR85</f>
        <v>0</v>
      </c>
      <c r="AS20" s="37">
        <f t="shared" ref="AS20:AS28" si="19">AQ20+AR20</f>
        <v>1346744.8899999997</v>
      </c>
      <c r="AT20" s="37">
        <f>AT24+AT25+AT26+AT42+AT50+AT53+AT54+AT55+AT56+AT59+AT68+AT71+AT72+AT73+AT74+AT75+AT76+AT77+AT78+AT79+AT80+AT81+AT82+AT83+AT84+AT30+AT35+AT45+AT63+AT85</f>
        <v>0</v>
      </c>
      <c r="AU20" s="37">
        <f t="shared" ref="AU20:AU28" si="20">AS20+AT20</f>
        <v>1346744.8899999997</v>
      </c>
      <c r="AV20" s="37">
        <f>AV24+AV25+AV26+AV42+AV50+AV53+AV54+AV55+AV56+AV59+AV68+AV71+AV72+AV73+AV74+AV75+AV76+AV77+AV78+AV79+AV80+AV81+AV82+AV83+AV84+AV30+AV35+AV45+AV63+AV85</f>
        <v>0</v>
      </c>
      <c r="AW20" s="37">
        <f t="shared" ref="AW20:AW28" si="21">AU20+AV20</f>
        <v>1346744.8899999997</v>
      </c>
      <c r="AX20" s="37">
        <f>AX24+AX25+AX26+AX42+AX50+AX53+AX54+AX55+AX56+AX59+AX68+AX71+AX72+AX73+AX74+AX75+AX76+AX77+AX78+AX79+AX80+AX81+AX82+AX83+AX84+AX30+AX35+AX45+AX63+AX85+AX27+AX86+AX87</f>
        <v>0</v>
      </c>
      <c r="AY20" s="37">
        <f t="shared" ref="AY20:AY28" si="22">AW20+AX20</f>
        <v>1346744.8899999997</v>
      </c>
      <c r="AZ20" s="37">
        <f>AZ24+AZ25+AZ26+AZ42+AZ50+AZ53+AZ54+AZ55+AZ56+AZ59+AZ68+AZ71+AZ72+AZ73+AZ74+AZ75+AZ76+AZ77+AZ78+AZ79+AZ80+AZ81+AZ82+AZ83+AZ84+AZ30+AZ35+AZ45+AZ63+AZ85+AZ27+AZ86+AZ87+AZ88+AZ89</f>
        <v>18748.326000000001</v>
      </c>
      <c r="BA20" s="37">
        <f t="shared" ref="BA20:BA28" si="23">AY20+AZ20</f>
        <v>1365493.2159999995</v>
      </c>
      <c r="BB20" s="37">
        <f>BB24+BB25+BB26+BB42+BB50+BB53+BB54+BB55+BB56+BB59+BB68+BB71+BB72+BB73+BB74+BB75+BB76+BB77+BB78+BB79+BB80+BB81+BB82+BB83+BB84+BB30+BB35+BB45+BB63+BB85+BB27+BB86+BB87+BB88+BB89</f>
        <v>18500</v>
      </c>
      <c r="BC20" s="37">
        <f t="shared" ref="BC20:BC28" si="24">BA20+BB20</f>
        <v>1383993.2159999995</v>
      </c>
      <c r="BD20" s="37">
        <f>BD24+BD25+BD26+BD42+BD50+BD53+BD54+BD55+BD56+BD59+BD68+BD71+BD72+BD73+BD74+BD75+BD76+BD77+BD78+BD79+BD80+BD81+BD82+BD83+BD84+BD30+BD35+BD45+BD63+BD85+BD27+BD86+BD87+BD88+BD89</f>
        <v>19203.5</v>
      </c>
      <c r="BE20" s="37">
        <f t="shared" ref="BE20:BE28" si="25">BC20+BD20</f>
        <v>1403196.7159999995</v>
      </c>
      <c r="BF20" s="37">
        <f>BF24+BF25+BF26+BF42+BF50+BF53+BF54+BF55+BF56+BF59+BF68+BF71+BF72+BF73+BF74+BF75+BF76+BF77+BF78+BF79+BF80+BF81+BF82+BF83+BF84+BF30+BF35+BF45+BF63+BF85+BF27+BF86+BF87+BF88+BF89</f>
        <v>56550.400999999998</v>
      </c>
      <c r="BG20" s="37">
        <f t="shared" ref="BG20:BG28" si="26">BE20+BF20</f>
        <v>1459747.1169999996</v>
      </c>
      <c r="BH20" s="37">
        <f>BH24+BH25+BH26+BH42+BH50+BH53+BH54+BH55+BH56+BH59+BH68+BH71+BH72+BH73+BH74+BH75+BH76+BH77+BH78+BH79+BH80+BH81+BH82+BH83+BH84+BH30+BH35+BH45+BH63+BH85+BH27+BH86+BH87+BH88+BH89</f>
        <v>0</v>
      </c>
      <c r="BI20" s="37">
        <f t="shared" ref="BI20:BI28" si="27">BG20+BH20</f>
        <v>1459747.1169999996</v>
      </c>
      <c r="BJ20" s="37">
        <f>BJ24+BJ25+BJ26+BJ42+BJ50+BJ53+BJ54+BJ55+BJ56+BJ59+BJ68+BJ71+BJ72+BJ73+BJ74+BJ75+BJ76+BJ77+BJ78+BJ79+BJ80+BJ81+BJ82+BJ83+BJ84+BJ30+BJ35+BJ45+BJ63+BJ85+BJ27+BJ86+BJ87+BJ88+BJ89</f>
        <v>123999.99999999999</v>
      </c>
      <c r="BK20" s="37">
        <f t="shared" ref="BK20:BK28" si="28">BI20+BJ20</f>
        <v>1583747.1169999996</v>
      </c>
      <c r="BL20" s="35">
        <f>BL24+BL25+BL26+BL42+BL50+BL53+BL54+BL55+BL56+BL59+BL68+BL71+BL72+BL73+BL74+BL75+BL76+BL77+BL78+BL79+BL80+BL81+BL82+BL83+BL84+BL30+BL35+BL45+BL63+BL85+BL27+BL86+BL87+BL88+BL89</f>
        <v>0</v>
      </c>
      <c r="BM20" s="37">
        <f t="shared" ref="BM20:BM28" si="29">BK20+BL20</f>
        <v>1583747.1169999996</v>
      </c>
      <c r="BN20" s="35">
        <f>BN24+BN25+BN26+BN42+BN50+BN53+BN54+BN55+BN56+BN59+BN68+BN71+BN72+BN73+BN74+BN75+BN76+BN77+BN78+BN79+BN80+BN81+BN82+BN83+BN84+BN30+BN35+BN45+BN63+BN85+BN27+BN86+BN87+BN88+BN89</f>
        <v>0</v>
      </c>
      <c r="BO20" s="37">
        <f t="shared" ref="BO20:BO28" si="30">BM20+BN20</f>
        <v>1583747.1169999996</v>
      </c>
      <c r="BP20" s="37">
        <f>BP24+BP25+BP26+BP42+BP50+BP53+BP54+BP55+BP56+BP59+BP68+BP71+BP72+BP73+BP74+BP75+BP76+BP77+BP78+BP79+BP80+BP81+BP82+BP83+BP84+BP30+BP35+BP45+BP63+BP85+BP27+BP86+BP87+BP88+BP89</f>
        <v>0</v>
      </c>
      <c r="BQ20" s="37">
        <f t="shared" ref="BQ20:BQ28" si="31">BO20+BP20</f>
        <v>1583747.1169999996</v>
      </c>
      <c r="BR20" s="37">
        <f>BR24+BR25+BR26+BR28+BR42+BR50+BR53+BR54+BR55+BR56+BR59+BR61+BR68+BR71+BR72+BR73+BR74+BR75+BR76+BR77+BR78+BR79+BR80+BR81+BR82+BR83+BR84</f>
        <v>777685.2</v>
      </c>
      <c r="BS20" s="37">
        <f>BS24+BS25+BS26+BS42+BS50+BS53+BS54+BS55+BS56+BS59+BS68+BS71+BS72+BS73+BS74+BS75+BS76+BS77+BS78+BS79+BS80+BS81+BS82+BS83+BS84+BS30+BS35+BS45+BS63</f>
        <v>52623.150000000023</v>
      </c>
      <c r="BT20" s="37">
        <f t="shared" ref="BT20:BT107" si="32">BR20+BS20</f>
        <v>830308.35</v>
      </c>
      <c r="BU20" s="37">
        <f>BU24+BU25+BU26+BU42+BU50+BU53+BU54+BU55+BU56+BU59+BU68+BU71+BU72+BU73+BU74+BU75+BU76+BU77+BU78+BU79+BU80+BU81+BU82+BU83+BU84+BU30+BU35+BU45+BU63+BU85</f>
        <v>0</v>
      </c>
      <c r="BV20" s="37">
        <f t="shared" ref="BV20:BV28" si="33">BT20+BU20</f>
        <v>830308.35</v>
      </c>
      <c r="BW20" s="37">
        <f>BW24+BW25+BW26+BW42+BW50+BW53+BW54+BW55+BW56+BW59+BW68+BW71+BW72+BW73+BW74+BW75+BW76+BW77+BW78+BW79+BW80+BW81+BW82+BW83+BW84+BW30+BW35+BW45+BW63+BW85</f>
        <v>0</v>
      </c>
      <c r="BX20" s="37">
        <f t="shared" ref="BX20:BX28" si="34">BV20+BW20</f>
        <v>830308.35</v>
      </c>
      <c r="BY20" s="37">
        <f>BY24+BY25+BY26+BY42+BY50+BY53+BY54+BY55+BY56+BY59+BY68+BY71+BY72+BY73+BY74+BY75+BY76+BY77+BY78+BY79+BY80+BY81+BY82+BY83+BY84+BY30+BY35+BY45+BY63+BY85</f>
        <v>0</v>
      </c>
      <c r="BZ20" s="37">
        <f t="shared" ref="BZ20:BZ28" si="35">BX20+BY20</f>
        <v>830308.35</v>
      </c>
      <c r="CA20" s="37">
        <f>CA24+CA25+CA26+CA42+CA50+CA53+CA54+CA55+CA56+CA59+CA68+CA71+CA72+CA73+CA74+CA75+CA76+CA77+CA78+CA79+CA80+CA81+CA82+CA83+CA84+CA30+CA35+CA45+CA63+CA85+CA27+CA86+CA87</f>
        <v>23622.800000000003</v>
      </c>
      <c r="CB20" s="37">
        <f t="shared" ref="CB20:CB28" si="36">BZ20+CA20</f>
        <v>853931.15</v>
      </c>
      <c r="CC20" s="37">
        <f>CC24+CC25+CC26+CC42+CC50+CC53+CC54+CC55+CC56+CC59+CC68+CC71+CC72+CC73+CC74+CC75+CC76+CC77+CC78+CC79+CC80+CC81+CC82+CC83+CC84+CC30+CC35+CC45+CC63+CC85+CC27+CC86+CC87+CC88+CC89</f>
        <v>0</v>
      </c>
      <c r="CD20" s="37">
        <f t="shared" ref="CD20:CD28" si="37">CB20+CC20</f>
        <v>853931.15</v>
      </c>
      <c r="CE20" s="37">
        <f>CE24+CE25+CE26+CE42+CE50+CE53+CE54+CE55+CE56+CE59+CE68+CE71+CE72+CE73+CE74+CE75+CE76+CE77+CE78+CE79+CE80+CE81+CE82+CE83+CE84+CE30+CE35+CE45+CE63+CE85+CE27+CE86+CE87+CE88+CE89</f>
        <v>0</v>
      </c>
      <c r="CF20" s="37">
        <f t="shared" ref="CF20:CF28" si="38">CD20+CE20</f>
        <v>853931.15</v>
      </c>
      <c r="CG20" s="37">
        <f>CG24+CG25+CG26+CG42+CG50+CG53+CG54+CG55+CG56+CG59+CG68+CG71+CG72+CG73+CG74+CG75+CG76+CG77+CG78+CG79+CG80+CG81+CG82+CG83+CG84+CG30+CG35+CG45+CG63+CG85+CG27+CG86+CG87+CG88+CG89</f>
        <v>0</v>
      </c>
      <c r="CH20" s="37">
        <f t="shared" ref="CH20:CH28" si="39">CF20+CG20</f>
        <v>853931.15</v>
      </c>
      <c r="CI20" s="37">
        <f>CI24+CI25+CI26+CI42+CI50+CI53+CI54+CI55+CI56+CI59+CI68+CI71+CI72+CI73+CI74+CI75+CI76+CI77+CI78+CI79+CI80+CI81+CI82+CI83+CI84+CI30+CI35+CI45+CI63+CI85+CI27+CI86+CI87+CI88+CI89</f>
        <v>0</v>
      </c>
      <c r="CJ20" s="37">
        <f t="shared" ref="CJ20:CJ28" si="40">CH20+CI20</f>
        <v>853931.15</v>
      </c>
      <c r="CK20" s="37">
        <f>CK24+CK25+CK26+CK42+CK50+CK53+CK54+CK55+CK56+CK59+CK68+CK71+CK72+CK73+CK74+CK75+CK76+CK77+CK78+CK79+CK80+CK81+CK82+CK83+CK84+CK30+CK35+CK45+CK63+CK85+CK27+CK86+CK87+CK88+CK89</f>
        <v>0</v>
      </c>
      <c r="CL20" s="37">
        <f t="shared" ref="CL20:CL28" si="41">CJ20+CK20</f>
        <v>853931.15</v>
      </c>
      <c r="CM20" s="37">
        <f>CM24+CM25+CM26+CM42+CM50+CM53+CM54+CM55+CM56+CM59+CM68+CM71+CM72+CM73+CM74+CM75+CM76+CM77+CM78+CM79+CM80+CM81+CM82+CM83+CM84+CM30+CM35+CM45+CM63+CM85+CM27+CM86+CM87+CM88+CM89</f>
        <v>0</v>
      </c>
      <c r="CN20" s="37">
        <f t="shared" ref="CN20:CN28" si="42">CL20+CM20</f>
        <v>853931.15</v>
      </c>
      <c r="CO20" s="32"/>
      <c r="CP20" s="24" t="s">
        <v>49</v>
      </c>
      <c r="CQ20" s="17"/>
    </row>
    <row r="21" spans="1:95" x14ac:dyDescent="0.35">
      <c r="A21" s="1"/>
      <c r="B21" s="59" t="s">
        <v>12</v>
      </c>
      <c r="C21" s="7"/>
      <c r="D21" s="36">
        <f>D36+D40+D51+D60+D69+D31</f>
        <v>153575.9</v>
      </c>
      <c r="E21" s="37">
        <f>E36+E40+E51+E60+E69+E31+E46+E64</f>
        <v>-66895.599999999991</v>
      </c>
      <c r="F21" s="37">
        <f>D21+E21</f>
        <v>86680.3</v>
      </c>
      <c r="G21" s="37">
        <f>G36+G40+G51+G60+G69+G31+G46+G64</f>
        <v>0</v>
      </c>
      <c r="H21" s="37">
        <f>F21+G21</f>
        <v>86680.3</v>
      </c>
      <c r="I21" s="37">
        <f>I36+I40+I51+I60+I69+I31+I46+I64</f>
        <v>0</v>
      </c>
      <c r="J21" s="37">
        <f>H21+I21</f>
        <v>86680.3</v>
      </c>
      <c r="K21" s="37">
        <f>K36+K40+K51+K60+K69+K31+K46+K64</f>
        <v>0</v>
      </c>
      <c r="L21" s="37">
        <f>J21+K21</f>
        <v>86680.3</v>
      </c>
      <c r="M21" s="37">
        <f>M36+M40+M51+M60+M69+M31+M46+M64</f>
        <v>0</v>
      </c>
      <c r="N21" s="37">
        <f>L21+M21</f>
        <v>86680.3</v>
      </c>
      <c r="O21" s="37">
        <f>O36+O40+O51+O60+O69+O31+O46+O64</f>
        <v>0</v>
      </c>
      <c r="P21" s="37">
        <f>N21+O21</f>
        <v>86680.3</v>
      </c>
      <c r="Q21" s="37">
        <f>Q36+Q40+Q51+Q60+Q69+Q31+Q46+Q64</f>
        <v>0</v>
      </c>
      <c r="R21" s="37">
        <f>P21+Q21</f>
        <v>86680.3</v>
      </c>
      <c r="S21" s="37">
        <f>S36+S40+S51+S60+S69+S31+S46+S64</f>
        <v>0</v>
      </c>
      <c r="T21" s="37">
        <f>R21+S21</f>
        <v>86680.3</v>
      </c>
      <c r="U21" s="37">
        <f>U36+U40+U51+U60+U69+U31+U46+U64</f>
        <v>0</v>
      </c>
      <c r="V21" s="37">
        <f>T21+U21</f>
        <v>86680.3</v>
      </c>
      <c r="W21" s="37">
        <f>W36+W40+W51+W60+W69+W31+W46+W64</f>
        <v>0</v>
      </c>
      <c r="X21" s="37">
        <f>V21+W21</f>
        <v>86680.3</v>
      </c>
      <c r="Y21" s="37">
        <f>Y36+Y40+Y51+Y60+Y69+Y31+Y46+Y64</f>
        <v>0</v>
      </c>
      <c r="Z21" s="37">
        <f>X21+Y21</f>
        <v>86680.3</v>
      </c>
      <c r="AA21" s="37">
        <f>AA36+AA40+AA51+AA60+AA69+AA31+AA46+AA64</f>
        <v>0</v>
      </c>
      <c r="AB21" s="37">
        <f>Z21+AA21</f>
        <v>86680.3</v>
      </c>
      <c r="AC21" s="37">
        <f>AC36+AC40+AC51+AC60+AC69+AC31+AC46+AC64</f>
        <v>0</v>
      </c>
      <c r="AD21" s="37">
        <f>AB21+AC21</f>
        <v>86680.3</v>
      </c>
      <c r="AE21" s="37">
        <f>AE36+AE40+AE51+AE60+AE69+AE31+AE46+AE64</f>
        <v>0</v>
      </c>
      <c r="AF21" s="37">
        <f>AD21+AE21</f>
        <v>86680.3</v>
      </c>
      <c r="AG21" s="37">
        <f>AG36+AG40+AG51+AG60+AG69+AG31+AG46+AG64</f>
        <v>0</v>
      </c>
      <c r="AH21" s="37">
        <f>AF21+AG21</f>
        <v>86680.3</v>
      </c>
      <c r="AI21" s="37">
        <f>AI36+AI40+AI51+AI60+AI69+AI31+AI46+AI64</f>
        <v>0</v>
      </c>
      <c r="AJ21" s="37">
        <f>AH21+AI21</f>
        <v>86680.3</v>
      </c>
      <c r="AK21" s="35">
        <f>AK36+AK40+AK51+AK60+AK69+AK31+AK46+AK64</f>
        <v>0</v>
      </c>
      <c r="AL21" s="37">
        <f>AJ21+AK21</f>
        <v>86680.3</v>
      </c>
      <c r="AM21" s="37">
        <f>AM36+AM40+AM51+AM60+AM69+AM31+AM46+AM64</f>
        <v>0</v>
      </c>
      <c r="AN21" s="35">
        <f>AL21+AM21</f>
        <v>86680.3</v>
      </c>
      <c r="AO21" s="37">
        <f t="shared" ref="AO21:BR21" si="43">AO36+AO40+AO51+AO60+AO69</f>
        <v>14277.6</v>
      </c>
      <c r="AP21" s="37">
        <f>AP36+AP40+AP51+AP60+AP69+AP31+AP46+AP64</f>
        <v>50521.599999999999</v>
      </c>
      <c r="AQ21" s="37">
        <f t="shared" si="18"/>
        <v>64799.199999999997</v>
      </c>
      <c r="AR21" s="37">
        <f>AR36+AR40+AR51+AR60+AR69+AR31+AR46+AR64</f>
        <v>0</v>
      </c>
      <c r="AS21" s="37">
        <f t="shared" si="19"/>
        <v>64799.199999999997</v>
      </c>
      <c r="AT21" s="37">
        <f>AT36+AT40+AT51+AT60+AT69+AT31+AT46+AT64</f>
        <v>0</v>
      </c>
      <c r="AU21" s="37">
        <f t="shared" si="20"/>
        <v>64799.199999999997</v>
      </c>
      <c r="AV21" s="37">
        <f>AV36+AV40+AV51+AV60+AV69+AV31+AV46+AV64</f>
        <v>0</v>
      </c>
      <c r="AW21" s="37">
        <f t="shared" si="21"/>
        <v>64799.199999999997</v>
      </c>
      <c r="AX21" s="37">
        <f>AX36+AX40+AX51+AX60+AX69+AX31+AX46+AX64</f>
        <v>0</v>
      </c>
      <c r="AY21" s="37">
        <f t="shared" si="22"/>
        <v>64799.199999999997</v>
      </c>
      <c r="AZ21" s="37">
        <f>AZ36+AZ40+AZ51+AZ60+AZ69+AZ31+AZ46+AZ64</f>
        <v>0</v>
      </c>
      <c r="BA21" s="37">
        <f t="shared" si="23"/>
        <v>64799.199999999997</v>
      </c>
      <c r="BB21" s="37">
        <f>BB36+BB40+BB51+BB60+BB69+BB31+BB46+BB64</f>
        <v>0</v>
      </c>
      <c r="BC21" s="37">
        <f t="shared" si="24"/>
        <v>64799.199999999997</v>
      </c>
      <c r="BD21" s="37">
        <f>BD36+BD40+BD51+BD60+BD69+BD31+BD46+BD64</f>
        <v>0</v>
      </c>
      <c r="BE21" s="37">
        <f t="shared" si="25"/>
        <v>64799.199999999997</v>
      </c>
      <c r="BF21" s="37">
        <f>BF36+BF40+BF51+BF60+BF69+BF31+BF46+BF64</f>
        <v>0</v>
      </c>
      <c r="BG21" s="37">
        <f t="shared" si="26"/>
        <v>64799.199999999997</v>
      </c>
      <c r="BH21" s="37">
        <f>BH36+BH40+BH51+BH60+BH69+BH31+BH46+BH64</f>
        <v>0</v>
      </c>
      <c r="BI21" s="37">
        <f t="shared" si="27"/>
        <v>64799.199999999997</v>
      </c>
      <c r="BJ21" s="37">
        <f>BJ36+BJ40+BJ51+BJ60+BJ69+BJ31+BJ46+BJ64</f>
        <v>0</v>
      </c>
      <c r="BK21" s="37">
        <f t="shared" si="28"/>
        <v>64799.199999999997</v>
      </c>
      <c r="BL21" s="35">
        <f>BL36+BL40+BL51+BL60+BL69+BL31+BL46+BL64</f>
        <v>0</v>
      </c>
      <c r="BM21" s="37">
        <f t="shared" si="29"/>
        <v>64799.199999999997</v>
      </c>
      <c r="BN21" s="35">
        <f>BN36+BN40+BN51+BN60+BN69+BN31+BN46+BN64</f>
        <v>0</v>
      </c>
      <c r="BO21" s="37">
        <f t="shared" si="30"/>
        <v>64799.199999999997</v>
      </c>
      <c r="BP21" s="37">
        <f>BP36+BP40+BP51+BP60+BP69+BP31+BP46+BP64</f>
        <v>0</v>
      </c>
      <c r="BQ21" s="35">
        <f t="shared" si="31"/>
        <v>64799.199999999997</v>
      </c>
      <c r="BR21" s="37">
        <f t="shared" si="43"/>
        <v>106772.6</v>
      </c>
      <c r="BS21" s="37">
        <f>BS36+BS40+BS51+BS60+BS69+BS31+BS46+BS64</f>
        <v>0</v>
      </c>
      <c r="BT21" s="37">
        <f t="shared" si="32"/>
        <v>106772.6</v>
      </c>
      <c r="BU21" s="37">
        <f>BU36+BU40+BU51+BU60+BU69+BU31+BU46+BU64</f>
        <v>0</v>
      </c>
      <c r="BV21" s="37">
        <f t="shared" si="33"/>
        <v>106772.6</v>
      </c>
      <c r="BW21" s="37">
        <f>BW36+BW40+BW51+BW60+BW69+BW31+BW46+BW64</f>
        <v>0</v>
      </c>
      <c r="BX21" s="37">
        <f t="shared" si="34"/>
        <v>106772.6</v>
      </c>
      <c r="BY21" s="37">
        <f>BY36+BY40+BY51+BY60+BY69+BY31+BY46+BY64</f>
        <v>0</v>
      </c>
      <c r="BZ21" s="37">
        <f t="shared" si="35"/>
        <v>106772.6</v>
      </c>
      <c r="CA21" s="37">
        <f>CA36+CA40+CA51+CA60+CA69+CA31+CA46+CA64</f>
        <v>0</v>
      </c>
      <c r="CB21" s="37">
        <f t="shared" si="36"/>
        <v>106772.6</v>
      </c>
      <c r="CC21" s="37">
        <f>CC36+CC40+CC51+CC60+CC69+CC31+CC46+CC64</f>
        <v>0</v>
      </c>
      <c r="CD21" s="37">
        <f t="shared" si="37"/>
        <v>106772.6</v>
      </c>
      <c r="CE21" s="37">
        <f>CE36+CE40+CE51+CE60+CE69+CE31+CE46+CE64</f>
        <v>0</v>
      </c>
      <c r="CF21" s="37">
        <f t="shared" si="38"/>
        <v>106772.6</v>
      </c>
      <c r="CG21" s="37">
        <f>CG36+CG40+CG51+CG60+CG69+CG31+CG46+CG64</f>
        <v>0</v>
      </c>
      <c r="CH21" s="37">
        <f t="shared" si="39"/>
        <v>106772.6</v>
      </c>
      <c r="CI21" s="37">
        <f>CI36+CI40+CI51+CI60+CI69+CI31+CI46+CI64</f>
        <v>0</v>
      </c>
      <c r="CJ21" s="37">
        <f t="shared" si="40"/>
        <v>106772.6</v>
      </c>
      <c r="CK21" s="37">
        <f>CK36+CK40+CK51+CK60+CK69+CK31+CK46+CK64</f>
        <v>0</v>
      </c>
      <c r="CL21" s="37">
        <f t="shared" si="41"/>
        <v>106772.6</v>
      </c>
      <c r="CM21" s="37">
        <f>CM36+CM40+CM51+CM60+CM69+CM31+CM46+CM64</f>
        <v>0</v>
      </c>
      <c r="CN21" s="35">
        <f t="shared" si="42"/>
        <v>106772.6</v>
      </c>
      <c r="CO21" s="31"/>
      <c r="CP21" s="24"/>
      <c r="CQ21" s="17"/>
    </row>
    <row r="22" spans="1:95" x14ac:dyDescent="0.35">
      <c r="A22" s="1"/>
      <c r="B22" s="118" t="s">
        <v>27</v>
      </c>
      <c r="C22" s="7"/>
      <c r="D22" s="36">
        <f>D37+D41+D52</f>
        <v>455267.5</v>
      </c>
      <c r="E22" s="37">
        <f>E37+E41+E52+E47+E65+E70</f>
        <v>129888.70000000001</v>
      </c>
      <c r="F22" s="37">
        <f t="shared" si="0"/>
        <v>585156.19999999995</v>
      </c>
      <c r="G22" s="37">
        <f>G37+G41+G52+G47+G65+G70</f>
        <v>0</v>
      </c>
      <c r="H22" s="37">
        <f t="shared" ref="H22:H28" si="44">F22+G22</f>
        <v>585156.19999999995</v>
      </c>
      <c r="I22" s="37">
        <f>I37+I41+I52+I47+I65+I70</f>
        <v>0</v>
      </c>
      <c r="J22" s="37">
        <f t="shared" ref="J22:J28" si="45">H22+I22</f>
        <v>585156.19999999995</v>
      </c>
      <c r="K22" s="37">
        <f>K37+K41+K52+K47+K65+K70</f>
        <v>0</v>
      </c>
      <c r="L22" s="37">
        <f t="shared" ref="L22:L28" si="46">J22+K22</f>
        <v>585156.19999999995</v>
      </c>
      <c r="M22" s="37">
        <f>M37+M41+M52+M47+M65+M70</f>
        <v>0</v>
      </c>
      <c r="N22" s="37">
        <f t="shared" ref="N22:N28" si="47">L22+M22</f>
        <v>585156.19999999995</v>
      </c>
      <c r="O22" s="37">
        <f>O37+O41+O52+O47+O65+O70</f>
        <v>0</v>
      </c>
      <c r="P22" s="37">
        <f t="shared" ref="P22:P28" si="48">N22+O22</f>
        <v>585156.19999999995</v>
      </c>
      <c r="Q22" s="37">
        <f>Q37+Q41+Q52+Q47+Q65+Q70</f>
        <v>0</v>
      </c>
      <c r="R22" s="37">
        <f t="shared" ref="R22:R28" si="49">P22+Q22</f>
        <v>585156.19999999995</v>
      </c>
      <c r="S22" s="37">
        <f>S37+S41+S52+S47+S65+S70</f>
        <v>0</v>
      </c>
      <c r="T22" s="37">
        <f t="shared" ref="T22:T28" si="50">R22+S22</f>
        <v>585156.19999999995</v>
      </c>
      <c r="U22" s="37">
        <f>U37+U41+U52+U47+U65+U70</f>
        <v>0</v>
      </c>
      <c r="V22" s="37">
        <f t="shared" ref="V22:V28" si="51">T22+U22</f>
        <v>585156.19999999995</v>
      </c>
      <c r="W22" s="37">
        <f>W37+W41+W52+W47+W65+W70</f>
        <v>0</v>
      </c>
      <c r="X22" s="37">
        <f t="shared" ref="X22:X28" si="52">V22+W22</f>
        <v>585156.19999999995</v>
      </c>
      <c r="Y22" s="37">
        <f>Y37+Y41+Y52+Y47+Y65+Y70</f>
        <v>0</v>
      </c>
      <c r="Z22" s="37">
        <f t="shared" ref="Z22:Z28" si="53">X22+Y22</f>
        <v>585156.19999999995</v>
      </c>
      <c r="AA22" s="37">
        <f>AA37+AA41+AA52+AA47+AA65+AA70</f>
        <v>0</v>
      </c>
      <c r="AB22" s="37">
        <f t="shared" ref="AB22:AB28" si="54">Z22+AA22</f>
        <v>585156.19999999995</v>
      </c>
      <c r="AC22" s="37">
        <f>AC37+AC41+AC52+AC47+AC65+AC70</f>
        <v>0</v>
      </c>
      <c r="AD22" s="37">
        <f t="shared" ref="AD22:AD28" si="55">AB22+AC22</f>
        <v>585156.19999999995</v>
      </c>
      <c r="AE22" s="37">
        <f>AE37+AE41+AE52+AE47+AE65+AE70</f>
        <v>0</v>
      </c>
      <c r="AF22" s="37">
        <f t="shared" ref="AF22:AF28" si="56">AD22+AE22</f>
        <v>585156.19999999995</v>
      </c>
      <c r="AG22" s="37">
        <f>AG37+AG41+AG52+AG47+AG65+AG70</f>
        <v>0</v>
      </c>
      <c r="AH22" s="37">
        <f t="shared" ref="AH22:AH28" si="57">AF22+AG22</f>
        <v>585156.19999999995</v>
      </c>
      <c r="AI22" s="37">
        <f>AI37+AI41+AI52+AI47+AI65+AI70</f>
        <v>0</v>
      </c>
      <c r="AJ22" s="37">
        <f t="shared" ref="AJ22:AJ28" si="58">AH22+AI22</f>
        <v>585156.19999999995</v>
      </c>
      <c r="AK22" s="35">
        <f>AK37+AK41+AK52+AK47+AK65+AK70</f>
        <v>0</v>
      </c>
      <c r="AL22" s="37">
        <f t="shared" ref="AL22:AL28" si="59">AJ22+AK22</f>
        <v>585156.19999999995</v>
      </c>
      <c r="AM22" s="37">
        <f>AM37+AM41+AM52+AM47+AM65+AM70</f>
        <v>0</v>
      </c>
      <c r="AN22" s="35">
        <f t="shared" ref="AN22:AN28" si="60">AL22+AM22</f>
        <v>585156.19999999995</v>
      </c>
      <c r="AO22" s="37">
        <f t="shared" ref="AO22:BR22" si="61">AO37+AO41+AO52</f>
        <v>0</v>
      </c>
      <c r="AP22" s="37">
        <f>AP37+AP41+AP52+AP47+AP65+AP70</f>
        <v>959911</v>
      </c>
      <c r="AQ22" s="37">
        <f t="shared" si="18"/>
        <v>959911</v>
      </c>
      <c r="AR22" s="37">
        <f>AR37+AR41+AR52+AR47+AR65+AR70</f>
        <v>0</v>
      </c>
      <c r="AS22" s="37">
        <f t="shared" si="19"/>
        <v>959911</v>
      </c>
      <c r="AT22" s="37">
        <f>AT37+AT41+AT52+AT47+AT65+AT70</f>
        <v>0</v>
      </c>
      <c r="AU22" s="37">
        <f t="shared" si="20"/>
        <v>959911</v>
      </c>
      <c r="AV22" s="37">
        <f>AV37+AV41+AV52+AV47+AV65+AV70</f>
        <v>0</v>
      </c>
      <c r="AW22" s="37">
        <f t="shared" si="21"/>
        <v>959911</v>
      </c>
      <c r="AX22" s="37">
        <f>AX37+AX41+AX52+AX47+AX65+AX70</f>
        <v>0</v>
      </c>
      <c r="AY22" s="37">
        <f t="shared" si="22"/>
        <v>959911</v>
      </c>
      <c r="AZ22" s="37">
        <f>AZ37+AZ41+AZ52+AZ47+AZ65+AZ70</f>
        <v>0</v>
      </c>
      <c r="BA22" s="37">
        <f t="shared" si="23"/>
        <v>959911</v>
      </c>
      <c r="BB22" s="37">
        <f>BB37+BB41+BB52+BB47+BB65+BB70</f>
        <v>0</v>
      </c>
      <c r="BC22" s="37">
        <f t="shared" si="24"/>
        <v>959911</v>
      </c>
      <c r="BD22" s="37">
        <f>BD37+BD41+BD52+BD47+BD65+BD70</f>
        <v>0</v>
      </c>
      <c r="BE22" s="37">
        <f t="shared" si="25"/>
        <v>959911</v>
      </c>
      <c r="BF22" s="37">
        <f>BF37+BF41+BF52+BF47+BF65+BF70</f>
        <v>0</v>
      </c>
      <c r="BG22" s="37">
        <f t="shared" si="26"/>
        <v>959911</v>
      </c>
      <c r="BH22" s="37">
        <f>BH37+BH41+BH52+BH47+BH65+BH70</f>
        <v>0</v>
      </c>
      <c r="BI22" s="37">
        <f t="shared" si="27"/>
        <v>959911</v>
      </c>
      <c r="BJ22" s="37">
        <f>BJ37+BJ41+BJ52+BJ47+BJ65+BJ70</f>
        <v>0</v>
      </c>
      <c r="BK22" s="37">
        <f t="shared" si="28"/>
        <v>959911</v>
      </c>
      <c r="BL22" s="35">
        <f>BL37+BL41+BL52+BL47+BL65+BL70</f>
        <v>0</v>
      </c>
      <c r="BM22" s="37">
        <f t="shared" si="29"/>
        <v>959911</v>
      </c>
      <c r="BN22" s="35">
        <f>BN37+BN41+BN52+BN47+BN65+BN70</f>
        <v>0</v>
      </c>
      <c r="BO22" s="37">
        <f t="shared" si="30"/>
        <v>959911</v>
      </c>
      <c r="BP22" s="37">
        <f>BP37+BP41+BP52+BP47+BP65+BP70</f>
        <v>0</v>
      </c>
      <c r="BQ22" s="35">
        <f t="shared" si="31"/>
        <v>959911</v>
      </c>
      <c r="BR22" s="37">
        <f t="shared" si="61"/>
        <v>0</v>
      </c>
      <c r="BS22" s="37">
        <f>BS37+BS41+BS52+BS47+BS65+BS70</f>
        <v>0</v>
      </c>
      <c r="BT22" s="37">
        <f t="shared" si="32"/>
        <v>0</v>
      </c>
      <c r="BU22" s="37">
        <f>BU37+BU41+BU52+BU47+BU65+BU70</f>
        <v>0</v>
      </c>
      <c r="BV22" s="37">
        <f t="shared" si="33"/>
        <v>0</v>
      </c>
      <c r="BW22" s="37">
        <f>BW37+BW41+BW52+BW47+BW65+BW70</f>
        <v>0</v>
      </c>
      <c r="BX22" s="37">
        <f t="shared" si="34"/>
        <v>0</v>
      </c>
      <c r="BY22" s="37">
        <f>BY37+BY41+BY52+BY47+BY65+BY70</f>
        <v>0</v>
      </c>
      <c r="BZ22" s="37">
        <f t="shared" si="35"/>
        <v>0</v>
      </c>
      <c r="CA22" s="37">
        <f>CA37+CA41+CA52+CA47+CA65+CA70</f>
        <v>0</v>
      </c>
      <c r="CB22" s="37">
        <f t="shared" si="36"/>
        <v>0</v>
      </c>
      <c r="CC22" s="37">
        <f>CC37+CC41+CC52+CC47+CC65+CC70</f>
        <v>0</v>
      </c>
      <c r="CD22" s="37">
        <f t="shared" si="37"/>
        <v>0</v>
      </c>
      <c r="CE22" s="37">
        <f>CE37+CE41+CE52+CE47+CE65+CE70</f>
        <v>0</v>
      </c>
      <c r="CF22" s="37">
        <f t="shared" si="38"/>
        <v>0</v>
      </c>
      <c r="CG22" s="37">
        <f>CG37+CG41+CG52+CG47+CG65+CG70</f>
        <v>0</v>
      </c>
      <c r="CH22" s="37">
        <f t="shared" si="39"/>
        <v>0</v>
      </c>
      <c r="CI22" s="37">
        <f>CI37+CI41+CI52+CI47+CI65+CI70</f>
        <v>0</v>
      </c>
      <c r="CJ22" s="37">
        <f t="shared" si="40"/>
        <v>0</v>
      </c>
      <c r="CK22" s="37">
        <f>CK37+CK41+CK52+CK47+CK65+CK70</f>
        <v>0</v>
      </c>
      <c r="CL22" s="37">
        <f t="shared" si="41"/>
        <v>0</v>
      </c>
      <c r="CM22" s="37">
        <f>CM37+CM41+CM52+CM47+CM65+CM70</f>
        <v>0</v>
      </c>
      <c r="CN22" s="35">
        <f t="shared" si="42"/>
        <v>0</v>
      </c>
      <c r="CO22" s="31"/>
      <c r="CP22" s="24"/>
      <c r="CQ22" s="17"/>
    </row>
    <row r="23" spans="1:95" x14ac:dyDescent="0.35">
      <c r="A23" s="1"/>
      <c r="B23" s="118" t="s">
        <v>370</v>
      </c>
      <c r="C23" s="7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>
        <f>AA32</f>
        <v>13019.334999999999</v>
      </c>
      <c r="AB23" s="37">
        <f t="shared" si="54"/>
        <v>13019.334999999999</v>
      </c>
      <c r="AC23" s="37">
        <f>AC32</f>
        <v>0</v>
      </c>
      <c r="AD23" s="37">
        <f t="shared" si="55"/>
        <v>13019.334999999999</v>
      </c>
      <c r="AE23" s="37">
        <f>AE32</f>
        <v>0</v>
      </c>
      <c r="AF23" s="37">
        <f t="shared" si="56"/>
        <v>13019.334999999999</v>
      </c>
      <c r="AG23" s="37">
        <f>AG32</f>
        <v>0</v>
      </c>
      <c r="AH23" s="37">
        <f t="shared" si="57"/>
        <v>13019.334999999999</v>
      </c>
      <c r="AI23" s="37">
        <f>AI32</f>
        <v>0</v>
      </c>
      <c r="AJ23" s="37">
        <f t="shared" si="58"/>
        <v>13019.334999999999</v>
      </c>
      <c r="AK23" s="35">
        <f>AK32</f>
        <v>0</v>
      </c>
      <c r="AL23" s="37">
        <f t="shared" si="59"/>
        <v>13019.334999999999</v>
      </c>
      <c r="AM23" s="37">
        <f>AM32</f>
        <v>0</v>
      </c>
      <c r="AN23" s="35">
        <f t="shared" si="60"/>
        <v>13019.334999999999</v>
      </c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>
        <f t="shared" si="26"/>
        <v>0</v>
      </c>
      <c r="BH23" s="37"/>
      <c r="BI23" s="37">
        <f t="shared" si="27"/>
        <v>0</v>
      </c>
      <c r="BJ23" s="37"/>
      <c r="BK23" s="37">
        <f t="shared" si="28"/>
        <v>0</v>
      </c>
      <c r="BL23" s="35"/>
      <c r="BM23" s="37">
        <f t="shared" si="29"/>
        <v>0</v>
      </c>
      <c r="BN23" s="35"/>
      <c r="BO23" s="37">
        <f t="shared" si="30"/>
        <v>0</v>
      </c>
      <c r="BP23" s="37"/>
      <c r="BQ23" s="35">
        <f t="shared" si="31"/>
        <v>0</v>
      </c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>
        <f t="shared" si="39"/>
        <v>0</v>
      </c>
      <c r="CI23" s="37"/>
      <c r="CJ23" s="37">
        <f t="shared" si="40"/>
        <v>0</v>
      </c>
      <c r="CK23" s="37"/>
      <c r="CL23" s="37">
        <f t="shared" si="41"/>
        <v>0</v>
      </c>
      <c r="CM23" s="37"/>
      <c r="CN23" s="35">
        <f t="shared" si="42"/>
        <v>0</v>
      </c>
      <c r="CO23" s="31"/>
      <c r="CP23" s="24"/>
      <c r="CQ23" s="17"/>
    </row>
    <row r="24" spans="1:95" ht="54" x14ac:dyDescent="0.35">
      <c r="A24" s="1" t="s">
        <v>42</v>
      </c>
      <c r="B24" s="59" t="s">
        <v>41</v>
      </c>
      <c r="C24" s="59" t="s">
        <v>32</v>
      </c>
      <c r="D24" s="34">
        <v>0</v>
      </c>
      <c r="E24" s="35"/>
      <c r="F24" s="35">
        <f t="shared" si="0"/>
        <v>0</v>
      </c>
      <c r="G24" s="35"/>
      <c r="H24" s="35">
        <f t="shared" si="44"/>
        <v>0</v>
      </c>
      <c r="I24" s="35"/>
      <c r="J24" s="35">
        <f t="shared" si="45"/>
        <v>0</v>
      </c>
      <c r="K24" s="35"/>
      <c r="L24" s="35">
        <f t="shared" si="46"/>
        <v>0</v>
      </c>
      <c r="M24" s="35"/>
      <c r="N24" s="35">
        <f t="shared" si="47"/>
        <v>0</v>
      </c>
      <c r="O24" s="78"/>
      <c r="P24" s="35">
        <f t="shared" si="48"/>
        <v>0</v>
      </c>
      <c r="Q24" s="35"/>
      <c r="R24" s="35">
        <f t="shared" si="49"/>
        <v>0</v>
      </c>
      <c r="S24" s="35"/>
      <c r="T24" s="35">
        <f t="shared" si="50"/>
        <v>0</v>
      </c>
      <c r="U24" s="35"/>
      <c r="V24" s="35">
        <f t="shared" si="51"/>
        <v>0</v>
      </c>
      <c r="W24" s="35"/>
      <c r="X24" s="35">
        <f t="shared" si="52"/>
        <v>0</v>
      </c>
      <c r="Y24" s="35"/>
      <c r="Z24" s="35">
        <f t="shared" si="53"/>
        <v>0</v>
      </c>
      <c r="AA24" s="35"/>
      <c r="AB24" s="35">
        <f t="shared" si="54"/>
        <v>0</v>
      </c>
      <c r="AC24" s="35"/>
      <c r="AD24" s="35">
        <f t="shared" si="55"/>
        <v>0</v>
      </c>
      <c r="AE24" s="35"/>
      <c r="AF24" s="35">
        <f t="shared" si="56"/>
        <v>0</v>
      </c>
      <c r="AG24" s="35"/>
      <c r="AH24" s="35">
        <f t="shared" si="57"/>
        <v>0</v>
      </c>
      <c r="AI24" s="35"/>
      <c r="AJ24" s="35">
        <f t="shared" si="58"/>
        <v>0</v>
      </c>
      <c r="AK24" s="35"/>
      <c r="AL24" s="35">
        <f t="shared" si="59"/>
        <v>0</v>
      </c>
      <c r="AM24" s="46"/>
      <c r="AN24" s="35">
        <f t="shared" si="60"/>
        <v>0</v>
      </c>
      <c r="AO24" s="35">
        <v>115641.5</v>
      </c>
      <c r="AP24" s="35">
        <v>-104664.71</v>
      </c>
      <c r="AQ24" s="35">
        <f t="shared" si="18"/>
        <v>10976.789999999994</v>
      </c>
      <c r="AR24" s="35"/>
      <c r="AS24" s="35">
        <f t="shared" si="19"/>
        <v>10976.789999999994</v>
      </c>
      <c r="AT24" s="35"/>
      <c r="AU24" s="35">
        <f t="shared" si="20"/>
        <v>10976.789999999994</v>
      </c>
      <c r="AV24" s="35"/>
      <c r="AW24" s="35">
        <f t="shared" si="21"/>
        <v>10976.789999999994</v>
      </c>
      <c r="AX24" s="35"/>
      <c r="AY24" s="35">
        <f t="shared" si="22"/>
        <v>10976.789999999994</v>
      </c>
      <c r="AZ24" s="35"/>
      <c r="BA24" s="35">
        <f t="shared" si="23"/>
        <v>10976.789999999994</v>
      </c>
      <c r="BB24" s="35"/>
      <c r="BC24" s="35">
        <f t="shared" si="24"/>
        <v>10976.789999999994</v>
      </c>
      <c r="BD24" s="35"/>
      <c r="BE24" s="35">
        <f t="shared" si="25"/>
        <v>10976.789999999994</v>
      </c>
      <c r="BF24" s="35"/>
      <c r="BG24" s="35">
        <f t="shared" si="26"/>
        <v>10976.789999999994</v>
      </c>
      <c r="BH24" s="35"/>
      <c r="BI24" s="35">
        <f t="shared" si="27"/>
        <v>10976.789999999994</v>
      </c>
      <c r="BJ24" s="35"/>
      <c r="BK24" s="35">
        <f t="shared" si="28"/>
        <v>10976.789999999994</v>
      </c>
      <c r="BL24" s="35"/>
      <c r="BM24" s="35">
        <f t="shared" si="29"/>
        <v>10976.789999999994</v>
      </c>
      <c r="BN24" s="35"/>
      <c r="BO24" s="35">
        <f t="shared" si="30"/>
        <v>10976.789999999994</v>
      </c>
      <c r="BP24" s="46"/>
      <c r="BQ24" s="35">
        <f t="shared" si="31"/>
        <v>10976.789999999994</v>
      </c>
      <c r="BR24" s="35">
        <v>189254.8</v>
      </c>
      <c r="BS24" s="35">
        <v>104664.71</v>
      </c>
      <c r="BT24" s="35">
        <f t="shared" si="32"/>
        <v>293919.51</v>
      </c>
      <c r="BU24" s="35"/>
      <c r="BV24" s="35">
        <f t="shared" si="33"/>
        <v>293919.51</v>
      </c>
      <c r="BW24" s="35"/>
      <c r="BX24" s="35">
        <f t="shared" si="34"/>
        <v>293919.51</v>
      </c>
      <c r="BY24" s="35"/>
      <c r="BZ24" s="35">
        <f t="shared" si="35"/>
        <v>293919.51</v>
      </c>
      <c r="CA24" s="35"/>
      <c r="CB24" s="35">
        <f t="shared" si="36"/>
        <v>293919.51</v>
      </c>
      <c r="CC24" s="35"/>
      <c r="CD24" s="35">
        <f t="shared" si="37"/>
        <v>293919.51</v>
      </c>
      <c r="CE24" s="35"/>
      <c r="CF24" s="35">
        <f t="shared" si="38"/>
        <v>293919.51</v>
      </c>
      <c r="CG24" s="35"/>
      <c r="CH24" s="35">
        <f t="shared" si="39"/>
        <v>293919.51</v>
      </c>
      <c r="CI24" s="35"/>
      <c r="CJ24" s="35">
        <f t="shared" si="40"/>
        <v>293919.51</v>
      </c>
      <c r="CK24" s="35"/>
      <c r="CL24" s="35">
        <f t="shared" si="41"/>
        <v>293919.51</v>
      </c>
      <c r="CM24" s="46"/>
      <c r="CN24" s="35">
        <f t="shared" si="42"/>
        <v>293919.51</v>
      </c>
      <c r="CO24" s="29" t="s">
        <v>189</v>
      </c>
      <c r="CQ24" s="11"/>
    </row>
    <row r="25" spans="1:95" ht="54" x14ac:dyDescent="0.35">
      <c r="A25" s="1" t="s">
        <v>43</v>
      </c>
      <c r="B25" s="59" t="s">
        <v>44</v>
      </c>
      <c r="C25" s="59" t="s">
        <v>32</v>
      </c>
      <c r="D25" s="34">
        <v>0</v>
      </c>
      <c r="E25" s="35"/>
      <c r="F25" s="35">
        <f t="shared" si="0"/>
        <v>0</v>
      </c>
      <c r="G25" s="35"/>
      <c r="H25" s="35">
        <f t="shared" si="44"/>
        <v>0</v>
      </c>
      <c r="I25" s="35"/>
      <c r="J25" s="35">
        <f t="shared" si="45"/>
        <v>0</v>
      </c>
      <c r="K25" s="35"/>
      <c r="L25" s="35">
        <f t="shared" si="46"/>
        <v>0</v>
      </c>
      <c r="M25" s="35"/>
      <c r="N25" s="35">
        <f t="shared" si="47"/>
        <v>0</v>
      </c>
      <c r="O25" s="78"/>
      <c r="P25" s="35">
        <f t="shared" si="48"/>
        <v>0</v>
      </c>
      <c r="Q25" s="35"/>
      <c r="R25" s="35">
        <f t="shared" si="49"/>
        <v>0</v>
      </c>
      <c r="S25" s="35"/>
      <c r="T25" s="35">
        <f t="shared" si="50"/>
        <v>0</v>
      </c>
      <c r="U25" s="35"/>
      <c r="V25" s="35">
        <f t="shared" si="51"/>
        <v>0</v>
      </c>
      <c r="W25" s="35"/>
      <c r="X25" s="35">
        <f t="shared" si="52"/>
        <v>0</v>
      </c>
      <c r="Y25" s="35"/>
      <c r="Z25" s="35">
        <f t="shared" si="53"/>
        <v>0</v>
      </c>
      <c r="AA25" s="35"/>
      <c r="AB25" s="35">
        <f t="shared" si="54"/>
        <v>0</v>
      </c>
      <c r="AC25" s="35"/>
      <c r="AD25" s="35">
        <f t="shared" si="55"/>
        <v>0</v>
      </c>
      <c r="AE25" s="35"/>
      <c r="AF25" s="35">
        <f t="shared" si="56"/>
        <v>0</v>
      </c>
      <c r="AG25" s="35"/>
      <c r="AH25" s="35">
        <f t="shared" si="57"/>
        <v>0</v>
      </c>
      <c r="AI25" s="35"/>
      <c r="AJ25" s="35">
        <f t="shared" si="58"/>
        <v>0</v>
      </c>
      <c r="AK25" s="35"/>
      <c r="AL25" s="35">
        <f t="shared" si="59"/>
        <v>0</v>
      </c>
      <c r="AM25" s="46"/>
      <c r="AN25" s="35">
        <f t="shared" si="60"/>
        <v>0</v>
      </c>
      <c r="AO25" s="35">
        <v>5984</v>
      </c>
      <c r="AP25" s="35"/>
      <c r="AQ25" s="35">
        <f t="shared" si="18"/>
        <v>5984</v>
      </c>
      <c r="AR25" s="35"/>
      <c r="AS25" s="35">
        <f t="shared" si="19"/>
        <v>5984</v>
      </c>
      <c r="AT25" s="35"/>
      <c r="AU25" s="35">
        <f t="shared" si="20"/>
        <v>5984</v>
      </c>
      <c r="AV25" s="35"/>
      <c r="AW25" s="35">
        <f t="shared" si="21"/>
        <v>5984</v>
      </c>
      <c r="AX25" s="35"/>
      <c r="AY25" s="35">
        <f t="shared" si="22"/>
        <v>5984</v>
      </c>
      <c r="AZ25" s="35"/>
      <c r="BA25" s="35">
        <f t="shared" si="23"/>
        <v>5984</v>
      </c>
      <c r="BB25" s="35"/>
      <c r="BC25" s="35">
        <f t="shared" si="24"/>
        <v>5984</v>
      </c>
      <c r="BD25" s="35"/>
      <c r="BE25" s="35">
        <f t="shared" si="25"/>
        <v>5984</v>
      </c>
      <c r="BF25" s="35"/>
      <c r="BG25" s="35">
        <f t="shared" si="26"/>
        <v>5984</v>
      </c>
      <c r="BH25" s="35"/>
      <c r="BI25" s="35">
        <f t="shared" si="27"/>
        <v>5984</v>
      </c>
      <c r="BJ25" s="35"/>
      <c r="BK25" s="35">
        <f t="shared" si="28"/>
        <v>5984</v>
      </c>
      <c r="BL25" s="35"/>
      <c r="BM25" s="35">
        <f t="shared" si="29"/>
        <v>5984</v>
      </c>
      <c r="BN25" s="35"/>
      <c r="BO25" s="35">
        <f t="shared" si="30"/>
        <v>5984</v>
      </c>
      <c r="BP25" s="46"/>
      <c r="BQ25" s="35">
        <f t="shared" si="31"/>
        <v>5984</v>
      </c>
      <c r="BR25" s="35">
        <v>0</v>
      </c>
      <c r="BS25" s="35"/>
      <c r="BT25" s="35">
        <f t="shared" si="32"/>
        <v>0</v>
      </c>
      <c r="BU25" s="35"/>
      <c r="BV25" s="35">
        <f t="shared" si="33"/>
        <v>0</v>
      </c>
      <c r="BW25" s="35"/>
      <c r="BX25" s="35">
        <f t="shared" si="34"/>
        <v>0</v>
      </c>
      <c r="BY25" s="35"/>
      <c r="BZ25" s="35">
        <f t="shared" si="35"/>
        <v>0</v>
      </c>
      <c r="CA25" s="35"/>
      <c r="CB25" s="35">
        <f t="shared" si="36"/>
        <v>0</v>
      </c>
      <c r="CC25" s="35"/>
      <c r="CD25" s="35">
        <f t="shared" si="37"/>
        <v>0</v>
      </c>
      <c r="CE25" s="35"/>
      <c r="CF25" s="35">
        <f t="shared" si="38"/>
        <v>0</v>
      </c>
      <c r="CG25" s="35"/>
      <c r="CH25" s="35">
        <f t="shared" si="39"/>
        <v>0</v>
      </c>
      <c r="CI25" s="35"/>
      <c r="CJ25" s="35">
        <f t="shared" si="40"/>
        <v>0</v>
      </c>
      <c r="CK25" s="35"/>
      <c r="CL25" s="35">
        <f t="shared" si="41"/>
        <v>0</v>
      </c>
      <c r="CM25" s="46"/>
      <c r="CN25" s="35">
        <f t="shared" si="42"/>
        <v>0</v>
      </c>
      <c r="CO25" s="29" t="s">
        <v>190</v>
      </c>
      <c r="CQ25" s="11"/>
    </row>
    <row r="26" spans="1:95" ht="54" x14ac:dyDescent="0.35">
      <c r="A26" s="1" t="s">
        <v>63</v>
      </c>
      <c r="B26" s="118" t="s">
        <v>45</v>
      </c>
      <c r="C26" s="59" t="s">
        <v>32</v>
      </c>
      <c r="D26" s="34">
        <v>0</v>
      </c>
      <c r="E26" s="35"/>
      <c r="F26" s="35">
        <f t="shared" si="0"/>
        <v>0</v>
      </c>
      <c r="G26" s="35"/>
      <c r="H26" s="35">
        <f t="shared" si="44"/>
        <v>0</v>
      </c>
      <c r="I26" s="35"/>
      <c r="J26" s="35">
        <f t="shared" si="45"/>
        <v>0</v>
      </c>
      <c r="K26" s="35"/>
      <c r="L26" s="35">
        <f t="shared" si="46"/>
        <v>0</v>
      </c>
      <c r="M26" s="35"/>
      <c r="N26" s="35">
        <f t="shared" si="47"/>
        <v>0</v>
      </c>
      <c r="O26" s="78"/>
      <c r="P26" s="35">
        <f t="shared" si="48"/>
        <v>0</v>
      </c>
      <c r="Q26" s="35"/>
      <c r="R26" s="35">
        <f t="shared" si="49"/>
        <v>0</v>
      </c>
      <c r="S26" s="35"/>
      <c r="T26" s="35">
        <f t="shared" si="50"/>
        <v>0</v>
      </c>
      <c r="U26" s="35"/>
      <c r="V26" s="35">
        <f t="shared" si="51"/>
        <v>0</v>
      </c>
      <c r="W26" s="35"/>
      <c r="X26" s="35">
        <f t="shared" si="52"/>
        <v>0</v>
      </c>
      <c r="Y26" s="35"/>
      <c r="Z26" s="35">
        <f t="shared" si="53"/>
        <v>0</v>
      </c>
      <c r="AA26" s="35"/>
      <c r="AB26" s="35">
        <f t="shared" si="54"/>
        <v>0</v>
      </c>
      <c r="AC26" s="35"/>
      <c r="AD26" s="35">
        <f t="shared" si="55"/>
        <v>0</v>
      </c>
      <c r="AE26" s="35"/>
      <c r="AF26" s="35">
        <f t="shared" si="56"/>
        <v>0</v>
      </c>
      <c r="AG26" s="35"/>
      <c r="AH26" s="35">
        <f t="shared" si="57"/>
        <v>0</v>
      </c>
      <c r="AI26" s="35"/>
      <c r="AJ26" s="35">
        <f t="shared" si="58"/>
        <v>0</v>
      </c>
      <c r="AK26" s="35"/>
      <c r="AL26" s="35">
        <f t="shared" si="59"/>
        <v>0</v>
      </c>
      <c r="AM26" s="46"/>
      <c r="AN26" s="35">
        <f t="shared" si="60"/>
        <v>0</v>
      </c>
      <c r="AO26" s="35">
        <v>6874.9</v>
      </c>
      <c r="AP26" s="35"/>
      <c r="AQ26" s="35">
        <f t="shared" si="18"/>
        <v>6874.9</v>
      </c>
      <c r="AR26" s="35"/>
      <c r="AS26" s="35">
        <f t="shared" si="19"/>
        <v>6874.9</v>
      </c>
      <c r="AT26" s="35"/>
      <c r="AU26" s="35">
        <f t="shared" si="20"/>
        <v>6874.9</v>
      </c>
      <c r="AV26" s="35"/>
      <c r="AW26" s="35">
        <f t="shared" si="21"/>
        <v>6874.9</v>
      </c>
      <c r="AX26" s="35"/>
      <c r="AY26" s="35">
        <f t="shared" si="22"/>
        <v>6874.9</v>
      </c>
      <c r="AZ26" s="35"/>
      <c r="BA26" s="35">
        <f t="shared" si="23"/>
        <v>6874.9</v>
      </c>
      <c r="BB26" s="35"/>
      <c r="BC26" s="35">
        <f t="shared" si="24"/>
        <v>6874.9</v>
      </c>
      <c r="BD26" s="35"/>
      <c r="BE26" s="35">
        <f t="shared" si="25"/>
        <v>6874.9</v>
      </c>
      <c r="BF26" s="35"/>
      <c r="BG26" s="35">
        <f t="shared" si="26"/>
        <v>6874.9</v>
      </c>
      <c r="BH26" s="35"/>
      <c r="BI26" s="35">
        <f t="shared" si="27"/>
        <v>6874.9</v>
      </c>
      <c r="BJ26" s="35"/>
      <c r="BK26" s="35">
        <f t="shared" si="28"/>
        <v>6874.9</v>
      </c>
      <c r="BL26" s="35"/>
      <c r="BM26" s="35">
        <f t="shared" si="29"/>
        <v>6874.9</v>
      </c>
      <c r="BN26" s="35"/>
      <c r="BO26" s="35">
        <f t="shared" si="30"/>
        <v>6874.9</v>
      </c>
      <c r="BP26" s="46"/>
      <c r="BQ26" s="35">
        <f t="shared" si="31"/>
        <v>6874.9</v>
      </c>
      <c r="BR26" s="35">
        <v>0</v>
      </c>
      <c r="BS26" s="35"/>
      <c r="BT26" s="35">
        <f t="shared" si="32"/>
        <v>0</v>
      </c>
      <c r="BU26" s="35"/>
      <c r="BV26" s="35">
        <f t="shared" si="33"/>
        <v>0</v>
      </c>
      <c r="BW26" s="35"/>
      <c r="BX26" s="35">
        <f t="shared" si="34"/>
        <v>0</v>
      </c>
      <c r="BY26" s="35"/>
      <c r="BZ26" s="35">
        <f t="shared" si="35"/>
        <v>0</v>
      </c>
      <c r="CA26" s="35"/>
      <c r="CB26" s="35">
        <f t="shared" si="36"/>
        <v>0</v>
      </c>
      <c r="CC26" s="35"/>
      <c r="CD26" s="35">
        <f t="shared" si="37"/>
        <v>0</v>
      </c>
      <c r="CE26" s="35"/>
      <c r="CF26" s="35">
        <f t="shared" si="38"/>
        <v>0</v>
      </c>
      <c r="CG26" s="35"/>
      <c r="CH26" s="35">
        <f t="shared" si="39"/>
        <v>0</v>
      </c>
      <c r="CI26" s="35"/>
      <c r="CJ26" s="35">
        <f t="shared" si="40"/>
        <v>0</v>
      </c>
      <c r="CK26" s="35"/>
      <c r="CL26" s="35">
        <f t="shared" si="41"/>
        <v>0</v>
      </c>
      <c r="CM26" s="46"/>
      <c r="CN26" s="35">
        <f t="shared" si="42"/>
        <v>0</v>
      </c>
      <c r="CO26" s="30" t="s">
        <v>191</v>
      </c>
      <c r="CQ26" s="11"/>
    </row>
    <row r="27" spans="1:95" ht="39" hidden="1" customHeight="1" x14ac:dyDescent="0.35">
      <c r="A27" s="147" t="s">
        <v>64</v>
      </c>
      <c r="B27" s="10" t="s">
        <v>46</v>
      </c>
      <c r="C27" s="59" t="s">
        <v>11</v>
      </c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78"/>
      <c r="P27" s="35">
        <f t="shared" si="48"/>
        <v>0</v>
      </c>
      <c r="Q27" s="35"/>
      <c r="R27" s="35">
        <f t="shared" si="49"/>
        <v>0</v>
      </c>
      <c r="S27" s="35"/>
      <c r="T27" s="35">
        <f t="shared" si="50"/>
        <v>0</v>
      </c>
      <c r="U27" s="35"/>
      <c r="V27" s="35">
        <f t="shared" si="51"/>
        <v>0</v>
      </c>
      <c r="W27" s="35"/>
      <c r="X27" s="35">
        <f t="shared" si="52"/>
        <v>0</v>
      </c>
      <c r="Y27" s="35"/>
      <c r="Z27" s="35">
        <f t="shared" si="53"/>
        <v>0</v>
      </c>
      <c r="AA27" s="35"/>
      <c r="AB27" s="35">
        <f t="shared" si="54"/>
        <v>0</v>
      </c>
      <c r="AC27" s="35"/>
      <c r="AD27" s="35">
        <f t="shared" si="55"/>
        <v>0</v>
      </c>
      <c r="AE27" s="35"/>
      <c r="AF27" s="35">
        <f t="shared" si="56"/>
        <v>0</v>
      </c>
      <c r="AG27" s="35"/>
      <c r="AH27" s="35">
        <f t="shared" si="57"/>
        <v>0</v>
      </c>
      <c r="AI27" s="35"/>
      <c r="AJ27" s="35">
        <f t="shared" si="58"/>
        <v>0</v>
      </c>
      <c r="AK27" s="35"/>
      <c r="AL27" s="35">
        <f t="shared" si="59"/>
        <v>0</v>
      </c>
      <c r="AM27" s="46"/>
      <c r="AN27" s="35">
        <f t="shared" si="60"/>
        <v>0</v>
      </c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>
        <f t="shared" si="22"/>
        <v>0</v>
      </c>
      <c r="AZ27" s="35"/>
      <c r="BA27" s="35">
        <f t="shared" si="23"/>
        <v>0</v>
      </c>
      <c r="BB27" s="35"/>
      <c r="BC27" s="35">
        <f t="shared" si="24"/>
        <v>0</v>
      </c>
      <c r="BD27" s="35"/>
      <c r="BE27" s="35">
        <f t="shared" si="25"/>
        <v>0</v>
      </c>
      <c r="BF27" s="35"/>
      <c r="BG27" s="35">
        <f t="shared" si="26"/>
        <v>0</v>
      </c>
      <c r="BH27" s="35"/>
      <c r="BI27" s="35">
        <f t="shared" si="27"/>
        <v>0</v>
      </c>
      <c r="BJ27" s="35"/>
      <c r="BK27" s="35">
        <f t="shared" si="28"/>
        <v>0</v>
      </c>
      <c r="BL27" s="35"/>
      <c r="BM27" s="35">
        <f t="shared" si="29"/>
        <v>0</v>
      </c>
      <c r="BN27" s="35"/>
      <c r="BO27" s="35">
        <f t="shared" si="30"/>
        <v>0</v>
      </c>
      <c r="BP27" s="46"/>
      <c r="BQ27" s="35">
        <f t="shared" si="31"/>
        <v>0</v>
      </c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>
        <f t="shared" si="36"/>
        <v>0</v>
      </c>
      <c r="CC27" s="35"/>
      <c r="CD27" s="35">
        <f t="shared" si="37"/>
        <v>0</v>
      </c>
      <c r="CE27" s="35"/>
      <c r="CF27" s="35">
        <f t="shared" si="38"/>
        <v>0</v>
      </c>
      <c r="CG27" s="35"/>
      <c r="CH27" s="35">
        <f t="shared" si="39"/>
        <v>0</v>
      </c>
      <c r="CI27" s="35"/>
      <c r="CJ27" s="35">
        <f t="shared" si="40"/>
        <v>0</v>
      </c>
      <c r="CK27" s="35"/>
      <c r="CL27" s="35">
        <f t="shared" si="41"/>
        <v>0</v>
      </c>
      <c r="CM27" s="46"/>
      <c r="CN27" s="35">
        <f t="shared" si="42"/>
        <v>0</v>
      </c>
      <c r="CO27" s="29" t="s">
        <v>188</v>
      </c>
      <c r="CP27" s="23" t="s">
        <v>49</v>
      </c>
      <c r="CQ27" s="11"/>
    </row>
    <row r="28" spans="1:95" ht="54" x14ac:dyDescent="0.35">
      <c r="A28" s="150"/>
      <c r="B28" s="10" t="s">
        <v>46</v>
      </c>
      <c r="C28" s="59" t="s">
        <v>32</v>
      </c>
      <c r="D28" s="34">
        <v>247768.1</v>
      </c>
      <c r="E28" s="35">
        <f>E30+E31</f>
        <v>-50000</v>
      </c>
      <c r="F28" s="35">
        <f t="shared" si="0"/>
        <v>197768.1</v>
      </c>
      <c r="G28" s="35">
        <f>G30+G31</f>
        <v>18098.412</v>
      </c>
      <c r="H28" s="35">
        <f t="shared" si="44"/>
        <v>215866.51200000002</v>
      </c>
      <c r="I28" s="35">
        <f>I30+I31</f>
        <v>-336.89600000000002</v>
      </c>
      <c r="J28" s="35">
        <f t="shared" si="45"/>
        <v>215529.61600000001</v>
      </c>
      <c r="K28" s="35">
        <f>K30+K31</f>
        <v>0</v>
      </c>
      <c r="L28" s="35">
        <f t="shared" si="46"/>
        <v>215529.61600000001</v>
      </c>
      <c r="M28" s="35">
        <f>M30+M31</f>
        <v>0</v>
      </c>
      <c r="N28" s="35">
        <f t="shared" si="47"/>
        <v>215529.61600000001</v>
      </c>
      <c r="O28" s="78">
        <f>O30+O31</f>
        <v>0</v>
      </c>
      <c r="P28" s="35">
        <f t="shared" si="48"/>
        <v>215529.61600000001</v>
      </c>
      <c r="Q28" s="35">
        <f>Q30+Q31</f>
        <v>0</v>
      </c>
      <c r="R28" s="35">
        <f t="shared" si="49"/>
        <v>215529.61600000001</v>
      </c>
      <c r="S28" s="35">
        <f>S30+S31</f>
        <v>-10817.415000000001</v>
      </c>
      <c r="T28" s="35">
        <f t="shared" si="50"/>
        <v>204712.201</v>
      </c>
      <c r="U28" s="35">
        <f>U30+U31</f>
        <v>0</v>
      </c>
      <c r="V28" s="35">
        <f t="shared" si="51"/>
        <v>204712.201</v>
      </c>
      <c r="W28" s="35">
        <f>W30+W31</f>
        <v>-30000</v>
      </c>
      <c r="X28" s="35">
        <f t="shared" si="52"/>
        <v>174712.201</v>
      </c>
      <c r="Y28" s="35">
        <f>Y30+Y31</f>
        <v>0</v>
      </c>
      <c r="Z28" s="35">
        <f t="shared" si="53"/>
        <v>174712.201</v>
      </c>
      <c r="AA28" s="35">
        <f>AA30+AA31+AA32</f>
        <v>5628.77</v>
      </c>
      <c r="AB28" s="35">
        <f t="shared" si="54"/>
        <v>180340.97099999999</v>
      </c>
      <c r="AC28" s="35">
        <f>AC30+AC31+AC32</f>
        <v>0</v>
      </c>
      <c r="AD28" s="35">
        <f t="shared" si="55"/>
        <v>180340.97099999999</v>
      </c>
      <c r="AE28" s="35">
        <f>AE30+AE31+AE32</f>
        <v>0</v>
      </c>
      <c r="AF28" s="35">
        <f t="shared" si="56"/>
        <v>180340.97099999999</v>
      </c>
      <c r="AG28" s="35">
        <f>AG30+AG31+AG32</f>
        <v>0</v>
      </c>
      <c r="AH28" s="35">
        <f t="shared" si="57"/>
        <v>180340.97099999999</v>
      </c>
      <c r="AI28" s="35">
        <f>AI30+AI31+AI32</f>
        <v>10817.415000000001</v>
      </c>
      <c r="AJ28" s="35">
        <f t="shared" si="58"/>
        <v>191158.386</v>
      </c>
      <c r="AK28" s="35">
        <f>AK30+AK31+AK32</f>
        <v>0</v>
      </c>
      <c r="AL28" s="35">
        <f t="shared" si="59"/>
        <v>191158.386</v>
      </c>
      <c r="AM28" s="46">
        <f>AM30+AM31+AM32</f>
        <v>0</v>
      </c>
      <c r="AN28" s="35">
        <f t="shared" si="60"/>
        <v>191158.386</v>
      </c>
      <c r="AO28" s="35">
        <v>115826.9</v>
      </c>
      <c r="AP28" s="35">
        <f>AP30+AP31</f>
        <v>50000</v>
      </c>
      <c r="AQ28" s="35">
        <f t="shared" si="18"/>
        <v>165826.9</v>
      </c>
      <c r="AR28" s="35">
        <f>AR30+AR31</f>
        <v>0</v>
      </c>
      <c r="AS28" s="35">
        <f t="shared" si="19"/>
        <v>165826.9</v>
      </c>
      <c r="AT28" s="35">
        <f>AT30+AT31</f>
        <v>0</v>
      </c>
      <c r="AU28" s="35">
        <f t="shared" si="20"/>
        <v>165826.9</v>
      </c>
      <c r="AV28" s="35">
        <f>AV30+AV31</f>
        <v>0</v>
      </c>
      <c r="AW28" s="35">
        <f t="shared" si="21"/>
        <v>165826.9</v>
      </c>
      <c r="AX28" s="35">
        <f>AX30+AX31</f>
        <v>0</v>
      </c>
      <c r="AY28" s="35">
        <f t="shared" si="22"/>
        <v>165826.9</v>
      </c>
      <c r="AZ28" s="35">
        <f>AZ30+AZ31</f>
        <v>0</v>
      </c>
      <c r="BA28" s="35">
        <f t="shared" si="23"/>
        <v>165826.9</v>
      </c>
      <c r="BB28" s="35">
        <f>BB30+BB31</f>
        <v>30000</v>
      </c>
      <c r="BC28" s="35">
        <f t="shared" si="24"/>
        <v>195826.9</v>
      </c>
      <c r="BD28" s="35">
        <f>BD30+BD31</f>
        <v>0</v>
      </c>
      <c r="BE28" s="35">
        <f t="shared" si="25"/>
        <v>195826.9</v>
      </c>
      <c r="BF28" s="35">
        <f>BF30+BF31+BF32</f>
        <v>10450.401</v>
      </c>
      <c r="BG28" s="35">
        <f t="shared" si="26"/>
        <v>206277.30100000001</v>
      </c>
      <c r="BH28" s="35">
        <f>BH30+BH31+BH32</f>
        <v>0</v>
      </c>
      <c r="BI28" s="35">
        <f t="shared" si="27"/>
        <v>206277.30100000001</v>
      </c>
      <c r="BJ28" s="35">
        <f>BJ30+BJ31+BJ32</f>
        <v>0</v>
      </c>
      <c r="BK28" s="35">
        <f t="shared" si="28"/>
        <v>206277.30100000001</v>
      </c>
      <c r="BL28" s="35">
        <f>BL30+BL31+BL32</f>
        <v>0</v>
      </c>
      <c r="BM28" s="35">
        <f t="shared" si="29"/>
        <v>206277.30100000001</v>
      </c>
      <c r="BN28" s="35">
        <f>BN30+BN31+BN32</f>
        <v>0</v>
      </c>
      <c r="BO28" s="35">
        <f t="shared" si="30"/>
        <v>206277.30100000001</v>
      </c>
      <c r="BP28" s="46">
        <f>BP30+BP31+BP32</f>
        <v>0</v>
      </c>
      <c r="BQ28" s="35">
        <f t="shared" si="31"/>
        <v>206277.30100000001</v>
      </c>
      <c r="BR28" s="35">
        <v>0</v>
      </c>
      <c r="BS28" s="35"/>
      <c r="BT28" s="35">
        <f t="shared" si="32"/>
        <v>0</v>
      </c>
      <c r="BU28" s="35"/>
      <c r="BV28" s="35">
        <f t="shared" si="33"/>
        <v>0</v>
      </c>
      <c r="BW28" s="35"/>
      <c r="BX28" s="35">
        <f t="shared" si="34"/>
        <v>0</v>
      </c>
      <c r="BY28" s="35"/>
      <c r="BZ28" s="35">
        <f t="shared" si="35"/>
        <v>0</v>
      </c>
      <c r="CA28" s="35"/>
      <c r="CB28" s="35">
        <f t="shared" si="36"/>
        <v>0</v>
      </c>
      <c r="CC28" s="35"/>
      <c r="CD28" s="35">
        <f t="shared" si="37"/>
        <v>0</v>
      </c>
      <c r="CE28" s="35"/>
      <c r="CF28" s="35">
        <f t="shared" si="38"/>
        <v>0</v>
      </c>
      <c r="CG28" s="35">
        <f>CG30+CG31+CG32</f>
        <v>0</v>
      </c>
      <c r="CH28" s="35">
        <f t="shared" si="39"/>
        <v>0</v>
      </c>
      <c r="CI28" s="35">
        <f>CI30+CI31+CI32</f>
        <v>0</v>
      </c>
      <c r="CJ28" s="35">
        <f t="shared" si="40"/>
        <v>0</v>
      </c>
      <c r="CK28" s="35">
        <f>CK30+CK31+CK32</f>
        <v>0</v>
      </c>
      <c r="CL28" s="35">
        <f t="shared" si="41"/>
        <v>0</v>
      </c>
      <c r="CM28" s="46">
        <f>CM30+CM31+CM32</f>
        <v>0</v>
      </c>
      <c r="CN28" s="35">
        <f t="shared" si="42"/>
        <v>0</v>
      </c>
      <c r="CO28" s="29"/>
      <c r="CQ28" s="11"/>
    </row>
    <row r="29" spans="1:95" x14ac:dyDescent="0.35">
      <c r="A29" s="1"/>
      <c r="B29" s="7" t="s">
        <v>5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46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46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46"/>
      <c r="CN29" s="35"/>
      <c r="CO29" s="29"/>
      <c r="CQ29" s="11"/>
    </row>
    <row r="30" spans="1:95" hidden="1" x14ac:dyDescent="0.35">
      <c r="A30" s="1"/>
      <c r="B30" s="7" t="s">
        <v>6</v>
      </c>
      <c r="C30" s="43"/>
      <c r="D30" s="34">
        <v>247768.1</v>
      </c>
      <c r="E30" s="35">
        <v>-50000</v>
      </c>
      <c r="F30" s="35">
        <f t="shared" si="0"/>
        <v>197768.1</v>
      </c>
      <c r="G30" s="35">
        <f>17761.516+336.896</f>
        <v>18098.412</v>
      </c>
      <c r="H30" s="35">
        <f t="shared" ref="H30:H33" si="62">F30+G30</f>
        <v>215866.51200000002</v>
      </c>
      <c r="I30" s="35">
        <v>-336.89600000000002</v>
      </c>
      <c r="J30" s="35">
        <f t="shared" ref="J30:J33" si="63">H30+I30</f>
        <v>215529.61600000001</v>
      </c>
      <c r="K30" s="35"/>
      <c r="L30" s="35">
        <f t="shared" ref="L30:L33" si="64">J30+K30</f>
        <v>215529.61600000001</v>
      </c>
      <c r="M30" s="35"/>
      <c r="N30" s="35">
        <f t="shared" ref="N30:N33" si="65">L30+M30</f>
        <v>215529.61600000001</v>
      </c>
      <c r="O30" s="78"/>
      <c r="P30" s="35">
        <f t="shared" ref="P30:P33" si="66">N30+O30</f>
        <v>215529.61600000001</v>
      </c>
      <c r="Q30" s="35"/>
      <c r="R30" s="35">
        <f t="shared" ref="R30:R33" si="67">P30+Q30</f>
        <v>215529.61600000001</v>
      </c>
      <c r="S30" s="35">
        <v>-10817.415000000001</v>
      </c>
      <c r="T30" s="35">
        <f t="shared" ref="T30:T33" si="68">R30+S30</f>
        <v>204712.201</v>
      </c>
      <c r="U30" s="35"/>
      <c r="V30" s="35">
        <f t="shared" ref="V30:V33" si="69">T30+U30</f>
        <v>204712.201</v>
      </c>
      <c r="W30" s="35">
        <v>-30000</v>
      </c>
      <c r="X30" s="35">
        <f t="shared" ref="X30:X33" si="70">V30+W30</f>
        <v>174712.201</v>
      </c>
      <c r="Y30" s="35"/>
      <c r="Z30" s="35">
        <f t="shared" ref="Z30:Z33" si="71">X30+Y30</f>
        <v>174712.201</v>
      </c>
      <c r="AA30" s="35">
        <f>-13019.335+5628.77</f>
        <v>-7390.5649999999987</v>
      </c>
      <c r="AB30" s="35">
        <f t="shared" ref="AB30:AB33" si="72">Z30+AA30</f>
        <v>167321.636</v>
      </c>
      <c r="AC30" s="35"/>
      <c r="AD30" s="35">
        <f t="shared" ref="AD30:AD33" si="73">AB30+AC30</f>
        <v>167321.636</v>
      </c>
      <c r="AE30" s="35"/>
      <c r="AF30" s="35">
        <f t="shared" ref="AF30:AF33" si="74">AD30+AE30</f>
        <v>167321.636</v>
      </c>
      <c r="AG30" s="35"/>
      <c r="AH30" s="35">
        <f t="shared" ref="AH30:AH33" si="75">AF30+AG30</f>
        <v>167321.636</v>
      </c>
      <c r="AI30" s="35">
        <v>10817.415000000001</v>
      </c>
      <c r="AJ30" s="35">
        <f t="shared" ref="AJ30:AJ33" si="76">AH30+AI30</f>
        <v>178139.05100000001</v>
      </c>
      <c r="AK30" s="35"/>
      <c r="AL30" s="35">
        <f t="shared" ref="AL30:AL33" si="77">AJ30+AK30</f>
        <v>178139.05100000001</v>
      </c>
      <c r="AM30" s="46"/>
      <c r="AN30" s="35">
        <f t="shared" ref="AN30:AN33" si="78">AL30+AM30</f>
        <v>178139.05100000001</v>
      </c>
      <c r="AO30" s="35">
        <v>115826.9</v>
      </c>
      <c r="AP30" s="35">
        <f>50000-14277.6</f>
        <v>35722.400000000001</v>
      </c>
      <c r="AQ30" s="35">
        <f t="shared" si="18"/>
        <v>151549.29999999999</v>
      </c>
      <c r="AR30" s="35"/>
      <c r="AS30" s="35">
        <f t="shared" ref="AS30:AS33" si="79">AQ30+AR30</f>
        <v>151549.29999999999</v>
      </c>
      <c r="AT30" s="35"/>
      <c r="AU30" s="35">
        <f t="shared" ref="AU30:AU33" si="80">AS30+AT30</f>
        <v>151549.29999999999</v>
      </c>
      <c r="AV30" s="35"/>
      <c r="AW30" s="35">
        <f t="shared" ref="AW30:AW33" si="81">AU30+AV30</f>
        <v>151549.29999999999</v>
      </c>
      <c r="AX30" s="35"/>
      <c r="AY30" s="35">
        <f t="shared" ref="AY30:AY33" si="82">AW30+AX30</f>
        <v>151549.29999999999</v>
      </c>
      <c r="AZ30" s="35"/>
      <c r="BA30" s="35">
        <f t="shared" ref="BA30:BA33" si="83">AY30+AZ30</f>
        <v>151549.29999999999</v>
      </c>
      <c r="BB30" s="35">
        <v>30000</v>
      </c>
      <c r="BC30" s="35">
        <f t="shared" ref="BC30:BC33" si="84">BA30+BB30</f>
        <v>181549.3</v>
      </c>
      <c r="BD30" s="35"/>
      <c r="BE30" s="35">
        <f t="shared" ref="BE30:BE33" si="85">BC30+BD30</f>
        <v>181549.3</v>
      </c>
      <c r="BF30" s="35">
        <v>10450.401</v>
      </c>
      <c r="BG30" s="35">
        <f t="shared" ref="BG30:BG33" si="86">BE30+BF30</f>
        <v>191999.701</v>
      </c>
      <c r="BH30" s="35"/>
      <c r="BI30" s="35">
        <f t="shared" ref="BI30:BI33" si="87">BG30+BH30</f>
        <v>191999.701</v>
      </c>
      <c r="BJ30" s="35"/>
      <c r="BK30" s="35">
        <f t="shared" ref="BK30:BK33" si="88">BI30+BJ30</f>
        <v>191999.701</v>
      </c>
      <c r="BL30" s="35"/>
      <c r="BM30" s="35">
        <f t="shared" ref="BM30:BM33" si="89">BK30+BL30</f>
        <v>191999.701</v>
      </c>
      <c r="BN30" s="35"/>
      <c r="BO30" s="35">
        <f t="shared" ref="BO30:BO33" si="90">BM30+BN30</f>
        <v>191999.701</v>
      </c>
      <c r="BP30" s="46"/>
      <c r="BQ30" s="35">
        <f t="shared" ref="BQ30:BQ33" si="91">BO30+BP30</f>
        <v>191999.701</v>
      </c>
      <c r="BR30" s="35"/>
      <c r="BS30" s="35"/>
      <c r="BT30" s="35">
        <f t="shared" si="32"/>
        <v>0</v>
      </c>
      <c r="BU30" s="35"/>
      <c r="BV30" s="35">
        <f t="shared" ref="BV30:BV33" si="92">BT30+BU30</f>
        <v>0</v>
      </c>
      <c r="BW30" s="35"/>
      <c r="BX30" s="35">
        <f t="shared" ref="BX30:BX33" si="93">BV30+BW30</f>
        <v>0</v>
      </c>
      <c r="BY30" s="35"/>
      <c r="BZ30" s="35">
        <f t="shared" ref="BZ30:BZ33" si="94">BX30+BY30</f>
        <v>0</v>
      </c>
      <c r="CA30" s="35"/>
      <c r="CB30" s="35">
        <f t="shared" ref="CB30:CB33" si="95">BZ30+CA30</f>
        <v>0</v>
      </c>
      <c r="CC30" s="35"/>
      <c r="CD30" s="35">
        <f t="shared" ref="CD30:CD33" si="96">CB30+CC30</f>
        <v>0</v>
      </c>
      <c r="CE30" s="35"/>
      <c r="CF30" s="35">
        <f t="shared" ref="CF30:CF33" si="97">CD30+CE30</f>
        <v>0</v>
      </c>
      <c r="CG30" s="35"/>
      <c r="CH30" s="35">
        <f t="shared" ref="CH30:CH33" si="98">CF30+CG30</f>
        <v>0</v>
      </c>
      <c r="CI30" s="35"/>
      <c r="CJ30" s="35">
        <f t="shared" ref="CJ30:CJ33" si="99">CH30+CI30</f>
        <v>0</v>
      </c>
      <c r="CK30" s="35"/>
      <c r="CL30" s="35">
        <f t="shared" ref="CL30:CL33" si="100">CJ30+CK30</f>
        <v>0</v>
      </c>
      <c r="CM30" s="46"/>
      <c r="CN30" s="35">
        <f t="shared" ref="CN30:CN33" si="101">CL30+CM30</f>
        <v>0</v>
      </c>
      <c r="CO30" s="29" t="s">
        <v>188</v>
      </c>
      <c r="CP30" s="23" t="s">
        <v>49</v>
      </c>
      <c r="CQ30" s="11"/>
    </row>
    <row r="31" spans="1:95" x14ac:dyDescent="0.35">
      <c r="A31" s="1"/>
      <c r="B31" s="59" t="s">
        <v>12</v>
      </c>
      <c r="C31" s="59"/>
      <c r="D31" s="34"/>
      <c r="E31" s="35"/>
      <c r="F31" s="35">
        <f t="shared" si="0"/>
        <v>0</v>
      </c>
      <c r="G31" s="35"/>
      <c r="H31" s="35">
        <f t="shared" si="62"/>
        <v>0</v>
      </c>
      <c r="I31" s="35"/>
      <c r="J31" s="35">
        <f t="shared" si="63"/>
        <v>0</v>
      </c>
      <c r="K31" s="35"/>
      <c r="L31" s="35">
        <f t="shared" si="64"/>
        <v>0</v>
      </c>
      <c r="M31" s="35"/>
      <c r="N31" s="35">
        <f t="shared" si="65"/>
        <v>0</v>
      </c>
      <c r="O31" s="78"/>
      <c r="P31" s="35">
        <f t="shared" si="66"/>
        <v>0</v>
      </c>
      <c r="Q31" s="35"/>
      <c r="R31" s="35">
        <f t="shared" si="67"/>
        <v>0</v>
      </c>
      <c r="S31" s="35"/>
      <c r="T31" s="35">
        <f t="shared" si="68"/>
        <v>0</v>
      </c>
      <c r="U31" s="35"/>
      <c r="V31" s="35">
        <f t="shared" si="69"/>
        <v>0</v>
      </c>
      <c r="W31" s="35"/>
      <c r="X31" s="35">
        <f t="shared" si="70"/>
        <v>0</v>
      </c>
      <c r="Y31" s="35"/>
      <c r="Z31" s="35">
        <f t="shared" si="71"/>
        <v>0</v>
      </c>
      <c r="AA31" s="35"/>
      <c r="AB31" s="35">
        <f t="shared" si="72"/>
        <v>0</v>
      </c>
      <c r="AC31" s="35"/>
      <c r="AD31" s="35">
        <f t="shared" si="73"/>
        <v>0</v>
      </c>
      <c r="AE31" s="35"/>
      <c r="AF31" s="35">
        <f t="shared" si="74"/>
        <v>0</v>
      </c>
      <c r="AG31" s="35"/>
      <c r="AH31" s="35">
        <f t="shared" si="75"/>
        <v>0</v>
      </c>
      <c r="AI31" s="35"/>
      <c r="AJ31" s="35">
        <f t="shared" si="76"/>
        <v>0</v>
      </c>
      <c r="AK31" s="35"/>
      <c r="AL31" s="35">
        <f t="shared" si="77"/>
        <v>0</v>
      </c>
      <c r="AM31" s="46"/>
      <c r="AN31" s="35">
        <f t="shared" si="78"/>
        <v>0</v>
      </c>
      <c r="AO31" s="35"/>
      <c r="AP31" s="35">
        <v>14277.6</v>
      </c>
      <c r="AQ31" s="35">
        <f t="shared" si="18"/>
        <v>14277.6</v>
      </c>
      <c r="AR31" s="35"/>
      <c r="AS31" s="35">
        <f t="shared" si="79"/>
        <v>14277.6</v>
      </c>
      <c r="AT31" s="35"/>
      <c r="AU31" s="35">
        <f t="shared" si="80"/>
        <v>14277.6</v>
      </c>
      <c r="AV31" s="35"/>
      <c r="AW31" s="35">
        <f t="shared" si="81"/>
        <v>14277.6</v>
      </c>
      <c r="AX31" s="35"/>
      <c r="AY31" s="35">
        <f t="shared" si="82"/>
        <v>14277.6</v>
      </c>
      <c r="AZ31" s="35"/>
      <c r="BA31" s="35">
        <f t="shared" si="83"/>
        <v>14277.6</v>
      </c>
      <c r="BB31" s="35"/>
      <c r="BC31" s="35">
        <f t="shared" si="84"/>
        <v>14277.6</v>
      </c>
      <c r="BD31" s="35"/>
      <c r="BE31" s="35">
        <f t="shared" si="85"/>
        <v>14277.6</v>
      </c>
      <c r="BF31" s="35"/>
      <c r="BG31" s="35">
        <f t="shared" si="86"/>
        <v>14277.6</v>
      </c>
      <c r="BH31" s="35"/>
      <c r="BI31" s="35">
        <f t="shared" si="87"/>
        <v>14277.6</v>
      </c>
      <c r="BJ31" s="35"/>
      <c r="BK31" s="35">
        <f t="shared" si="88"/>
        <v>14277.6</v>
      </c>
      <c r="BL31" s="35"/>
      <c r="BM31" s="35">
        <f t="shared" si="89"/>
        <v>14277.6</v>
      </c>
      <c r="BN31" s="35"/>
      <c r="BO31" s="35">
        <f t="shared" si="90"/>
        <v>14277.6</v>
      </c>
      <c r="BP31" s="46"/>
      <c r="BQ31" s="35">
        <f t="shared" si="91"/>
        <v>14277.6</v>
      </c>
      <c r="BR31" s="35"/>
      <c r="BS31" s="35"/>
      <c r="BT31" s="35">
        <f t="shared" si="32"/>
        <v>0</v>
      </c>
      <c r="BU31" s="35"/>
      <c r="BV31" s="35">
        <f t="shared" si="92"/>
        <v>0</v>
      </c>
      <c r="BW31" s="35"/>
      <c r="BX31" s="35">
        <f t="shared" si="93"/>
        <v>0</v>
      </c>
      <c r="BY31" s="35"/>
      <c r="BZ31" s="35">
        <f t="shared" si="94"/>
        <v>0</v>
      </c>
      <c r="CA31" s="35"/>
      <c r="CB31" s="35">
        <f t="shared" si="95"/>
        <v>0</v>
      </c>
      <c r="CC31" s="35"/>
      <c r="CD31" s="35">
        <f t="shared" si="96"/>
        <v>0</v>
      </c>
      <c r="CE31" s="35"/>
      <c r="CF31" s="35">
        <f t="shared" si="97"/>
        <v>0</v>
      </c>
      <c r="CG31" s="35"/>
      <c r="CH31" s="35">
        <f t="shared" si="98"/>
        <v>0</v>
      </c>
      <c r="CI31" s="35"/>
      <c r="CJ31" s="35">
        <f t="shared" si="99"/>
        <v>0</v>
      </c>
      <c r="CK31" s="35"/>
      <c r="CL31" s="35">
        <f t="shared" si="100"/>
        <v>0</v>
      </c>
      <c r="CM31" s="46"/>
      <c r="CN31" s="35">
        <f t="shared" si="101"/>
        <v>0</v>
      </c>
      <c r="CO31" s="29" t="s">
        <v>301</v>
      </c>
      <c r="CQ31" s="11"/>
    </row>
    <row r="32" spans="1:95" x14ac:dyDescent="0.35">
      <c r="A32" s="1"/>
      <c r="B32" s="118" t="s">
        <v>370</v>
      </c>
      <c r="C32" s="59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78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>
        <v>13019.334999999999</v>
      </c>
      <c r="AB32" s="35">
        <f t="shared" si="72"/>
        <v>13019.334999999999</v>
      </c>
      <c r="AC32" s="35"/>
      <c r="AD32" s="35">
        <f t="shared" si="73"/>
        <v>13019.334999999999</v>
      </c>
      <c r="AE32" s="35"/>
      <c r="AF32" s="35">
        <f t="shared" si="74"/>
        <v>13019.334999999999</v>
      </c>
      <c r="AG32" s="35"/>
      <c r="AH32" s="35">
        <f t="shared" si="75"/>
        <v>13019.334999999999</v>
      </c>
      <c r="AI32" s="35"/>
      <c r="AJ32" s="35">
        <f t="shared" si="76"/>
        <v>13019.334999999999</v>
      </c>
      <c r="AK32" s="35"/>
      <c r="AL32" s="35">
        <f t="shared" si="77"/>
        <v>13019.334999999999</v>
      </c>
      <c r="AM32" s="46"/>
      <c r="AN32" s="35">
        <f t="shared" si="78"/>
        <v>13019.334999999999</v>
      </c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>
        <f t="shared" si="86"/>
        <v>0</v>
      </c>
      <c r="BH32" s="35"/>
      <c r="BI32" s="35">
        <f t="shared" si="87"/>
        <v>0</v>
      </c>
      <c r="BJ32" s="35"/>
      <c r="BK32" s="35">
        <f t="shared" si="88"/>
        <v>0</v>
      </c>
      <c r="BL32" s="35"/>
      <c r="BM32" s="35">
        <f t="shared" si="89"/>
        <v>0</v>
      </c>
      <c r="BN32" s="35"/>
      <c r="BO32" s="35">
        <f t="shared" si="90"/>
        <v>0</v>
      </c>
      <c r="BP32" s="46"/>
      <c r="BQ32" s="35">
        <f t="shared" si="91"/>
        <v>0</v>
      </c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>
        <f t="shared" si="98"/>
        <v>0</v>
      </c>
      <c r="CI32" s="35"/>
      <c r="CJ32" s="35">
        <f t="shared" si="99"/>
        <v>0</v>
      </c>
      <c r="CK32" s="35"/>
      <c r="CL32" s="35">
        <f t="shared" si="100"/>
        <v>0</v>
      </c>
      <c r="CM32" s="46"/>
      <c r="CN32" s="35">
        <f t="shared" si="101"/>
        <v>0</v>
      </c>
      <c r="CO32" s="29" t="s">
        <v>188</v>
      </c>
      <c r="CQ32" s="11"/>
    </row>
    <row r="33" spans="1:95" ht="54" x14ac:dyDescent="0.35">
      <c r="A33" s="1" t="s">
        <v>65</v>
      </c>
      <c r="B33" s="118" t="s">
        <v>296</v>
      </c>
      <c r="C33" s="59" t="s">
        <v>32</v>
      </c>
      <c r="D33" s="34">
        <f>D36+D37</f>
        <v>261085.09999999998</v>
      </c>
      <c r="E33" s="35">
        <f>E36+E37+E35</f>
        <v>-232632.26999999996</v>
      </c>
      <c r="F33" s="35">
        <f t="shared" si="0"/>
        <v>28452.830000000016</v>
      </c>
      <c r="G33" s="35">
        <f>G36+G37+G35</f>
        <v>-8410.0560000000005</v>
      </c>
      <c r="H33" s="35">
        <f t="shared" si="62"/>
        <v>20042.774000000016</v>
      </c>
      <c r="I33" s="35">
        <f>I36+I37+I35</f>
        <v>0</v>
      </c>
      <c r="J33" s="35">
        <f t="shared" si="63"/>
        <v>20042.774000000016</v>
      </c>
      <c r="K33" s="35">
        <f>K36+K37+K35</f>
        <v>0</v>
      </c>
      <c r="L33" s="35">
        <f t="shared" si="64"/>
        <v>20042.774000000016</v>
      </c>
      <c r="M33" s="35">
        <f>M36+M37+M35</f>
        <v>0</v>
      </c>
      <c r="N33" s="35">
        <f t="shared" si="65"/>
        <v>20042.774000000016</v>
      </c>
      <c r="O33" s="78">
        <f>O36+O37+O35</f>
        <v>0</v>
      </c>
      <c r="P33" s="35">
        <f t="shared" si="66"/>
        <v>20042.774000000016</v>
      </c>
      <c r="Q33" s="35">
        <f>Q36+Q37+Q35</f>
        <v>0</v>
      </c>
      <c r="R33" s="35">
        <f t="shared" si="67"/>
        <v>20042.774000000016</v>
      </c>
      <c r="S33" s="35">
        <f>S36+S37+S35</f>
        <v>-180</v>
      </c>
      <c r="T33" s="35">
        <f t="shared" si="68"/>
        <v>19862.774000000016</v>
      </c>
      <c r="U33" s="35">
        <f>U36+U37+U35</f>
        <v>0</v>
      </c>
      <c r="V33" s="35">
        <f t="shared" si="69"/>
        <v>19862.774000000016</v>
      </c>
      <c r="W33" s="35">
        <f>W36+W37+W35</f>
        <v>-43.262999999999998</v>
      </c>
      <c r="X33" s="35">
        <f t="shared" si="70"/>
        <v>19819.511000000017</v>
      </c>
      <c r="Y33" s="35">
        <f>Y36+Y37+Y35</f>
        <v>0</v>
      </c>
      <c r="Z33" s="35">
        <f t="shared" si="71"/>
        <v>19819.511000000017</v>
      </c>
      <c r="AA33" s="35">
        <f>AA36+AA37+AA35</f>
        <v>0</v>
      </c>
      <c r="AB33" s="35">
        <f t="shared" si="72"/>
        <v>19819.511000000017</v>
      </c>
      <c r="AC33" s="35">
        <f>AC36+AC37+AC35</f>
        <v>0</v>
      </c>
      <c r="AD33" s="35">
        <f t="shared" si="73"/>
        <v>19819.511000000017</v>
      </c>
      <c r="AE33" s="35">
        <f>AE36+AE37+AE35</f>
        <v>0</v>
      </c>
      <c r="AF33" s="35">
        <f t="shared" si="74"/>
        <v>19819.511000000017</v>
      </c>
      <c r="AG33" s="35">
        <f>AG36+AG37+AG35</f>
        <v>0</v>
      </c>
      <c r="AH33" s="35">
        <f t="shared" si="75"/>
        <v>19819.511000000017</v>
      </c>
      <c r="AI33" s="35">
        <f>AI36+AI37+AI35</f>
        <v>0</v>
      </c>
      <c r="AJ33" s="35">
        <f t="shared" si="76"/>
        <v>19819.511000000017</v>
      </c>
      <c r="AK33" s="35">
        <f>AK36+AK37+AK35</f>
        <v>0</v>
      </c>
      <c r="AL33" s="35">
        <f t="shared" si="77"/>
        <v>19819.511000000017</v>
      </c>
      <c r="AM33" s="46">
        <f>AM36+AM37+AM35</f>
        <v>0</v>
      </c>
      <c r="AN33" s="35">
        <f t="shared" si="78"/>
        <v>19819.511000000017</v>
      </c>
      <c r="AO33" s="35">
        <v>0</v>
      </c>
      <c r="AP33" s="35">
        <f>AP36+AP37+AP35</f>
        <v>0</v>
      </c>
      <c r="AQ33" s="35">
        <f t="shared" si="18"/>
        <v>0</v>
      </c>
      <c r="AR33" s="35">
        <f>AR36+AR37+AR35</f>
        <v>0</v>
      </c>
      <c r="AS33" s="35">
        <f t="shared" si="79"/>
        <v>0</v>
      </c>
      <c r="AT33" s="35">
        <f>AT36+AT37+AT35</f>
        <v>0</v>
      </c>
      <c r="AU33" s="35">
        <f t="shared" si="80"/>
        <v>0</v>
      </c>
      <c r="AV33" s="35">
        <f>AV36+AV37+AV35</f>
        <v>0</v>
      </c>
      <c r="AW33" s="35">
        <f t="shared" si="81"/>
        <v>0</v>
      </c>
      <c r="AX33" s="35">
        <f>AX36+AX37+AX35</f>
        <v>0</v>
      </c>
      <c r="AY33" s="35">
        <f t="shared" si="82"/>
        <v>0</v>
      </c>
      <c r="AZ33" s="35">
        <f>AZ36+AZ37+AZ35</f>
        <v>0</v>
      </c>
      <c r="BA33" s="35">
        <f t="shared" si="83"/>
        <v>0</v>
      </c>
      <c r="BB33" s="35">
        <f>BB36+BB37+BB35</f>
        <v>0</v>
      </c>
      <c r="BC33" s="35">
        <f t="shared" si="84"/>
        <v>0</v>
      </c>
      <c r="BD33" s="35">
        <f>BD36+BD37+BD35</f>
        <v>0</v>
      </c>
      <c r="BE33" s="35">
        <f t="shared" si="85"/>
        <v>0</v>
      </c>
      <c r="BF33" s="35">
        <f>BF36+BF37+BF35</f>
        <v>0</v>
      </c>
      <c r="BG33" s="35">
        <f t="shared" si="86"/>
        <v>0</v>
      </c>
      <c r="BH33" s="35">
        <f>BH36+BH37+BH35</f>
        <v>0</v>
      </c>
      <c r="BI33" s="35">
        <f t="shared" si="87"/>
        <v>0</v>
      </c>
      <c r="BJ33" s="35">
        <f>BJ36+BJ37+BJ35</f>
        <v>0</v>
      </c>
      <c r="BK33" s="35">
        <f t="shared" si="88"/>
        <v>0</v>
      </c>
      <c r="BL33" s="35">
        <f>BL36+BL37+BL35</f>
        <v>0</v>
      </c>
      <c r="BM33" s="35">
        <f t="shared" si="89"/>
        <v>0</v>
      </c>
      <c r="BN33" s="35">
        <f>BN36+BN37+BN35</f>
        <v>0</v>
      </c>
      <c r="BO33" s="35">
        <f t="shared" si="90"/>
        <v>0</v>
      </c>
      <c r="BP33" s="46">
        <f>BP36+BP37+BP35</f>
        <v>0</v>
      </c>
      <c r="BQ33" s="35">
        <f t="shared" si="91"/>
        <v>0</v>
      </c>
      <c r="BR33" s="35">
        <v>0</v>
      </c>
      <c r="BS33" s="35">
        <f>BS36+BS37+BS35</f>
        <v>0</v>
      </c>
      <c r="BT33" s="35">
        <f t="shared" si="32"/>
        <v>0</v>
      </c>
      <c r="BU33" s="35">
        <f>BU36+BU37+BU35</f>
        <v>0</v>
      </c>
      <c r="BV33" s="35">
        <f t="shared" si="92"/>
        <v>0</v>
      </c>
      <c r="BW33" s="35">
        <f>BW36+BW37+BW35</f>
        <v>0</v>
      </c>
      <c r="BX33" s="35">
        <f t="shared" si="93"/>
        <v>0</v>
      </c>
      <c r="BY33" s="35">
        <f>BY36+BY37+BY35</f>
        <v>0</v>
      </c>
      <c r="BZ33" s="35">
        <f t="shared" si="94"/>
        <v>0</v>
      </c>
      <c r="CA33" s="35">
        <f>CA36+CA37+CA35</f>
        <v>0</v>
      </c>
      <c r="CB33" s="35">
        <f t="shared" si="95"/>
        <v>0</v>
      </c>
      <c r="CC33" s="35">
        <f>CC36+CC37+CC35</f>
        <v>0</v>
      </c>
      <c r="CD33" s="35">
        <f t="shared" si="96"/>
        <v>0</v>
      </c>
      <c r="CE33" s="35">
        <f>CE36+CE37+CE35</f>
        <v>0</v>
      </c>
      <c r="CF33" s="35">
        <f t="shared" si="97"/>
        <v>0</v>
      </c>
      <c r="CG33" s="35">
        <f>CG36+CG37+CG35</f>
        <v>0</v>
      </c>
      <c r="CH33" s="35">
        <f t="shared" si="98"/>
        <v>0</v>
      </c>
      <c r="CI33" s="35">
        <f>CI36+CI37+CI35</f>
        <v>0</v>
      </c>
      <c r="CJ33" s="35">
        <f t="shared" si="99"/>
        <v>0</v>
      </c>
      <c r="CK33" s="35">
        <f>CK36+CK37+CK35</f>
        <v>0</v>
      </c>
      <c r="CL33" s="35">
        <f t="shared" si="100"/>
        <v>0</v>
      </c>
      <c r="CM33" s="46">
        <f>CM36+CM37+CM35</f>
        <v>0</v>
      </c>
      <c r="CN33" s="35">
        <f t="shared" si="101"/>
        <v>0</v>
      </c>
      <c r="CO33" s="29"/>
      <c r="CQ33" s="11"/>
    </row>
    <row r="34" spans="1:95" hidden="1" x14ac:dyDescent="0.35">
      <c r="A34" s="1"/>
      <c r="B34" s="7" t="s">
        <v>5</v>
      </c>
      <c r="C34" s="43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78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6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46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46"/>
      <c r="CN34" s="35"/>
      <c r="CO34" s="29"/>
      <c r="CP34" s="23" t="s">
        <v>49</v>
      </c>
      <c r="CQ34" s="11"/>
    </row>
    <row r="35" spans="1:95" hidden="1" x14ac:dyDescent="0.35">
      <c r="A35" s="1"/>
      <c r="B35" s="7" t="s">
        <v>6</v>
      </c>
      <c r="C35" s="43"/>
      <c r="D35" s="34"/>
      <c r="E35" s="35">
        <v>28452.83</v>
      </c>
      <c r="F35" s="35">
        <f t="shared" si="0"/>
        <v>28452.83</v>
      </c>
      <c r="G35" s="35">
        <v>-8410.0560000000005</v>
      </c>
      <c r="H35" s="35">
        <f t="shared" ref="H35:H38" si="102">F35+G35</f>
        <v>20042.774000000001</v>
      </c>
      <c r="I35" s="35"/>
      <c r="J35" s="35">
        <f t="shared" ref="J35:J38" si="103">H35+I35</f>
        <v>20042.774000000001</v>
      </c>
      <c r="K35" s="35"/>
      <c r="L35" s="35">
        <f t="shared" ref="L35:L38" si="104">J35+K35</f>
        <v>20042.774000000001</v>
      </c>
      <c r="M35" s="35"/>
      <c r="N35" s="35">
        <f t="shared" ref="N35:N38" si="105">L35+M35</f>
        <v>20042.774000000001</v>
      </c>
      <c r="O35" s="78"/>
      <c r="P35" s="35">
        <f t="shared" ref="P35:P38" si="106">N35+O35</f>
        <v>20042.774000000001</v>
      </c>
      <c r="Q35" s="35"/>
      <c r="R35" s="35">
        <f t="shared" ref="R35:R38" si="107">P35+Q35</f>
        <v>20042.774000000001</v>
      </c>
      <c r="S35" s="35">
        <v>-180</v>
      </c>
      <c r="T35" s="35">
        <f t="shared" ref="T35:T38" si="108">R35+S35</f>
        <v>19862.774000000001</v>
      </c>
      <c r="U35" s="35"/>
      <c r="V35" s="35">
        <f t="shared" ref="V35:V38" si="109">T35+U35</f>
        <v>19862.774000000001</v>
      </c>
      <c r="W35" s="35">
        <v>-43.262999999999998</v>
      </c>
      <c r="X35" s="35">
        <f t="shared" ref="X35:X38" si="110">V35+W35</f>
        <v>19819.511000000002</v>
      </c>
      <c r="Y35" s="35"/>
      <c r="Z35" s="35">
        <f t="shared" ref="Z35:Z38" si="111">X35+Y35</f>
        <v>19819.511000000002</v>
      </c>
      <c r="AA35" s="35"/>
      <c r="AB35" s="35">
        <f t="shared" ref="AB35:AB38" si="112">Z35+AA35</f>
        <v>19819.511000000002</v>
      </c>
      <c r="AC35" s="35"/>
      <c r="AD35" s="35">
        <f t="shared" ref="AD35:AD38" si="113">AB35+AC35</f>
        <v>19819.511000000002</v>
      </c>
      <c r="AE35" s="35"/>
      <c r="AF35" s="35">
        <f t="shared" ref="AF35:AF38" si="114">AD35+AE35</f>
        <v>19819.511000000002</v>
      </c>
      <c r="AG35" s="35"/>
      <c r="AH35" s="35">
        <f t="shared" ref="AH35:AH38" si="115">AF35+AG35</f>
        <v>19819.511000000002</v>
      </c>
      <c r="AI35" s="35"/>
      <c r="AJ35" s="35">
        <f t="shared" ref="AJ35:AJ38" si="116">AH35+AI35</f>
        <v>19819.511000000002</v>
      </c>
      <c r="AK35" s="35"/>
      <c r="AL35" s="35">
        <f t="shared" ref="AL35:AL38" si="117">AJ35+AK35</f>
        <v>19819.511000000002</v>
      </c>
      <c r="AM35" s="46"/>
      <c r="AN35" s="35">
        <f t="shared" ref="AN35:AN38" si="118">AL35+AM35</f>
        <v>19819.511000000002</v>
      </c>
      <c r="AO35" s="35"/>
      <c r="AP35" s="35"/>
      <c r="AQ35" s="35">
        <f t="shared" si="18"/>
        <v>0</v>
      </c>
      <c r="AR35" s="35"/>
      <c r="AS35" s="35">
        <f t="shared" ref="AS35:AS38" si="119">AQ35+AR35</f>
        <v>0</v>
      </c>
      <c r="AT35" s="35"/>
      <c r="AU35" s="35">
        <f t="shared" ref="AU35:AU38" si="120">AS35+AT35</f>
        <v>0</v>
      </c>
      <c r="AV35" s="35"/>
      <c r="AW35" s="35">
        <f t="shared" ref="AW35:AW38" si="121">AU35+AV35</f>
        <v>0</v>
      </c>
      <c r="AX35" s="35"/>
      <c r="AY35" s="35">
        <f t="shared" ref="AY35:AY38" si="122">AW35+AX35</f>
        <v>0</v>
      </c>
      <c r="AZ35" s="35"/>
      <c r="BA35" s="35">
        <f t="shared" ref="BA35:BA38" si="123">AY35+AZ35</f>
        <v>0</v>
      </c>
      <c r="BB35" s="35"/>
      <c r="BC35" s="35">
        <f t="shared" ref="BC35:BC38" si="124">BA35+BB35</f>
        <v>0</v>
      </c>
      <c r="BD35" s="35"/>
      <c r="BE35" s="35">
        <f t="shared" ref="BE35:BE38" si="125">BC35+BD35</f>
        <v>0</v>
      </c>
      <c r="BF35" s="35"/>
      <c r="BG35" s="35">
        <f t="shared" ref="BG35:BG38" si="126">BE35+BF35</f>
        <v>0</v>
      </c>
      <c r="BH35" s="35"/>
      <c r="BI35" s="35">
        <f t="shared" ref="BI35:BI38" si="127">BG35+BH35</f>
        <v>0</v>
      </c>
      <c r="BJ35" s="35"/>
      <c r="BK35" s="35">
        <f t="shared" ref="BK35:BK38" si="128">BI35+BJ35</f>
        <v>0</v>
      </c>
      <c r="BL35" s="35"/>
      <c r="BM35" s="35">
        <f t="shared" ref="BM35:BM38" si="129">BK35+BL35</f>
        <v>0</v>
      </c>
      <c r="BN35" s="35"/>
      <c r="BO35" s="35">
        <f t="shared" ref="BO35:BO38" si="130">BM35+BN35</f>
        <v>0</v>
      </c>
      <c r="BP35" s="46"/>
      <c r="BQ35" s="35">
        <f t="shared" ref="BQ35:BQ38" si="131">BO35+BP35</f>
        <v>0</v>
      </c>
      <c r="BR35" s="35"/>
      <c r="BS35" s="35"/>
      <c r="BT35" s="35">
        <f t="shared" si="32"/>
        <v>0</v>
      </c>
      <c r="BU35" s="35"/>
      <c r="BV35" s="35">
        <f t="shared" ref="BV35:BV38" si="132">BT35+BU35</f>
        <v>0</v>
      </c>
      <c r="BW35" s="35"/>
      <c r="BX35" s="35">
        <f t="shared" ref="BX35:BX38" si="133">BV35+BW35</f>
        <v>0</v>
      </c>
      <c r="BY35" s="35"/>
      <c r="BZ35" s="35">
        <f t="shared" ref="BZ35:BZ38" si="134">BX35+BY35</f>
        <v>0</v>
      </c>
      <c r="CA35" s="35"/>
      <c r="CB35" s="35">
        <f t="shared" ref="CB35:CB38" si="135">BZ35+CA35</f>
        <v>0</v>
      </c>
      <c r="CC35" s="35"/>
      <c r="CD35" s="35">
        <f t="shared" ref="CD35:CD38" si="136">CB35+CC35</f>
        <v>0</v>
      </c>
      <c r="CE35" s="35"/>
      <c r="CF35" s="35">
        <f t="shared" ref="CF35:CF38" si="137">CD35+CE35</f>
        <v>0</v>
      </c>
      <c r="CG35" s="35"/>
      <c r="CH35" s="35">
        <f t="shared" ref="CH35:CH38" si="138">CF35+CG35</f>
        <v>0</v>
      </c>
      <c r="CI35" s="35"/>
      <c r="CJ35" s="35">
        <f t="shared" ref="CJ35:CJ38" si="139">CH35+CI35</f>
        <v>0</v>
      </c>
      <c r="CK35" s="35"/>
      <c r="CL35" s="35">
        <f t="shared" ref="CL35:CL38" si="140">CJ35+CK35</f>
        <v>0</v>
      </c>
      <c r="CM35" s="46"/>
      <c r="CN35" s="35">
        <f t="shared" ref="CN35:CN38" si="141">CL35+CM35</f>
        <v>0</v>
      </c>
      <c r="CO35" s="39" t="s">
        <v>298</v>
      </c>
      <c r="CP35" s="23" t="s">
        <v>49</v>
      </c>
      <c r="CQ35" s="11"/>
    </row>
    <row r="36" spans="1:95" hidden="1" x14ac:dyDescent="0.35">
      <c r="A36" s="1"/>
      <c r="B36" s="43" t="s">
        <v>12</v>
      </c>
      <c r="C36" s="6"/>
      <c r="D36" s="34">
        <v>72101.7</v>
      </c>
      <c r="E36" s="35">
        <f>-9107.2-62994.5</f>
        <v>-72101.7</v>
      </c>
      <c r="F36" s="35">
        <f t="shared" si="0"/>
        <v>0</v>
      </c>
      <c r="G36" s="35"/>
      <c r="H36" s="35">
        <f t="shared" si="102"/>
        <v>0</v>
      </c>
      <c r="I36" s="35"/>
      <c r="J36" s="35">
        <f t="shared" si="103"/>
        <v>0</v>
      </c>
      <c r="K36" s="35"/>
      <c r="L36" s="35">
        <f t="shared" si="104"/>
        <v>0</v>
      </c>
      <c r="M36" s="35"/>
      <c r="N36" s="35">
        <f t="shared" si="105"/>
        <v>0</v>
      </c>
      <c r="O36" s="78"/>
      <c r="P36" s="35">
        <f t="shared" si="106"/>
        <v>0</v>
      </c>
      <c r="Q36" s="35"/>
      <c r="R36" s="35">
        <f t="shared" si="107"/>
        <v>0</v>
      </c>
      <c r="S36" s="35"/>
      <c r="T36" s="35">
        <f t="shared" si="108"/>
        <v>0</v>
      </c>
      <c r="U36" s="35"/>
      <c r="V36" s="35">
        <f t="shared" si="109"/>
        <v>0</v>
      </c>
      <c r="W36" s="35"/>
      <c r="X36" s="35">
        <f t="shared" si="110"/>
        <v>0</v>
      </c>
      <c r="Y36" s="35"/>
      <c r="Z36" s="35">
        <f t="shared" si="111"/>
        <v>0</v>
      </c>
      <c r="AA36" s="35"/>
      <c r="AB36" s="35">
        <f t="shared" si="112"/>
        <v>0</v>
      </c>
      <c r="AC36" s="35"/>
      <c r="AD36" s="35">
        <f t="shared" si="113"/>
        <v>0</v>
      </c>
      <c r="AE36" s="35"/>
      <c r="AF36" s="35">
        <f t="shared" si="114"/>
        <v>0</v>
      </c>
      <c r="AG36" s="35"/>
      <c r="AH36" s="35">
        <f t="shared" si="115"/>
        <v>0</v>
      </c>
      <c r="AI36" s="35"/>
      <c r="AJ36" s="35">
        <f t="shared" si="116"/>
        <v>0</v>
      </c>
      <c r="AK36" s="35"/>
      <c r="AL36" s="35">
        <f t="shared" si="117"/>
        <v>0</v>
      </c>
      <c r="AM36" s="46"/>
      <c r="AN36" s="35">
        <f t="shared" si="118"/>
        <v>0</v>
      </c>
      <c r="AO36" s="35">
        <v>0</v>
      </c>
      <c r="AP36" s="35"/>
      <c r="AQ36" s="35">
        <f t="shared" si="18"/>
        <v>0</v>
      </c>
      <c r="AR36" s="35"/>
      <c r="AS36" s="35">
        <f t="shared" si="119"/>
        <v>0</v>
      </c>
      <c r="AT36" s="35"/>
      <c r="AU36" s="35">
        <f t="shared" si="120"/>
        <v>0</v>
      </c>
      <c r="AV36" s="35"/>
      <c r="AW36" s="35">
        <f t="shared" si="121"/>
        <v>0</v>
      </c>
      <c r="AX36" s="35"/>
      <c r="AY36" s="35">
        <f t="shared" si="122"/>
        <v>0</v>
      </c>
      <c r="AZ36" s="35"/>
      <c r="BA36" s="35">
        <f t="shared" si="123"/>
        <v>0</v>
      </c>
      <c r="BB36" s="35"/>
      <c r="BC36" s="35">
        <f t="shared" si="124"/>
        <v>0</v>
      </c>
      <c r="BD36" s="35"/>
      <c r="BE36" s="35">
        <f t="shared" si="125"/>
        <v>0</v>
      </c>
      <c r="BF36" s="35"/>
      <c r="BG36" s="35">
        <f t="shared" si="126"/>
        <v>0</v>
      </c>
      <c r="BH36" s="35"/>
      <c r="BI36" s="35">
        <f t="shared" si="127"/>
        <v>0</v>
      </c>
      <c r="BJ36" s="35"/>
      <c r="BK36" s="35">
        <f t="shared" si="128"/>
        <v>0</v>
      </c>
      <c r="BL36" s="35"/>
      <c r="BM36" s="35">
        <f t="shared" si="129"/>
        <v>0</v>
      </c>
      <c r="BN36" s="35"/>
      <c r="BO36" s="35">
        <f t="shared" si="130"/>
        <v>0</v>
      </c>
      <c r="BP36" s="46"/>
      <c r="BQ36" s="35">
        <f t="shared" si="131"/>
        <v>0</v>
      </c>
      <c r="BR36" s="35">
        <v>0</v>
      </c>
      <c r="BS36" s="35"/>
      <c r="BT36" s="35">
        <f t="shared" si="32"/>
        <v>0</v>
      </c>
      <c r="BU36" s="35"/>
      <c r="BV36" s="35">
        <f t="shared" si="132"/>
        <v>0</v>
      </c>
      <c r="BW36" s="35"/>
      <c r="BX36" s="35">
        <f t="shared" si="133"/>
        <v>0</v>
      </c>
      <c r="BY36" s="35"/>
      <c r="BZ36" s="35">
        <f t="shared" si="134"/>
        <v>0</v>
      </c>
      <c r="CA36" s="35"/>
      <c r="CB36" s="35">
        <f t="shared" si="135"/>
        <v>0</v>
      </c>
      <c r="CC36" s="35"/>
      <c r="CD36" s="35">
        <f t="shared" si="136"/>
        <v>0</v>
      </c>
      <c r="CE36" s="35"/>
      <c r="CF36" s="35">
        <f t="shared" si="137"/>
        <v>0</v>
      </c>
      <c r="CG36" s="35"/>
      <c r="CH36" s="35">
        <f t="shared" si="138"/>
        <v>0</v>
      </c>
      <c r="CI36" s="35"/>
      <c r="CJ36" s="35">
        <f t="shared" si="139"/>
        <v>0</v>
      </c>
      <c r="CK36" s="35"/>
      <c r="CL36" s="35">
        <f t="shared" si="140"/>
        <v>0</v>
      </c>
      <c r="CM36" s="46"/>
      <c r="CN36" s="35">
        <f t="shared" si="141"/>
        <v>0</v>
      </c>
      <c r="CO36" s="29" t="s">
        <v>213</v>
      </c>
      <c r="CP36" s="23" t="s">
        <v>49</v>
      </c>
      <c r="CQ36" s="11"/>
    </row>
    <row r="37" spans="1:95" hidden="1" x14ac:dyDescent="0.35">
      <c r="A37" s="1"/>
      <c r="B37" s="41" t="s">
        <v>27</v>
      </c>
      <c r="C37" s="43"/>
      <c r="D37" s="34">
        <v>188983.4</v>
      </c>
      <c r="E37" s="35">
        <v>-188983.4</v>
      </c>
      <c r="F37" s="35">
        <f t="shared" si="0"/>
        <v>0</v>
      </c>
      <c r="G37" s="35"/>
      <c r="H37" s="35">
        <f t="shared" si="102"/>
        <v>0</v>
      </c>
      <c r="I37" s="35"/>
      <c r="J37" s="35">
        <f t="shared" si="103"/>
        <v>0</v>
      </c>
      <c r="K37" s="35"/>
      <c r="L37" s="35">
        <f t="shared" si="104"/>
        <v>0</v>
      </c>
      <c r="M37" s="35"/>
      <c r="N37" s="35">
        <f t="shared" si="105"/>
        <v>0</v>
      </c>
      <c r="O37" s="78"/>
      <c r="P37" s="35">
        <f t="shared" si="106"/>
        <v>0</v>
      </c>
      <c r="Q37" s="35"/>
      <c r="R37" s="35">
        <f t="shared" si="107"/>
        <v>0</v>
      </c>
      <c r="S37" s="35"/>
      <c r="T37" s="35">
        <f t="shared" si="108"/>
        <v>0</v>
      </c>
      <c r="U37" s="35"/>
      <c r="V37" s="35">
        <f t="shared" si="109"/>
        <v>0</v>
      </c>
      <c r="W37" s="35"/>
      <c r="X37" s="35">
        <f t="shared" si="110"/>
        <v>0</v>
      </c>
      <c r="Y37" s="35"/>
      <c r="Z37" s="35">
        <f t="shared" si="111"/>
        <v>0</v>
      </c>
      <c r="AA37" s="35"/>
      <c r="AB37" s="35">
        <f t="shared" si="112"/>
        <v>0</v>
      </c>
      <c r="AC37" s="35"/>
      <c r="AD37" s="35">
        <f t="shared" si="113"/>
        <v>0</v>
      </c>
      <c r="AE37" s="35"/>
      <c r="AF37" s="35">
        <f t="shared" si="114"/>
        <v>0</v>
      </c>
      <c r="AG37" s="35"/>
      <c r="AH37" s="35">
        <f t="shared" si="115"/>
        <v>0</v>
      </c>
      <c r="AI37" s="35"/>
      <c r="AJ37" s="35">
        <f t="shared" si="116"/>
        <v>0</v>
      </c>
      <c r="AK37" s="35"/>
      <c r="AL37" s="35">
        <f t="shared" si="117"/>
        <v>0</v>
      </c>
      <c r="AM37" s="46"/>
      <c r="AN37" s="35">
        <f t="shared" si="118"/>
        <v>0</v>
      </c>
      <c r="AO37" s="35">
        <v>0</v>
      </c>
      <c r="AP37" s="35"/>
      <c r="AQ37" s="35">
        <f t="shared" si="18"/>
        <v>0</v>
      </c>
      <c r="AR37" s="35"/>
      <c r="AS37" s="35">
        <f t="shared" si="119"/>
        <v>0</v>
      </c>
      <c r="AT37" s="35"/>
      <c r="AU37" s="35">
        <f t="shared" si="120"/>
        <v>0</v>
      </c>
      <c r="AV37" s="35"/>
      <c r="AW37" s="35">
        <f t="shared" si="121"/>
        <v>0</v>
      </c>
      <c r="AX37" s="35"/>
      <c r="AY37" s="35">
        <f t="shared" si="122"/>
        <v>0</v>
      </c>
      <c r="AZ37" s="35"/>
      <c r="BA37" s="35">
        <f t="shared" si="123"/>
        <v>0</v>
      </c>
      <c r="BB37" s="35"/>
      <c r="BC37" s="35">
        <f t="shared" si="124"/>
        <v>0</v>
      </c>
      <c r="BD37" s="35"/>
      <c r="BE37" s="35">
        <f t="shared" si="125"/>
        <v>0</v>
      </c>
      <c r="BF37" s="35"/>
      <c r="BG37" s="35">
        <f t="shared" si="126"/>
        <v>0</v>
      </c>
      <c r="BH37" s="35"/>
      <c r="BI37" s="35">
        <f t="shared" si="127"/>
        <v>0</v>
      </c>
      <c r="BJ37" s="35"/>
      <c r="BK37" s="35">
        <f t="shared" si="128"/>
        <v>0</v>
      </c>
      <c r="BL37" s="35"/>
      <c r="BM37" s="35">
        <f t="shared" si="129"/>
        <v>0</v>
      </c>
      <c r="BN37" s="35"/>
      <c r="BO37" s="35">
        <f t="shared" si="130"/>
        <v>0</v>
      </c>
      <c r="BP37" s="46"/>
      <c r="BQ37" s="35">
        <f t="shared" si="131"/>
        <v>0</v>
      </c>
      <c r="BR37" s="35">
        <v>0</v>
      </c>
      <c r="BS37" s="35"/>
      <c r="BT37" s="35">
        <f t="shared" si="32"/>
        <v>0</v>
      </c>
      <c r="BU37" s="35"/>
      <c r="BV37" s="35">
        <f t="shared" si="132"/>
        <v>0</v>
      </c>
      <c r="BW37" s="35"/>
      <c r="BX37" s="35">
        <f t="shared" si="133"/>
        <v>0</v>
      </c>
      <c r="BY37" s="35"/>
      <c r="BZ37" s="35">
        <f t="shared" si="134"/>
        <v>0</v>
      </c>
      <c r="CA37" s="35"/>
      <c r="CB37" s="35">
        <f t="shared" si="135"/>
        <v>0</v>
      </c>
      <c r="CC37" s="35"/>
      <c r="CD37" s="35">
        <f t="shared" si="136"/>
        <v>0</v>
      </c>
      <c r="CE37" s="35"/>
      <c r="CF37" s="35">
        <f t="shared" si="137"/>
        <v>0</v>
      </c>
      <c r="CG37" s="35"/>
      <c r="CH37" s="35">
        <f t="shared" si="138"/>
        <v>0</v>
      </c>
      <c r="CI37" s="35"/>
      <c r="CJ37" s="35">
        <f t="shared" si="139"/>
        <v>0</v>
      </c>
      <c r="CK37" s="35"/>
      <c r="CL37" s="35">
        <f t="shared" si="140"/>
        <v>0</v>
      </c>
      <c r="CM37" s="46"/>
      <c r="CN37" s="35">
        <f t="shared" si="141"/>
        <v>0</v>
      </c>
      <c r="CO37" s="29" t="s">
        <v>212</v>
      </c>
      <c r="CP37" s="23" t="s">
        <v>49</v>
      </c>
      <c r="CQ37" s="11"/>
    </row>
    <row r="38" spans="1:95" ht="36" hidden="1" x14ac:dyDescent="0.35">
      <c r="A38" s="1" t="s">
        <v>69</v>
      </c>
      <c r="B38" s="41" t="s">
        <v>296</v>
      </c>
      <c r="C38" s="43" t="s">
        <v>11</v>
      </c>
      <c r="D38" s="34">
        <f>D40+D41</f>
        <v>54989.2</v>
      </c>
      <c r="E38" s="35">
        <f>E40+E41</f>
        <v>-54989.2</v>
      </c>
      <c r="F38" s="35">
        <f t="shared" si="0"/>
        <v>0</v>
      </c>
      <c r="G38" s="35">
        <f>G40+G41</f>
        <v>0</v>
      </c>
      <c r="H38" s="35">
        <f t="shared" si="102"/>
        <v>0</v>
      </c>
      <c r="I38" s="35">
        <f>I40+I41</f>
        <v>0</v>
      </c>
      <c r="J38" s="35">
        <f t="shared" si="103"/>
        <v>0</v>
      </c>
      <c r="K38" s="35">
        <f>K40+K41</f>
        <v>0</v>
      </c>
      <c r="L38" s="35">
        <f t="shared" si="104"/>
        <v>0</v>
      </c>
      <c r="M38" s="35">
        <f>M40+M41</f>
        <v>0</v>
      </c>
      <c r="N38" s="35">
        <f t="shared" si="105"/>
        <v>0</v>
      </c>
      <c r="O38" s="78">
        <f>O40+O41</f>
        <v>0</v>
      </c>
      <c r="P38" s="35">
        <f t="shared" si="106"/>
        <v>0</v>
      </c>
      <c r="Q38" s="35">
        <f>Q40+Q41</f>
        <v>0</v>
      </c>
      <c r="R38" s="35">
        <f t="shared" si="107"/>
        <v>0</v>
      </c>
      <c r="S38" s="35">
        <f>S40+S41</f>
        <v>0</v>
      </c>
      <c r="T38" s="35">
        <f t="shared" si="108"/>
        <v>0</v>
      </c>
      <c r="U38" s="35">
        <f>U40+U41</f>
        <v>0</v>
      </c>
      <c r="V38" s="35">
        <f t="shared" si="109"/>
        <v>0</v>
      </c>
      <c r="W38" s="35">
        <f>W40+W41</f>
        <v>0</v>
      </c>
      <c r="X38" s="35">
        <f t="shared" si="110"/>
        <v>0</v>
      </c>
      <c r="Y38" s="35">
        <f>Y40+Y41</f>
        <v>0</v>
      </c>
      <c r="Z38" s="35">
        <f t="shared" si="111"/>
        <v>0</v>
      </c>
      <c r="AA38" s="35">
        <f>AA40+AA41</f>
        <v>0</v>
      </c>
      <c r="AB38" s="35">
        <f t="shared" si="112"/>
        <v>0</v>
      </c>
      <c r="AC38" s="35">
        <f>AC40+AC41</f>
        <v>0</v>
      </c>
      <c r="AD38" s="35">
        <f t="shared" si="113"/>
        <v>0</v>
      </c>
      <c r="AE38" s="35">
        <f>AE40+AE41</f>
        <v>0</v>
      </c>
      <c r="AF38" s="35">
        <f t="shared" si="114"/>
        <v>0</v>
      </c>
      <c r="AG38" s="35">
        <f>AG40+AG41</f>
        <v>0</v>
      </c>
      <c r="AH38" s="35">
        <f t="shared" si="115"/>
        <v>0</v>
      </c>
      <c r="AI38" s="35">
        <f>AI40+AI41</f>
        <v>0</v>
      </c>
      <c r="AJ38" s="35">
        <f t="shared" si="116"/>
        <v>0</v>
      </c>
      <c r="AK38" s="35">
        <f>AK40+AK41</f>
        <v>0</v>
      </c>
      <c r="AL38" s="35">
        <f t="shared" si="117"/>
        <v>0</v>
      </c>
      <c r="AM38" s="46">
        <f>AM40+AM41</f>
        <v>0</v>
      </c>
      <c r="AN38" s="35">
        <f t="shared" si="118"/>
        <v>0</v>
      </c>
      <c r="AO38" s="35">
        <f t="shared" ref="AO38:BR38" si="142">AO40+AO41</f>
        <v>0</v>
      </c>
      <c r="AP38" s="35">
        <f t="shared" ref="AP38:AR38" si="143">AP40+AP41</f>
        <v>0</v>
      </c>
      <c r="AQ38" s="35">
        <f t="shared" si="18"/>
        <v>0</v>
      </c>
      <c r="AR38" s="35">
        <f t="shared" si="143"/>
        <v>0</v>
      </c>
      <c r="AS38" s="35">
        <f t="shared" si="119"/>
        <v>0</v>
      </c>
      <c r="AT38" s="35">
        <f t="shared" ref="AT38:AV38" si="144">AT40+AT41</f>
        <v>0</v>
      </c>
      <c r="AU38" s="35">
        <f t="shared" si="120"/>
        <v>0</v>
      </c>
      <c r="AV38" s="35">
        <f t="shared" si="144"/>
        <v>0</v>
      </c>
      <c r="AW38" s="35">
        <f t="shared" si="121"/>
        <v>0</v>
      </c>
      <c r="AX38" s="35">
        <f t="shared" ref="AX38:AZ38" si="145">AX40+AX41</f>
        <v>0</v>
      </c>
      <c r="AY38" s="35">
        <f t="shared" si="122"/>
        <v>0</v>
      </c>
      <c r="AZ38" s="35">
        <f t="shared" si="145"/>
        <v>0</v>
      </c>
      <c r="BA38" s="35">
        <f t="shared" si="123"/>
        <v>0</v>
      </c>
      <c r="BB38" s="35">
        <f t="shared" ref="BB38:BD38" si="146">BB40+BB41</f>
        <v>0</v>
      </c>
      <c r="BC38" s="35">
        <f t="shared" si="124"/>
        <v>0</v>
      </c>
      <c r="BD38" s="35">
        <f t="shared" si="146"/>
        <v>0</v>
      </c>
      <c r="BE38" s="35">
        <f t="shared" si="125"/>
        <v>0</v>
      </c>
      <c r="BF38" s="35">
        <f t="shared" ref="BF38:BH38" si="147">BF40+BF41</f>
        <v>0</v>
      </c>
      <c r="BG38" s="35">
        <f t="shared" si="126"/>
        <v>0</v>
      </c>
      <c r="BH38" s="35">
        <f t="shared" si="147"/>
        <v>0</v>
      </c>
      <c r="BI38" s="35">
        <f t="shared" si="127"/>
        <v>0</v>
      </c>
      <c r="BJ38" s="35">
        <f t="shared" ref="BJ38:BL38" si="148">BJ40+BJ41</f>
        <v>0</v>
      </c>
      <c r="BK38" s="35">
        <f t="shared" si="128"/>
        <v>0</v>
      </c>
      <c r="BL38" s="35">
        <f t="shared" si="148"/>
        <v>0</v>
      </c>
      <c r="BM38" s="35">
        <f t="shared" si="129"/>
        <v>0</v>
      </c>
      <c r="BN38" s="35">
        <f t="shared" ref="BN38:BP38" si="149">BN40+BN41</f>
        <v>0</v>
      </c>
      <c r="BO38" s="35">
        <f t="shared" si="130"/>
        <v>0</v>
      </c>
      <c r="BP38" s="46">
        <f t="shared" si="149"/>
        <v>0</v>
      </c>
      <c r="BQ38" s="35">
        <f t="shared" si="131"/>
        <v>0</v>
      </c>
      <c r="BR38" s="35">
        <f t="shared" si="142"/>
        <v>0</v>
      </c>
      <c r="BS38" s="35">
        <f>BS40+BS41</f>
        <v>0</v>
      </c>
      <c r="BT38" s="35">
        <f t="shared" si="32"/>
        <v>0</v>
      </c>
      <c r="BU38" s="35">
        <f>BU40+BU41</f>
        <v>0</v>
      </c>
      <c r="BV38" s="35">
        <f t="shared" si="132"/>
        <v>0</v>
      </c>
      <c r="BW38" s="35">
        <f>BW40+BW41</f>
        <v>0</v>
      </c>
      <c r="BX38" s="35">
        <f t="shared" si="133"/>
        <v>0</v>
      </c>
      <c r="BY38" s="35">
        <f>BY40+BY41</f>
        <v>0</v>
      </c>
      <c r="BZ38" s="35">
        <f t="shared" si="134"/>
        <v>0</v>
      </c>
      <c r="CA38" s="35">
        <f>CA40+CA41</f>
        <v>0</v>
      </c>
      <c r="CB38" s="35">
        <f t="shared" si="135"/>
        <v>0</v>
      </c>
      <c r="CC38" s="35">
        <f>CC40+CC41</f>
        <v>0</v>
      </c>
      <c r="CD38" s="35">
        <f t="shared" si="136"/>
        <v>0</v>
      </c>
      <c r="CE38" s="35">
        <f>CE40+CE41</f>
        <v>0</v>
      </c>
      <c r="CF38" s="35">
        <f t="shared" si="137"/>
        <v>0</v>
      </c>
      <c r="CG38" s="35">
        <f>CG40+CG41</f>
        <v>0</v>
      </c>
      <c r="CH38" s="35">
        <f t="shared" si="138"/>
        <v>0</v>
      </c>
      <c r="CI38" s="35">
        <f>CI40+CI41</f>
        <v>0</v>
      </c>
      <c r="CJ38" s="35">
        <f t="shared" si="139"/>
        <v>0</v>
      </c>
      <c r="CK38" s="35">
        <f>CK40+CK41</f>
        <v>0</v>
      </c>
      <c r="CL38" s="35">
        <f t="shared" si="140"/>
        <v>0</v>
      </c>
      <c r="CM38" s="46">
        <f>CM40+CM41</f>
        <v>0</v>
      </c>
      <c r="CN38" s="35">
        <f t="shared" si="141"/>
        <v>0</v>
      </c>
      <c r="CO38" s="29"/>
      <c r="CP38" s="23" t="s">
        <v>49</v>
      </c>
      <c r="CQ38" s="11"/>
    </row>
    <row r="39" spans="1:95" hidden="1" x14ac:dyDescent="0.35">
      <c r="A39" s="40"/>
      <c r="B39" s="7" t="s">
        <v>5</v>
      </c>
      <c r="C39" s="4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78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4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46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46"/>
      <c r="CN39" s="35"/>
      <c r="CO39" s="29"/>
      <c r="CP39" s="23" t="s">
        <v>49</v>
      </c>
      <c r="CQ39" s="11"/>
    </row>
    <row r="40" spans="1:95" hidden="1" x14ac:dyDescent="0.35">
      <c r="A40" s="40"/>
      <c r="B40" s="43" t="s">
        <v>12</v>
      </c>
      <c r="C40" s="43"/>
      <c r="D40" s="34">
        <v>13747.3</v>
      </c>
      <c r="E40" s="35">
        <v>-13747.3</v>
      </c>
      <c r="F40" s="35">
        <f t="shared" si="0"/>
        <v>0</v>
      </c>
      <c r="G40" s="35"/>
      <c r="H40" s="35">
        <f t="shared" ref="H40:H43" si="150">F40+G40</f>
        <v>0</v>
      </c>
      <c r="I40" s="35"/>
      <c r="J40" s="35">
        <f t="shared" ref="J40:J43" si="151">H40+I40</f>
        <v>0</v>
      </c>
      <c r="K40" s="35"/>
      <c r="L40" s="35">
        <f t="shared" ref="L40:L43" si="152">J40+K40</f>
        <v>0</v>
      </c>
      <c r="M40" s="35"/>
      <c r="N40" s="35">
        <f t="shared" ref="N40:N43" si="153">L40+M40</f>
        <v>0</v>
      </c>
      <c r="O40" s="78"/>
      <c r="P40" s="35">
        <f t="shared" ref="P40:P43" si="154">N40+O40</f>
        <v>0</v>
      </c>
      <c r="Q40" s="35"/>
      <c r="R40" s="35">
        <f t="shared" ref="R40:R43" si="155">P40+Q40</f>
        <v>0</v>
      </c>
      <c r="S40" s="35"/>
      <c r="T40" s="35">
        <f t="shared" ref="T40:T43" si="156">R40+S40</f>
        <v>0</v>
      </c>
      <c r="U40" s="35"/>
      <c r="V40" s="35">
        <f t="shared" ref="V40:V43" si="157">T40+U40</f>
        <v>0</v>
      </c>
      <c r="W40" s="35"/>
      <c r="X40" s="35">
        <f t="shared" ref="X40:X43" si="158">V40+W40</f>
        <v>0</v>
      </c>
      <c r="Y40" s="35"/>
      <c r="Z40" s="35">
        <f t="shared" ref="Z40:Z43" si="159">X40+Y40</f>
        <v>0</v>
      </c>
      <c r="AA40" s="35"/>
      <c r="AB40" s="35">
        <f t="shared" ref="AB40:AB43" si="160">Z40+AA40</f>
        <v>0</v>
      </c>
      <c r="AC40" s="35"/>
      <c r="AD40" s="35">
        <f t="shared" ref="AD40:AD43" si="161">AB40+AC40</f>
        <v>0</v>
      </c>
      <c r="AE40" s="35"/>
      <c r="AF40" s="35">
        <f t="shared" ref="AF40:AF43" si="162">AD40+AE40</f>
        <v>0</v>
      </c>
      <c r="AG40" s="35"/>
      <c r="AH40" s="35">
        <f t="shared" ref="AH40:AH43" si="163">AF40+AG40</f>
        <v>0</v>
      </c>
      <c r="AI40" s="35"/>
      <c r="AJ40" s="35">
        <f t="shared" ref="AJ40:AJ43" si="164">AH40+AI40</f>
        <v>0</v>
      </c>
      <c r="AK40" s="35"/>
      <c r="AL40" s="35">
        <f t="shared" ref="AL40:AL43" si="165">AJ40+AK40</f>
        <v>0</v>
      </c>
      <c r="AM40" s="46"/>
      <c r="AN40" s="35">
        <f t="shared" ref="AN40:AN43" si="166">AL40+AM40</f>
        <v>0</v>
      </c>
      <c r="AO40" s="35">
        <v>0</v>
      </c>
      <c r="AP40" s="35"/>
      <c r="AQ40" s="35">
        <f t="shared" si="18"/>
        <v>0</v>
      </c>
      <c r="AR40" s="35"/>
      <c r="AS40" s="35">
        <f t="shared" ref="AS40:AS43" si="167">AQ40+AR40</f>
        <v>0</v>
      </c>
      <c r="AT40" s="35"/>
      <c r="AU40" s="35">
        <f t="shared" ref="AU40:AU43" si="168">AS40+AT40</f>
        <v>0</v>
      </c>
      <c r="AV40" s="35"/>
      <c r="AW40" s="35">
        <f t="shared" ref="AW40:AW43" si="169">AU40+AV40</f>
        <v>0</v>
      </c>
      <c r="AX40" s="35"/>
      <c r="AY40" s="35">
        <f t="shared" ref="AY40:AY43" si="170">AW40+AX40</f>
        <v>0</v>
      </c>
      <c r="AZ40" s="35"/>
      <c r="BA40" s="35">
        <f t="shared" ref="BA40:BA43" si="171">AY40+AZ40</f>
        <v>0</v>
      </c>
      <c r="BB40" s="35"/>
      <c r="BC40" s="35">
        <f t="shared" ref="BC40:BC43" si="172">BA40+BB40</f>
        <v>0</v>
      </c>
      <c r="BD40" s="35"/>
      <c r="BE40" s="35">
        <f t="shared" ref="BE40:BE43" si="173">BC40+BD40</f>
        <v>0</v>
      </c>
      <c r="BF40" s="35"/>
      <c r="BG40" s="35">
        <f t="shared" ref="BG40:BG43" si="174">BE40+BF40</f>
        <v>0</v>
      </c>
      <c r="BH40" s="35"/>
      <c r="BI40" s="35">
        <f t="shared" ref="BI40:BI43" si="175">BG40+BH40</f>
        <v>0</v>
      </c>
      <c r="BJ40" s="35"/>
      <c r="BK40" s="35">
        <f t="shared" ref="BK40:BK43" si="176">BI40+BJ40</f>
        <v>0</v>
      </c>
      <c r="BL40" s="35"/>
      <c r="BM40" s="35">
        <f t="shared" ref="BM40:BM43" si="177">BK40+BL40</f>
        <v>0</v>
      </c>
      <c r="BN40" s="35"/>
      <c r="BO40" s="35">
        <f t="shared" ref="BO40:BO43" si="178">BM40+BN40</f>
        <v>0</v>
      </c>
      <c r="BP40" s="46"/>
      <c r="BQ40" s="35">
        <f t="shared" ref="BQ40:BQ43" si="179">BO40+BP40</f>
        <v>0</v>
      </c>
      <c r="BR40" s="35">
        <v>0</v>
      </c>
      <c r="BS40" s="35"/>
      <c r="BT40" s="35">
        <f t="shared" si="32"/>
        <v>0</v>
      </c>
      <c r="BU40" s="35"/>
      <c r="BV40" s="35">
        <f t="shared" ref="BV40:BV43" si="180">BT40+BU40</f>
        <v>0</v>
      </c>
      <c r="BW40" s="35"/>
      <c r="BX40" s="35">
        <f t="shared" ref="BX40:BX43" si="181">BV40+BW40</f>
        <v>0</v>
      </c>
      <c r="BY40" s="35"/>
      <c r="BZ40" s="35">
        <f t="shared" ref="BZ40:BZ43" si="182">BX40+BY40</f>
        <v>0</v>
      </c>
      <c r="CA40" s="35"/>
      <c r="CB40" s="35">
        <f t="shared" ref="CB40:CB43" si="183">BZ40+CA40</f>
        <v>0</v>
      </c>
      <c r="CC40" s="35"/>
      <c r="CD40" s="35">
        <f t="shared" ref="CD40:CD43" si="184">CB40+CC40</f>
        <v>0</v>
      </c>
      <c r="CE40" s="35"/>
      <c r="CF40" s="35">
        <f t="shared" ref="CF40:CF43" si="185">CD40+CE40</f>
        <v>0</v>
      </c>
      <c r="CG40" s="35"/>
      <c r="CH40" s="35">
        <f t="shared" ref="CH40:CH43" si="186">CF40+CG40</f>
        <v>0</v>
      </c>
      <c r="CI40" s="35"/>
      <c r="CJ40" s="35">
        <f t="shared" ref="CJ40:CJ43" si="187">CH40+CI40</f>
        <v>0</v>
      </c>
      <c r="CK40" s="35"/>
      <c r="CL40" s="35">
        <f t="shared" ref="CL40:CL43" si="188">CJ40+CK40</f>
        <v>0</v>
      </c>
      <c r="CM40" s="46"/>
      <c r="CN40" s="35">
        <f t="shared" ref="CN40:CN43" si="189">CL40+CM40</f>
        <v>0</v>
      </c>
      <c r="CO40" s="29" t="s">
        <v>212</v>
      </c>
      <c r="CP40" s="23" t="s">
        <v>49</v>
      </c>
      <c r="CQ40" s="11"/>
    </row>
    <row r="41" spans="1:95" hidden="1" x14ac:dyDescent="0.35">
      <c r="A41" s="1"/>
      <c r="B41" s="41" t="s">
        <v>27</v>
      </c>
      <c r="C41" s="43"/>
      <c r="D41" s="34">
        <v>41241.9</v>
      </c>
      <c r="E41" s="35">
        <v>-41241.9</v>
      </c>
      <c r="F41" s="35">
        <f t="shared" si="0"/>
        <v>0</v>
      </c>
      <c r="G41" s="35"/>
      <c r="H41" s="35">
        <f t="shared" si="150"/>
        <v>0</v>
      </c>
      <c r="I41" s="35"/>
      <c r="J41" s="35">
        <f t="shared" si="151"/>
        <v>0</v>
      </c>
      <c r="K41" s="35"/>
      <c r="L41" s="35">
        <f t="shared" si="152"/>
        <v>0</v>
      </c>
      <c r="M41" s="35"/>
      <c r="N41" s="35">
        <f t="shared" si="153"/>
        <v>0</v>
      </c>
      <c r="O41" s="78"/>
      <c r="P41" s="35">
        <f t="shared" si="154"/>
        <v>0</v>
      </c>
      <c r="Q41" s="35"/>
      <c r="R41" s="35">
        <f t="shared" si="155"/>
        <v>0</v>
      </c>
      <c r="S41" s="35"/>
      <c r="T41" s="35">
        <f t="shared" si="156"/>
        <v>0</v>
      </c>
      <c r="U41" s="35"/>
      <c r="V41" s="35">
        <f t="shared" si="157"/>
        <v>0</v>
      </c>
      <c r="W41" s="35"/>
      <c r="X41" s="35">
        <f t="shared" si="158"/>
        <v>0</v>
      </c>
      <c r="Y41" s="35"/>
      <c r="Z41" s="35">
        <f t="shared" si="159"/>
        <v>0</v>
      </c>
      <c r="AA41" s="35"/>
      <c r="AB41" s="35">
        <f t="shared" si="160"/>
        <v>0</v>
      </c>
      <c r="AC41" s="35"/>
      <c r="AD41" s="35">
        <f t="shared" si="161"/>
        <v>0</v>
      </c>
      <c r="AE41" s="35"/>
      <c r="AF41" s="35">
        <f t="shared" si="162"/>
        <v>0</v>
      </c>
      <c r="AG41" s="35"/>
      <c r="AH41" s="35">
        <f t="shared" si="163"/>
        <v>0</v>
      </c>
      <c r="AI41" s="35"/>
      <c r="AJ41" s="35">
        <f t="shared" si="164"/>
        <v>0</v>
      </c>
      <c r="AK41" s="35"/>
      <c r="AL41" s="35">
        <f t="shared" si="165"/>
        <v>0</v>
      </c>
      <c r="AM41" s="46"/>
      <c r="AN41" s="35">
        <f t="shared" si="166"/>
        <v>0</v>
      </c>
      <c r="AO41" s="35">
        <v>0</v>
      </c>
      <c r="AP41" s="35"/>
      <c r="AQ41" s="35">
        <f t="shared" si="18"/>
        <v>0</v>
      </c>
      <c r="AR41" s="35"/>
      <c r="AS41" s="35">
        <f t="shared" si="167"/>
        <v>0</v>
      </c>
      <c r="AT41" s="35"/>
      <c r="AU41" s="35">
        <f t="shared" si="168"/>
        <v>0</v>
      </c>
      <c r="AV41" s="35"/>
      <c r="AW41" s="35">
        <f t="shared" si="169"/>
        <v>0</v>
      </c>
      <c r="AX41" s="35"/>
      <c r="AY41" s="35">
        <f t="shared" si="170"/>
        <v>0</v>
      </c>
      <c r="AZ41" s="35"/>
      <c r="BA41" s="35">
        <f t="shared" si="171"/>
        <v>0</v>
      </c>
      <c r="BB41" s="35"/>
      <c r="BC41" s="35">
        <f t="shared" si="172"/>
        <v>0</v>
      </c>
      <c r="BD41" s="35"/>
      <c r="BE41" s="35">
        <f t="shared" si="173"/>
        <v>0</v>
      </c>
      <c r="BF41" s="35"/>
      <c r="BG41" s="35">
        <f t="shared" si="174"/>
        <v>0</v>
      </c>
      <c r="BH41" s="35"/>
      <c r="BI41" s="35">
        <f t="shared" si="175"/>
        <v>0</v>
      </c>
      <c r="BJ41" s="35"/>
      <c r="BK41" s="35">
        <f t="shared" si="176"/>
        <v>0</v>
      </c>
      <c r="BL41" s="35"/>
      <c r="BM41" s="35">
        <f t="shared" si="177"/>
        <v>0</v>
      </c>
      <c r="BN41" s="35"/>
      <c r="BO41" s="35">
        <f t="shared" si="178"/>
        <v>0</v>
      </c>
      <c r="BP41" s="46"/>
      <c r="BQ41" s="35">
        <f t="shared" si="179"/>
        <v>0</v>
      </c>
      <c r="BR41" s="35">
        <v>0</v>
      </c>
      <c r="BS41" s="35"/>
      <c r="BT41" s="35">
        <f t="shared" si="32"/>
        <v>0</v>
      </c>
      <c r="BU41" s="35"/>
      <c r="BV41" s="35">
        <f t="shared" si="180"/>
        <v>0</v>
      </c>
      <c r="BW41" s="35"/>
      <c r="BX41" s="35">
        <f t="shared" si="181"/>
        <v>0</v>
      </c>
      <c r="BY41" s="35"/>
      <c r="BZ41" s="35">
        <f t="shared" si="182"/>
        <v>0</v>
      </c>
      <c r="CA41" s="35"/>
      <c r="CB41" s="35">
        <f t="shared" si="183"/>
        <v>0</v>
      </c>
      <c r="CC41" s="35"/>
      <c r="CD41" s="35">
        <f t="shared" si="184"/>
        <v>0</v>
      </c>
      <c r="CE41" s="35"/>
      <c r="CF41" s="35">
        <f t="shared" si="185"/>
        <v>0</v>
      </c>
      <c r="CG41" s="35"/>
      <c r="CH41" s="35">
        <f t="shared" si="186"/>
        <v>0</v>
      </c>
      <c r="CI41" s="35"/>
      <c r="CJ41" s="35">
        <f t="shared" si="187"/>
        <v>0</v>
      </c>
      <c r="CK41" s="35"/>
      <c r="CL41" s="35">
        <f t="shared" si="188"/>
        <v>0</v>
      </c>
      <c r="CM41" s="46"/>
      <c r="CN41" s="35">
        <f t="shared" si="189"/>
        <v>0</v>
      </c>
      <c r="CO41" s="29" t="s">
        <v>212</v>
      </c>
      <c r="CP41" s="23" t="s">
        <v>49</v>
      </c>
      <c r="CQ41" s="11"/>
    </row>
    <row r="42" spans="1:95" ht="54" x14ac:dyDescent="0.35">
      <c r="A42" s="1" t="s">
        <v>69</v>
      </c>
      <c r="B42" s="59" t="s">
        <v>47</v>
      </c>
      <c r="C42" s="59" t="s">
        <v>32</v>
      </c>
      <c r="D42" s="34">
        <v>23476.5</v>
      </c>
      <c r="E42" s="35"/>
      <c r="F42" s="35">
        <f t="shared" si="0"/>
        <v>23476.5</v>
      </c>
      <c r="G42" s="35">
        <v>80.081000000000003</v>
      </c>
      <c r="H42" s="35">
        <f t="shared" si="150"/>
        <v>23556.580999999998</v>
      </c>
      <c r="I42" s="35"/>
      <c r="J42" s="35">
        <f t="shared" si="151"/>
        <v>23556.580999999998</v>
      </c>
      <c r="K42" s="35"/>
      <c r="L42" s="35">
        <f t="shared" si="152"/>
        <v>23556.580999999998</v>
      </c>
      <c r="M42" s="35"/>
      <c r="N42" s="35">
        <f t="shared" si="153"/>
        <v>23556.580999999998</v>
      </c>
      <c r="O42" s="78"/>
      <c r="P42" s="35">
        <f t="shared" si="154"/>
        <v>23556.580999999998</v>
      </c>
      <c r="Q42" s="35"/>
      <c r="R42" s="35">
        <f t="shared" si="155"/>
        <v>23556.580999999998</v>
      </c>
      <c r="S42" s="35"/>
      <c r="T42" s="35">
        <f t="shared" si="156"/>
        <v>23556.580999999998</v>
      </c>
      <c r="U42" s="35"/>
      <c r="V42" s="35">
        <f t="shared" si="157"/>
        <v>23556.580999999998</v>
      </c>
      <c r="W42" s="35">
        <v>11500</v>
      </c>
      <c r="X42" s="35">
        <f t="shared" si="158"/>
        <v>35056.580999999998</v>
      </c>
      <c r="Y42" s="35"/>
      <c r="Z42" s="35">
        <f t="shared" si="159"/>
        <v>35056.580999999998</v>
      </c>
      <c r="AA42" s="35"/>
      <c r="AB42" s="35">
        <f t="shared" si="160"/>
        <v>35056.580999999998</v>
      </c>
      <c r="AC42" s="35"/>
      <c r="AD42" s="35">
        <f t="shared" si="161"/>
        <v>35056.580999999998</v>
      </c>
      <c r="AE42" s="35">
        <v>138701.61900000001</v>
      </c>
      <c r="AF42" s="35">
        <f t="shared" si="162"/>
        <v>173758.2</v>
      </c>
      <c r="AG42" s="35"/>
      <c r="AH42" s="35">
        <f t="shared" si="163"/>
        <v>173758.2</v>
      </c>
      <c r="AI42" s="35"/>
      <c r="AJ42" s="35">
        <f t="shared" si="164"/>
        <v>173758.2</v>
      </c>
      <c r="AK42" s="35"/>
      <c r="AL42" s="35">
        <f t="shared" si="165"/>
        <v>173758.2</v>
      </c>
      <c r="AM42" s="46"/>
      <c r="AN42" s="35">
        <f t="shared" si="166"/>
        <v>173758.2</v>
      </c>
      <c r="AO42" s="35">
        <v>222759</v>
      </c>
      <c r="AP42" s="35">
        <v>-79.599999999999994</v>
      </c>
      <c r="AQ42" s="35">
        <f t="shared" si="18"/>
        <v>222679.4</v>
      </c>
      <c r="AR42" s="35"/>
      <c r="AS42" s="35">
        <f t="shared" si="167"/>
        <v>222679.4</v>
      </c>
      <c r="AT42" s="35"/>
      <c r="AU42" s="35">
        <f t="shared" si="168"/>
        <v>222679.4</v>
      </c>
      <c r="AV42" s="35"/>
      <c r="AW42" s="35">
        <f t="shared" si="169"/>
        <v>222679.4</v>
      </c>
      <c r="AX42" s="35"/>
      <c r="AY42" s="35">
        <f t="shared" si="170"/>
        <v>222679.4</v>
      </c>
      <c r="AZ42" s="35"/>
      <c r="BA42" s="35">
        <f t="shared" si="171"/>
        <v>222679.4</v>
      </c>
      <c r="BB42" s="35">
        <v>-11500</v>
      </c>
      <c r="BC42" s="35">
        <f t="shared" si="172"/>
        <v>211179.4</v>
      </c>
      <c r="BD42" s="35"/>
      <c r="BE42" s="35">
        <f t="shared" si="173"/>
        <v>211179.4</v>
      </c>
      <c r="BF42" s="35"/>
      <c r="BG42" s="35">
        <f t="shared" si="174"/>
        <v>211179.4</v>
      </c>
      <c r="BH42" s="35"/>
      <c r="BI42" s="35">
        <f t="shared" si="175"/>
        <v>211179.4</v>
      </c>
      <c r="BJ42" s="35">
        <v>-108701.61900000001</v>
      </c>
      <c r="BK42" s="35">
        <f t="shared" si="176"/>
        <v>102477.78099999999</v>
      </c>
      <c r="BL42" s="35"/>
      <c r="BM42" s="35">
        <f t="shared" si="177"/>
        <v>102477.78099999999</v>
      </c>
      <c r="BN42" s="35"/>
      <c r="BO42" s="35">
        <f t="shared" si="178"/>
        <v>102477.78099999999</v>
      </c>
      <c r="BP42" s="46"/>
      <c r="BQ42" s="35">
        <f t="shared" si="179"/>
        <v>102477.78099999999</v>
      </c>
      <c r="BR42" s="35">
        <v>0</v>
      </c>
      <c r="BS42" s="35">
        <v>135958.44</v>
      </c>
      <c r="BT42" s="35">
        <f t="shared" si="32"/>
        <v>135958.44</v>
      </c>
      <c r="BU42" s="35"/>
      <c r="BV42" s="35">
        <f t="shared" si="180"/>
        <v>135958.44</v>
      </c>
      <c r="BW42" s="35"/>
      <c r="BX42" s="35">
        <f t="shared" si="181"/>
        <v>135958.44</v>
      </c>
      <c r="BY42" s="35"/>
      <c r="BZ42" s="35">
        <f t="shared" si="182"/>
        <v>135958.44</v>
      </c>
      <c r="CA42" s="35"/>
      <c r="CB42" s="35">
        <f t="shared" si="183"/>
        <v>135958.44</v>
      </c>
      <c r="CC42" s="35"/>
      <c r="CD42" s="35">
        <f t="shared" si="184"/>
        <v>135958.44</v>
      </c>
      <c r="CE42" s="35"/>
      <c r="CF42" s="35">
        <f t="shared" si="185"/>
        <v>135958.44</v>
      </c>
      <c r="CG42" s="35"/>
      <c r="CH42" s="35">
        <f t="shared" si="186"/>
        <v>135958.44</v>
      </c>
      <c r="CI42" s="35"/>
      <c r="CJ42" s="35">
        <f t="shared" si="187"/>
        <v>135958.44</v>
      </c>
      <c r="CK42" s="35">
        <v>-30000</v>
      </c>
      <c r="CL42" s="35">
        <f t="shared" si="188"/>
        <v>105958.44</v>
      </c>
      <c r="CM42" s="46"/>
      <c r="CN42" s="35">
        <f t="shared" si="189"/>
        <v>105958.44</v>
      </c>
      <c r="CO42" s="29" t="s">
        <v>192</v>
      </c>
      <c r="CQ42" s="11"/>
    </row>
    <row r="43" spans="1:95" ht="36" x14ac:dyDescent="0.35">
      <c r="A43" s="147" t="s">
        <v>68</v>
      </c>
      <c r="B43" s="59" t="s">
        <v>48</v>
      </c>
      <c r="C43" s="59" t="s">
        <v>11</v>
      </c>
      <c r="D43" s="34"/>
      <c r="E43" s="35">
        <f>E45+E46+E47</f>
        <v>311345.35800000001</v>
      </c>
      <c r="F43" s="35">
        <f t="shared" si="0"/>
        <v>311345.35800000001</v>
      </c>
      <c r="G43" s="35">
        <f>G45+G46+G47</f>
        <v>0</v>
      </c>
      <c r="H43" s="35">
        <f t="shared" si="150"/>
        <v>311345.35800000001</v>
      </c>
      <c r="I43" s="35">
        <f>I45+I46+I47</f>
        <v>111.379</v>
      </c>
      <c r="J43" s="35">
        <f t="shared" si="151"/>
        <v>311456.73700000002</v>
      </c>
      <c r="K43" s="35">
        <f>K45+K46+K47</f>
        <v>0</v>
      </c>
      <c r="L43" s="35">
        <f t="shared" si="152"/>
        <v>311456.73700000002</v>
      </c>
      <c r="M43" s="35">
        <f>M45+M46+M47</f>
        <v>0</v>
      </c>
      <c r="N43" s="35">
        <f t="shared" si="153"/>
        <v>311456.73700000002</v>
      </c>
      <c r="O43" s="78">
        <f>O45+O46+O47</f>
        <v>1054.0150000000001</v>
      </c>
      <c r="P43" s="35">
        <f t="shared" si="154"/>
        <v>312510.75200000004</v>
      </c>
      <c r="Q43" s="35">
        <f>Q45+Q46+Q47</f>
        <v>0</v>
      </c>
      <c r="R43" s="35">
        <f t="shared" si="155"/>
        <v>312510.75200000004</v>
      </c>
      <c r="S43" s="35">
        <f>S45+S46+S47</f>
        <v>-18576.285</v>
      </c>
      <c r="T43" s="35">
        <f t="shared" si="156"/>
        <v>293934.46700000006</v>
      </c>
      <c r="U43" s="35">
        <f>U45+U46+U47</f>
        <v>0</v>
      </c>
      <c r="V43" s="35">
        <f t="shared" si="157"/>
        <v>293934.46700000006</v>
      </c>
      <c r="W43" s="35">
        <f>W45+W46+W47</f>
        <v>0</v>
      </c>
      <c r="X43" s="35">
        <f t="shared" si="158"/>
        <v>293934.46700000006</v>
      </c>
      <c r="Y43" s="35">
        <f>Y45+Y46+Y47</f>
        <v>0</v>
      </c>
      <c r="Z43" s="35">
        <f t="shared" si="159"/>
        <v>293934.46700000006</v>
      </c>
      <c r="AA43" s="35">
        <f>AA45+AA46+AA47</f>
        <v>0</v>
      </c>
      <c r="AB43" s="35">
        <f t="shared" si="160"/>
        <v>293934.46700000006</v>
      </c>
      <c r="AC43" s="35">
        <f>AC45+AC46+AC47</f>
        <v>0</v>
      </c>
      <c r="AD43" s="35">
        <f t="shared" si="161"/>
        <v>293934.46700000006</v>
      </c>
      <c r="AE43" s="35">
        <f>AE45+AE46+AE47</f>
        <v>0</v>
      </c>
      <c r="AF43" s="35">
        <f t="shared" si="162"/>
        <v>293934.46700000006</v>
      </c>
      <c r="AG43" s="35">
        <f>AG45+AG46+AG47</f>
        <v>0</v>
      </c>
      <c r="AH43" s="35">
        <f t="shared" si="163"/>
        <v>293934.46700000006</v>
      </c>
      <c r="AI43" s="35">
        <f>AI45+AI46+AI47</f>
        <v>0</v>
      </c>
      <c r="AJ43" s="35">
        <f t="shared" si="164"/>
        <v>293934.46700000006</v>
      </c>
      <c r="AK43" s="35">
        <f>AK45+AK46+AK47</f>
        <v>0</v>
      </c>
      <c r="AL43" s="35">
        <f t="shared" si="165"/>
        <v>293934.46700000006</v>
      </c>
      <c r="AM43" s="46">
        <f>AM45+AM46+AM47</f>
        <v>0</v>
      </c>
      <c r="AN43" s="35">
        <f t="shared" si="166"/>
        <v>293934.46700000006</v>
      </c>
      <c r="AO43" s="35"/>
      <c r="AP43" s="35"/>
      <c r="AQ43" s="35">
        <f t="shared" si="18"/>
        <v>0</v>
      </c>
      <c r="AR43" s="35"/>
      <c r="AS43" s="35">
        <f t="shared" si="167"/>
        <v>0</v>
      </c>
      <c r="AT43" s="35"/>
      <c r="AU43" s="35">
        <f t="shared" si="168"/>
        <v>0</v>
      </c>
      <c r="AV43" s="35"/>
      <c r="AW43" s="35">
        <f t="shared" si="169"/>
        <v>0</v>
      </c>
      <c r="AX43" s="35"/>
      <c r="AY43" s="35">
        <f t="shared" si="170"/>
        <v>0</v>
      </c>
      <c r="AZ43" s="35"/>
      <c r="BA43" s="35">
        <f t="shared" si="171"/>
        <v>0</v>
      </c>
      <c r="BB43" s="35"/>
      <c r="BC43" s="35">
        <f t="shared" si="172"/>
        <v>0</v>
      </c>
      <c r="BD43" s="35"/>
      <c r="BE43" s="35">
        <f t="shared" si="173"/>
        <v>0</v>
      </c>
      <c r="BF43" s="35"/>
      <c r="BG43" s="35">
        <f t="shared" si="174"/>
        <v>0</v>
      </c>
      <c r="BH43" s="35"/>
      <c r="BI43" s="35">
        <f t="shared" si="175"/>
        <v>0</v>
      </c>
      <c r="BJ43" s="35"/>
      <c r="BK43" s="35">
        <f t="shared" si="176"/>
        <v>0</v>
      </c>
      <c r="BL43" s="35"/>
      <c r="BM43" s="35">
        <f t="shared" si="177"/>
        <v>0</v>
      </c>
      <c r="BN43" s="35"/>
      <c r="BO43" s="35">
        <f t="shared" si="178"/>
        <v>0</v>
      </c>
      <c r="BP43" s="46"/>
      <c r="BQ43" s="35">
        <f t="shared" si="179"/>
        <v>0</v>
      </c>
      <c r="BR43" s="35"/>
      <c r="BS43" s="35"/>
      <c r="BT43" s="35">
        <f t="shared" si="32"/>
        <v>0</v>
      </c>
      <c r="BU43" s="35"/>
      <c r="BV43" s="35">
        <f t="shared" si="180"/>
        <v>0</v>
      </c>
      <c r="BW43" s="35"/>
      <c r="BX43" s="35">
        <f t="shared" si="181"/>
        <v>0</v>
      </c>
      <c r="BY43" s="35"/>
      <c r="BZ43" s="35">
        <f t="shared" si="182"/>
        <v>0</v>
      </c>
      <c r="CA43" s="35"/>
      <c r="CB43" s="35">
        <f t="shared" si="183"/>
        <v>0</v>
      </c>
      <c r="CC43" s="35"/>
      <c r="CD43" s="35">
        <f t="shared" si="184"/>
        <v>0</v>
      </c>
      <c r="CE43" s="35"/>
      <c r="CF43" s="35">
        <f t="shared" si="185"/>
        <v>0</v>
      </c>
      <c r="CG43" s="35"/>
      <c r="CH43" s="35">
        <f t="shared" si="186"/>
        <v>0</v>
      </c>
      <c r="CI43" s="35"/>
      <c r="CJ43" s="35">
        <f t="shared" si="187"/>
        <v>0</v>
      </c>
      <c r="CK43" s="35"/>
      <c r="CL43" s="35">
        <f t="shared" si="188"/>
        <v>0</v>
      </c>
      <c r="CM43" s="46"/>
      <c r="CN43" s="35">
        <f t="shared" si="189"/>
        <v>0</v>
      </c>
      <c r="CO43" s="29"/>
      <c r="CQ43" s="11"/>
    </row>
    <row r="44" spans="1:95" x14ac:dyDescent="0.35">
      <c r="A44" s="148"/>
      <c r="B44" s="7" t="s">
        <v>5</v>
      </c>
      <c r="C44" s="59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78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4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46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46"/>
      <c r="CN44" s="35"/>
      <c r="CO44" s="29"/>
      <c r="CQ44" s="11"/>
    </row>
    <row r="45" spans="1:95" hidden="1" x14ac:dyDescent="0.35">
      <c r="A45" s="149"/>
      <c r="B45" s="7" t="s">
        <v>6</v>
      </c>
      <c r="C45" s="59"/>
      <c r="D45" s="34"/>
      <c r="E45" s="35">
        <v>18576.285</v>
      </c>
      <c r="F45" s="35">
        <f t="shared" si="0"/>
        <v>18576.285</v>
      </c>
      <c r="G45" s="35"/>
      <c r="H45" s="35">
        <f t="shared" ref="H45:H48" si="190">F45+G45</f>
        <v>18576.285</v>
      </c>
      <c r="I45" s="35">
        <v>111.379</v>
      </c>
      <c r="J45" s="35">
        <f t="shared" ref="J45:J48" si="191">H45+I45</f>
        <v>18687.664000000001</v>
      </c>
      <c r="K45" s="35"/>
      <c r="L45" s="35">
        <f t="shared" ref="L45:L48" si="192">J45+K45</f>
        <v>18687.664000000001</v>
      </c>
      <c r="M45" s="35"/>
      <c r="N45" s="35">
        <f t="shared" ref="N45:N48" si="193">L45+M45</f>
        <v>18687.664000000001</v>
      </c>
      <c r="O45" s="78">
        <v>1054.0150000000001</v>
      </c>
      <c r="P45" s="35">
        <f t="shared" ref="P45:P48" si="194">N45+O45</f>
        <v>19741.679</v>
      </c>
      <c r="Q45" s="35"/>
      <c r="R45" s="35">
        <f t="shared" ref="R45:R48" si="195">P45+Q45</f>
        <v>19741.679</v>
      </c>
      <c r="S45" s="35">
        <v>-18576.285</v>
      </c>
      <c r="T45" s="35">
        <f t="shared" ref="T45:T48" si="196">R45+S45</f>
        <v>1165.3940000000002</v>
      </c>
      <c r="U45" s="35"/>
      <c r="V45" s="35">
        <f t="shared" ref="V45:V48" si="197">T45+U45</f>
        <v>1165.3940000000002</v>
      </c>
      <c r="W45" s="35"/>
      <c r="X45" s="35">
        <f t="shared" ref="X45:X48" si="198">V45+W45</f>
        <v>1165.3940000000002</v>
      </c>
      <c r="Y45" s="35"/>
      <c r="Z45" s="35">
        <f t="shared" ref="Z45:Z48" si="199">X45+Y45</f>
        <v>1165.3940000000002</v>
      </c>
      <c r="AA45" s="35"/>
      <c r="AB45" s="35">
        <f t="shared" ref="AB45:AB48" si="200">Z45+AA45</f>
        <v>1165.3940000000002</v>
      </c>
      <c r="AC45" s="35"/>
      <c r="AD45" s="35">
        <f t="shared" ref="AD45:AD48" si="201">AB45+AC45</f>
        <v>1165.3940000000002</v>
      </c>
      <c r="AE45" s="35"/>
      <c r="AF45" s="35">
        <f t="shared" ref="AF45:AF48" si="202">AD45+AE45</f>
        <v>1165.3940000000002</v>
      </c>
      <c r="AG45" s="35"/>
      <c r="AH45" s="35">
        <f t="shared" ref="AH45:AH48" si="203">AF45+AG45</f>
        <v>1165.3940000000002</v>
      </c>
      <c r="AI45" s="35"/>
      <c r="AJ45" s="35">
        <f t="shared" ref="AJ45:AJ48" si="204">AH45+AI45</f>
        <v>1165.3940000000002</v>
      </c>
      <c r="AK45" s="35"/>
      <c r="AL45" s="35">
        <f t="shared" ref="AL45:AL48" si="205">AJ45+AK45</f>
        <v>1165.3940000000002</v>
      </c>
      <c r="AM45" s="46"/>
      <c r="AN45" s="35">
        <f t="shared" ref="AN45:AN48" si="206">AL45+AM45</f>
        <v>1165.3940000000002</v>
      </c>
      <c r="AO45" s="35"/>
      <c r="AP45" s="35"/>
      <c r="AQ45" s="35">
        <f t="shared" si="18"/>
        <v>0</v>
      </c>
      <c r="AR45" s="35"/>
      <c r="AS45" s="35">
        <f t="shared" ref="AS45:AS48" si="207">AQ45+AR45</f>
        <v>0</v>
      </c>
      <c r="AT45" s="35"/>
      <c r="AU45" s="35">
        <f t="shared" ref="AU45:AU48" si="208">AS45+AT45</f>
        <v>0</v>
      </c>
      <c r="AV45" s="35"/>
      <c r="AW45" s="35">
        <f t="shared" ref="AW45:AW48" si="209">AU45+AV45</f>
        <v>0</v>
      </c>
      <c r="AX45" s="35"/>
      <c r="AY45" s="35">
        <f t="shared" ref="AY45:AY48" si="210">AW45+AX45</f>
        <v>0</v>
      </c>
      <c r="AZ45" s="35"/>
      <c r="BA45" s="35">
        <f t="shared" ref="BA45:BA48" si="211">AY45+AZ45</f>
        <v>0</v>
      </c>
      <c r="BB45" s="35"/>
      <c r="BC45" s="35">
        <f t="shared" ref="BC45:BC48" si="212">BA45+BB45</f>
        <v>0</v>
      </c>
      <c r="BD45" s="35"/>
      <c r="BE45" s="35">
        <f t="shared" ref="BE45:BE48" si="213">BC45+BD45</f>
        <v>0</v>
      </c>
      <c r="BF45" s="35"/>
      <c r="BG45" s="35">
        <f t="shared" ref="BG45:BG48" si="214">BE45+BF45</f>
        <v>0</v>
      </c>
      <c r="BH45" s="35"/>
      <c r="BI45" s="35">
        <f t="shared" ref="BI45:BI48" si="215">BG45+BH45</f>
        <v>0</v>
      </c>
      <c r="BJ45" s="35"/>
      <c r="BK45" s="35">
        <f t="shared" ref="BK45:BK48" si="216">BI45+BJ45</f>
        <v>0</v>
      </c>
      <c r="BL45" s="35"/>
      <c r="BM45" s="35">
        <f t="shared" ref="BM45:BM48" si="217">BK45+BL45</f>
        <v>0</v>
      </c>
      <c r="BN45" s="35"/>
      <c r="BO45" s="35">
        <f t="shared" ref="BO45:BO48" si="218">BM45+BN45</f>
        <v>0</v>
      </c>
      <c r="BP45" s="46"/>
      <c r="BQ45" s="35">
        <f t="shared" ref="BQ45:BQ48" si="219">BO45+BP45</f>
        <v>0</v>
      </c>
      <c r="BR45" s="35"/>
      <c r="BS45" s="35"/>
      <c r="BT45" s="35">
        <f t="shared" si="32"/>
        <v>0</v>
      </c>
      <c r="BU45" s="35"/>
      <c r="BV45" s="35">
        <f t="shared" ref="BV45:BV48" si="220">BT45+BU45</f>
        <v>0</v>
      </c>
      <c r="BW45" s="35"/>
      <c r="BX45" s="35">
        <f t="shared" ref="BX45:BX48" si="221">BV45+BW45</f>
        <v>0</v>
      </c>
      <c r="BY45" s="35"/>
      <c r="BZ45" s="35">
        <f t="shared" ref="BZ45:BZ48" si="222">BX45+BY45</f>
        <v>0</v>
      </c>
      <c r="CA45" s="35"/>
      <c r="CB45" s="35">
        <f t="shared" ref="CB45:CB48" si="223">BZ45+CA45</f>
        <v>0</v>
      </c>
      <c r="CC45" s="35"/>
      <c r="CD45" s="35">
        <f t="shared" ref="CD45:CD48" si="224">CB45+CC45</f>
        <v>0</v>
      </c>
      <c r="CE45" s="35"/>
      <c r="CF45" s="35">
        <f t="shared" ref="CF45:CF48" si="225">CD45+CE45</f>
        <v>0</v>
      </c>
      <c r="CG45" s="35"/>
      <c r="CH45" s="35">
        <f t="shared" ref="CH45:CH48" si="226">CF45+CG45</f>
        <v>0</v>
      </c>
      <c r="CI45" s="35"/>
      <c r="CJ45" s="35">
        <f t="shared" ref="CJ45:CJ48" si="227">CH45+CI45</f>
        <v>0</v>
      </c>
      <c r="CK45" s="35"/>
      <c r="CL45" s="35">
        <f t="shared" ref="CL45:CL48" si="228">CJ45+CK45</f>
        <v>0</v>
      </c>
      <c r="CM45" s="46"/>
      <c r="CN45" s="35">
        <f t="shared" ref="CN45:CN48" si="229">CL45+CM45</f>
        <v>0</v>
      </c>
      <c r="CO45" s="29" t="s">
        <v>193</v>
      </c>
      <c r="CP45" s="23" t="s">
        <v>49</v>
      </c>
      <c r="CQ45" s="11"/>
    </row>
    <row r="46" spans="1:95" x14ac:dyDescent="0.35">
      <c r="A46" s="148"/>
      <c r="B46" s="59" t="s">
        <v>12</v>
      </c>
      <c r="C46" s="59"/>
      <c r="D46" s="34"/>
      <c r="E46" s="35">
        <f>55882.573+11844.3</f>
        <v>67726.872999999992</v>
      </c>
      <c r="F46" s="35">
        <f t="shared" si="0"/>
        <v>67726.872999999992</v>
      </c>
      <c r="G46" s="35"/>
      <c r="H46" s="35">
        <f t="shared" si="190"/>
        <v>67726.872999999992</v>
      </c>
      <c r="I46" s="35"/>
      <c r="J46" s="35">
        <f t="shared" si="191"/>
        <v>67726.872999999992</v>
      </c>
      <c r="K46" s="35"/>
      <c r="L46" s="35">
        <f t="shared" si="192"/>
        <v>67726.872999999992</v>
      </c>
      <c r="M46" s="35"/>
      <c r="N46" s="35">
        <f t="shared" si="193"/>
        <v>67726.872999999992</v>
      </c>
      <c r="O46" s="78"/>
      <c r="P46" s="35">
        <f t="shared" si="194"/>
        <v>67726.872999999992</v>
      </c>
      <c r="Q46" s="35"/>
      <c r="R46" s="35">
        <f t="shared" si="195"/>
        <v>67726.872999999992</v>
      </c>
      <c r="S46" s="35"/>
      <c r="T46" s="35">
        <f t="shared" si="196"/>
        <v>67726.872999999992</v>
      </c>
      <c r="U46" s="35"/>
      <c r="V46" s="35">
        <f t="shared" si="197"/>
        <v>67726.872999999992</v>
      </c>
      <c r="W46" s="35"/>
      <c r="X46" s="35">
        <f t="shared" si="198"/>
        <v>67726.872999999992</v>
      </c>
      <c r="Y46" s="35"/>
      <c r="Z46" s="35">
        <f t="shared" si="199"/>
        <v>67726.872999999992</v>
      </c>
      <c r="AA46" s="35"/>
      <c r="AB46" s="35">
        <f t="shared" si="200"/>
        <v>67726.872999999992</v>
      </c>
      <c r="AC46" s="35"/>
      <c r="AD46" s="35">
        <f t="shared" si="201"/>
        <v>67726.872999999992</v>
      </c>
      <c r="AE46" s="35"/>
      <c r="AF46" s="35">
        <f t="shared" si="202"/>
        <v>67726.872999999992</v>
      </c>
      <c r="AG46" s="35"/>
      <c r="AH46" s="35">
        <f t="shared" si="203"/>
        <v>67726.872999999992</v>
      </c>
      <c r="AI46" s="35"/>
      <c r="AJ46" s="35">
        <f t="shared" si="204"/>
        <v>67726.872999999992</v>
      </c>
      <c r="AK46" s="35"/>
      <c r="AL46" s="35">
        <f t="shared" si="205"/>
        <v>67726.872999999992</v>
      </c>
      <c r="AM46" s="46"/>
      <c r="AN46" s="35">
        <f t="shared" si="206"/>
        <v>67726.872999999992</v>
      </c>
      <c r="AO46" s="35"/>
      <c r="AP46" s="35"/>
      <c r="AQ46" s="35">
        <f t="shared" si="18"/>
        <v>0</v>
      </c>
      <c r="AR46" s="35"/>
      <c r="AS46" s="35">
        <f t="shared" si="207"/>
        <v>0</v>
      </c>
      <c r="AT46" s="35"/>
      <c r="AU46" s="35">
        <f t="shared" si="208"/>
        <v>0</v>
      </c>
      <c r="AV46" s="35"/>
      <c r="AW46" s="35">
        <f t="shared" si="209"/>
        <v>0</v>
      </c>
      <c r="AX46" s="35"/>
      <c r="AY46" s="35">
        <f t="shared" si="210"/>
        <v>0</v>
      </c>
      <c r="AZ46" s="35"/>
      <c r="BA46" s="35">
        <f t="shared" si="211"/>
        <v>0</v>
      </c>
      <c r="BB46" s="35"/>
      <c r="BC46" s="35">
        <f t="shared" si="212"/>
        <v>0</v>
      </c>
      <c r="BD46" s="35"/>
      <c r="BE46" s="35">
        <f t="shared" si="213"/>
        <v>0</v>
      </c>
      <c r="BF46" s="35"/>
      <c r="BG46" s="35">
        <f t="shared" si="214"/>
        <v>0</v>
      </c>
      <c r="BH46" s="35"/>
      <c r="BI46" s="35">
        <f t="shared" si="215"/>
        <v>0</v>
      </c>
      <c r="BJ46" s="35"/>
      <c r="BK46" s="35">
        <f t="shared" si="216"/>
        <v>0</v>
      </c>
      <c r="BL46" s="35"/>
      <c r="BM46" s="35">
        <f t="shared" si="217"/>
        <v>0</v>
      </c>
      <c r="BN46" s="35"/>
      <c r="BO46" s="35">
        <f t="shared" si="218"/>
        <v>0</v>
      </c>
      <c r="BP46" s="46"/>
      <c r="BQ46" s="35">
        <f t="shared" si="219"/>
        <v>0</v>
      </c>
      <c r="BR46" s="35"/>
      <c r="BS46" s="35"/>
      <c r="BT46" s="35">
        <f t="shared" si="32"/>
        <v>0</v>
      </c>
      <c r="BU46" s="35"/>
      <c r="BV46" s="35">
        <f t="shared" si="220"/>
        <v>0</v>
      </c>
      <c r="BW46" s="35"/>
      <c r="BX46" s="35">
        <f t="shared" si="221"/>
        <v>0</v>
      </c>
      <c r="BY46" s="35"/>
      <c r="BZ46" s="35">
        <f t="shared" si="222"/>
        <v>0</v>
      </c>
      <c r="CA46" s="35"/>
      <c r="CB46" s="35">
        <f t="shared" si="223"/>
        <v>0</v>
      </c>
      <c r="CC46" s="35"/>
      <c r="CD46" s="35">
        <f t="shared" si="224"/>
        <v>0</v>
      </c>
      <c r="CE46" s="35"/>
      <c r="CF46" s="35">
        <f t="shared" si="225"/>
        <v>0</v>
      </c>
      <c r="CG46" s="35"/>
      <c r="CH46" s="35">
        <f t="shared" si="226"/>
        <v>0</v>
      </c>
      <c r="CI46" s="35"/>
      <c r="CJ46" s="35">
        <f t="shared" si="227"/>
        <v>0</v>
      </c>
      <c r="CK46" s="35"/>
      <c r="CL46" s="35">
        <f t="shared" si="228"/>
        <v>0</v>
      </c>
      <c r="CM46" s="46"/>
      <c r="CN46" s="35">
        <f t="shared" si="229"/>
        <v>0</v>
      </c>
      <c r="CO46" s="29" t="s">
        <v>305</v>
      </c>
      <c r="CQ46" s="11"/>
    </row>
    <row r="47" spans="1:95" x14ac:dyDescent="0.35">
      <c r="A47" s="148"/>
      <c r="B47" s="118" t="s">
        <v>27</v>
      </c>
      <c r="C47" s="59"/>
      <c r="D47" s="34"/>
      <c r="E47" s="35">
        <v>225042.2</v>
      </c>
      <c r="F47" s="35">
        <f t="shared" si="0"/>
        <v>225042.2</v>
      </c>
      <c r="G47" s="35"/>
      <c r="H47" s="35">
        <f t="shared" si="190"/>
        <v>225042.2</v>
      </c>
      <c r="I47" s="35"/>
      <c r="J47" s="35">
        <f t="shared" si="191"/>
        <v>225042.2</v>
      </c>
      <c r="K47" s="35"/>
      <c r="L47" s="35">
        <f t="shared" si="192"/>
        <v>225042.2</v>
      </c>
      <c r="M47" s="35"/>
      <c r="N47" s="35">
        <f t="shared" si="193"/>
        <v>225042.2</v>
      </c>
      <c r="O47" s="78"/>
      <c r="P47" s="35">
        <f t="shared" si="194"/>
        <v>225042.2</v>
      </c>
      <c r="Q47" s="35"/>
      <c r="R47" s="35">
        <f t="shared" si="195"/>
        <v>225042.2</v>
      </c>
      <c r="S47" s="35"/>
      <c r="T47" s="35">
        <f t="shared" si="196"/>
        <v>225042.2</v>
      </c>
      <c r="U47" s="35"/>
      <c r="V47" s="35">
        <f t="shared" si="197"/>
        <v>225042.2</v>
      </c>
      <c r="W47" s="35"/>
      <c r="X47" s="35">
        <f t="shared" si="198"/>
        <v>225042.2</v>
      </c>
      <c r="Y47" s="35"/>
      <c r="Z47" s="35">
        <f t="shared" si="199"/>
        <v>225042.2</v>
      </c>
      <c r="AA47" s="35"/>
      <c r="AB47" s="35">
        <f t="shared" si="200"/>
        <v>225042.2</v>
      </c>
      <c r="AC47" s="35"/>
      <c r="AD47" s="35">
        <f t="shared" si="201"/>
        <v>225042.2</v>
      </c>
      <c r="AE47" s="35"/>
      <c r="AF47" s="35">
        <f t="shared" si="202"/>
        <v>225042.2</v>
      </c>
      <c r="AG47" s="35"/>
      <c r="AH47" s="35">
        <f t="shared" si="203"/>
        <v>225042.2</v>
      </c>
      <c r="AI47" s="35"/>
      <c r="AJ47" s="35">
        <f t="shared" si="204"/>
        <v>225042.2</v>
      </c>
      <c r="AK47" s="35"/>
      <c r="AL47" s="35">
        <f t="shared" si="205"/>
        <v>225042.2</v>
      </c>
      <c r="AM47" s="46"/>
      <c r="AN47" s="35">
        <f t="shared" si="206"/>
        <v>225042.2</v>
      </c>
      <c r="AO47" s="35"/>
      <c r="AP47" s="35"/>
      <c r="AQ47" s="35">
        <f t="shared" si="18"/>
        <v>0</v>
      </c>
      <c r="AR47" s="35"/>
      <c r="AS47" s="35">
        <f t="shared" si="207"/>
        <v>0</v>
      </c>
      <c r="AT47" s="35"/>
      <c r="AU47" s="35">
        <f t="shared" si="208"/>
        <v>0</v>
      </c>
      <c r="AV47" s="35"/>
      <c r="AW47" s="35">
        <f t="shared" si="209"/>
        <v>0</v>
      </c>
      <c r="AX47" s="35"/>
      <c r="AY47" s="35">
        <f t="shared" si="210"/>
        <v>0</v>
      </c>
      <c r="AZ47" s="35"/>
      <c r="BA47" s="35">
        <f t="shared" si="211"/>
        <v>0</v>
      </c>
      <c r="BB47" s="35"/>
      <c r="BC47" s="35">
        <f t="shared" si="212"/>
        <v>0</v>
      </c>
      <c r="BD47" s="35"/>
      <c r="BE47" s="35">
        <f t="shared" si="213"/>
        <v>0</v>
      </c>
      <c r="BF47" s="35"/>
      <c r="BG47" s="35">
        <f t="shared" si="214"/>
        <v>0</v>
      </c>
      <c r="BH47" s="35"/>
      <c r="BI47" s="35">
        <f t="shared" si="215"/>
        <v>0</v>
      </c>
      <c r="BJ47" s="35"/>
      <c r="BK47" s="35">
        <f t="shared" si="216"/>
        <v>0</v>
      </c>
      <c r="BL47" s="35"/>
      <c r="BM47" s="35">
        <f t="shared" si="217"/>
        <v>0</v>
      </c>
      <c r="BN47" s="35"/>
      <c r="BO47" s="35">
        <f t="shared" si="218"/>
        <v>0</v>
      </c>
      <c r="BP47" s="46"/>
      <c r="BQ47" s="35">
        <f t="shared" si="219"/>
        <v>0</v>
      </c>
      <c r="BR47" s="35"/>
      <c r="BS47" s="35"/>
      <c r="BT47" s="35">
        <f t="shared" si="32"/>
        <v>0</v>
      </c>
      <c r="BU47" s="35"/>
      <c r="BV47" s="35">
        <f t="shared" si="220"/>
        <v>0</v>
      </c>
      <c r="BW47" s="35"/>
      <c r="BX47" s="35">
        <f t="shared" si="221"/>
        <v>0</v>
      </c>
      <c r="BY47" s="35"/>
      <c r="BZ47" s="35">
        <f t="shared" si="222"/>
        <v>0</v>
      </c>
      <c r="CA47" s="35"/>
      <c r="CB47" s="35">
        <f t="shared" si="223"/>
        <v>0</v>
      </c>
      <c r="CC47" s="35"/>
      <c r="CD47" s="35">
        <f t="shared" si="224"/>
        <v>0</v>
      </c>
      <c r="CE47" s="35"/>
      <c r="CF47" s="35">
        <f t="shared" si="225"/>
        <v>0</v>
      </c>
      <c r="CG47" s="35"/>
      <c r="CH47" s="35">
        <f t="shared" si="226"/>
        <v>0</v>
      </c>
      <c r="CI47" s="35"/>
      <c r="CJ47" s="35">
        <f t="shared" si="227"/>
        <v>0</v>
      </c>
      <c r="CK47" s="35"/>
      <c r="CL47" s="35">
        <f t="shared" si="228"/>
        <v>0</v>
      </c>
      <c r="CM47" s="46"/>
      <c r="CN47" s="35">
        <f t="shared" si="229"/>
        <v>0</v>
      </c>
      <c r="CO47" s="29" t="s">
        <v>304</v>
      </c>
      <c r="CQ47" s="11"/>
    </row>
    <row r="48" spans="1:95" ht="54" x14ac:dyDescent="0.35">
      <c r="A48" s="150"/>
      <c r="B48" s="59" t="s">
        <v>48</v>
      </c>
      <c r="C48" s="59" t="s">
        <v>32</v>
      </c>
      <c r="D48" s="34">
        <f>D51+D52+D50</f>
        <v>312399.40000000002</v>
      </c>
      <c r="E48" s="35">
        <f>E51+E52+E50</f>
        <v>-311345.35799999995</v>
      </c>
      <c r="F48" s="35">
        <f t="shared" si="0"/>
        <v>1054.042000000074</v>
      </c>
      <c r="G48" s="35">
        <f>G51+G52+G50</f>
        <v>710.58699999999999</v>
      </c>
      <c r="H48" s="35">
        <f t="shared" si="190"/>
        <v>1764.629000000074</v>
      </c>
      <c r="I48" s="35">
        <f>I51+I52+I50</f>
        <v>-710.58699999999999</v>
      </c>
      <c r="J48" s="35">
        <f t="shared" si="191"/>
        <v>1054.042000000074</v>
      </c>
      <c r="K48" s="35">
        <f>K51+K52+K50</f>
        <v>0</v>
      </c>
      <c r="L48" s="35">
        <f t="shared" si="192"/>
        <v>1054.042000000074</v>
      </c>
      <c r="M48" s="35">
        <f>M51+M52+M50</f>
        <v>0</v>
      </c>
      <c r="N48" s="35">
        <f t="shared" si="193"/>
        <v>1054.042000000074</v>
      </c>
      <c r="O48" s="78">
        <f>O51+O52+O50</f>
        <v>-1054.0150000000001</v>
      </c>
      <c r="P48" s="35">
        <f t="shared" si="194"/>
        <v>2.70000000739401E-2</v>
      </c>
      <c r="Q48" s="35">
        <f>Q51+Q52+Q50</f>
        <v>0</v>
      </c>
      <c r="R48" s="35">
        <f t="shared" si="195"/>
        <v>2.70000000739401E-2</v>
      </c>
      <c r="S48" s="35">
        <f>S51+S52+S50</f>
        <v>0</v>
      </c>
      <c r="T48" s="35">
        <f t="shared" si="196"/>
        <v>2.70000000739401E-2</v>
      </c>
      <c r="U48" s="35">
        <f>U51+U52+U50</f>
        <v>0</v>
      </c>
      <c r="V48" s="35">
        <f t="shared" si="197"/>
        <v>2.70000000739401E-2</v>
      </c>
      <c r="W48" s="35">
        <f>W51+W52+W50</f>
        <v>0</v>
      </c>
      <c r="X48" s="35">
        <f t="shared" si="198"/>
        <v>2.70000000739401E-2</v>
      </c>
      <c r="Y48" s="35">
        <f>Y51+Y52+Y50</f>
        <v>0</v>
      </c>
      <c r="Z48" s="35">
        <f t="shared" si="199"/>
        <v>2.70000000739401E-2</v>
      </c>
      <c r="AA48" s="35">
        <f>AA51+AA52+AA50</f>
        <v>0</v>
      </c>
      <c r="AB48" s="35">
        <f t="shared" si="200"/>
        <v>2.70000000739401E-2</v>
      </c>
      <c r="AC48" s="35">
        <f>AC51+AC52+AC50</f>
        <v>0</v>
      </c>
      <c r="AD48" s="35">
        <f t="shared" si="201"/>
        <v>2.70000000739401E-2</v>
      </c>
      <c r="AE48" s="35">
        <f>AE51+AE52+AE50</f>
        <v>0</v>
      </c>
      <c r="AF48" s="35">
        <f t="shared" si="202"/>
        <v>2.70000000739401E-2</v>
      </c>
      <c r="AG48" s="35">
        <f>AG51+AG52+AG50</f>
        <v>0</v>
      </c>
      <c r="AH48" s="35">
        <f t="shared" si="203"/>
        <v>2.70000000739401E-2</v>
      </c>
      <c r="AI48" s="35">
        <f>AI51+AI52+AI50</f>
        <v>0</v>
      </c>
      <c r="AJ48" s="35">
        <f t="shared" si="204"/>
        <v>2.70000000739401E-2</v>
      </c>
      <c r="AK48" s="35">
        <f>AK51+AK52+AK50</f>
        <v>0</v>
      </c>
      <c r="AL48" s="35">
        <f t="shared" si="205"/>
        <v>2.70000000739401E-2</v>
      </c>
      <c r="AM48" s="46">
        <f>AM51+AM52+AM50</f>
        <v>0</v>
      </c>
      <c r="AN48" s="35">
        <f t="shared" si="206"/>
        <v>2.70000000739401E-2</v>
      </c>
      <c r="AO48" s="35">
        <f t="shared" ref="AO48:BS48" si="230">AO51+AO52+AO50</f>
        <v>0</v>
      </c>
      <c r="AP48" s="35">
        <f t="shared" ref="AP48:AR48" si="231">AP51+AP52+AP50</f>
        <v>0</v>
      </c>
      <c r="AQ48" s="35">
        <f t="shared" si="18"/>
        <v>0</v>
      </c>
      <c r="AR48" s="35">
        <f t="shared" si="231"/>
        <v>0</v>
      </c>
      <c r="AS48" s="35">
        <f t="shared" si="207"/>
        <v>0</v>
      </c>
      <c r="AT48" s="35">
        <f t="shared" ref="AT48:AV48" si="232">AT51+AT52+AT50</f>
        <v>0</v>
      </c>
      <c r="AU48" s="35">
        <f t="shared" si="208"/>
        <v>0</v>
      </c>
      <c r="AV48" s="35">
        <f t="shared" si="232"/>
        <v>0</v>
      </c>
      <c r="AW48" s="35">
        <f t="shared" si="209"/>
        <v>0</v>
      </c>
      <c r="AX48" s="35">
        <f t="shared" ref="AX48:AZ48" si="233">AX51+AX52+AX50</f>
        <v>0</v>
      </c>
      <c r="AY48" s="35">
        <f t="shared" si="210"/>
        <v>0</v>
      </c>
      <c r="AZ48" s="35">
        <f t="shared" si="233"/>
        <v>0</v>
      </c>
      <c r="BA48" s="35">
        <f t="shared" si="211"/>
        <v>0</v>
      </c>
      <c r="BB48" s="35">
        <f t="shared" ref="BB48:BD48" si="234">BB51+BB52+BB50</f>
        <v>0</v>
      </c>
      <c r="BC48" s="35">
        <f t="shared" si="212"/>
        <v>0</v>
      </c>
      <c r="BD48" s="35">
        <f t="shared" si="234"/>
        <v>0</v>
      </c>
      <c r="BE48" s="35">
        <f t="shared" si="213"/>
        <v>0</v>
      </c>
      <c r="BF48" s="35">
        <f t="shared" ref="BF48:BH48" si="235">BF51+BF52+BF50</f>
        <v>0</v>
      </c>
      <c r="BG48" s="35">
        <f t="shared" si="214"/>
        <v>0</v>
      </c>
      <c r="BH48" s="35">
        <f t="shared" si="235"/>
        <v>0</v>
      </c>
      <c r="BI48" s="35">
        <f t="shared" si="215"/>
        <v>0</v>
      </c>
      <c r="BJ48" s="35">
        <f t="shared" ref="BJ48:BL48" si="236">BJ51+BJ52+BJ50</f>
        <v>0</v>
      </c>
      <c r="BK48" s="35">
        <f t="shared" si="216"/>
        <v>0</v>
      </c>
      <c r="BL48" s="35">
        <f t="shared" si="236"/>
        <v>0</v>
      </c>
      <c r="BM48" s="35">
        <f t="shared" si="217"/>
        <v>0</v>
      </c>
      <c r="BN48" s="35">
        <f t="shared" ref="BN48:BP48" si="237">BN51+BN52+BN50</f>
        <v>0</v>
      </c>
      <c r="BO48" s="35">
        <f t="shared" si="218"/>
        <v>0</v>
      </c>
      <c r="BP48" s="46">
        <f t="shared" si="237"/>
        <v>0</v>
      </c>
      <c r="BQ48" s="35">
        <f t="shared" si="219"/>
        <v>0</v>
      </c>
      <c r="BR48" s="35">
        <f t="shared" si="230"/>
        <v>0</v>
      </c>
      <c r="BS48" s="35">
        <f t="shared" si="230"/>
        <v>0</v>
      </c>
      <c r="BT48" s="35">
        <f t="shared" si="32"/>
        <v>0</v>
      </c>
      <c r="BU48" s="35">
        <f t="shared" ref="BU48:BW48" si="238">BU51+BU52+BU50</f>
        <v>0</v>
      </c>
      <c r="BV48" s="35">
        <f t="shared" si="220"/>
        <v>0</v>
      </c>
      <c r="BW48" s="35">
        <f t="shared" si="238"/>
        <v>0</v>
      </c>
      <c r="BX48" s="35">
        <f t="shared" si="221"/>
        <v>0</v>
      </c>
      <c r="BY48" s="35">
        <f t="shared" ref="BY48:CA48" si="239">BY51+BY52+BY50</f>
        <v>0</v>
      </c>
      <c r="BZ48" s="35">
        <f t="shared" si="222"/>
        <v>0</v>
      </c>
      <c r="CA48" s="35">
        <f t="shared" si="239"/>
        <v>0</v>
      </c>
      <c r="CB48" s="35">
        <f t="shared" si="223"/>
        <v>0</v>
      </c>
      <c r="CC48" s="35">
        <f t="shared" ref="CC48:CE48" si="240">CC51+CC52+CC50</f>
        <v>0</v>
      </c>
      <c r="CD48" s="35">
        <f t="shared" si="224"/>
        <v>0</v>
      </c>
      <c r="CE48" s="35">
        <f t="shared" si="240"/>
        <v>0</v>
      </c>
      <c r="CF48" s="35">
        <f t="shared" si="225"/>
        <v>0</v>
      </c>
      <c r="CG48" s="35">
        <f t="shared" ref="CG48:CI48" si="241">CG51+CG52+CG50</f>
        <v>0</v>
      </c>
      <c r="CH48" s="35">
        <f t="shared" si="226"/>
        <v>0</v>
      </c>
      <c r="CI48" s="35">
        <f t="shared" si="241"/>
        <v>0</v>
      </c>
      <c r="CJ48" s="35">
        <f t="shared" si="227"/>
        <v>0</v>
      </c>
      <c r="CK48" s="35">
        <f t="shared" ref="CK48:CM48" si="242">CK51+CK52+CK50</f>
        <v>0</v>
      </c>
      <c r="CL48" s="35">
        <f t="shared" si="228"/>
        <v>0</v>
      </c>
      <c r="CM48" s="46">
        <f t="shared" si="242"/>
        <v>0</v>
      </c>
      <c r="CN48" s="35">
        <f t="shared" si="229"/>
        <v>0</v>
      </c>
      <c r="CO48" s="29"/>
      <c r="CQ48" s="11"/>
    </row>
    <row r="49" spans="1:95" x14ac:dyDescent="0.35">
      <c r="A49" s="1"/>
      <c r="B49" s="7" t="s">
        <v>5</v>
      </c>
      <c r="C49" s="59"/>
      <c r="D49" s="34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78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46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46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46"/>
      <c r="CN49" s="35"/>
      <c r="CO49" s="29"/>
      <c r="CQ49" s="11"/>
    </row>
    <row r="50" spans="1:95" hidden="1" x14ac:dyDescent="0.35">
      <c r="A50" s="1"/>
      <c r="B50" s="7" t="s">
        <v>6</v>
      </c>
      <c r="C50" s="43"/>
      <c r="D50" s="34">
        <v>19630.300000000047</v>
      </c>
      <c r="E50" s="35">
        <v>-18576.285</v>
      </c>
      <c r="F50" s="35">
        <f t="shared" si="0"/>
        <v>1054.0150000000467</v>
      </c>
      <c r="G50" s="35">
        <f>111.379+599.208</f>
        <v>710.58699999999999</v>
      </c>
      <c r="H50" s="35">
        <f t="shared" ref="H50:H57" si="243">F50+G50</f>
        <v>1764.6020000000467</v>
      </c>
      <c r="I50" s="35">
        <f>-111.379-599.208</f>
        <v>-710.58699999999999</v>
      </c>
      <c r="J50" s="35">
        <f t="shared" ref="J50:J57" si="244">H50+I50</f>
        <v>1054.0150000000467</v>
      </c>
      <c r="K50" s="35"/>
      <c r="L50" s="35">
        <f t="shared" ref="L50:L57" si="245">J50+K50</f>
        <v>1054.0150000000467</v>
      </c>
      <c r="M50" s="35"/>
      <c r="N50" s="35">
        <f t="shared" ref="N50:N57" si="246">L50+M50</f>
        <v>1054.0150000000467</v>
      </c>
      <c r="O50" s="78">
        <v>-1054.0150000000001</v>
      </c>
      <c r="P50" s="35">
        <f t="shared" ref="P50:P57" si="247">N50+O50</f>
        <v>4.6611603465862572E-11</v>
      </c>
      <c r="Q50" s="35"/>
      <c r="R50" s="35">
        <f t="shared" ref="R50:R57" si="248">P50+Q50</f>
        <v>4.6611603465862572E-11</v>
      </c>
      <c r="S50" s="35"/>
      <c r="T50" s="35">
        <f t="shared" ref="T50:T57" si="249">R50+S50</f>
        <v>4.6611603465862572E-11</v>
      </c>
      <c r="U50" s="35"/>
      <c r="V50" s="35">
        <f t="shared" ref="V50:V57" si="250">T50+U50</f>
        <v>4.6611603465862572E-11</v>
      </c>
      <c r="W50" s="35"/>
      <c r="X50" s="35">
        <f t="shared" ref="X50:X57" si="251">V50+W50</f>
        <v>4.6611603465862572E-11</v>
      </c>
      <c r="Y50" s="35"/>
      <c r="Z50" s="35">
        <f t="shared" ref="Z50:Z57" si="252">X50+Y50</f>
        <v>4.6611603465862572E-11</v>
      </c>
      <c r="AA50" s="35"/>
      <c r="AB50" s="35">
        <f t="shared" ref="AB50:AB57" si="253">Z50+AA50</f>
        <v>4.6611603465862572E-11</v>
      </c>
      <c r="AC50" s="35"/>
      <c r="AD50" s="35">
        <f t="shared" ref="AD50:AD57" si="254">AB50+AC50</f>
        <v>4.6611603465862572E-11</v>
      </c>
      <c r="AE50" s="35"/>
      <c r="AF50" s="35">
        <f t="shared" ref="AF50:AF57" si="255">AD50+AE50</f>
        <v>4.6611603465862572E-11</v>
      </c>
      <c r="AG50" s="35"/>
      <c r="AH50" s="35">
        <f t="shared" ref="AH50:AH57" si="256">AF50+AG50</f>
        <v>4.6611603465862572E-11</v>
      </c>
      <c r="AI50" s="35"/>
      <c r="AJ50" s="35">
        <f t="shared" ref="AJ50:AJ57" si="257">AH50+AI50</f>
        <v>4.6611603465862572E-11</v>
      </c>
      <c r="AK50" s="35"/>
      <c r="AL50" s="35">
        <f t="shared" ref="AL50:AL57" si="258">AJ50+AK50</f>
        <v>4.6611603465862572E-11</v>
      </c>
      <c r="AM50" s="46"/>
      <c r="AN50" s="35">
        <f t="shared" ref="AN50:AN57" si="259">AL50+AM50</f>
        <v>4.6611603465862572E-11</v>
      </c>
      <c r="AO50" s="35">
        <v>0</v>
      </c>
      <c r="AP50" s="35"/>
      <c r="AQ50" s="35">
        <f t="shared" si="18"/>
        <v>0</v>
      </c>
      <c r="AR50" s="35"/>
      <c r="AS50" s="35">
        <f t="shared" ref="AS50:AS57" si="260">AQ50+AR50</f>
        <v>0</v>
      </c>
      <c r="AT50" s="35"/>
      <c r="AU50" s="35">
        <f t="shared" ref="AU50:AU57" si="261">AS50+AT50</f>
        <v>0</v>
      </c>
      <c r="AV50" s="35"/>
      <c r="AW50" s="35">
        <f t="shared" ref="AW50:AW57" si="262">AU50+AV50</f>
        <v>0</v>
      </c>
      <c r="AX50" s="35"/>
      <c r="AY50" s="35">
        <f t="shared" ref="AY50:AY57" si="263">AW50+AX50</f>
        <v>0</v>
      </c>
      <c r="AZ50" s="35"/>
      <c r="BA50" s="35">
        <f t="shared" ref="BA50:BA57" si="264">AY50+AZ50</f>
        <v>0</v>
      </c>
      <c r="BB50" s="35"/>
      <c r="BC50" s="35">
        <f t="shared" ref="BC50:BC57" si="265">BA50+BB50</f>
        <v>0</v>
      </c>
      <c r="BD50" s="35"/>
      <c r="BE50" s="35">
        <f t="shared" ref="BE50:BE57" si="266">BC50+BD50</f>
        <v>0</v>
      </c>
      <c r="BF50" s="35"/>
      <c r="BG50" s="35">
        <f t="shared" ref="BG50:BG57" si="267">BE50+BF50</f>
        <v>0</v>
      </c>
      <c r="BH50" s="35"/>
      <c r="BI50" s="35">
        <f t="shared" ref="BI50:BI57" si="268">BG50+BH50</f>
        <v>0</v>
      </c>
      <c r="BJ50" s="35"/>
      <c r="BK50" s="35">
        <f t="shared" ref="BK50:BK57" si="269">BI50+BJ50</f>
        <v>0</v>
      </c>
      <c r="BL50" s="35"/>
      <c r="BM50" s="35">
        <f t="shared" ref="BM50:BM57" si="270">BK50+BL50</f>
        <v>0</v>
      </c>
      <c r="BN50" s="35"/>
      <c r="BO50" s="35">
        <f t="shared" ref="BO50:BO57" si="271">BM50+BN50</f>
        <v>0</v>
      </c>
      <c r="BP50" s="46"/>
      <c r="BQ50" s="35">
        <f t="shared" ref="BQ50:BQ57" si="272">BO50+BP50</f>
        <v>0</v>
      </c>
      <c r="BR50" s="35">
        <v>0</v>
      </c>
      <c r="BS50" s="35"/>
      <c r="BT50" s="35">
        <f t="shared" si="32"/>
        <v>0</v>
      </c>
      <c r="BU50" s="35"/>
      <c r="BV50" s="35">
        <f t="shared" ref="BV50:BV57" si="273">BT50+BU50</f>
        <v>0</v>
      </c>
      <c r="BW50" s="35"/>
      <c r="BX50" s="35">
        <f t="shared" ref="BX50:BX57" si="274">BV50+BW50</f>
        <v>0</v>
      </c>
      <c r="BY50" s="35"/>
      <c r="BZ50" s="35">
        <f t="shared" ref="BZ50:BZ57" si="275">BX50+BY50</f>
        <v>0</v>
      </c>
      <c r="CA50" s="35"/>
      <c r="CB50" s="35">
        <f t="shared" ref="CB50:CB57" si="276">BZ50+CA50</f>
        <v>0</v>
      </c>
      <c r="CC50" s="35"/>
      <c r="CD50" s="35">
        <f t="shared" ref="CD50:CD57" si="277">CB50+CC50</f>
        <v>0</v>
      </c>
      <c r="CE50" s="35"/>
      <c r="CF50" s="35">
        <f t="shared" ref="CF50:CF57" si="278">CD50+CE50</f>
        <v>0</v>
      </c>
      <c r="CG50" s="35"/>
      <c r="CH50" s="35">
        <f t="shared" ref="CH50:CH57" si="279">CF50+CG50</f>
        <v>0</v>
      </c>
      <c r="CI50" s="35"/>
      <c r="CJ50" s="35">
        <f t="shared" ref="CJ50:CJ57" si="280">CH50+CI50</f>
        <v>0</v>
      </c>
      <c r="CK50" s="35"/>
      <c r="CL50" s="35">
        <f t="shared" ref="CL50:CL57" si="281">CJ50+CK50</f>
        <v>0</v>
      </c>
      <c r="CM50" s="46"/>
      <c r="CN50" s="35">
        <f t="shared" ref="CN50:CN57" si="282">CL50+CM50</f>
        <v>0</v>
      </c>
      <c r="CO50" s="29" t="s">
        <v>193</v>
      </c>
      <c r="CP50" s="23" t="s">
        <v>49</v>
      </c>
      <c r="CQ50" s="11"/>
    </row>
    <row r="51" spans="1:95" x14ac:dyDescent="0.35">
      <c r="A51" s="1"/>
      <c r="B51" s="59" t="s">
        <v>12</v>
      </c>
      <c r="C51" s="59"/>
      <c r="D51" s="34">
        <v>67726.899999999994</v>
      </c>
      <c r="E51" s="35">
        <f>-55882.573-11844.3</f>
        <v>-67726.872999999992</v>
      </c>
      <c r="F51" s="35">
        <f t="shared" si="0"/>
        <v>2.7000000001862645E-2</v>
      </c>
      <c r="G51" s="35"/>
      <c r="H51" s="35">
        <f t="shared" si="243"/>
        <v>2.7000000001862645E-2</v>
      </c>
      <c r="I51" s="35"/>
      <c r="J51" s="35">
        <f t="shared" si="244"/>
        <v>2.7000000001862645E-2</v>
      </c>
      <c r="K51" s="35"/>
      <c r="L51" s="35">
        <f t="shared" si="245"/>
        <v>2.7000000001862645E-2</v>
      </c>
      <c r="M51" s="35"/>
      <c r="N51" s="35">
        <f t="shared" si="246"/>
        <v>2.7000000001862645E-2</v>
      </c>
      <c r="O51" s="78"/>
      <c r="P51" s="35">
        <f t="shared" si="247"/>
        <v>2.7000000001862645E-2</v>
      </c>
      <c r="Q51" s="35"/>
      <c r="R51" s="35">
        <f t="shared" si="248"/>
        <v>2.7000000001862645E-2</v>
      </c>
      <c r="S51" s="35"/>
      <c r="T51" s="35">
        <f t="shared" si="249"/>
        <v>2.7000000001862645E-2</v>
      </c>
      <c r="U51" s="35"/>
      <c r="V51" s="35">
        <f t="shared" si="250"/>
        <v>2.7000000001862645E-2</v>
      </c>
      <c r="W51" s="35"/>
      <c r="X51" s="35">
        <f t="shared" si="251"/>
        <v>2.7000000001862645E-2</v>
      </c>
      <c r="Y51" s="35"/>
      <c r="Z51" s="35">
        <f t="shared" si="252"/>
        <v>2.7000000001862645E-2</v>
      </c>
      <c r="AA51" s="35"/>
      <c r="AB51" s="35">
        <f t="shared" si="253"/>
        <v>2.7000000001862645E-2</v>
      </c>
      <c r="AC51" s="35"/>
      <c r="AD51" s="35">
        <f t="shared" si="254"/>
        <v>2.7000000001862645E-2</v>
      </c>
      <c r="AE51" s="35"/>
      <c r="AF51" s="35">
        <f t="shared" si="255"/>
        <v>2.7000000001862645E-2</v>
      </c>
      <c r="AG51" s="35"/>
      <c r="AH51" s="35">
        <f t="shared" si="256"/>
        <v>2.7000000001862645E-2</v>
      </c>
      <c r="AI51" s="35"/>
      <c r="AJ51" s="35">
        <f t="shared" si="257"/>
        <v>2.7000000001862645E-2</v>
      </c>
      <c r="AK51" s="35"/>
      <c r="AL51" s="35">
        <f t="shared" si="258"/>
        <v>2.7000000001862645E-2</v>
      </c>
      <c r="AM51" s="46"/>
      <c r="AN51" s="35">
        <f t="shared" si="259"/>
        <v>2.7000000001862645E-2</v>
      </c>
      <c r="AO51" s="35">
        <v>0</v>
      </c>
      <c r="AP51" s="35"/>
      <c r="AQ51" s="35">
        <f t="shared" si="18"/>
        <v>0</v>
      </c>
      <c r="AR51" s="35"/>
      <c r="AS51" s="35">
        <f t="shared" si="260"/>
        <v>0</v>
      </c>
      <c r="AT51" s="35"/>
      <c r="AU51" s="35">
        <f t="shared" si="261"/>
        <v>0</v>
      </c>
      <c r="AV51" s="35"/>
      <c r="AW51" s="35">
        <f t="shared" si="262"/>
        <v>0</v>
      </c>
      <c r="AX51" s="35"/>
      <c r="AY51" s="35">
        <f t="shared" si="263"/>
        <v>0</v>
      </c>
      <c r="AZ51" s="35"/>
      <c r="BA51" s="35">
        <f t="shared" si="264"/>
        <v>0</v>
      </c>
      <c r="BB51" s="35"/>
      <c r="BC51" s="35">
        <f t="shared" si="265"/>
        <v>0</v>
      </c>
      <c r="BD51" s="35"/>
      <c r="BE51" s="35">
        <f t="shared" si="266"/>
        <v>0</v>
      </c>
      <c r="BF51" s="35"/>
      <c r="BG51" s="35">
        <f t="shared" si="267"/>
        <v>0</v>
      </c>
      <c r="BH51" s="35"/>
      <c r="BI51" s="35">
        <f t="shared" si="268"/>
        <v>0</v>
      </c>
      <c r="BJ51" s="35"/>
      <c r="BK51" s="35">
        <f t="shared" si="269"/>
        <v>0</v>
      </c>
      <c r="BL51" s="35"/>
      <c r="BM51" s="35">
        <f t="shared" si="270"/>
        <v>0</v>
      </c>
      <c r="BN51" s="35"/>
      <c r="BO51" s="35">
        <f t="shared" si="271"/>
        <v>0</v>
      </c>
      <c r="BP51" s="46"/>
      <c r="BQ51" s="35">
        <f t="shared" si="272"/>
        <v>0</v>
      </c>
      <c r="BR51" s="35">
        <v>0</v>
      </c>
      <c r="BS51" s="35"/>
      <c r="BT51" s="35">
        <f t="shared" si="32"/>
        <v>0</v>
      </c>
      <c r="BU51" s="35"/>
      <c r="BV51" s="35">
        <f t="shared" si="273"/>
        <v>0</v>
      </c>
      <c r="BW51" s="35"/>
      <c r="BX51" s="35">
        <f t="shared" si="274"/>
        <v>0</v>
      </c>
      <c r="BY51" s="35"/>
      <c r="BZ51" s="35">
        <f t="shared" si="275"/>
        <v>0</v>
      </c>
      <c r="CA51" s="35"/>
      <c r="CB51" s="35">
        <f t="shared" si="276"/>
        <v>0</v>
      </c>
      <c r="CC51" s="35"/>
      <c r="CD51" s="35">
        <f t="shared" si="277"/>
        <v>0</v>
      </c>
      <c r="CE51" s="35"/>
      <c r="CF51" s="35">
        <f t="shared" si="278"/>
        <v>0</v>
      </c>
      <c r="CG51" s="35"/>
      <c r="CH51" s="35">
        <f t="shared" si="279"/>
        <v>0</v>
      </c>
      <c r="CI51" s="35"/>
      <c r="CJ51" s="35">
        <f t="shared" si="280"/>
        <v>0</v>
      </c>
      <c r="CK51" s="35"/>
      <c r="CL51" s="35">
        <f t="shared" si="281"/>
        <v>0</v>
      </c>
      <c r="CM51" s="46"/>
      <c r="CN51" s="35">
        <f t="shared" si="282"/>
        <v>0</v>
      </c>
      <c r="CO51" s="29" t="s">
        <v>305</v>
      </c>
      <c r="CQ51" s="11"/>
    </row>
    <row r="52" spans="1:95" hidden="1" x14ac:dyDescent="0.35">
      <c r="A52" s="1"/>
      <c r="B52" s="41" t="s">
        <v>27</v>
      </c>
      <c r="C52" s="6"/>
      <c r="D52" s="34">
        <v>225042.2</v>
      </c>
      <c r="E52" s="35">
        <v>-225042.2</v>
      </c>
      <c r="F52" s="35">
        <f t="shared" si="0"/>
        <v>0</v>
      </c>
      <c r="G52" s="35"/>
      <c r="H52" s="35">
        <f t="shared" si="243"/>
        <v>0</v>
      </c>
      <c r="I52" s="35"/>
      <c r="J52" s="35">
        <f t="shared" si="244"/>
        <v>0</v>
      </c>
      <c r="K52" s="35"/>
      <c r="L52" s="35">
        <f t="shared" si="245"/>
        <v>0</v>
      </c>
      <c r="M52" s="35"/>
      <c r="N52" s="35">
        <f t="shared" si="246"/>
        <v>0</v>
      </c>
      <c r="O52" s="78"/>
      <c r="P52" s="35">
        <f t="shared" si="247"/>
        <v>0</v>
      </c>
      <c r="Q52" s="35"/>
      <c r="R52" s="35">
        <f t="shared" si="248"/>
        <v>0</v>
      </c>
      <c r="S52" s="35"/>
      <c r="T52" s="35">
        <f t="shared" si="249"/>
        <v>0</v>
      </c>
      <c r="U52" s="35"/>
      <c r="V52" s="35">
        <f t="shared" si="250"/>
        <v>0</v>
      </c>
      <c r="W52" s="35"/>
      <c r="X52" s="35">
        <f t="shared" si="251"/>
        <v>0</v>
      </c>
      <c r="Y52" s="35"/>
      <c r="Z52" s="35">
        <f t="shared" si="252"/>
        <v>0</v>
      </c>
      <c r="AA52" s="35"/>
      <c r="AB52" s="35">
        <f t="shared" si="253"/>
        <v>0</v>
      </c>
      <c r="AC52" s="35"/>
      <c r="AD52" s="35">
        <f t="shared" si="254"/>
        <v>0</v>
      </c>
      <c r="AE52" s="35"/>
      <c r="AF52" s="35">
        <f t="shared" si="255"/>
        <v>0</v>
      </c>
      <c r="AG52" s="35"/>
      <c r="AH52" s="35">
        <f t="shared" si="256"/>
        <v>0</v>
      </c>
      <c r="AI52" s="35"/>
      <c r="AJ52" s="35">
        <f t="shared" si="257"/>
        <v>0</v>
      </c>
      <c r="AK52" s="35"/>
      <c r="AL52" s="35">
        <f t="shared" si="258"/>
        <v>0</v>
      </c>
      <c r="AM52" s="46"/>
      <c r="AN52" s="35">
        <f t="shared" si="259"/>
        <v>0</v>
      </c>
      <c r="AO52" s="35">
        <v>0</v>
      </c>
      <c r="AP52" s="35"/>
      <c r="AQ52" s="35">
        <f t="shared" si="18"/>
        <v>0</v>
      </c>
      <c r="AR52" s="35"/>
      <c r="AS52" s="35">
        <f t="shared" si="260"/>
        <v>0</v>
      </c>
      <c r="AT52" s="35"/>
      <c r="AU52" s="35">
        <f t="shared" si="261"/>
        <v>0</v>
      </c>
      <c r="AV52" s="35"/>
      <c r="AW52" s="35">
        <f t="shared" si="262"/>
        <v>0</v>
      </c>
      <c r="AX52" s="35"/>
      <c r="AY52" s="35">
        <f t="shared" si="263"/>
        <v>0</v>
      </c>
      <c r="AZ52" s="35"/>
      <c r="BA52" s="35">
        <f t="shared" si="264"/>
        <v>0</v>
      </c>
      <c r="BB52" s="35"/>
      <c r="BC52" s="35">
        <f t="shared" si="265"/>
        <v>0</v>
      </c>
      <c r="BD52" s="35"/>
      <c r="BE52" s="35">
        <f t="shared" si="266"/>
        <v>0</v>
      </c>
      <c r="BF52" s="35"/>
      <c r="BG52" s="35">
        <f t="shared" si="267"/>
        <v>0</v>
      </c>
      <c r="BH52" s="35"/>
      <c r="BI52" s="35">
        <f t="shared" si="268"/>
        <v>0</v>
      </c>
      <c r="BJ52" s="35"/>
      <c r="BK52" s="35">
        <f t="shared" si="269"/>
        <v>0</v>
      </c>
      <c r="BL52" s="35"/>
      <c r="BM52" s="35">
        <f t="shared" si="270"/>
        <v>0</v>
      </c>
      <c r="BN52" s="35"/>
      <c r="BO52" s="35">
        <f t="shared" si="271"/>
        <v>0</v>
      </c>
      <c r="BP52" s="46"/>
      <c r="BQ52" s="35">
        <f t="shared" si="272"/>
        <v>0</v>
      </c>
      <c r="BR52" s="35">
        <v>0</v>
      </c>
      <c r="BS52" s="35"/>
      <c r="BT52" s="35">
        <f t="shared" si="32"/>
        <v>0</v>
      </c>
      <c r="BU52" s="35"/>
      <c r="BV52" s="35">
        <f t="shared" si="273"/>
        <v>0</v>
      </c>
      <c r="BW52" s="35"/>
      <c r="BX52" s="35">
        <f t="shared" si="274"/>
        <v>0</v>
      </c>
      <c r="BY52" s="35"/>
      <c r="BZ52" s="35">
        <f t="shared" si="275"/>
        <v>0</v>
      </c>
      <c r="CA52" s="35"/>
      <c r="CB52" s="35">
        <f t="shared" si="276"/>
        <v>0</v>
      </c>
      <c r="CC52" s="35"/>
      <c r="CD52" s="35">
        <f t="shared" si="277"/>
        <v>0</v>
      </c>
      <c r="CE52" s="35"/>
      <c r="CF52" s="35">
        <f t="shared" si="278"/>
        <v>0</v>
      </c>
      <c r="CG52" s="35"/>
      <c r="CH52" s="35">
        <f t="shared" si="279"/>
        <v>0</v>
      </c>
      <c r="CI52" s="35"/>
      <c r="CJ52" s="35">
        <f t="shared" si="280"/>
        <v>0</v>
      </c>
      <c r="CK52" s="35"/>
      <c r="CL52" s="35">
        <f t="shared" si="281"/>
        <v>0</v>
      </c>
      <c r="CM52" s="46"/>
      <c r="CN52" s="35">
        <f t="shared" si="282"/>
        <v>0</v>
      </c>
      <c r="CO52" s="29" t="s">
        <v>304</v>
      </c>
      <c r="CP52" s="23" t="s">
        <v>49</v>
      </c>
      <c r="CQ52" s="11"/>
    </row>
    <row r="53" spans="1:95" ht="54" hidden="1" x14ac:dyDescent="0.35">
      <c r="A53" s="1" t="s">
        <v>67</v>
      </c>
      <c r="B53" s="43" t="s">
        <v>50</v>
      </c>
      <c r="C53" s="43" t="s">
        <v>32</v>
      </c>
      <c r="D53" s="34">
        <v>780</v>
      </c>
      <c r="E53" s="35">
        <v>-780</v>
      </c>
      <c r="F53" s="35">
        <f t="shared" si="0"/>
        <v>0</v>
      </c>
      <c r="G53" s="35"/>
      <c r="H53" s="35">
        <f t="shared" si="243"/>
        <v>0</v>
      </c>
      <c r="I53" s="35"/>
      <c r="J53" s="35">
        <f t="shared" si="244"/>
        <v>0</v>
      </c>
      <c r="K53" s="35"/>
      <c r="L53" s="35">
        <f t="shared" si="245"/>
        <v>0</v>
      </c>
      <c r="M53" s="35"/>
      <c r="N53" s="35">
        <f t="shared" si="246"/>
        <v>0</v>
      </c>
      <c r="O53" s="78"/>
      <c r="P53" s="35">
        <f t="shared" si="247"/>
        <v>0</v>
      </c>
      <c r="Q53" s="35"/>
      <c r="R53" s="35">
        <f t="shared" si="248"/>
        <v>0</v>
      </c>
      <c r="S53" s="35"/>
      <c r="T53" s="35">
        <f t="shared" si="249"/>
        <v>0</v>
      </c>
      <c r="U53" s="35"/>
      <c r="V53" s="35">
        <f t="shared" si="250"/>
        <v>0</v>
      </c>
      <c r="W53" s="35"/>
      <c r="X53" s="35">
        <f t="shared" si="251"/>
        <v>0</v>
      </c>
      <c r="Y53" s="35"/>
      <c r="Z53" s="35">
        <f t="shared" si="252"/>
        <v>0</v>
      </c>
      <c r="AA53" s="35"/>
      <c r="AB53" s="35">
        <f t="shared" si="253"/>
        <v>0</v>
      </c>
      <c r="AC53" s="35"/>
      <c r="AD53" s="35">
        <f t="shared" si="254"/>
        <v>0</v>
      </c>
      <c r="AE53" s="35"/>
      <c r="AF53" s="35">
        <f t="shared" si="255"/>
        <v>0</v>
      </c>
      <c r="AG53" s="35"/>
      <c r="AH53" s="35">
        <f t="shared" si="256"/>
        <v>0</v>
      </c>
      <c r="AI53" s="35"/>
      <c r="AJ53" s="35">
        <f t="shared" si="257"/>
        <v>0</v>
      </c>
      <c r="AK53" s="35"/>
      <c r="AL53" s="35">
        <f t="shared" si="258"/>
        <v>0</v>
      </c>
      <c r="AM53" s="46"/>
      <c r="AN53" s="35">
        <f t="shared" si="259"/>
        <v>0</v>
      </c>
      <c r="AO53" s="35">
        <v>0</v>
      </c>
      <c r="AP53" s="35"/>
      <c r="AQ53" s="35">
        <f t="shared" si="18"/>
        <v>0</v>
      </c>
      <c r="AR53" s="35"/>
      <c r="AS53" s="35">
        <f t="shared" si="260"/>
        <v>0</v>
      </c>
      <c r="AT53" s="35"/>
      <c r="AU53" s="35">
        <f t="shared" si="261"/>
        <v>0</v>
      </c>
      <c r="AV53" s="35"/>
      <c r="AW53" s="35">
        <f t="shared" si="262"/>
        <v>0</v>
      </c>
      <c r="AX53" s="35"/>
      <c r="AY53" s="35">
        <f t="shared" si="263"/>
        <v>0</v>
      </c>
      <c r="AZ53" s="35"/>
      <c r="BA53" s="35">
        <f t="shared" si="264"/>
        <v>0</v>
      </c>
      <c r="BB53" s="35"/>
      <c r="BC53" s="35">
        <f t="shared" si="265"/>
        <v>0</v>
      </c>
      <c r="BD53" s="35"/>
      <c r="BE53" s="35">
        <f t="shared" si="266"/>
        <v>0</v>
      </c>
      <c r="BF53" s="35"/>
      <c r="BG53" s="35">
        <f t="shared" si="267"/>
        <v>0</v>
      </c>
      <c r="BH53" s="35"/>
      <c r="BI53" s="35">
        <f t="shared" si="268"/>
        <v>0</v>
      </c>
      <c r="BJ53" s="35"/>
      <c r="BK53" s="35">
        <f t="shared" si="269"/>
        <v>0</v>
      </c>
      <c r="BL53" s="35"/>
      <c r="BM53" s="35">
        <f t="shared" si="270"/>
        <v>0</v>
      </c>
      <c r="BN53" s="35"/>
      <c r="BO53" s="35">
        <f t="shared" si="271"/>
        <v>0</v>
      </c>
      <c r="BP53" s="46"/>
      <c r="BQ53" s="35">
        <f t="shared" si="272"/>
        <v>0</v>
      </c>
      <c r="BR53" s="35">
        <v>0</v>
      </c>
      <c r="BS53" s="35"/>
      <c r="BT53" s="35">
        <f t="shared" si="32"/>
        <v>0</v>
      </c>
      <c r="BU53" s="35"/>
      <c r="BV53" s="35">
        <f t="shared" si="273"/>
        <v>0</v>
      </c>
      <c r="BW53" s="35"/>
      <c r="BX53" s="35">
        <f t="shared" si="274"/>
        <v>0</v>
      </c>
      <c r="BY53" s="35"/>
      <c r="BZ53" s="35">
        <f t="shared" si="275"/>
        <v>0</v>
      </c>
      <c r="CA53" s="35"/>
      <c r="CB53" s="35">
        <f t="shared" si="276"/>
        <v>0</v>
      </c>
      <c r="CC53" s="35"/>
      <c r="CD53" s="35">
        <f t="shared" si="277"/>
        <v>0</v>
      </c>
      <c r="CE53" s="35"/>
      <c r="CF53" s="35">
        <f t="shared" si="278"/>
        <v>0</v>
      </c>
      <c r="CG53" s="35"/>
      <c r="CH53" s="35">
        <f t="shared" si="279"/>
        <v>0</v>
      </c>
      <c r="CI53" s="35"/>
      <c r="CJ53" s="35">
        <f t="shared" si="280"/>
        <v>0</v>
      </c>
      <c r="CK53" s="35"/>
      <c r="CL53" s="35">
        <f t="shared" si="281"/>
        <v>0</v>
      </c>
      <c r="CM53" s="46"/>
      <c r="CN53" s="35">
        <f t="shared" si="282"/>
        <v>0</v>
      </c>
      <c r="CO53" s="29" t="s">
        <v>194</v>
      </c>
      <c r="CP53" s="23" t="s">
        <v>49</v>
      </c>
      <c r="CQ53" s="11"/>
    </row>
    <row r="54" spans="1:95" ht="54" x14ac:dyDescent="0.35">
      <c r="A54" s="1" t="s">
        <v>66</v>
      </c>
      <c r="B54" s="118" t="s">
        <v>51</v>
      </c>
      <c r="C54" s="59" t="s">
        <v>32</v>
      </c>
      <c r="D54" s="34">
        <v>0</v>
      </c>
      <c r="E54" s="35"/>
      <c r="F54" s="35">
        <f t="shared" si="0"/>
        <v>0</v>
      </c>
      <c r="G54" s="35"/>
      <c r="H54" s="35">
        <f t="shared" si="243"/>
        <v>0</v>
      </c>
      <c r="I54" s="35"/>
      <c r="J54" s="35">
        <f t="shared" si="244"/>
        <v>0</v>
      </c>
      <c r="K54" s="35"/>
      <c r="L54" s="35">
        <f t="shared" si="245"/>
        <v>0</v>
      </c>
      <c r="M54" s="35"/>
      <c r="N54" s="35">
        <f t="shared" si="246"/>
        <v>0</v>
      </c>
      <c r="O54" s="78"/>
      <c r="P54" s="35">
        <f t="shared" si="247"/>
        <v>0</v>
      </c>
      <c r="Q54" s="35"/>
      <c r="R54" s="35">
        <f t="shared" si="248"/>
        <v>0</v>
      </c>
      <c r="S54" s="35"/>
      <c r="T54" s="35">
        <f t="shared" si="249"/>
        <v>0</v>
      </c>
      <c r="U54" s="35"/>
      <c r="V54" s="35">
        <f t="shared" si="250"/>
        <v>0</v>
      </c>
      <c r="W54" s="35"/>
      <c r="X54" s="35">
        <f t="shared" si="251"/>
        <v>0</v>
      </c>
      <c r="Y54" s="35"/>
      <c r="Z54" s="35">
        <f t="shared" si="252"/>
        <v>0</v>
      </c>
      <c r="AA54" s="35"/>
      <c r="AB54" s="35">
        <f t="shared" si="253"/>
        <v>0</v>
      </c>
      <c r="AC54" s="35"/>
      <c r="AD54" s="35">
        <f t="shared" si="254"/>
        <v>0</v>
      </c>
      <c r="AE54" s="35"/>
      <c r="AF54" s="35">
        <f t="shared" si="255"/>
        <v>0</v>
      </c>
      <c r="AG54" s="35"/>
      <c r="AH54" s="35">
        <f t="shared" si="256"/>
        <v>0</v>
      </c>
      <c r="AI54" s="35"/>
      <c r="AJ54" s="35">
        <f t="shared" si="257"/>
        <v>0</v>
      </c>
      <c r="AK54" s="35"/>
      <c r="AL54" s="35">
        <f t="shared" si="258"/>
        <v>0</v>
      </c>
      <c r="AM54" s="46"/>
      <c r="AN54" s="35">
        <f t="shared" si="259"/>
        <v>0</v>
      </c>
      <c r="AO54" s="35">
        <v>25599.8</v>
      </c>
      <c r="AP54" s="35">
        <v>-25599.8</v>
      </c>
      <c r="AQ54" s="35">
        <f t="shared" si="18"/>
        <v>0</v>
      </c>
      <c r="AR54" s="35"/>
      <c r="AS54" s="35">
        <f t="shared" si="260"/>
        <v>0</v>
      </c>
      <c r="AT54" s="35"/>
      <c r="AU54" s="35">
        <f t="shared" si="261"/>
        <v>0</v>
      </c>
      <c r="AV54" s="35"/>
      <c r="AW54" s="35">
        <f t="shared" si="262"/>
        <v>0</v>
      </c>
      <c r="AX54" s="35"/>
      <c r="AY54" s="35">
        <f t="shared" si="263"/>
        <v>0</v>
      </c>
      <c r="AZ54" s="35"/>
      <c r="BA54" s="35">
        <f t="shared" si="264"/>
        <v>0</v>
      </c>
      <c r="BB54" s="35"/>
      <c r="BC54" s="35">
        <f t="shared" si="265"/>
        <v>0</v>
      </c>
      <c r="BD54" s="35"/>
      <c r="BE54" s="35">
        <f t="shared" si="266"/>
        <v>0</v>
      </c>
      <c r="BF54" s="35"/>
      <c r="BG54" s="35">
        <f t="shared" si="267"/>
        <v>0</v>
      </c>
      <c r="BH54" s="35"/>
      <c r="BI54" s="35">
        <f t="shared" si="268"/>
        <v>0</v>
      </c>
      <c r="BJ54" s="35"/>
      <c r="BK54" s="35">
        <f t="shared" si="269"/>
        <v>0</v>
      </c>
      <c r="BL54" s="35"/>
      <c r="BM54" s="35">
        <f t="shared" si="270"/>
        <v>0</v>
      </c>
      <c r="BN54" s="35"/>
      <c r="BO54" s="35">
        <f t="shared" si="271"/>
        <v>0</v>
      </c>
      <c r="BP54" s="46"/>
      <c r="BQ54" s="35">
        <f t="shared" si="272"/>
        <v>0</v>
      </c>
      <c r="BR54" s="35">
        <v>245085.6</v>
      </c>
      <c r="BS54" s="35"/>
      <c r="BT54" s="35">
        <f t="shared" si="32"/>
        <v>245085.6</v>
      </c>
      <c r="BU54" s="35"/>
      <c r="BV54" s="35">
        <f t="shared" si="273"/>
        <v>245085.6</v>
      </c>
      <c r="BW54" s="35"/>
      <c r="BX54" s="35">
        <f t="shared" si="274"/>
        <v>245085.6</v>
      </c>
      <c r="BY54" s="35"/>
      <c r="BZ54" s="35">
        <f t="shared" si="275"/>
        <v>245085.6</v>
      </c>
      <c r="CA54" s="35"/>
      <c r="CB54" s="35">
        <f t="shared" si="276"/>
        <v>245085.6</v>
      </c>
      <c r="CC54" s="35"/>
      <c r="CD54" s="35">
        <f t="shared" si="277"/>
        <v>245085.6</v>
      </c>
      <c r="CE54" s="35"/>
      <c r="CF54" s="35">
        <f t="shared" si="278"/>
        <v>245085.6</v>
      </c>
      <c r="CG54" s="35"/>
      <c r="CH54" s="35">
        <f t="shared" si="279"/>
        <v>245085.6</v>
      </c>
      <c r="CI54" s="35"/>
      <c r="CJ54" s="35">
        <f t="shared" si="280"/>
        <v>245085.6</v>
      </c>
      <c r="CK54" s="35"/>
      <c r="CL54" s="35">
        <f t="shared" si="281"/>
        <v>245085.6</v>
      </c>
      <c r="CM54" s="46"/>
      <c r="CN54" s="35">
        <f t="shared" si="282"/>
        <v>245085.6</v>
      </c>
      <c r="CO54" s="29" t="s">
        <v>195</v>
      </c>
      <c r="CQ54" s="11"/>
    </row>
    <row r="55" spans="1:95" ht="54" hidden="1" x14ac:dyDescent="0.35">
      <c r="A55" s="1" t="s">
        <v>71</v>
      </c>
      <c r="B55" s="41" t="s">
        <v>52</v>
      </c>
      <c r="C55" s="43" t="s">
        <v>32</v>
      </c>
      <c r="D55" s="34">
        <v>0</v>
      </c>
      <c r="E55" s="35"/>
      <c r="F55" s="35">
        <f t="shared" si="0"/>
        <v>0</v>
      </c>
      <c r="G55" s="35"/>
      <c r="H55" s="35">
        <f t="shared" si="243"/>
        <v>0</v>
      </c>
      <c r="I55" s="35"/>
      <c r="J55" s="35">
        <f t="shared" si="244"/>
        <v>0</v>
      </c>
      <c r="K55" s="35"/>
      <c r="L55" s="35">
        <f t="shared" si="245"/>
        <v>0</v>
      </c>
      <c r="M55" s="35"/>
      <c r="N55" s="35">
        <f t="shared" si="246"/>
        <v>0</v>
      </c>
      <c r="O55" s="78"/>
      <c r="P55" s="35">
        <f t="shared" si="247"/>
        <v>0</v>
      </c>
      <c r="Q55" s="35"/>
      <c r="R55" s="35">
        <f t="shared" si="248"/>
        <v>0</v>
      </c>
      <c r="S55" s="35"/>
      <c r="T55" s="35">
        <f t="shared" si="249"/>
        <v>0</v>
      </c>
      <c r="U55" s="35"/>
      <c r="V55" s="35">
        <f t="shared" si="250"/>
        <v>0</v>
      </c>
      <c r="W55" s="35"/>
      <c r="X55" s="35">
        <f t="shared" si="251"/>
        <v>0</v>
      </c>
      <c r="Y55" s="35"/>
      <c r="Z55" s="35">
        <f t="shared" si="252"/>
        <v>0</v>
      </c>
      <c r="AA55" s="35"/>
      <c r="AB55" s="35">
        <f t="shared" si="253"/>
        <v>0</v>
      </c>
      <c r="AC55" s="35"/>
      <c r="AD55" s="35">
        <f t="shared" si="254"/>
        <v>0</v>
      </c>
      <c r="AE55" s="35"/>
      <c r="AF55" s="35">
        <f t="shared" si="255"/>
        <v>0</v>
      </c>
      <c r="AG55" s="35"/>
      <c r="AH55" s="35">
        <f t="shared" si="256"/>
        <v>0</v>
      </c>
      <c r="AI55" s="35"/>
      <c r="AJ55" s="35">
        <f t="shared" si="257"/>
        <v>0</v>
      </c>
      <c r="AK55" s="35"/>
      <c r="AL55" s="35">
        <f t="shared" si="258"/>
        <v>0</v>
      </c>
      <c r="AM55" s="46"/>
      <c r="AN55" s="35">
        <f t="shared" si="259"/>
        <v>0</v>
      </c>
      <c r="AO55" s="35">
        <v>30734.9</v>
      </c>
      <c r="AP55" s="35">
        <v>-30734.9</v>
      </c>
      <c r="AQ55" s="35">
        <f t="shared" si="18"/>
        <v>0</v>
      </c>
      <c r="AR55" s="35"/>
      <c r="AS55" s="35">
        <f t="shared" si="260"/>
        <v>0</v>
      </c>
      <c r="AT55" s="35"/>
      <c r="AU55" s="35">
        <f t="shared" si="261"/>
        <v>0</v>
      </c>
      <c r="AV55" s="35"/>
      <c r="AW55" s="35">
        <f t="shared" si="262"/>
        <v>0</v>
      </c>
      <c r="AX55" s="35"/>
      <c r="AY55" s="35">
        <f t="shared" si="263"/>
        <v>0</v>
      </c>
      <c r="AZ55" s="35"/>
      <c r="BA55" s="35">
        <f t="shared" si="264"/>
        <v>0</v>
      </c>
      <c r="BB55" s="35"/>
      <c r="BC55" s="35">
        <f t="shared" si="265"/>
        <v>0</v>
      </c>
      <c r="BD55" s="35"/>
      <c r="BE55" s="35">
        <f t="shared" si="266"/>
        <v>0</v>
      </c>
      <c r="BF55" s="35"/>
      <c r="BG55" s="35">
        <f t="shared" si="267"/>
        <v>0</v>
      </c>
      <c r="BH55" s="35"/>
      <c r="BI55" s="35">
        <f t="shared" si="268"/>
        <v>0</v>
      </c>
      <c r="BJ55" s="35"/>
      <c r="BK55" s="35">
        <f t="shared" si="269"/>
        <v>0</v>
      </c>
      <c r="BL55" s="35"/>
      <c r="BM55" s="35">
        <f t="shared" si="270"/>
        <v>0</v>
      </c>
      <c r="BN55" s="35"/>
      <c r="BO55" s="35">
        <f t="shared" si="271"/>
        <v>0</v>
      </c>
      <c r="BP55" s="46"/>
      <c r="BQ55" s="35">
        <f t="shared" si="272"/>
        <v>0</v>
      </c>
      <c r="BR55" s="35">
        <v>0</v>
      </c>
      <c r="BS55" s="35"/>
      <c r="BT55" s="35">
        <f t="shared" si="32"/>
        <v>0</v>
      </c>
      <c r="BU55" s="35"/>
      <c r="BV55" s="35">
        <f t="shared" si="273"/>
        <v>0</v>
      </c>
      <c r="BW55" s="35"/>
      <c r="BX55" s="35">
        <f t="shared" si="274"/>
        <v>0</v>
      </c>
      <c r="BY55" s="35"/>
      <c r="BZ55" s="35">
        <f t="shared" si="275"/>
        <v>0</v>
      </c>
      <c r="CA55" s="35"/>
      <c r="CB55" s="35">
        <f t="shared" si="276"/>
        <v>0</v>
      </c>
      <c r="CC55" s="35"/>
      <c r="CD55" s="35">
        <f t="shared" si="277"/>
        <v>0</v>
      </c>
      <c r="CE55" s="35"/>
      <c r="CF55" s="35">
        <f t="shared" si="278"/>
        <v>0</v>
      </c>
      <c r="CG55" s="35"/>
      <c r="CH55" s="35">
        <f t="shared" si="279"/>
        <v>0</v>
      </c>
      <c r="CI55" s="35"/>
      <c r="CJ55" s="35">
        <f t="shared" si="280"/>
        <v>0</v>
      </c>
      <c r="CK55" s="35"/>
      <c r="CL55" s="35">
        <f t="shared" si="281"/>
        <v>0</v>
      </c>
      <c r="CM55" s="46"/>
      <c r="CN55" s="35">
        <f t="shared" si="282"/>
        <v>0</v>
      </c>
      <c r="CO55" s="29" t="s">
        <v>196</v>
      </c>
      <c r="CP55" s="23" t="s">
        <v>49</v>
      </c>
      <c r="CQ55" s="11"/>
    </row>
    <row r="56" spans="1:95" ht="54" x14ac:dyDescent="0.35">
      <c r="A56" s="1" t="s">
        <v>67</v>
      </c>
      <c r="B56" s="118" t="s">
        <v>53</v>
      </c>
      <c r="C56" s="59" t="s">
        <v>32</v>
      </c>
      <c r="D56" s="34">
        <v>0</v>
      </c>
      <c r="E56" s="35"/>
      <c r="F56" s="35">
        <f t="shared" si="0"/>
        <v>0</v>
      </c>
      <c r="G56" s="35"/>
      <c r="H56" s="35">
        <f t="shared" si="243"/>
        <v>0</v>
      </c>
      <c r="I56" s="35"/>
      <c r="J56" s="35">
        <f t="shared" si="244"/>
        <v>0</v>
      </c>
      <c r="K56" s="35"/>
      <c r="L56" s="35">
        <f t="shared" si="245"/>
        <v>0</v>
      </c>
      <c r="M56" s="35"/>
      <c r="N56" s="35">
        <f t="shared" si="246"/>
        <v>0</v>
      </c>
      <c r="O56" s="78"/>
      <c r="P56" s="35">
        <f t="shared" si="247"/>
        <v>0</v>
      </c>
      <c r="Q56" s="35"/>
      <c r="R56" s="35">
        <f t="shared" si="248"/>
        <v>0</v>
      </c>
      <c r="S56" s="35"/>
      <c r="T56" s="35">
        <f t="shared" si="249"/>
        <v>0</v>
      </c>
      <c r="U56" s="35"/>
      <c r="V56" s="35">
        <f t="shared" si="250"/>
        <v>0</v>
      </c>
      <c r="W56" s="35"/>
      <c r="X56" s="35">
        <f t="shared" si="251"/>
        <v>0</v>
      </c>
      <c r="Y56" s="35"/>
      <c r="Z56" s="35">
        <f t="shared" si="252"/>
        <v>0</v>
      </c>
      <c r="AA56" s="35"/>
      <c r="AB56" s="35">
        <f t="shared" si="253"/>
        <v>0</v>
      </c>
      <c r="AC56" s="35"/>
      <c r="AD56" s="35">
        <f t="shared" si="254"/>
        <v>0</v>
      </c>
      <c r="AE56" s="35"/>
      <c r="AF56" s="35">
        <f t="shared" si="255"/>
        <v>0</v>
      </c>
      <c r="AG56" s="35"/>
      <c r="AH56" s="35">
        <f t="shared" si="256"/>
        <v>0</v>
      </c>
      <c r="AI56" s="35"/>
      <c r="AJ56" s="35">
        <f t="shared" si="257"/>
        <v>0</v>
      </c>
      <c r="AK56" s="35"/>
      <c r="AL56" s="35">
        <f t="shared" si="258"/>
        <v>0</v>
      </c>
      <c r="AM56" s="46"/>
      <c r="AN56" s="35">
        <f t="shared" si="259"/>
        <v>0</v>
      </c>
      <c r="AO56" s="35">
        <v>9100.4</v>
      </c>
      <c r="AP56" s="35"/>
      <c r="AQ56" s="35">
        <f t="shared" si="18"/>
        <v>9100.4</v>
      </c>
      <c r="AR56" s="35"/>
      <c r="AS56" s="35">
        <f t="shared" si="260"/>
        <v>9100.4</v>
      </c>
      <c r="AT56" s="35"/>
      <c r="AU56" s="35">
        <f t="shared" si="261"/>
        <v>9100.4</v>
      </c>
      <c r="AV56" s="35"/>
      <c r="AW56" s="35">
        <f t="shared" si="262"/>
        <v>9100.4</v>
      </c>
      <c r="AX56" s="35"/>
      <c r="AY56" s="35">
        <f t="shared" si="263"/>
        <v>9100.4</v>
      </c>
      <c r="AZ56" s="35"/>
      <c r="BA56" s="35">
        <f t="shared" si="264"/>
        <v>9100.4</v>
      </c>
      <c r="BB56" s="35"/>
      <c r="BC56" s="35">
        <f t="shared" si="265"/>
        <v>9100.4</v>
      </c>
      <c r="BD56" s="35"/>
      <c r="BE56" s="35">
        <f t="shared" si="266"/>
        <v>9100.4</v>
      </c>
      <c r="BF56" s="35"/>
      <c r="BG56" s="35">
        <f t="shared" si="267"/>
        <v>9100.4</v>
      </c>
      <c r="BH56" s="35"/>
      <c r="BI56" s="35">
        <f t="shared" si="268"/>
        <v>9100.4</v>
      </c>
      <c r="BJ56" s="35"/>
      <c r="BK56" s="35">
        <f t="shared" si="269"/>
        <v>9100.4</v>
      </c>
      <c r="BL56" s="35"/>
      <c r="BM56" s="35">
        <f t="shared" si="270"/>
        <v>9100.4</v>
      </c>
      <c r="BN56" s="35"/>
      <c r="BO56" s="35">
        <f t="shared" si="271"/>
        <v>9100.4</v>
      </c>
      <c r="BP56" s="46"/>
      <c r="BQ56" s="35">
        <f t="shared" si="272"/>
        <v>9100.4</v>
      </c>
      <c r="BR56" s="35">
        <v>0</v>
      </c>
      <c r="BS56" s="35"/>
      <c r="BT56" s="35">
        <f t="shared" si="32"/>
        <v>0</v>
      </c>
      <c r="BU56" s="35"/>
      <c r="BV56" s="35">
        <f t="shared" si="273"/>
        <v>0</v>
      </c>
      <c r="BW56" s="35"/>
      <c r="BX56" s="35">
        <f t="shared" si="274"/>
        <v>0</v>
      </c>
      <c r="BY56" s="35"/>
      <c r="BZ56" s="35">
        <f t="shared" si="275"/>
        <v>0</v>
      </c>
      <c r="CA56" s="35"/>
      <c r="CB56" s="35">
        <f t="shared" si="276"/>
        <v>0</v>
      </c>
      <c r="CC56" s="35"/>
      <c r="CD56" s="35">
        <f t="shared" si="277"/>
        <v>0</v>
      </c>
      <c r="CE56" s="35"/>
      <c r="CF56" s="35">
        <f t="shared" si="278"/>
        <v>0</v>
      </c>
      <c r="CG56" s="35"/>
      <c r="CH56" s="35">
        <f t="shared" si="279"/>
        <v>0</v>
      </c>
      <c r="CI56" s="35"/>
      <c r="CJ56" s="35">
        <f t="shared" si="280"/>
        <v>0</v>
      </c>
      <c r="CK56" s="35"/>
      <c r="CL56" s="35">
        <f t="shared" si="281"/>
        <v>0</v>
      </c>
      <c r="CM56" s="46"/>
      <c r="CN56" s="35">
        <f t="shared" si="282"/>
        <v>0</v>
      </c>
      <c r="CO56" s="29" t="s">
        <v>197</v>
      </c>
      <c r="CQ56" s="11"/>
    </row>
    <row r="57" spans="1:95" ht="54" x14ac:dyDescent="0.35">
      <c r="A57" s="1" t="s">
        <v>70</v>
      </c>
      <c r="B57" s="118" t="s">
        <v>54</v>
      </c>
      <c r="C57" s="59" t="s">
        <v>32</v>
      </c>
      <c r="D57" s="34">
        <f>D59+D60</f>
        <v>0</v>
      </c>
      <c r="E57" s="35">
        <f>E59+E60</f>
        <v>0</v>
      </c>
      <c r="F57" s="35">
        <f t="shared" si="0"/>
        <v>0</v>
      </c>
      <c r="G57" s="35">
        <f>G59+G60</f>
        <v>0</v>
      </c>
      <c r="H57" s="35">
        <f t="shared" si="243"/>
        <v>0</v>
      </c>
      <c r="I57" s="35">
        <f>I59+I60</f>
        <v>0</v>
      </c>
      <c r="J57" s="35">
        <f t="shared" si="244"/>
        <v>0</v>
      </c>
      <c r="K57" s="35">
        <f>K59+K60</f>
        <v>0</v>
      </c>
      <c r="L57" s="35">
        <f t="shared" si="245"/>
        <v>0</v>
      </c>
      <c r="M57" s="35">
        <f>M59+M60</f>
        <v>0</v>
      </c>
      <c r="N57" s="35">
        <f t="shared" si="246"/>
        <v>0</v>
      </c>
      <c r="O57" s="78">
        <f>O59+O60</f>
        <v>0</v>
      </c>
      <c r="P57" s="35">
        <f t="shared" si="247"/>
        <v>0</v>
      </c>
      <c r="Q57" s="35">
        <f>Q59+Q60</f>
        <v>0</v>
      </c>
      <c r="R57" s="35">
        <f t="shared" si="248"/>
        <v>0</v>
      </c>
      <c r="S57" s="35">
        <f>S59+S60</f>
        <v>0</v>
      </c>
      <c r="T57" s="35">
        <f t="shared" si="249"/>
        <v>0</v>
      </c>
      <c r="U57" s="35">
        <f>U59+U60</f>
        <v>0</v>
      </c>
      <c r="V57" s="35">
        <f t="shared" si="250"/>
        <v>0</v>
      </c>
      <c r="W57" s="35">
        <f>W59+W60</f>
        <v>0</v>
      </c>
      <c r="X57" s="35">
        <f t="shared" si="251"/>
        <v>0</v>
      </c>
      <c r="Y57" s="35">
        <f>Y59+Y60</f>
        <v>0</v>
      </c>
      <c r="Z57" s="35">
        <f t="shared" si="252"/>
        <v>0</v>
      </c>
      <c r="AA57" s="35">
        <f>AA59+AA60</f>
        <v>0</v>
      </c>
      <c r="AB57" s="35">
        <f t="shared" si="253"/>
        <v>0</v>
      </c>
      <c r="AC57" s="35">
        <f>AC59+AC60</f>
        <v>0</v>
      </c>
      <c r="AD57" s="35">
        <f t="shared" si="254"/>
        <v>0</v>
      </c>
      <c r="AE57" s="35">
        <f>AE59+AE60</f>
        <v>0</v>
      </c>
      <c r="AF57" s="35">
        <f t="shared" si="255"/>
        <v>0</v>
      </c>
      <c r="AG57" s="35">
        <f>AG59+AG60</f>
        <v>0</v>
      </c>
      <c r="AH57" s="35">
        <f t="shared" si="256"/>
        <v>0</v>
      </c>
      <c r="AI57" s="35">
        <f>AI59+AI60</f>
        <v>0</v>
      </c>
      <c r="AJ57" s="35">
        <f t="shared" si="257"/>
        <v>0</v>
      </c>
      <c r="AK57" s="35">
        <f>AK59+AK60</f>
        <v>0</v>
      </c>
      <c r="AL57" s="35">
        <f t="shared" si="258"/>
        <v>0</v>
      </c>
      <c r="AM57" s="46">
        <f>AM59+AM60</f>
        <v>0</v>
      </c>
      <c r="AN57" s="35">
        <f t="shared" si="259"/>
        <v>0</v>
      </c>
      <c r="AO57" s="35">
        <f t="shared" ref="AO57:BS57" si="283">AO59+AO60</f>
        <v>19435.099999999999</v>
      </c>
      <c r="AP57" s="35">
        <f t="shared" ref="AP57:AR57" si="284">AP59+AP60</f>
        <v>0</v>
      </c>
      <c r="AQ57" s="35">
        <f t="shared" si="18"/>
        <v>19435.099999999999</v>
      </c>
      <c r="AR57" s="35">
        <f t="shared" si="284"/>
        <v>0</v>
      </c>
      <c r="AS57" s="35">
        <f t="shared" si="260"/>
        <v>19435.099999999999</v>
      </c>
      <c r="AT57" s="35">
        <f t="shared" ref="AT57:AV57" si="285">AT59+AT60</f>
        <v>0</v>
      </c>
      <c r="AU57" s="35">
        <f t="shared" si="261"/>
        <v>19435.099999999999</v>
      </c>
      <c r="AV57" s="35">
        <f t="shared" si="285"/>
        <v>0</v>
      </c>
      <c r="AW57" s="35">
        <f t="shared" si="262"/>
        <v>19435.099999999999</v>
      </c>
      <c r="AX57" s="35">
        <f t="shared" ref="AX57:AZ57" si="286">AX59+AX60</f>
        <v>0</v>
      </c>
      <c r="AY57" s="35">
        <f t="shared" si="263"/>
        <v>19435.099999999999</v>
      </c>
      <c r="AZ57" s="35">
        <f t="shared" si="286"/>
        <v>0</v>
      </c>
      <c r="BA57" s="35">
        <f t="shared" si="264"/>
        <v>19435.099999999999</v>
      </c>
      <c r="BB57" s="35">
        <f t="shared" ref="BB57:BD57" si="287">BB59+BB60</f>
        <v>0</v>
      </c>
      <c r="BC57" s="35">
        <f t="shared" si="265"/>
        <v>19435.099999999999</v>
      </c>
      <c r="BD57" s="35">
        <f t="shared" si="287"/>
        <v>0</v>
      </c>
      <c r="BE57" s="35">
        <f t="shared" si="266"/>
        <v>19435.099999999999</v>
      </c>
      <c r="BF57" s="35">
        <f t="shared" ref="BF57:BH57" si="288">BF59+BF60</f>
        <v>0</v>
      </c>
      <c r="BG57" s="35">
        <f t="shared" si="267"/>
        <v>19435.099999999999</v>
      </c>
      <c r="BH57" s="35">
        <f t="shared" si="288"/>
        <v>0</v>
      </c>
      <c r="BI57" s="35">
        <f t="shared" si="268"/>
        <v>19435.099999999999</v>
      </c>
      <c r="BJ57" s="35">
        <f t="shared" ref="BJ57:BL57" si="289">BJ59+BJ60</f>
        <v>0</v>
      </c>
      <c r="BK57" s="35">
        <f t="shared" si="269"/>
        <v>19435.099999999999</v>
      </c>
      <c r="BL57" s="35">
        <f t="shared" si="289"/>
        <v>0</v>
      </c>
      <c r="BM57" s="35">
        <f t="shared" si="270"/>
        <v>19435.099999999999</v>
      </c>
      <c r="BN57" s="35">
        <f t="shared" ref="BN57:BP57" si="290">BN59+BN60</f>
        <v>0</v>
      </c>
      <c r="BO57" s="35">
        <f t="shared" si="271"/>
        <v>19435.099999999999</v>
      </c>
      <c r="BP57" s="46">
        <f t="shared" si="290"/>
        <v>0</v>
      </c>
      <c r="BQ57" s="35">
        <f t="shared" si="272"/>
        <v>19435.099999999999</v>
      </c>
      <c r="BR57" s="35">
        <f t="shared" si="283"/>
        <v>200564.9</v>
      </c>
      <c r="BS57" s="35">
        <f t="shared" si="283"/>
        <v>0</v>
      </c>
      <c r="BT57" s="35">
        <f t="shared" si="32"/>
        <v>200564.9</v>
      </c>
      <c r="BU57" s="35">
        <f t="shared" ref="BU57:BW57" si="291">BU59+BU60</f>
        <v>0</v>
      </c>
      <c r="BV57" s="35">
        <f t="shared" si="273"/>
        <v>200564.9</v>
      </c>
      <c r="BW57" s="35">
        <f t="shared" si="291"/>
        <v>0</v>
      </c>
      <c r="BX57" s="35">
        <f t="shared" si="274"/>
        <v>200564.9</v>
      </c>
      <c r="BY57" s="35">
        <f t="shared" ref="BY57:CA57" si="292">BY59+BY60</f>
        <v>0</v>
      </c>
      <c r="BZ57" s="35">
        <f t="shared" si="275"/>
        <v>200564.9</v>
      </c>
      <c r="CA57" s="35">
        <f t="shared" si="292"/>
        <v>0</v>
      </c>
      <c r="CB57" s="35">
        <f t="shared" si="276"/>
        <v>200564.9</v>
      </c>
      <c r="CC57" s="35">
        <f t="shared" ref="CC57:CE57" si="293">CC59+CC60</f>
        <v>0</v>
      </c>
      <c r="CD57" s="35">
        <f t="shared" si="277"/>
        <v>200564.9</v>
      </c>
      <c r="CE57" s="35">
        <f t="shared" si="293"/>
        <v>0</v>
      </c>
      <c r="CF57" s="35">
        <f t="shared" si="278"/>
        <v>200564.9</v>
      </c>
      <c r="CG57" s="35">
        <f t="shared" ref="CG57:CI57" si="294">CG59+CG60</f>
        <v>0</v>
      </c>
      <c r="CH57" s="35">
        <f t="shared" si="279"/>
        <v>200564.9</v>
      </c>
      <c r="CI57" s="35">
        <f t="shared" si="294"/>
        <v>0</v>
      </c>
      <c r="CJ57" s="35">
        <f t="shared" si="280"/>
        <v>200564.9</v>
      </c>
      <c r="CK57" s="35">
        <f t="shared" ref="CK57:CM57" si="295">CK59+CK60</f>
        <v>0</v>
      </c>
      <c r="CL57" s="35">
        <f t="shared" si="281"/>
        <v>200564.9</v>
      </c>
      <c r="CM57" s="46">
        <f t="shared" si="295"/>
        <v>0</v>
      </c>
      <c r="CN57" s="35">
        <f t="shared" si="282"/>
        <v>200564.9</v>
      </c>
      <c r="CO57" s="29"/>
      <c r="CQ57" s="11"/>
    </row>
    <row r="58" spans="1:95" x14ac:dyDescent="0.35">
      <c r="A58" s="1"/>
      <c r="B58" s="7" t="s">
        <v>5</v>
      </c>
      <c r="C58" s="59"/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78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46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46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46"/>
      <c r="CN58" s="35"/>
      <c r="CO58" s="29"/>
      <c r="CQ58" s="11"/>
    </row>
    <row r="59" spans="1:95" hidden="1" x14ac:dyDescent="0.35">
      <c r="A59" s="1"/>
      <c r="B59" s="7" t="s">
        <v>6</v>
      </c>
      <c r="C59" s="43"/>
      <c r="D59" s="34">
        <v>0</v>
      </c>
      <c r="E59" s="35"/>
      <c r="F59" s="35">
        <f t="shared" si="0"/>
        <v>0</v>
      </c>
      <c r="G59" s="35"/>
      <c r="H59" s="35">
        <f t="shared" ref="H59:H61" si="296">F59+G59</f>
        <v>0</v>
      </c>
      <c r="I59" s="35"/>
      <c r="J59" s="35">
        <f t="shared" ref="J59:J61" si="297">H59+I59</f>
        <v>0</v>
      </c>
      <c r="K59" s="35"/>
      <c r="L59" s="35">
        <f t="shared" ref="L59:L61" si="298">J59+K59</f>
        <v>0</v>
      </c>
      <c r="M59" s="35"/>
      <c r="N59" s="35">
        <f t="shared" ref="N59:N61" si="299">L59+M59</f>
        <v>0</v>
      </c>
      <c r="O59" s="78"/>
      <c r="P59" s="35">
        <f t="shared" ref="P59:P61" si="300">N59+O59</f>
        <v>0</v>
      </c>
      <c r="Q59" s="35"/>
      <c r="R59" s="35">
        <f t="shared" ref="R59:R61" si="301">P59+Q59</f>
        <v>0</v>
      </c>
      <c r="S59" s="35"/>
      <c r="T59" s="35">
        <f t="shared" ref="T59:T61" si="302">R59+S59</f>
        <v>0</v>
      </c>
      <c r="U59" s="35"/>
      <c r="V59" s="35">
        <f t="shared" ref="V59:V61" si="303">T59+U59</f>
        <v>0</v>
      </c>
      <c r="W59" s="35"/>
      <c r="X59" s="35">
        <f t="shared" ref="X59:X61" si="304">V59+W59</f>
        <v>0</v>
      </c>
      <c r="Y59" s="35"/>
      <c r="Z59" s="35">
        <f t="shared" ref="Z59:Z61" si="305">X59+Y59</f>
        <v>0</v>
      </c>
      <c r="AA59" s="35"/>
      <c r="AB59" s="35">
        <f t="shared" ref="AB59:AB61" si="306">Z59+AA59</f>
        <v>0</v>
      </c>
      <c r="AC59" s="35"/>
      <c r="AD59" s="35">
        <f t="shared" ref="AD59:AD61" si="307">AB59+AC59</f>
        <v>0</v>
      </c>
      <c r="AE59" s="35"/>
      <c r="AF59" s="35">
        <f t="shared" ref="AF59:AF61" si="308">AD59+AE59</f>
        <v>0</v>
      </c>
      <c r="AG59" s="35"/>
      <c r="AH59" s="35">
        <f t="shared" ref="AH59:AH61" si="309">AF59+AG59</f>
        <v>0</v>
      </c>
      <c r="AI59" s="35"/>
      <c r="AJ59" s="35">
        <f t="shared" ref="AJ59:AJ61" si="310">AH59+AI59</f>
        <v>0</v>
      </c>
      <c r="AK59" s="35"/>
      <c r="AL59" s="35">
        <f t="shared" ref="AL59:AL61" si="311">AJ59+AK59</f>
        <v>0</v>
      </c>
      <c r="AM59" s="46"/>
      <c r="AN59" s="35">
        <f t="shared" ref="AN59:AN61" si="312">AL59+AM59</f>
        <v>0</v>
      </c>
      <c r="AO59" s="35">
        <v>19435.099999999999</v>
      </c>
      <c r="AP59" s="35"/>
      <c r="AQ59" s="35">
        <f t="shared" si="18"/>
        <v>19435.099999999999</v>
      </c>
      <c r="AR59" s="35"/>
      <c r="AS59" s="35">
        <f t="shared" ref="AS59:AS61" si="313">AQ59+AR59</f>
        <v>19435.099999999999</v>
      </c>
      <c r="AT59" s="35"/>
      <c r="AU59" s="35">
        <f t="shared" ref="AU59:AU61" si="314">AS59+AT59</f>
        <v>19435.099999999999</v>
      </c>
      <c r="AV59" s="35"/>
      <c r="AW59" s="35">
        <f t="shared" ref="AW59:AW61" si="315">AU59+AV59</f>
        <v>19435.099999999999</v>
      </c>
      <c r="AX59" s="35"/>
      <c r="AY59" s="35">
        <f t="shared" ref="AY59:AY61" si="316">AW59+AX59</f>
        <v>19435.099999999999</v>
      </c>
      <c r="AZ59" s="35"/>
      <c r="BA59" s="35">
        <f t="shared" ref="BA59:BA61" si="317">AY59+AZ59</f>
        <v>19435.099999999999</v>
      </c>
      <c r="BB59" s="35"/>
      <c r="BC59" s="35">
        <f t="shared" ref="BC59:BC61" si="318">BA59+BB59</f>
        <v>19435.099999999999</v>
      </c>
      <c r="BD59" s="35"/>
      <c r="BE59" s="35">
        <f t="shared" ref="BE59:BE61" si="319">BC59+BD59</f>
        <v>19435.099999999999</v>
      </c>
      <c r="BF59" s="35"/>
      <c r="BG59" s="35">
        <f t="shared" ref="BG59:BG61" si="320">BE59+BF59</f>
        <v>19435.099999999999</v>
      </c>
      <c r="BH59" s="35"/>
      <c r="BI59" s="35">
        <f t="shared" ref="BI59:BI61" si="321">BG59+BH59</f>
        <v>19435.099999999999</v>
      </c>
      <c r="BJ59" s="35"/>
      <c r="BK59" s="35">
        <f t="shared" ref="BK59:BK61" si="322">BI59+BJ59</f>
        <v>19435.099999999999</v>
      </c>
      <c r="BL59" s="35"/>
      <c r="BM59" s="35">
        <f t="shared" ref="BM59:BM61" si="323">BK59+BL59</f>
        <v>19435.099999999999</v>
      </c>
      <c r="BN59" s="35"/>
      <c r="BO59" s="35">
        <f t="shared" ref="BO59:BO61" si="324">BM59+BN59</f>
        <v>19435.099999999999</v>
      </c>
      <c r="BP59" s="46"/>
      <c r="BQ59" s="35">
        <f t="shared" ref="BQ59:BQ61" si="325">BO59+BP59</f>
        <v>19435.099999999999</v>
      </c>
      <c r="BR59" s="35">
        <v>93792.299999999988</v>
      </c>
      <c r="BS59" s="35"/>
      <c r="BT59" s="35">
        <f t="shared" si="32"/>
        <v>93792.299999999988</v>
      </c>
      <c r="BU59" s="35"/>
      <c r="BV59" s="35">
        <f t="shared" ref="BV59:BV61" si="326">BT59+BU59</f>
        <v>93792.299999999988</v>
      </c>
      <c r="BW59" s="35"/>
      <c r="BX59" s="35">
        <f t="shared" ref="BX59:BX61" si="327">BV59+BW59</f>
        <v>93792.299999999988</v>
      </c>
      <c r="BY59" s="35"/>
      <c r="BZ59" s="35">
        <f t="shared" ref="BZ59:BZ61" si="328">BX59+BY59</f>
        <v>93792.299999999988</v>
      </c>
      <c r="CA59" s="35"/>
      <c r="CB59" s="35">
        <f t="shared" ref="CB59:CB61" si="329">BZ59+CA59</f>
        <v>93792.299999999988</v>
      </c>
      <c r="CC59" s="35"/>
      <c r="CD59" s="35">
        <f t="shared" ref="CD59:CD61" si="330">CB59+CC59</f>
        <v>93792.299999999988</v>
      </c>
      <c r="CE59" s="35"/>
      <c r="CF59" s="35">
        <f t="shared" ref="CF59:CF61" si="331">CD59+CE59</f>
        <v>93792.299999999988</v>
      </c>
      <c r="CG59" s="35"/>
      <c r="CH59" s="35">
        <f t="shared" ref="CH59:CH61" si="332">CF59+CG59</f>
        <v>93792.299999999988</v>
      </c>
      <c r="CI59" s="35"/>
      <c r="CJ59" s="35">
        <f t="shared" ref="CJ59:CJ61" si="333">CH59+CI59</f>
        <v>93792.299999999988</v>
      </c>
      <c r="CK59" s="35"/>
      <c r="CL59" s="35">
        <f t="shared" ref="CL59:CL61" si="334">CJ59+CK59</f>
        <v>93792.299999999988</v>
      </c>
      <c r="CM59" s="46"/>
      <c r="CN59" s="35">
        <f t="shared" ref="CN59:CN61" si="335">CL59+CM59</f>
        <v>93792.299999999988</v>
      </c>
      <c r="CO59" s="29" t="s">
        <v>198</v>
      </c>
      <c r="CP59" s="23" t="s">
        <v>49</v>
      </c>
      <c r="CQ59" s="11"/>
    </row>
    <row r="60" spans="1:95" x14ac:dyDescent="0.35">
      <c r="A60" s="1"/>
      <c r="B60" s="59" t="s">
        <v>12</v>
      </c>
      <c r="C60" s="59"/>
      <c r="D60" s="34">
        <v>0</v>
      </c>
      <c r="E60" s="35"/>
      <c r="F60" s="35">
        <f t="shared" si="0"/>
        <v>0</v>
      </c>
      <c r="G60" s="35"/>
      <c r="H60" s="35">
        <f t="shared" si="296"/>
        <v>0</v>
      </c>
      <c r="I60" s="35"/>
      <c r="J60" s="35">
        <f t="shared" si="297"/>
        <v>0</v>
      </c>
      <c r="K60" s="35"/>
      <c r="L60" s="35">
        <f t="shared" si="298"/>
        <v>0</v>
      </c>
      <c r="M60" s="35"/>
      <c r="N60" s="35">
        <f t="shared" si="299"/>
        <v>0</v>
      </c>
      <c r="O60" s="78"/>
      <c r="P60" s="35">
        <f t="shared" si="300"/>
        <v>0</v>
      </c>
      <c r="Q60" s="35"/>
      <c r="R60" s="35">
        <f t="shared" si="301"/>
        <v>0</v>
      </c>
      <c r="S60" s="35"/>
      <c r="T60" s="35">
        <f t="shared" si="302"/>
        <v>0</v>
      </c>
      <c r="U60" s="35"/>
      <c r="V60" s="35">
        <f t="shared" si="303"/>
        <v>0</v>
      </c>
      <c r="W60" s="35"/>
      <c r="X60" s="35">
        <f t="shared" si="304"/>
        <v>0</v>
      </c>
      <c r="Y60" s="35"/>
      <c r="Z60" s="35">
        <f t="shared" si="305"/>
        <v>0</v>
      </c>
      <c r="AA60" s="35"/>
      <c r="AB60" s="35">
        <f t="shared" si="306"/>
        <v>0</v>
      </c>
      <c r="AC60" s="35"/>
      <c r="AD60" s="35">
        <f t="shared" si="307"/>
        <v>0</v>
      </c>
      <c r="AE60" s="35"/>
      <c r="AF60" s="35">
        <f t="shared" si="308"/>
        <v>0</v>
      </c>
      <c r="AG60" s="35"/>
      <c r="AH60" s="35">
        <f t="shared" si="309"/>
        <v>0</v>
      </c>
      <c r="AI60" s="35"/>
      <c r="AJ60" s="35">
        <f t="shared" si="310"/>
        <v>0</v>
      </c>
      <c r="AK60" s="35"/>
      <c r="AL60" s="35">
        <f t="shared" si="311"/>
        <v>0</v>
      </c>
      <c r="AM60" s="46"/>
      <c r="AN60" s="35">
        <f t="shared" si="312"/>
        <v>0</v>
      </c>
      <c r="AO60" s="35">
        <v>0</v>
      </c>
      <c r="AP60" s="35"/>
      <c r="AQ60" s="35">
        <f t="shared" si="18"/>
        <v>0</v>
      </c>
      <c r="AR60" s="35"/>
      <c r="AS60" s="35">
        <f t="shared" si="313"/>
        <v>0</v>
      </c>
      <c r="AT60" s="35"/>
      <c r="AU60" s="35">
        <f t="shared" si="314"/>
        <v>0</v>
      </c>
      <c r="AV60" s="35"/>
      <c r="AW60" s="35">
        <f t="shared" si="315"/>
        <v>0</v>
      </c>
      <c r="AX60" s="35"/>
      <c r="AY60" s="35">
        <f t="shared" si="316"/>
        <v>0</v>
      </c>
      <c r="AZ60" s="35"/>
      <c r="BA60" s="35">
        <f t="shared" si="317"/>
        <v>0</v>
      </c>
      <c r="BB60" s="35"/>
      <c r="BC60" s="35">
        <f t="shared" si="318"/>
        <v>0</v>
      </c>
      <c r="BD60" s="35"/>
      <c r="BE60" s="35">
        <f t="shared" si="319"/>
        <v>0</v>
      </c>
      <c r="BF60" s="35"/>
      <c r="BG60" s="35">
        <f t="shared" si="320"/>
        <v>0</v>
      </c>
      <c r="BH60" s="35"/>
      <c r="BI60" s="35">
        <f t="shared" si="321"/>
        <v>0</v>
      </c>
      <c r="BJ60" s="35"/>
      <c r="BK60" s="35">
        <f t="shared" si="322"/>
        <v>0</v>
      </c>
      <c r="BL60" s="35"/>
      <c r="BM60" s="35">
        <f t="shared" si="323"/>
        <v>0</v>
      </c>
      <c r="BN60" s="35"/>
      <c r="BO60" s="35">
        <f t="shared" si="324"/>
        <v>0</v>
      </c>
      <c r="BP60" s="46"/>
      <c r="BQ60" s="35">
        <f t="shared" si="325"/>
        <v>0</v>
      </c>
      <c r="BR60" s="35">
        <v>106772.6</v>
      </c>
      <c r="BS60" s="35"/>
      <c r="BT60" s="35">
        <f t="shared" si="32"/>
        <v>106772.6</v>
      </c>
      <c r="BU60" s="35"/>
      <c r="BV60" s="35">
        <f t="shared" si="326"/>
        <v>106772.6</v>
      </c>
      <c r="BW60" s="35"/>
      <c r="BX60" s="35">
        <f t="shared" si="327"/>
        <v>106772.6</v>
      </c>
      <c r="BY60" s="35"/>
      <c r="BZ60" s="35">
        <f t="shared" si="328"/>
        <v>106772.6</v>
      </c>
      <c r="CA60" s="35"/>
      <c r="CB60" s="35">
        <f t="shared" si="329"/>
        <v>106772.6</v>
      </c>
      <c r="CC60" s="35"/>
      <c r="CD60" s="35">
        <f t="shared" si="330"/>
        <v>106772.6</v>
      </c>
      <c r="CE60" s="35"/>
      <c r="CF60" s="35">
        <f t="shared" si="331"/>
        <v>106772.6</v>
      </c>
      <c r="CG60" s="35"/>
      <c r="CH60" s="35">
        <f t="shared" si="332"/>
        <v>106772.6</v>
      </c>
      <c r="CI60" s="35"/>
      <c r="CJ60" s="35">
        <f t="shared" si="333"/>
        <v>106772.6</v>
      </c>
      <c r="CK60" s="35"/>
      <c r="CL60" s="35">
        <f t="shared" si="334"/>
        <v>106772.6</v>
      </c>
      <c r="CM60" s="46"/>
      <c r="CN60" s="35">
        <f t="shared" si="335"/>
        <v>106772.6</v>
      </c>
      <c r="CO60" s="29" t="s">
        <v>301</v>
      </c>
      <c r="CQ60" s="11"/>
    </row>
    <row r="61" spans="1:95" ht="54" x14ac:dyDescent="0.35">
      <c r="A61" s="1" t="s">
        <v>71</v>
      </c>
      <c r="B61" s="118" t="s">
        <v>343</v>
      </c>
      <c r="C61" s="59" t="s">
        <v>32</v>
      </c>
      <c r="D61" s="34">
        <v>17739.900000000001</v>
      </c>
      <c r="E61" s="35">
        <f>E63+E64+E65</f>
        <v>368533.6</v>
      </c>
      <c r="F61" s="35">
        <f t="shared" si="0"/>
        <v>386273.5</v>
      </c>
      <c r="G61" s="35">
        <f>G63+G64+G65</f>
        <v>0</v>
      </c>
      <c r="H61" s="35">
        <f t="shared" si="296"/>
        <v>386273.5</v>
      </c>
      <c r="I61" s="35">
        <f>I63+I64+I65</f>
        <v>0</v>
      </c>
      <c r="J61" s="35">
        <f t="shared" si="297"/>
        <v>386273.5</v>
      </c>
      <c r="K61" s="35">
        <f>K63+K64+K65</f>
        <v>0</v>
      </c>
      <c r="L61" s="35">
        <f t="shared" si="298"/>
        <v>386273.5</v>
      </c>
      <c r="M61" s="35">
        <f>M63+M64+M65</f>
        <v>0</v>
      </c>
      <c r="N61" s="35">
        <f t="shared" si="299"/>
        <v>386273.5</v>
      </c>
      <c r="O61" s="78">
        <f>O63+O64+O65</f>
        <v>0</v>
      </c>
      <c r="P61" s="35">
        <f t="shared" si="300"/>
        <v>386273.5</v>
      </c>
      <c r="Q61" s="35">
        <f>Q63+Q64+Q65</f>
        <v>0</v>
      </c>
      <c r="R61" s="35">
        <f t="shared" si="301"/>
        <v>386273.5</v>
      </c>
      <c r="S61" s="35">
        <f>S63+S64+S65</f>
        <v>0</v>
      </c>
      <c r="T61" s="35">
        <f t="shared" si="302"/>
        <v>386273.5</v>
      </c>
      <c r="U61" s="35">
        <f>U63+U64+U65</f>
        <v>0</v>
      </c>
      <c r="V61" s="35">
        <f t="shared" si="303"/>
        <v>386273.5</v>
      </c>
      <c r="W61" s="35">
        <f>W63+W64+W65</f>
        <v>0</v>
      </c>
      <c r="X61" s="35">
        <f t="shared" si="304"/>
        <v>386273.5</v>
      </c>
      <c r="Y61" s="35">
        <f>Y63+Y64+Y65</f>
        <v>-19203.5</v>
      </c>
      <c r="Z61" s="35">
        <f t="shared" si="305"/>
        <v>367070</v>
      </c>
      <c r="AA61" s="35">
        <f>AA63+AA64+AA65</f>
        <v>-25000</v>
      </c>
      <c r="AB61" s="35">
        <f t="shared" si="306"/>
        <v>342070</v>
      </c>
      <c r="AC61" s="35">
        <f>AC63+AC64+AC65</f>
        <v>0</v>
      </c>
      <c r="AD61" s="35">
        <f t="shared" si="307"/>
        <v>342070</v>
      </c>
      <c r="AE61" s="35">
        <f>AE63+AE64+AE65</f>
        <v>-115300</v>
      </c>
      <c r="AF61" s="35">
        <f t="shared" si="308"/>
        <v>226770</v>
      </c>
      <c r="AG61" s="35">
        <f>AG63+AG64+AG65</f>
        <v>0</v>
      </c>
      <c r="AH61" s="35">
        <f t="shared" si="309"/>
        <v>226770</v>
      </c>
      <c r="AI61" s="35">
        <f>AI63+AI64+AI65</f>
        <v>0</v>
      </c>
      <c r="AJ61" s="35">
        <f t="shared" si="310"/>
        <v>226770</v>
      </c>
      <c r="AK61" s="35">
        <f>AK63+AK64+AK65</f>
        <v>0</v>
      </c>
      <c r="AL61" s="35">
        <f t="shared" si="311"/>
        <v>226770</v>
      </c>
      <c r="AM61" s="46">
        <f>AM63+AM64+AM65</f>
        <v>0</v>
      </c>
      <c r="AN61" s="35">
        <f t="shared" si="312"/>
        <v>226770</v>
      </c>
      <c r="AO61" s="35">
        <v>359255.5</v>
      </c>
      <c r="AP61" s="35">
        <f>AP63+AP64+AP65</f>
        <v>339200.5</v>
      </c>
      <c r="AQ61" s="35">
        <f t="shared" si="18"/>
        <v>698456</v>
      </c>
      <c r="AR61" s="35">
        <f>AR63+AR64+AR65</f>
        <v>-179602.7</v>
      </c>
      <c r="AS61" s="35">
        <f t="shared" si="313"/>
        <v>518853.3</v>
      </c>
      <c r="AT61" s="35">
        <f>AT63+AT64+AT65</f>
        <v>0</v>
      </c>
      <c r="AU61" s="35">
        <f t="shared" si="314"/>
        <v>518853.3</v>
      </c>
      <c r="AV61" s="35">
        <f>AV63+AV64+AV65</f>
        <v>0</v>
      </c>
      <c r="AW61" s="35">
        <f t="shared" si="315"/>
        <v>518853.3</v>
      </c>
      <c r="AX61" s="35">
        <f>AX63+AX64+AX65</f>
        <v>0</v>
      </c>
      <c r="AY61" s="35">
        <f t="shared" si="316"/>
        <v>518853.3</v>
      </c>
      <c r="AZ61" s="35">
        <f>AZ63+AZ64+AZ65</f>
        <v>0</v>
      </c>
      <c r="BA61" s="35">
        <f t="shared" si="317"/>
        <v>518853.3</v>
      </c>
      <c r="BB61" s="35">
        <f>BB63+BB64+BB65</f>
        <v>0</v>
      </c>
      <c r="BC61" s="35">
        <f t="shared" si="318"/>
        <v>518853.3</v>
      </c>
      <c r="BD61" s="35">
        <f>BD63+BD64+BD65</f>
        <v>19203.5</v>
      </c>
      <c r="BE61" s="35">
        <f t="shared" si="319"/>
        <v>538056.80000000005</v>
      </c>
      <c r="BF61" s="35">
        <f>BF63+BF64+BF65</f>
        <v>25000</v>
      </c>
      <c r="BG61" s="35">
        <f t="shared" si="320"/>
        <v>563056.80000000005</v>
      </c>
      <c r="BH61" s="35">
        <f>BH63+BH64+BH65</f>
        <v>0</v>
      </c>
      <c r="BI61" s="35">
        <f t="shared" si="321"/>
        <v>563056.80000000005</v>
      </c>
      <c r="BJ61" s="35">
        <f>BJ63+BJ64+BJ65</f>
        <v>115300</v>
      </c>
      <c r="BK61" s="35">
        <f t="shared" si="322"/>
        <v>678356.8</v>
      </c>
      <c r="BL61" s="35">
        <f>BL63+BL64+BL65</f>
        <v>0</v>
      </c>
      <c r="BM61" s="35">
        <f t="shared" si="323"/>
        <v>678356.8</v>
      </c>
      <c r="BN61" s="35">
        <f>BN63+BN64+BN65</f>
        <v>0</v>
      </c>
      <c r="BO61" s="35">
        <f t="shared" si="324"/>
        <v>678356.8</v>
      </c>
      <c r="BP61" s="46">
        <f>BP63+BP64+BP65</f>
        <v>0</v>
      </c>
      <c r="BQ61" s="35">
        <f t="shared" si="325"/>
        <v>678356.8</v>
      </c>
      <c r="BR61" s="35">
        <v>94000</v>
      </c>
      <c r="BS61" s="35">
        <f>BS63+BS64+BS65</f>
        <v>-94000</v>
      </c>
      <c r="BT61" s="35">
        <f t="shared" si="32"/>
        <v>0</v>
      </c>
      <c r="BU61" s="35">
        <f>BU63+BU64+BU65</f>
        <v>0</v>
      </c>
      <c r="BV61" s="35">
        <f t="shared" si="326"/>
        <v>0</v>
      </c>
      <c r="BW61" s="35">
        <f>BW63+BW64+BW65</f>
        <v>0</v>
      </c>
      <c r="BX61" s="35">
        <f t="shared" si="327"/>
        <v>0</v>
      </c>
      <c r="BY61" s="35">
        <f>BY63+BY64+BY65</f>
        <v>0</v>
      </c>
      <c r="BZ61" s="35">
        <f t="shared" si="328"/>
        <v>0</v>
      </c>
      <c r="CA61" s="35">
        <f>CA63+CA64+CA65</f>
        <v>0</v>
      </c>
      <c r="CB61" s="35">
        <f t="shared" si="329"/>
        <v>0</v>
      </c>
      <c r="CC61" s="35">
        <f>CC63+CC64+CC65</f>
        <v>0</v>
      </c>
      <c r="CD61" s="35">
        <f t="shared" si="330"/>
        <v>0</v>
      </c>
      <c r="CE61" s="35">
        <f>CE63+CE64+CE65</f>
        <v>0</v>
      </c>
      <c r="CF61" s="35">
        <f t="shared" si="331"/>
        <v>0</v>
      </c>
      <c r="CG61" s="35">
        <f>CG63+CG64+CG65</f>
        <v>0</v>
      </c>
      <c r="CH61" s="35">
        <f t="shared" si="332"/>
        <v>0</v>
      </c>
      <c r="CI61" s="35">
        <f>CI63+CI64+CI65</f>
        <v>0</v>
      </c>
      <c r="CJ61" s="35">
        <f t="shared" si="333"/>
        <v>0</v>
      </c>
      <c r="CK61" s="35">
        <f>CK63+CK64+CK65</f>
        <v>0</v>
      </c>
      <c r="CL61" s="35">
        <f t="shared" si="334"/>
        <v>0</v>
      </c>
      <c r="CM61" s="46">
        <f>CM63+CM64+CM65</f>
        <v>0</v>
      </c>
      <c r="CN61" s="35">
        <f t="shared" si="335"/>
        <v>0</v>
      </c>
      <c r="CQ61" s="11"/>
    </row>
    <row r="62" spans="1:95" x14ac:dyDescent="0.35">
      <c r="A62" s="1"/>
      <c r="B62" s="7" t="s">
        <v>5</v>
      </c>
      <c r="C62" s="59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78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46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46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46"/>
      <c r="CN62" s="35"/>
      <c r="CO62" s="29"/>
      <c r="CQ62" s="11"/>
    </row>
    <row r="63" spans="1:95" hidden="1" x14ac:dyDescent="0.35">
      <c r="A63" s="1"/>
      <c r="B63" s="7" t="s">
        <v>6</v>
      </c>
      <c r="C63" s="43"/>
      <c r="D63" s="34">
        <v>17739.900000000001</v>
      </c>
      <c r="E63" s="35">
        <v>178999.9</v>
      </c>
      <c r="F63" s="35">
        <f t="shared" si="0"/>
        <v>196739.8</v>
      </c>
      <c r="G63" s="35"/>
      <c r="H63" s="35">
        <f t="shared" ref="H63:H66" si="336">F63+G63</f>
        <v>196739.8</v>
      </c>
      <c r="I63" s="35"/>
      <c r="J63" s="35">
        <f t="shared" ref="J63:J66" si="337">H63+I63</f>
        <v>196739.8</v>
      </c>
      <c r="K63" s="35"/>
      <c r="L63" s="35">
        <f t="shared" ref="L63:L66" si="338">J63+K63</f>
        <v>196739.8</v>
      </c>
      <c r="M63" s="35"/>
      <c r="N63" s="35">
        <f t="shared" ref="N63:N66" si="339">L63+M63</f>
        <v>196739.8</v>
      </c>
      <c r="O63" s="78"/>
      <c r="P63" s="35">
        <f t="shared" ref="P63:P66" si="340">N63+O63</f>
        <v>196739.8</v>
      </c>
      <c r="Q63" s="35"/>
      <c r="R63" s="35">
        <f t="shared" ref="R63:R66" si="341">P63+Q63</f>
        <v>196739.8</v>
      </c>
      <c r="S63" s="35"/>
      <c r="T63" s="35">
        <f t="shared" ref="T63:T66" si="342">R63+S63</f>
        <v>196739.8</v>
      </c>
      <c r="U63" s="35"/>
      <c r="V63" s="35">
        <f t="shared" ref="V63:V66" si="343">T63+U63</f>
        <v>196739.8</v>
      </c>
      <c r="W63" s="35"/>
      <c r="X63" s="35">
        <f t="shared" ref="X63:X66" si="344">V63+W63</f>
        <v>196739.8</v>
      </c>
      <c r="Y63" s="35">
        <v>-19203.5</v>
      </c>
      <c r="Z63" s="35">
        <f t="shared" ref="Z63:Z66" si="345">X63+Y63</f>
        <v>177536.3</v>
      </c>
      <c r="AA63" s="35">
        <v>-25000</v>
      </c>
      <c r="AB63" s="35">
        <f t="shared" ref="AB63:AB66" si="346">Z63+AA63</f>
        <v>152536.29999999999</v>
      </c>
      <c r="AC63" s="35"/>
      <c r="AD63" s="35">
        <f t="shared" ref="AD63:AD66" si="347">AB63+AC63</f>
        <v>152536.29999999999</v>
      </c>
      <c r="AE63" s="35">
        <v>-115300</v>
      </c>
      <c r="AF63" s="35">
        <f t="shared" ref="AF63:AF66" si="348">AD63+AE63</f>
        <v>37236.299999999988</v>
      </c>
      <c r="AG63" s="35"/>
      <c r="AH63" s="35">
        <f t="shared" ref="AH63:AH66" si="349">AF63+AG63</f>
        <v>37236.299999999988</v>
      </c>
      <c r="AI63" s="35"/>
      <c r="AJ63" s="35">
        <f t="shared" ref="AJ63:AJ66" si="350">AH63+AI63</f>
        <v>37236.299999999988</v>
      </c>
      <c r="AK63" s="35"/>
      <c r="AL63" s="35">
        <f t="shared" ref="AL63:AL66" si="351">AJ63+AK63</f>
        <v>37236.299999999988</v>
      </c>
      <c r="AM63" s="46"/>
      <c r="AN63" s="35">
        <f t="shared" ref="AN63:AN66" si="352">AL63+AM63</f>
        <v>37236.299999999988</v>
      </c>
      <c r="AO63" s="35">
        <v>359255.5</v>
      </c>
      <c r="AP63" s="35">
        <v>-166015.79999999999</v>
      </c>
      <c r="AQ63" s="35">
        <f t="shared" si="18"/>
        <v>193239.7</v>
      </c>
      <c r="AR63" s="35">
        <v>-179602.7</v>
      </c>
      <c r="AS63" s="35">
        <f t="shared" ref="AS63:AS66" si="353">AQ63+AR63</f>
        <v>13637</v>
      </c>
      <c r="AT63" s="35"/>
      <c r="AU63" s="35">
        <f t="shared" ref="AU63:AU66" si="354">AS63+AT63</f>
        <v>13637</v>
      </c>
      <c r="AV63" s="35"/>
      <c r="AW63" s="35">
        <f t="shared" ref="AW63:AW66" si="355">AU63+AV63</f>
        <v>13637</v>
      </c>
      <c r="AX63" s="35"/>
      <c r="AY63" s="35">
        <f t="shared" ref="AY63:AY66" si="356">AW63+AX63</f>
        <v>13637</v>
      </c>
      <c r="AZ63" s="35"/>
      <c r="BA63" s="35">
        <f t="shared" ref="BA63:BA66" si="357">AY63+AZ63</f>
        <v>13637</v>
      </c>
      <c r="BB63" s="35"/>
      <c r="BC63" s="35">
        <f t="shared" ref="BC63:BC66" si="358">BA63+BB63</f>
        <v>13637</v>
      </c>
      <c r="BD63" s="35">
        <v>19203.5</v>
      </c>
      <c r="BE63" s="35">
        <f t="shared" ref="BE63:BE66" si="359">BC63+BD63</f>
        <v>32840.5</v>
      </c>
      <c r="BF63" s="35">
        <v>25000</v>
      </c>
      <c r="BG63" s="35">
        <f t="shared" ref="BG63:BG66" si="360">BE63+BF63</f>
        <v>57840.5</v>
      </c>
      <c r="BH63" s="35"/>
      <c r="BI63" s="35">
        <f t="shared" ref="BI63:BI66" si="361">BG63+BH63</f>
        <v>57840.5</v>
      </c>
      <c r="BJ63" s="35">
        <v>115300</v>
      </c>
      <c r="BK63" s="35">
        <f t="shared" ref="BK63:BK66" si="362">BI63+BJ63</f>
        <v>173140.5</v>
      </c>
      <c r="BL63" s="35"/>
      <c r="BM63" s="35">
        <f t="shared" ref="BM63:BM66" si="363">BK63+BL63</f>
        <v>173140.5</v>
      </c>
      <c r="BN63" s="35"/>
      <c r="BO63" s="35">
        <f t="shared" ref="BO63:BO66" si="364">BM63+BN63</f>
        <v>173140.5</v>
      </c>
      <c r="BP63" s="46"/>
      <c r="BQ63" s="35">
        <f t="shared" ref="BQ63:BQ66" si="365">BO63+BP63</f>
        <v>173140.5</v>
      </c>
      <c r="BR63" s="35">
        <v>94000</v>
      </c>
      <c r="BS63" s="35">
        <v>-94000</v>
      </c>
      <c r="BT63" s="35">
        <f t="shared" si="32"/>
        <v>0</v>
      </c>
      <c r="BU63" s="35"/>
      <c r="BV63" s="35">
        <f t="shared" ref="BV63:BV66" si="366">BT63+BU63</f>
        <v>0</v>
      </c>
      <c r="BW63" s="35"/>
      <c r="BX63" s="35">
        <f t="shared" ref="BX63:BX66" si="367">BV63+BW63</f>
        <v>0</v>
      </c>
      <c r="BY63" s="35"/>
      <c r="BZ63" s="35">
        <f t="shared" ref="BZ63:BZ66" si="368">BX63+BY63</f>
        <v>0</v>
      </c>
      <c r="CA63" s="35"/>
      <c r="CB63" s="35">
        <f t="shared" ref="CB63:CB66" si="369">BZ63+CA63</f>
        <v>0</v>
      </c>
      <c r="CC63" s="35"/>
      <c r="CD63" s="35">
        <f t="shared" ref="CD63:CD66" si="370">CB63+CC63</f>
        <v>0</v>
      </c>
      <c r="CE63" s="35"/>
      <c r="CF63" s="35">
        <f t="shared" ref="CF63:CF66" si="371">CD63+CE63</f>
        <v>0</v>
      </c>
      <c r="CG63" s="35"/>
      <c r="CH63" s="35">
        <f t="shared" ref="CH63:CH66" si="372">CF63+CG63</f>
        <v>0</v>
      </c>
      <c r="CI63" s="35"/>
      <c r="CJ63" s="35">
        <f t="shared" ref="CJ63:CJ66" si="373">CH63+CI63</f>
        <v>0</v>
      </c>
      <c r="CK63" s="35"/>
      <c r="CL63" s="35">
        <f t="shared" ref="CL63:CL66" si="374">CJ63+CK63</f>
        <v>0</v>
      </c>
      <c r="CM63" s="46"/>
      <c r="CN63" s="35">
        <f t="shared" ref="CN63:CN66" si="375">CL63+CM63</f>
        <v>0</v>
      </c>
      <c r="CO63" s="29" t="s">
        <v>199</v>
      </c>
      <c r="CP63" s="23" t="s">
        <v>49</v>
      </c>
      <c r="CQ63" s="11"/>
    </row>
    <row r="64" spans="1:95" x14ac:dyDescent="0.35">
      <c r="A64" s="1"/>
      <c r="B64" s="59" t="s">
        <v>12</v>
      </c>
      <c r="C64" s="59"/>
      <c r="D64" s="34"/>
      <c r="E64" s="35">
        <v>9476.7000000000007</v>
      </c>
      <c r="F64" s="35">
        <f t="shared" si="0"/>
        <v>9476.7000000000007</v>
      </c>
      <c r="G64" s="35"/>
      <c r="H64" s="35">
        <f t="shared" si="336"/>
        <v>9476.7000000000007</v>
      </c>
      <c r="I64" s="35"/>
      <c r="J64" s="35">
        <f t="shared" si="337"/>
        <v>9476.7000000000007</v>
      </c>
      <c r="K64" s="35"/>
      <c r="L64" s="35">
        <f t="shared" si="338"/>
        <v>9476.7000000000007</v>
      </c>
      <c r="M64" s="35"/>
      <c r="N64" s="35">
        <f t="shared" si="339"/>
        <v>9476.7000000000007</v>
      </c>
      <c r="O64" s="78"/>
      <c r="P64" s="35">
        <f t="shared" si="340"/>
        <v>9476.7000000000007</v>
      </c>
      <c r="Q64" s="35"/>
      <c r="R64" s="35">
        <f t="shared" si="341"/>
        <v>9476.7000000000007</v>
      </c>
      <c r="S64" s="35"/>
      <c r="T64" s="35">
        <f t="shared" si="342"/>
        <v>9476.7000000000007</v>
      </c>
      <c r="U64" s="35"/>
      <c r="V64" s="35">
        <f t="shared" si="343"/>
        <v>9476.7000000000007</v>
      </c>
      <c r="W64" s="35"/>
      <c r="X64" s="35">
        <f t="shared" si="344"/>
        <v>9476.7000000000007</v>
      </c>
      <c r="Y64" s="35"/>
      <c r="Z64" s="35">
        <f t="shared" si="345"/>
        <v>9476.7000000000007</v>
      </c>
      <c r="AA64" s="35"/>
      <c r="AB64" s="35">
        <f t="shared" si="346"/>
        <v>9476.7000000000007</v>
      </c>
      <c r="AC64" s="35"/>
      <c r="AD64" s="35">
        <f t="shared" si="347"/>
        <v>9476.7000000000007</v>
      </c>
      <c r="AE64" s="35"/>
      <c r="AF64" s="35">
        <f t="shared" si="348"/>
        <v>9476.7000000000007</v>
      </c>
      <c r="AG64" s="35"/>
      <c r="AH64" s="35">
        <f t="shared" si="349"/>
        <v>9476.7000000000007</v>
      </c>
      <c r="AI64" s="35"/>
      <c r="AJ64" s="35">
        <f t="shared" si="350"/>
        <v>9476.7000000000007</v>
      </c>
      <c r="AK64" s="35"/>
      <c r="AL64" s="35">
        <f t="shared" si="351"/>
        <v>9476.7000000000007</v>
      </c>
      <c r="AM64" s="46"/>
      <c r="AN64" s="35">
        <f t="shared" si="352"/>
        <v>9476.7000000000007</v>
      </c>
      <c r="AO64" s="35"/>
      <c r="AP64" s="35">
        <v>25260.799999999999</v>
      </c>
      <c r="AQ64" s="35">
        <f t="shared" si="18"/>
        <v>25260.799999999999</v>
      </c>
      <c r="AR64" s="35"/>
      <c r="AS64" s="35">
        <f t="shared" si="353"/>
        <v>25260.799999999999</v>
      </c>
      <c r="AT64" s="35"/>
      <c r="AU64" s="35">
        <f t="shared" si="354"/>
        <v>25260.799999999999</v>
      </c>
      <c r="AV64" s="35"/>
      <c r="AW64" s="35">
        <f t="shared" si="355"/>
        <v>25260.799999999999</v>
      </c>
      <c r="AX64" s="35"/>
      <c r="AY64" s="35">
        <f t="shared" si="356"/>
        <v>25260.799999999999</v>
      </c>
      <c r="AZ64" s="35"/>
      <c r="BA64" s="35">
        <f t="shared" si="357"/>
        <v>25260.799999999999</v>
      </c>
      <c r="BB64" s="35"/>
      <c r="BC64" s="35">
        <f t="shared" si="358"/>
        <v>25260.799999999999</v>
      </c>
      <c r="BD64" s="35"/>
      <c r="BE64" s="35">
        <f t="shared" si="359"/>
        <v>25260.799999999999</v>
      </c>
      <c r="BF64" s="35"/>
      <c r="BG64" s="35">
        <f t="shared" si="360"/>
        <v>25260.799999999999</v>
      </c>
      <c r="BH64" s="35"/>
      <c r="BI64" s="35">
        <f t="shared" si="361"/>
        <v>25260.799999999999</v>
      </c>
      <c r="BJ64" s="35"/>
      <c r="BK64" s="35">
        <f t="shared" si="362"/>
        <v>25260.799999999999</v>
      </c>
      <c r="BL64" s="35"/>
      <c r="BM64" s="35">
        <f t="shared" si="363"/>
        <v>25260.799999999999</v>
      </c>
      <c r="BN64" s="35"/>
      <c r="BO64" s="35">
        <f t="shared" si="364"/>
        <v>25260.799999999999</v>
      </c>
      <c r="BP64" s="46"/>
      <c r="BQ64" s="35">
        <f t="shared" si="365"/>
        <v>25260.799999999999</v>
      </c>
      <c r="BR64" s="35"/>
      <c r="BS64" s="35"/>
      <c r="BT64" s="35">
        <f t="shared" si="32"/>
        <v>0</v>
      </c>
      <c r="BU64" s="35"/>
      <c r="BV64" s="35">
        <f t="shared" si="366"/>
        <v>0</v>
      </c>
      <c r="BW64" s="35"/>
      <c r="BX64" s="35">
        <f t="shared" si="367"/>
        <v>0</v>
      </c>
      <c r="BY64" s="35"/>
      <c r="BZ64" s="35">
        <f t="shared" si="368"/>
        <v>0</v>
      </c>
      <c r="CA64" s="35"/>
      <c r="CB64" s="35">
        <f t="shared" si="369"/>
        <v>0</v>
      </c>
      <c r="CC64" s="35"/>
      <c r="CD64" s="35">
        <f t="shared" si="370"/>
        <v>0</v>
      </c>
      <c r="CE64" s="35"/>
      <c r="CF64" s="35">
        <f t="shared" si="371"/>
        <v>0</v>
      </c>
      <c r="CG64" s="35"/>
      <c r="CH64" s="35">
        <f t="shared" si="372"/>
        <v>0</v>
      </c>
      <c r="CI64" s="35"/>
      <c r="CJ64" s="35">
        <f t="shared" si="373"/>
        <v>0</v>
      </c>
      <c r="CK64" s="35"/>
      <c r="CL64" s="35">
        <f t="shared" si="374"/>
        <v>0</v>
      </c>
      <c r="CM64" s="46"/>
      <c r="CN64" s="35">
        <f t="shared" si="375"/>
        <v>0</v>
      </c>
      <c r="CO64" s="29" t="s">
        <v>304</v>
      </c>
      <c r="CQ64" s="11"/>
    </row>
    <row r="65" spans="1:95" x14ac:dyDescent="0.35">
      <c r="A65" s="1"/>
      <c r="B65" s="118" t="s">
        <v>27</v>
      </c>
      <c r="C65" s="59"/>
      <c r="D65" s="34"/>
      <c r="E65" s="35">
        <v>180057</v>
      </c>
      <c r="F65" s="35">
        <f t="shared" si="0"/>
        <v>180057</v>
      </c>
      <c r="G65" s="35"/>
      <c r="H65" s="35">
        <f t="shared" si="336"/>
        <v>180057</v>
      </c>
      <c r="I65" s="35"/>
      <c r="J65" s="35">
        <f t="shared" si="337"/>
        <v>180057</v>
      </c>
      <c r="K65" s="35"/>
      <c r="L65" s="35">
        <f t="shared" si="338"/>
        <v>180057</v>
      </c>
      <c r="M65" s="35"/>
      <c r="N65" s="35">
        <f t="shared" si="339"/>
        <v>180057</v>
      </c>
      <c r="O65" s="78"/>
      <c r="P65" s="35">
        <f t="shared" si="340"/>
        <v>180057</v>
      </c>
      <c r="Q65" s="35"/>
      <c r="R65" s="35">
        <f t="shared" si="341"/>
        <v>180057</v>
      </c>
      <c r="S65" s="35"/>
      <c r="T65" s="35">
        <f t="shared" si="342"/>
        <v>180057</v>
      </c>
      <c r="U65" s="35"/>
      <c r="V65" s="35">
        <f t="shared" si="343"/>
        <v>180057</v>
      </c>
      <c r="W65" s="35"/>
      <c r="X65" s="35">
        <f t="shared" si="344"/>
        <v>180057</v>
      </c>
      <c r="Y65" s="35"/>
      <c r="Z65" s="35">
        <f t="shared" si="345"/>
        <v>180057</v>
      </c>
      <c r="AA65" s="35"/>
      <c r="AB65" s="35">
        <f t="shared" si="346"/>
        <v>180057</v>
      </c>
      <c r="AC65" s="35"/>
      <c r="AD65" s="35">
        <f t="shared" si="347"/>
        <v>180057</v>
      </c>
      <c r="AE65" s="35"/>
      <c r="AF65" s="35">
        <f t="shared" si="348"/>
        <v>180057</v>
      </c>
      <c r="AG65" s="35"/>
      <c r="AH65" s="35">
        <f t="shared" si="349"/>
        <v>180057</v>
      </c>
      <c r="AI65" s="35"/>
      <c r="AJ65" s="35">
        <f t="shared" si="350"/>
        <v>180057</v>
      </c>
      <c r="AK65" s="35"/>
      <c r="AL65" s="35">
        <f t="shared" si="351"/>
        <v>180057</v>
      </c>
      <c r="AM65" s="46"/>
      <c r="AN65" s="35">
        <f t="shared" si="352"/>
        <v>180057</v>
      </c>
      <c r="AO65" s="35"/>
      <c r="AP65" s="35">
        <v>479955.5</v>
      </c>
      <c r="AQ65" s="35">
        <f t="shared" si="18"/>
        <v>479955.5</v>
      </c>
      <c r="AR65" s="35"/>
      <c r="AS65" s="35">
        <f t="shared" si="353"/>
        <v>479955.5</v>
      </c>
      <c r="AT65" s="35"/>
      <c r="AU65" s="35">
        <f t="shared" si="354"/>
        <v>479955.5</v>
      </c>
      <c r="AV65" s="35"/>
      <c r="AW65" s="35">
        <f t="shared" si="355"/>
        <v>479955.5</v>
      </c>
      <c r="AX65" s="35"/>
      <c r="AY65" s="35">
        <f t="shared" si="356"/>
        <v>479955.5</v>
      </c>
      <c r="AZ65" s="35"/>
      <c r="BA65" s="35">
        <f t="shared" si="357"/>
        <v>479955.5</v>
      </c>
      <c r="BB65" s="35"/>
      <c r="BC65" s="35">
        <f t="shared" si="358"/>
        <v>479955.5</v>
      </c>
      <c r="BD65" s="35"/>
      <c r="BE65" s="35">
        <f t="shared" si="359"/>
        <v>479955.5</v>
      </c>
      <c r="BF65" s="35"/>
      <c r="BG65" s="35">
        <f t="shared" si="360"/>
        <v>479955.5</v>
      </c>
      <c r="BH65" s="35"/>
      <c r="BI65" s="35">
        <f t="shared" si="361"/>
        <v>479955.5</v>
      </c>
      <c r="BJ65" s="35"/>
      <c r="BK65" s="35">
        <f t="shared" si="362"/>
        <v>479955.5</v>
      </c>
      <c r="BL65" s="35"/>
      <c r="BM65" s="35">
        <f t="shared" si="363"/>
        <v>479955.5</v>
      </c>
      <c r="BN65" s="35"/>
      <c r="BO65" s="35">
        <f t="shared" si="364"/>
        <v>479955.5</v>
      </c>
      <c r="BP65" s="46"/>
      <c r="BQ65" s="35">
        <f t="shared" si="365"/>
        <v>479955.5</v>
      </c>
      <c r="BR65" s="35"/>
      <c r="BS65" s="35"/>
      <c r="BT65" s="35">
        <f t="shared" si="32"/>
        <v>0</v>
      </c>
      <c r="BU65" s="35"/>
      <c r="BV65" s="35">
        <f t="shared" si="366"/>
        <v>0</v>
      </c>
      <c r="BW65" s="35"/>
      <c r="BX65" s="35">
        <f t="shared" si="367"/>
        <v>0</v>
      </c>
      <c r="BY65" s="35"/>
      <c r="BZ65" s="35">
        <f t="shared" si="368"/>
        <v>0</v>
      </c>
      <c r="CA65" s="35"/>
      <c r="CB65" s="35">
        <f t="shared" si="369"/>
        <v>0</v>
      </c>
      <c r="CC65" s="35"/>
      <c r="CD65" s="35">
        <f t="shared" si="370"/>
        <v>0</v>
      </c>
      <c r="CE65" s="35"/>
      <c r="CF65" s="35">
        <f t="shared" si="371"/>
        <v>0</v>
      </c>
      <c r="CG65" s="35"/>
      <c r="CH65" s="35">
        <f t="shared" si="372"/>
        <v>0</v>
      </c>
      <c r="CI65" s="35"/>
      <c r="CJ65" s="35">
        <f t="shared" si="373"/>
        <v>0</v>
      </c>
      <c r="CK65" s="35"/>
      <c r="CL65" s="35">
        <f t="shared" si="374"/>
        <v>0</v>
      </c>
      <c r="CM65" s="46"/>
      <c r="CN65" s="35">
        <f t="shared" si="375"/>
        <v>0</v>
      </c>
      <c r="CO65" s="29" t="s">
        <v>304</v>
      </c>
      <c r="CQ65" s="11"/>
    </row>
    <row r="66" spans="1:95" ht="54" x14ac:dyDescent="0.35">
      <c r="A66" s="1" t="s">
        <v>72</v>
      </c>
      <c r="B66" s="118" t="s">
        <v>309</v>
      </c>
      <c r="C66" s="59" t="s">
        <v>32</v>
      </c>
      <c r="D66" s="34">
        <f>D68+D69</f>
        <v>17770.600000000006</v>
      </c>
      <c r="E66" s="35">
        <f>E68+E69+E70</f>
        <v>368502.9</v>
      </c>
      <c r="F66" s="35">
        <f t="shared" si="0"/>
        <v>386273.5</v>
      </c>
      <c r="G66" s="35">
        <f>G68+G69+G70</f>
        <v>0</v>
      </c>
      <c r="H66" s="35">
        <f t="shared" si="336"/>
        <v>386273.5</v>
      </c>
      <c r="I66" s="35">
        <f>I68+I69+I70</f>
        <v>0</v>
      </c>
      <c r="J66" s="35">
        <f t="shared" si="337"/>
        <v>386273.5</v>
      </c>
      <c r="K66" s="35">
        <f>K68+K69+K70</f>
        <v>0</v>
      </c>
      <c r="L66" s="35">
        <f t="shared" si="338"/>
        <v>386273.5</v>
      </c>
      <c r="M66" s="35">
        <f>M68+M69+M70</f>
        <v>0</v>
      </c>
      <c r="N66" s="35">
        <f t="shared" si="339"/>
        <v>386273.5</v>
      </c>
      <c r="O66" s="78">
        <f>O68+O69+O70</f>
        <v>0</v>
      </c>
      <c r="P66" s="35">
        <f t="shared" si="340"/>
        <v>386273.5</v>
      </c>
      <c r="Q66" s="35">
        <f>Q68+Q69+Q70</f>
        <v>0</v>
      </c>
      <c r="R66" s="35">
        <f t="shared" si="341"/>
        <v>386273.5</v>
      </c>
      <c r="S66" s="35">
        <f>S68+S69+S70</f>
        <v>0</v>
      </c>
      <c r="T66" s="35">
        <f t="shared" si="342"/>
        <v>386273.5</v>
      </c>
      <c r="U66" s="35">
        <f>U68+U69+U70</f>
        <v>0</v>
      </c>
      <c r="V66" s="35">
        <f t="shared" si="343"/>
        <v>386273.5</v>
      </c>
      <c r="W66" s="35">
        <f>W68+W69+W70</f>
        <v>0</v>
      </c>
      <c r="X66" s="35">
        <f t="shared" si="344"/>
        <v>386273.5</v>
      </c>
      <c r="Y66" s="35">
        <f>Y68+Y69+Y70</f>
        <v>0</v>
      </c>
      <c r="Z66" s="35">
        <f t="shared" si="345"/>
        <v>386273.5</v>
      </c>
      <c r="AA66" s="35">
        <f>AA68+AA69+AA70</f>
        <v>-25000</v>
      </c>
      <c r="AB66" s="35">
        <f t="shared" si="346"/>
        <v>361273.5</v>
      </c>
      <c r="AC66" s="35">
        <f>AC68+AC69+AC70</f>
        <v>0</v>
      </c>
      <c r="AD66" s="35">
        <f t="shared" si="347"/>
        <v>361273.5</v>
      </c>
      <c r="AE66" s="35">
        <f>AE68+AE69+AE70</f>
        <v>-125170.2</v>
      </c>
      <c r="AF66" s="35">
        <f t="shared" si="348"/>
        <v>236103.3</v>
      </c>
      <c r="AG66" s="35">
        <f>AG68+AG69+AG70</f>
        <v>0</v>
      </c>
      <c r="AH66" s="35">
        <f t="shared" si="349"/>
        <v>236103.3</v>
      </c>
      <c r="AI66" s="35">
        <f>AI68+AI69+AI70</f>
        <v>0</v>
      </c>
      <c r="AJ66" s="35">
        <f t="shared" si="350"/>
        <v>236103.3</v>
      </c>
      <c r="AK66" s="35">
        <f>AK68+AK69+AK70</f>
        <v>0</v>
      </c>
      <c r="AL66" s="35">
        <f t="shared" si="351"/>
        <v>236103.3</v>
      </c>
      <c r="AM66" s="46">
        <f>AM68+AM69+AM70</f>
        <v>0</v>
      </c>
      <c r="AN66" s="35">
        <f t="shared" si="352"/>
        <v>236103.3</v>
      </c>
      <c r="AO66" s="35">
        <f t="shared" ref="AO66:BR66" si="376">AO68+AO69</f>
        <v>359224.79999999993</v>
      </c>
      <c r="AP66" s="35">
        <f>AP68+AP69+AP70</f>
        <v>552406.6</v>
      </c>
      <c r="AQ66" s="35">
        <f t="shared" si="18"/>
        <v>911631.39999999991</v>
      </c>
      <c r="AR66" s="35">
        <f>AR68+AR69+AR70</f>
        <v>179602.7</v>
      </c>
      <c r="AS66" s="35">
        <f t="shared" si="353"/>
        <v>1091234.0999999999</v>
      </c>
      <c r="AT66" s="35">
        <f>AT68+AT69+AT70</f>
        <v>0</v>
      </c>
      <c r="AU66" s="35">
        <f t="shared" si="354"/>
        <v>1091234.0999999999</v>
      </c>
      <c r="AV66" s="35">
        <f>AV68+AV69+AV70</f>
        <v>0</v>
      </c>
      <c r="AW66" s="35">
        <f t="shared" si="355"/>
        <v>1091234.0999999999</v>
      </c>
      <c r="AX66" s="35">
        <f>AX68+AX69+AX70</f>
        <v>0</v>
      </c>
      <c r="AY66" s="35">
        <f t="shared" si="356"/>
        <v>1091234.0999999999</v>
      </c>
      <c r="AZ66" s="35">
        <f>AZ68+AZ69+AZ70</f>
        <v>0</v>
      </c>
      <c r="BA66" s="35">
        <f t="shared" si="357"/>
        <v>1091234.0999999999</v>
      </c>
      <c r="BB66" s="35">
        <f>BB68+BB69+BB70</f>
        <v>0</v>
      </c>
      <c r="BC66" s="35">
        <f t="shared" si="358"/>
        <v>1091234.0999999999</v>
      </c>
      <c r="BD66" s="35">
        <f>BD68+BD69+BD70</f>
        <v>0</v>
      </c>
      <c r="BE66" s="35">
        <f t="shared" si="359"/>
        <v>1091234.0999999999</v>
      </c>
      <c r="BF66" s="35">
        <f>BF68+BF69+BF70</f>
        <v>25000</v>
      </c>
      <c r="BG66" s="35">
        <f t="shared" si="360"/>
        <v>1116234.0999999999</v>
      </c>
      <c r="BH66" s="35">
        <f>BH68+BH69+BH70</f>
        <v>0</v>
      </c>
      <c r="BI66" s="35">
        <f t="shared" si="361"/>
        <v>1116234.0999999999</v>
      </c>
      <c r="BJ66" s="35">
        <f>BJ68+BJ69+BJ70</f>
        <v>125170.2</v>
      </c>
      <c r="BK66" s="35">
        <f t="shared" si="362"/>
        <v>1241404.2999999998</v>
      </c>
      <c r="BL66" s="35">
        <f>BL68+BL69+BL70</f>
        <v>0</v>
      </c>
      <c r="BM66" s="35">
        <f t="shared" si="363"/>
        <v>1241404.2999999998</v>
      </c>
      <c r="BN66" s="35">
        <f>BN68+BN69+BN70</f>
        <v>0</v>
      </c>
      <c r="BO66" s="35">
        <f t="shared" si="364"/>
        <v>1241404.2999999998</v>
      </c>
      <c r="BP66" s="46">
        <f>BP68+BP69+BP70</f>
        <v>0</v>
      </c>
      <c r="BQ66" s="35">
        <f t="shared" si="365"/>
        <v>1241404.2999999998</v>
      </c>
      <c r="BR66" s="35">
        <f t="shared" si="376"/>
        <v>94000</v>
      </c>
      <c r="BS66" s="35">
        <f>BS68+BS69+BS70</f>
        <v>-94000</v>
      </c>
      <c r="BT66" s="35">
        <f t="shared" si="32"/>
        <v>0</v>
      </c>
      <c r="BU66" s="35">
        <f>BU68+BU69+BU70</f>
        <v>0</v>
      </c>
      <c r="BV66" s="35">
        <f t="shared" si="366"/>
        <v>0</v>
      </c>
      <c r="BW66" s="35">
        <f>BW68+BW69+BW70</f>
        <v>0</v>
      </c>
      <c r="BX66" s="35">
        <f t="shared" si="367"/>
        <v>0</v>
      </c>
      <c r="BY66" s="35">
        <f>BY68+BY69+BY70</f>
        <v>0</v>
      </c>
      <c r="BZ66" s="35">
        <f t="shared" si="368"/>
        <v>0</v>
      </c>
      <c r="CA66" s="35">
        <f>CA68+CA69+CA70</f>
        <v>0</v>
      </c>
      <c r="CB66" s="35">
        <f t="shared" si="369"/>
        <v>0</v>
      </c>
      <c r="CC66" s="35">
        <f>CC68+CC69+CC70</f>
        <v>0</v>
      </c>
      <c r="CD66" s="35">
        <f t="shared" si="370"/>
        <v>0</v>
      </c>
      <c r="CE66" s="35">
        <f>CE68+CE69+CE70</f>
        <v>0</v>
      </c>
      <c r="CF66" s="35">
        <f t="shared" si="371"/>
        <v>0</v>
      </c>
      <c r="CG66" s="35">
        <f>CG68+CG69+CG70</f>
        <v>0</v>
      </c>
      <c r="CH66" s="35">
        <f t="shared" si="372"/>
        <v>0</v>
      </c>
      <c r="CI66" s="35">
        <f>CI68+CI69+CI70</f>
        <v>0</v>
      </c>
      <c r="CJ66" s="35">
        <f t="shared" si="373"/>
        <v>0</v>
      </c>
      <c r="CK66" s="35">
        <f>CK68+CK69+CK70</f>
        <v>0</v>
      </c>
      <c r="CL66" s="35">
        <f t="shared" si="374"/>
        <v>0</v>
      </c>
      <c r="CM66" s="46">
        <f>CM68+CM69+CM70</f>
        <v>0</v>
      </c>
      <c r="CN66" s="35">
        <f t="shared" si="375"/>
        <v>0</v>
      </c>
      <c r="CO66" s="29"/>
      <c r="CQ66" s="11"/>
    </row>
    <row r="67" spans="1:95" x14ac:dyDescent="0.35">
      <c r="A67" s="1"/>
      <c r="B67" s="118" t="s">
        <v>5</v>
      </c>
      <c r="C67" s="59"/>
      <c r="D67" s="34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78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46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46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46"/>
      <c r="CN67" s="35"/>
      <c r="CO67" s="29"/>
      <c r="CQ67" s="11"/>
    </row>
    <row r="68" spans="1:95" hidden="1" x14ac:dyDescent="0.35">
      <c r="A68" s="1"/>
      <c r="B68" s="41" t="s">
        <v>6</v>
      </c>
      <c r="C68" s="6"/>
      <c r="D68" s="34">
        <v>17770.600000000006</v>
      </c>
      <c r="E68" s="35">
        <v>178969.2</v>
      </c>
      <c r="F68" s="35">
        <f t="shared" si="0"/>
        <v>196739.80000000002</v>
      </c>
      <c r="G68" s="35"/>
      <c r="H68" s="35">
        <f t="shared" ref="H68:H90" si="377">F68+G68</f>
        <v>196739.80000000002</v>
      </c>
      <c r="I68" s="35"/>
      <c r="J68" s="35">
        <f t="shared" ref="J68:J90" si="378">H68+I68</f>
        <v>196739.80000000002</v>
      </c>
      <c r="K68" s="35"/>
      <c r="L68" s="35">
        <f t="shared" ref="L68:L90" si="379">J68+K68</f>
        <v>196739.80000000002</v>
      </c>
      <c r="M68" s="35"/>
      <c r="N68" s="35">
        <f t="shared" ref="N68:N90" si="380">L68+M68</f>
        <v>196739.80000000002</v>
      </c>
      <c r="O68" s="78"/>
      <c r="P68" s="35">
        <f t="shared" ref="P68:P90" si="381">N68+O68</f>
        <v>196739.80000000002</v>
      </c>
      <c r="Q68" s="35"/>
      <c r="R68" s="35">
        <f t="shared" ref="R68:R90" si="382">P68+Q68</f>
        <v>196739.80000000002</v>
      </c>
      <c r="S68" s="35"/>
      <c r="T68" s="35">
        <f t="shared" ref="T68:T90" si="383">R68+S68</f>
        <v>196739.80000000002</v>
      </c>
      <c r="U68" s="35"/>
      <c r="V68" s="35">
        <f t="shared" ref="V68:V90" si="384">T68+U68</f>
        <v>196739.80000000002</v>
      </c>
      <c r="W68" s="35"/>
      <c r="X68" s="35">
        <f t="shared" ref="X68:X90" si="385">V68+W68</f>
        <v>196739.80000000002</v>
      </c>
      <c r="Y68" s="35"/>
      <c r="Z68" s="35">
        <f t="shared" ref="Z68:Z90" si="386">X68+Y68</f>
        <v>196739.80000000002</v>
      </c>
      <c r="AA68" s="35">
        <v>-25000</v>
      </c>
      <c r="AB68" s="35">
        <f t="shared" ref="AB68:AB90" si="387">Z68+AA68</f>
        <v>171739.80000000002</v>
      </c>
      <c r="AC68" s="35"/>
      <c r="AD68" s="35">
        <f t="shared" ref="AD68:AD90" si="388">AB68+AC68</f>
        <v>171739.80000000002</v>
      </c>
      <c r="AE68" s="35">
        <v>-125170.2</v>
      </c>
      <c r="AF68" s="35">
        <f t="shared" ref="AF68:AF90" si="389">AD68+AE68</f>
        <v>46569.60000000002</v>
      </c>
      <c r="AG68" s="35"/>
      <c r="AH68" s="35">
        <f t="shared" ref="AH68:AH90" si="390">AF68+AG68</f>
        <v>46569.60000000002</v>
      </c>
      <c r="AI68" s="35"/>
      <c r="AJ68" s="35">
        <f t="shared" ref="AJ68:AJ90" si="391">AH68+AI68</f>
        <v>46569.60000000002</v>
      </c>
      <c r="AK68" s="35"/>
      <c r="AL68" s="35">
        <f t="shared" ref="AL68:AL90" si="392">AJ68+AK68</f>
        <v>46569.60000000002</v>
      </c>
      <c r="AM68" s="46"/>
      <c r="AN68" s="35">
        <f t="shared" ref="AN68:AN90" si="393">AL68+AM68</f>
        <v>46569.60000000002</v>
      </c>
      <c r="AO68" s="35">
        <v>344947.19999999995</v>
      </c>
      <c r="AP68" s="35">
        <v>61467.9</v>
      </c>
      <c r="AQ68" s="35">
        <f t="shared" si="18"/>
        <v>406415.1</v>
      </c>
      <c r="AR68" s="35">
        <v>179602.7</v>
      </c>
      <c r="AS68" s="35">
        <f t="shared" ref="AS68:AS90" si="394">AQ68+AR68</f>
        <v>586017.80000000005</v>
      </c>
      <c r="AT68" s="35"/>
      <c r="AU68" s="35">
        <f t="shared" ref="AU68:AU90" si="395">AS68+AT68</f>
        <v>586017.80000000005</v>
      </c>
      <c r="AV68" s="35"/>
      <c r="AW68" s="35">
        <f t="shared" ref="AW68:AW90" si="396">AU68+AV68</f>
        <v>586017.80000000005</v>
      </c>
      <c r="AX68" s="35"/>
      <c r="AY68" s="35">
        <f t="shared" ref="AY68:AY90" si="397">AW68+AX68</f>
        <v>586017.80000000005</v>
      </c>
      <c r="AZ68" s="35"/>
      <c r="BA68" s="35">
        <f t="shared" ref="BA68:BA90" si="398">AY68+AZ68</f>
        <v>586017.80000000005</v>
      </c>
      <c r="BB68" s="35"/>
      <c r="BC68" s="35">
        <f t="shared" ref="BC68:BC90" si="399">BA68+BB68</f>
        <v>586017.80000000005</v>
      </c>
      <c r="BD68" s="35"/>
      <c r="BE68" s="35">
        <f t="shared" ref="BE68:BE90" si="400">BC68+BD68</f>
        <v>586017.80000000005</v>
      </c>
      <c r="BF68" s="35">
        <v>25000</v>
      </c>
      <c r="BG68" s="35">
        <f t="shared" ref="BG68:BG89" si="401">BE68+BF68</f>
        <v>611017.80000000005</v>
      </c>
      <c r="BH68" s="35"/>
      <c r="BI68" s="35">
        <f t="shared" ref="BI68:BI89" si="402">BG68+BH68</f>
        <v>611017.80000000005</v>
      </c>
      <c r="BJ68" s="35">
        <v>125170.2</v>
      </c>
      <c r="BK68" s="35">
        <f t="shared" ref="BK68:BK89" si="403">BI68+BJ68</f>
        <v>736188</v>
      </c>
      <c r="BL68" s="35"/>
      <c r="BM68" s="35">
        <f t="shared" ref="BM68:BM89" si="404">BK68+BL68</f>
        <v>736188</v>
      </c>
      <c r="BN68" s="35"/>
      <c r="BO68" s="35">
        <f t="shared" ref="BO68:BO89" si="405">BM68+BN68</f>
        <v>736188</v>
      </c>
      <c r="BP68" s="46"/>
      <c r="BQ68" s="35">
        <f t="shared" ref="BQ68:BQ89" si="406">BO68+BP68</f>
        <v>736188</v>
      </c>
      <c r="BR68" s="35">
        <v>94000</v>
      </c>
      <c r="BS68" s="35">
        <v>-94000</v>
      </c>
      <c r="BT68" s="35">
        <f t="shared" si="32"/>
        <v>0</v>
      </c>
      <c r="BU68" s="35"/>
      <c r="BV68" s="35">
        <f t="shared" ref="BV68:BV90" si="407">BT68+BU68</f>
        <v>0</v>
      </c>
      <c r="BW68" s="35"/>
      <c r="BX68" s="35">
        <f t="shared" ref="BX68:BX90" si="408">BV68+BW68</f>
        <v>0</v>
      </c>
      <c r="BY68" s="35"/>
      <c r="BZ68" s="35">
        <f t="shared" ref="BZ68:BZ90" si="409">BX68+BY68</f>
        <v>0</v>
      </c>
      <c r="CA68" s="35"/>
      <c r="CB68" s="35">
        <f t="shared" ref="CB68:CB90" si="410">BZ68+CA68</f>
        <v>0</v>
      </c>
      <c r="CC68" s="35"/>
      <c r="CD68" s="35">
        <f t="shared" ref="CD68:CD90" si="411">CB68+CC68</f>
        <v>0</v>
      </c>
      <c r="CE68" s="35"/>
      <c r="CF68" s="35">
        <f t="shared" ref="CF68:CF90" si="412">CD68+CE68</f>
        <v>0</v>
      </c>
      <c r="CG68" s="35"/>
      <c r="CH68" s="35">
        <f t="shared" ref="CH68:CH90" si="413">CF68+CG68</f>
        <v>0</v>
      </c>
      <c r="CI68" s="35"/>
      <c r="CJ68" s="35">
        <f t="shared" ref="CJ68:CJ90" si="414">CH68+CI68</f>
        <v>0</v>
      </c>
      <c r="CK68" s="35"/>
      <c r="CL68" s="35">
        <f t="shared" ref="CL68:CL90" si="415">CJ68+CK68</f>
        <v>0</v>
      </c>
      <c r="CM68" s="46"/>
      <c r="CN68" s="35">
        <f t="shared" ref="CN68:CN90" si="416">CL68+CM68</f>
        <v>0</v>
      </c>
      <c r="CO68" s="29" t="s">
        <v>200</v>
      </c>
      <c r="CP68" s="23" t="s">
        <v>49</v>
      </c>
      <c r="CQ68" s="11"/>
    </row>
    <row r="69" spans="1:95" x14ac:dyDescent="0.35">
      <c r="A69" s="1"/>
      <c r="B69" s="118" t="s">
        <v>12</v>
      </c>
      <c r="C69" s="6"/>
      <c r="D69" s="34">
        <v>0</v>
      </c>
      <c r="E69" s="35">
        <v>9476.7000000000007</v>
      </c>
      <c r="F69" s="35">
        <f t="shared" si="0"/>
        <v>9476.7000000000007</v>
      </c>
      <c r="G69" s="35"/>
      <c r="H69" s="35">
        <f t="shared" si="377"/>
        <v>9476.7000000000007</v>
      </c>
      <c r="I69" s="35"/>
      <c r="J69" s="35">
        <f t="shared" si="378"/>
        <v>9476.7000000000007</v>
      </c>
      <c r="K69" s="35"/>
      <c r="L69" s="35">
        <f t="shared" si="379"/>
        <v>9476.7000000000007</v>
      </c>
      <c r="M69" s="35"/>
      <c r="N69" s="35">
        <f t="shared" si="380"/>
        <v>9476.7000000000007</v>
      </c>
      <c r="O69" s="78"/>
      <c r="P69" s="35">
        <f t="shared" si="381"/>
        <v>9476.7000000000007</v>
      </c>
      <c r="Q69" s="35"/>
      <c r="R69" s="35">
        <f t="shared" si="382"/>
        <v>9476.7000000000007</v>
      </c>
      <c r="S69" s="35"/>
      <c r="T69" s="35">
        <f t="shared" si="383"/>
        <v>9476.7000000000007</v>
      </c>
      <c r="U69" s="35"/>
      <c r="V69" s="35">
        <f t="shared" si="384"/>
        <v>9476.7000000000007</v>
      </c>
      <c r="W69" s="35"/>
      <c r="X69" s="35">
        <f t="shared" si="385"/>
        <v>9476.7000000000007</v>
      </c>
      <c r="Y69" s="35"/>
      <c r="Z69" s="35">
        <f t="shared" si="386"/>
        <v>9476.7000000000007</v>
      </c>
      <c r="AA69" s="35"/>
      <c r="AB69" s="35">
        <f t="shared" si="387"/>
        <v>9476.7000000000007</v>
      </c>
      <c r="AC69" s="35"/>
      <c r="AD69" s="35">
        <f t="shared" si="388"/>
        <v>9476.7000000000007</v>
      </c>
      <c r="AE69" s="35"/>
      <c r="AF69" s="35">
        <f t="shared" si="389"/>
        <v>9476.7000000000007</v>
      </c>
      <c r="AG69" s="35"/>
      <c r="AH69" s="35">
        <f t="shared" si="390"/>
        <v>9476.7000000000007</v>
      </c>
      <c r="AI69" s="35"/>
      <c r="AJ69" s="35">
        <f t="shared" si="391"/>
        <v>9476.7000000000007</v>
      </c>
      <c r="AK69" s="35"/>
      <c r="AL69" s="35">
        <f t="shared" si="392"/>
        <v>9476.7000000000007</v>
      </c>
      <c r="AM69" s="46"/>
      <c r="AN69" s="35">
        <f t="shared" si="393"/>
        <v>9476.7000000000007</v>
      </c>
      <c r="AO69" s="35">
        <v>14277.6</v>
      </c>
      <c r="AP69" s="35">
        <f>-14277.6+25260.8</f>
        <v>10983.199999999999</v>
      </c>
      <c r="AQ69" s="35">
        <f t="shared" si="18"/>
        <v>25260.799999999999</v>
      </c>
      <c r="AR69" s="35"/>
      <c r="AS69" s="35">
        <f t="shared" si="394"/>
        <v>25260.799999999999</v>
      </c>
      <c r="AT69" s="35"/>
      <c r="AU69" s="35">
        <f t="shared" si="395"/>
        <v>25260.799999999999</v>
      </c>
      <c r="AV69" s="35"/>
      <c r="AW69" s="35">
        <f t="shared" si="396"/>
        <v>25260.799999999999</v>
      </c>
      <c r="AX69" s="35"/>
      <c r="AY69" s="35">
        <f t="shared" si="397"/>
        <v>25260.799999999999</v>
      </c>
      <c r="AZ69" s="35"/>
      <c r="BA69" s="35">
        <f t="shared" si="398"/>
        <v>25260.799999999999</v>
      </c>
      <c r="BB69" s="35"/>
      <c r="BC69" s="35">
        <f t="shared" si="399"/>
        <v>25260.799999999999</v>
      </c>
      <c r="BD69" s="35"/>
      <c r="BE69" s="35">
        <f t="shared" si="400"/>
        <v>25260.799999999999</v>
      </c>
      <c r="BF69" s="35"/>
      <c r="BG69" s="35">
        <f t="shared" si="401"/>
        <v>25260.799999999999</v>
      </c>
      <c r="BH69" s="35"/>
      <c r="BI69" s="35">
        <f t="shared" si="402"/>
        <v>25260.799999999999</v>
      </c>
      <c r="BJ69" s="35"/>
      <c r="BK69" s="35">
        <f t="shared" si="403"/>
        <v>25260.799999999999</v>
      </c>
      <c r="BL69" s="35"/>
      <c r="BM69" s="35">
        <f t="shared" si="404"/>
        <v>25260.799999999999</v>
      </c>
      <c r="BN69" s="35"/>
      <c r="BO69" s="35">
        <f t="shared" si="405"/>
        <v>25260.799999999999</v>
      </c>
      <c r="BP69" s="46"/>
      <c r="BQ69" s="35">
        <f t="shared" si="406"/>
        <v>25260.799999999999</v>
      </c>
      <c r="BR69" s="35">
        <v>0</v>
      </c>
      <c r="BS69" s="35"/>
      <c r="BT69" s="35">
        <f t="shared" si="32"/>
        <v>0</v>
      </c>
      <c r="BU69" s="35"/>
      <c r="BV69" s="35">
        <f t="shared" si="407"/>
        <v>0</v>
      </c>
      <c r="BW69" s="35"/>
      <c r="BX69" s="35">
        <f t="shared" si="408"/>
        <v>0</v>
      </c>
      <c r="BY69" s="35"/>
      <c r="BZ69" s="35">
        <f t="shared" si="409"/>
        <v>0</v>
      </c>
      <c r="CA69" s="35"/>
      <c r="CB69" s="35">
        <f t="shared" si="410"/>
        <v>0</v>
      </c>
      <c r="CC69" s="35"/>
      <c r="CD69" s="35">
        <f t="shared" si="411"/>
        <v>0</v>
      </c>
      <c r="CE69" s="35"/>
      <c r="CF69" s="35">
        <f t="shared" si="412"/>
        <v>0</v>
      </c>
      <c r="CG69" s="35"/>
      <c r="CH69" s="35">
        <f t="shared" si="413"/>
        <v>0</v>
      </c>
      <c r="CI69" s="35"/>
      <c r="CJ69" s="35">
        <f t="shared" si="414"/>
        <v>0</v>
      </c>
      <c r="CK69" s="35"/>
      <c r="CL69" s="35">
        <f t="shared" si="415"/>
        <v>0</v>
      </c>
      <c r="CM69" s="46"/>
      <c r="CN69" s="35">
        <f t="shared" si="416"/>
        <v>0</v>
      </c>
      <c r="CO69" s="29" t="s">
        <v>306</v>
      </c>
      <c r="CQ69" s="11"/>
    </row>
    <row r="70" spans="1:95" x14ac:dyDescent="0.35">
      <c r="A70" s="1"/>
      <c r="B70" s="118" t="s">
        <v>27</v>
      </c>
      <c r="C70" s="6"/>
      <c r="D70" s="34"/>
      <c r="E70" s="35">
        <v>180057</v>
      </c>
      <c r="F70" s="35">
        <f t="shared" si="0"/>
        <v>180057</v>
      </c>
      <c r="G70" s="35"/>
      <c r="H70" s="35">
        <f t="shared" si="377"/>
        <v>180057</v>
      </c>
      <c r="I70" s="35"/>
      <c r="J70" s="35">
        <f t="shared" si="378"/>
        <v>180057</v>
      </c>
      <c r="K70" s="35"/>
      <c r="L70" s="35">
        <f t="shared" si="379"/>
        <v>180057</v>
      </c>
      <c r="M70" s="35"/>
      <c r="N70" s="35">
        <f t="shared" si="380"/>
        <v>180057</v>
      </c>
      <c r="O70" s="78"/>
      <c r="P70" s="35">
        <f t="shared" si="381"/>
        <v>180057</v>
      </c>
      <c r="Q70" s="35"/>
      <c r="R70" s="35">
        <f t="shared" si="382"/>
        <v>180057</v>
      </c>
      <c r="S70" s="35"/>
      <c r="T70" s="35">
        <f t="shared" si="383"/>
        <v>180057</v>
      </c>
      <c r="U70" s="35"/>
      <c r="V70" s="35">
        <f t="shared" si="384"/>
        <v>180057</v>
      </c>
      <c r="W70" s="35"/>
      <c r="X70" s="35">
        <f t="shared" si="385"/>
        <v>180057</v>
      </c>
      <c r="Y70" s="35"/>
      <c r="Z70" s="35">
        <f t="shared" si="386"/>
        <v>180057</v>
      </c>
      <c r="AA70" s="35"/>
      <c r="AB70" s="35">
        <f t="shared" si="387"/>
        <v>180057</v>
      </c>
      <c r="AC70" s="35"/>
      <c r="AD70" s="35">
        <f t="shared" si="388"/>
        <v>180057</v>
      </c>
      <c r="AE70" s="35"/>
      <c r="AF70" s="35">
        <f t="shared" si="389"/>
        <v>180057</v>
      </c>
      <c r="AG70" s="35"/>
      <c r="AH70" s="35">
        <f t="shared" si="390"/>
        <v>180057</v>
      </c>
      <c r="AI70" s="35"/>
      <c r="AJ70" s="35">
        <f t="shared" si="391"/>
        <v>180057</v>
      </c>
      <c r="AK70" s="35"/>
      <c r="AL70" s="35">
        <f t="shared" si="392"/>
        <v>180057</v>
      </c>
      <c r="AM70" s="46"/>
      <c r="AN70" s="35">
        <f t="shared" si="393"/>
        <v>180057</v>
      </c>
      <c r="AO70" s="35"/>
      <c r="AP70" s="35">
        <v>479955.5</v>
      </c>
      <c r="AQ70" s="35">
        <f t="shared" si="18"/>
        <v>479955.5</v>
      </c>
      <c r="AR70" s="35"/>
      <c r="AS70" s="35">
        <f t="shared" si="394"/>
        <v>479955.5</v>
      </c>
      <c r="AT70" s="35"/>
      <c r="AU70" s="35">
        <f t="shared" si="395"/>
        <v>479955.5</v>
      </c>
      <c r="AV70" s="35"/>
      <c r="AW70" s="35">
        <f t="shared" si="396"/>
        <v>479955.5</v>
      </c>
      <c r="AX70" s="35"/>
      <c r="AY70" s="35">
        <f t="shared" si="397"/>
        <v>479955.5</v>
      </c>
      <c r="AZ70" s="35"/>
      <c r="BA70" s="35">
        <f t="shared" si="398"/>
        <v>479955.5</v>
      </c>
      <c r="BB70" s="35"/>
      <c r="BC70" s="35">
        <f t="shared" si="399"/>
        <v>479955.5</v>
      </c>
      <c r="BD70" s="35"/>
      <c r="BE70" s="35">
        <f t="shared" si="400"/>
        <v>479955.5</v>
      </c>
      <c r="BF70" s="35"/>
      <c r="BG70" s="35">
        <f t="shared" si="401"/>
        <v>479955.5</v>
      </c>
      <c r="BH70" s="35"/>
      <c r="BI70" s="35">
        <f t="shared" si="402"/>
        <v>479955.5</v>
      </c>
      <c r="BJ70" s="35"/>
      <c r="BK70" s="35">
        <f t="shared" si="403"/>
        <v>479955.5</v>
      </c>
      <c r="BL70" s="35"/>
      <c r="BM70" s="35">
        <f t="shared" si="404"/>
        <v>479955.5</v>
      </c>
      <c r="BN70" s="35"/>
      <c r="BO70" s="35">
        <f t="shared" si="405"/>
        <v>479955.5</v>
      </c>
      <c r="BP70" s="46"/>
      <c r="BQ70" s="35">
        <f t="shared" si="406"/>
        <v>479955.5</v>
      </c>
      <c r="BR70" s="35"/>
      <c r="BS70" s="35"/>
      <c r="BT70" s="35">
        <f t="shared" si="32"/>
        <v>0</v>
      </c>
      <c r="BU70" s="35"/>
      <c r="BV70" s="35">
        <f t="shared" si="407"/>
        <v>0</v>
      </c>
      <c r="BW70" s="35"/>
      <c r="BX70" s="35">
        <f t="shared" si="408"/>
        <v>0</v>
      </c>
      <c r="BY70" s="35"/>
      <c r="BZ70" s="35">
        <f t="shared" si="409"/>
        <v>0</v>
      </c>
      <c r="CA70" s="35"/>
      <c r="CB70" s="35">
        <f t="shared" si="410"/>
        <v>0</v>
      </c>
      <c r="CC70" s="35"/>
      <c r="CD70" s="35">
        <f t="shared" si="411"/>
        <v>0</v>
      </c>
      <c r="CE70" s="35"/>
      <c r="CF70" s="35">
        <f t="shared" si="412"/>
        <v>0</v>
      </c>
      <c r="CG70" s="35"/>
      <c r="CH70" s="35">
        <f t="shared" si="413"/>
        <v>0</v>
      </c>
      <c r="CI70" s="35"/>
      <c r="CJ70" s="35">
        <f t="shared" si="414"/>
        <v>0</v>
      </c>
      <c r="CK70" s="35"/>
      <c r="CL70" s="35">
        <f t="shared" si="415"/>
        <v>0</v>
      </c>
      <c r="CM70" s="46"/>
      <c r="CN70" s="35">
        <f t="shared" si="416"/>
        <v>0</v>
      </c>
      <c r="CO70" s="29" t="s">
        <v>304</v>
      </c>
      <c r="CQ70" s="11"/>
    </row>
    <row r="71" spans="1:95" ht="36" x14ac:dyDescent="0.35">
      <c r="A71" s="1" t="s">
        <v>73</v>
      </c>
      <c r="B71" s="118" t="s">
        <v>55</v>
      </c>
      <c r="C71" s="59" t="s">
        <v>11</v>
      </c>
      <c r="D71" s="34">
        <v>6999.9</v>
      </c>
      <c r="E71" s="35"/>
      <c r="F71" s="35">
        <f t="shared" si="0"/>
        <v>6999.9</v>
      </c>
      <c r="G71" s="35"/>
      <c r="H71" s="35">
        <f t="shared" si="377"/>
        <v>6999.9</v>
      </c>
      <c r="I71" s="35"/>
      <c r="J71" s="35">
        <f t="shared" si="378"/>
        <v>6999.9</v>
      </c>
      <c r="K71" s="35"/>
      <c r="L71" s="35">
        <f t="shared" si="379"/>
        <v>6999.9</v>
      </c>
      <c r="M71" s="35"/>
      <c r="N71" s="35">
        <f t="shared" si="380"/>
        <v>6999.9</v>
      </c>
      <c r="O71" s="78">
        <v>-6999.9</v>
      </c>
      <c r="P71" s="35">
        <f t="shared" si="381"/>
        <v>0</v>
      </c>
      <c r="Q71" s="35"/>
      <c r="R71" s="35">
        <f t="shared" si="382"/>
        <v>0</v>
      </c>
      <c r="S71" s="35"/>
      <c r="T71" s="35">
        <f t="shared" si="383"/>
        <v>0</v>
      </c>
      <c r="U71" s="35"/>
      <c r="V71" s="35">
        <f t="shared" si="384"/>
        <v>0</v>
      </c>
      <c r="W71" s="35"/>
      <c r="X71" s="35">
        <f t="shared" si="385"/>
        <v>0</v>
      </c>
      <c r="Y71" s="35"/>
      <c r="Z71" s="35">
        <f t="shared" si="386"/>
        <v>0</v>
      </c>
      <c r="AA71" s="35"/>
      <c r="AB71" s="35">
        <f t="shared" si="387"/>
        <v>0</v>
      </c>
      <c r="AC71" s="35"/>
      <c r="AD71" s="35">
        <f t="shared" si="388"/>
        <v>0</v>
      </c>
      <c r="AE71" s="35"/>
      <c r="AF71" s="35">
        <f t="shared" si="389"/>
        <v>0</v>
      </c>
      <c r="AG71" s="35"/>
      <c r="AH71" s="35">
        <f t="shared" si="390"/>
        <v>0</v>
      </c>
      <c r="AI71" s="35"/>
      <c r="AJ71" s="35">
        <f t="shared" si="391"/>
        <v>0</v>
      </c>
      <c r="AK71" s="35"/>
      <c r="AL71" s="35">
        <f t="shared" si="392"/>
        <v>0</v>
      </c>
      <c r="AM71" s="46"/>
      <c r="AN71" s="35">
        <f t="shared" si="393"/>
        <v>0</v>
      </c>
      <c r="AO71" s="35">
        <v>0</v>
      </c>
      <c r="AP71" s="35"/>
      <c r="AQ71" s="35">
        <f t="shared" si="18"/>
        <v>0</v>
      </c>
      <c r="AR71" s="35"/>
      <c r="AS71" s="35">
        <f t="shared" si="394"/>
        <v>0</v>
      </c>
      <c r="AT71" s="35"/>
      <c r="AU71" s="35">
        <f t="shared" si="395"/>
        <v>0</v>
      </c>
      <c r="AV71" s="35"/>
      <c r="AW71" s="35">
        <f t="shared" si="396"/>
        <v>0</v>
      </c>
      <c r="AX71" s="35"/>
      <c r="AY71" s="35">
        <f t="shared" si="397"/>
        <v>0</v>
      </c>
      <c r="AZ71" s="35"/>
      <c r="BA71" s="35">
        <f t="shared" si="398"/>
        <v>0</v>
      </c>
      <c r="BB71" s="35"/>
      <c r="BC71" s="35">
        <f t="shared" si="399"/>
        <v>0</v>
      </c>
      <c r="BD71" s="35"/>
      <c r="BE71" s="35">
        <f t="shared" si="400"/>
        <v>0</v>
      </c>
      <c r="BF71" s="35"/>
      <c r="BG71" s="35">
        <f t="shared" si="401"/>
        <v>0</v>
      </c>
      <c r="BH71" s="35"/>
      <c r="BI71" s="35">
        <f t="shared" si="402"/>
        <v>0</v>
      </c>
      <c r="BJ71" s="35"/>
      <c r="BK71" s="35">
        <f t="shared" si="403"/>
        <v>0</v>
      </c>
      <c r="BL71" s="35"/>
      <c r="BM71" s="35">
        <f t="shared" si="404"/>
        <v>0</v>
      </c>
      <c r="BN71" s="35"/>
      <c r="BO71" s="35">
        <f t="shared" si="405"/>
        <v>0</v>
      </c>
      <c r="BP71" s="46"/>
      <c r="BQ71" s="35">
        <f t="shared" si="406"/>
        <v>0</v>
      </c>
      <c r="BR71" s="35">
        <v>0</v>
      </c>
      <c r="BS71" s="35"/>
      <c r="BT71" s="35">
        <f t="shared" si="32"/>
        <v>0</v>
      </c>
      <c r="BU71" s="35"/>
      <c r="BV71" s="35">
        <f t="shared" si="407"/>
        <v>0</v>
      </c>
      <c r="BW71" s="35"/>
      <c r="BX71" s="35">
        <f t="shared" si="408"/>
        <v>0</v>
      </c>
      <c r="BY71" s="35"/>
      <c r="BZ71" s="35">
        <f t="shared" si="409"/>
        <v>0</v>
      </c>
      <c r="CA71" s="35">
        <v>6999.9</v>
      </c>
      <c r="CB71" s="35">
        <f t="shared" si="410"/>
        <v>6999.9</v>
      </c>
      <c r="CC71" s="35"/>
      <c r="CD71" s="35">
        <f t="shared" si="411"/>
        <v>6999.9</v>
      </c>
      <c r="CE71" s="35"/>
      <c r="CF71" s="35">
        <f t="shared" si="412"/>
        <v>6999.9</v>
      </c>
      <c r="CG71" s="35"/>
      <c r="CH71" s="35">
        <f t="shared" si="413"/>
        <v>6999.9</v>
      </c>
      <c r="CI71" s="35"/>
      <c r="CJ71" s="35">
        <f t="shared" si="414"/>
        <v>6999.9</v>
      </c>
      <c r="CK71" s="35"/>
      <c r="CL71" s="35">
        <f t="shared" si="415"/>
        <v>6999.9</v>
      </c>
      <c r="CM71" s="46"/>
      <c r="CN71" s="35">
        <f t="shared" si="416"/>
        <v>6999.9</v>
      </c>
      <c r="CO71" s="29" t="s">
        <v>201</v>
      </c>
      <c r="CQ71" s="11"/>
    </row>
    <row r="72" spans="1:95" ht="36" x14ac:dyDescent="0.35">
      <c r="A72" s="1" t="s">
        <v>74</v>
      </c>
      <c r="B72" s="118" t="s">
        <v>386</v>
      </c>
      <c r="C72" s="59" t="s">
        <v>11</v>
      </c>
      <c r="D72" s="34">
        <v>622.9</v>
      </c>
      <c r="E72" s="35"/>
      <c r="F72" s="35">
        <f t="shared" si="0"/>
        <v>622.9</v>
      </c>
      <c r="G72" s="35"/>
      <c r="H72" s="35">
        <f t="shared" si="377"/>
        <v>622.9</v>
      </c>
      <c r="I72" s="35"/>
      <c r="J72" s="35">
        <f t="shared" si="378"/>
        <v>622.9</v>
      </c>
      <c r="K72" s="35"/>
      <c r="L72" s="35">
        <f t="shared" si="379"/>
        <v>622.9</v>
      </c>
      <c r="M72" s="35"/>
      <c r="N72" s="35">
        <f t="shared" si="380"/>
        <v>622.9</v>
      </c>
      <c r="O72" s="78"/>
      <c r="P72" s="35">
        <f t="shared" si="381"/>
        <v>622.9</v>
      </c>
      <c r="Q72" s="35"/>
      <c r="R72" s="35">
        <f t="shared" si="382"/>
        <v>622.9</v>
      </c>
      <c r="S72" s="35"/>
      <c r="T72" s="35">
        <f t="shared" si="383"/>
        <v>622.9</v>
      </c>
      <c r="U72" s="35"/>
      <c r="V72" s="35">
        <f t="shared" si="384"/>
        <v>622.9</v>
      </c>
      <c r="W72" s="35"/>
      <c r="X72" s="35">
        <f t="shared" si="385"/>
        <v>622.9</v>
      </c>
      <c r="Y72" s="35"/>
      <c r="Z72" s="35">
        <f t="shared" si="386"/>
        <v>622.9</v>
      </c>
      <c r="AA72" s="35"/>
      <c r="AB72" s="35">
        <f t="shared" si="387"/>
        <v>622.9</v>
      </c>
      <c r="AC72" s="35"/>
      <c r="AD72" s="35">
        <f t="shared" si="388"/>
        <v>622.9</v>
      </c>
      <c r="AE72" s="35"/>
      <c r="AF72" s="35">
        <f t="shared" si="389"/>
        <v>622.9</v>
      </c>
      <c r="AG72" s="35"/>
      <c r="AH72" s="35">
        <f t="shared" si="390"/>
        <v>622.9</v>
      </c>
      <c r="AI72" s="35"/>
      <c r="AJ72" s="35">
        <f t="shared" si="391"/>
        <v>622.9</v>
      </c>
      <c r="AK72" s="35"/>
      <c r="AL72" s="35">
        <f t="shared" si="392"/>
        <v>622.9</v>
      </c>
      <c r="AM72" s="46"/>
      <c r="AN72" s="35">
        <f t="shared" si="393"/>
        <v>622.9</v>
      </c>
      <c r="AO72" s="35">
        <v>16000</v>
      </c>
      <c r="AP72" s="35"/>
      <c r="AQ72" s="35">
        <f t="shared" si="18"/>
        <v>16000</v>
      </c>
      <c r="AR72" s="35"/>
      <c r="AS72" s="35">
        <f t="shared" si="394"/>
        <v>16000</v>
      </c>
      <c r="AT72" s="35"/>
      <c r="AU72" s="35">
        <f t="shared" si="395"/>
        <v>16000</v>
      </c>
      <c r="AV72" s="35"/>
      <c r="AW72" s="35">
        <f t="shared" si="396"/>
        <v>16000</v>
      </c>
      <c r="AX72" s="35"/>
      <c r="AY72" s="35">
        <f t="shared" si="397"/>
        <v>16000</v>
      </c>
      <c r="AZ72" s="35"/>
      <c r="BA72" s="35">
        <f t="shared" si="398"/>
        <v>16000</v>
      </c>
      <c r="BB72" s="35"/>
      <c r="BC72" s="35">
        <f t="shared" si="399"/>
        <v>16000</v>
      </c>
      <c r="BD72" s="35"/>
      <c r="BE72" s="35">
        <f t="shared" si="400"/>
        <v>16000</v>
      </c>
      <c r="BF72" s="35"/>
      <c r="BG72" s="35">
        <f t="shared" si="401"/>
        <v>16000</v>
      </c>
      <c r="BH72" s="35"/>
      <c r="BI72" s="35">
        <f t="shared" si="402"/>
        <v>16000</v>
      </c>
      <c r="BJ72" s="35"/>
      <c r="BK72" s="35">
        <f t="shared" si="403"/>
        <v>16000</v>
      </c>
      <c r="BL72" s="35"/>
      <c r="BM72" s="35">
        <f t="shared" si="404"/>
        <v>16000</v>
      </c>
      <c r="BN72" s="35"/>
      <c r="BO72" s="35">
        <f t="shared" si="405"/>
        <v>16000</v>
      </c>
      <c r="BP72" s="46"/>
      <c r="BQ72" s="35">
        <f t="shared" si="406"/>
        <v>16000</v>
      </c>
      <c r="BR72" s="35">
        <v>0</v>
      </c>
      <c r="BS72" s="35"/>
      <c r="BT72" s="35">
        <f t="shared" si="32"/>
        <v>0</v>
      </c>
      <c r="BU72" s="35"/>
      <c r="BV72" s="35">
        <f t="shared" si="407"/>
        <v>0</v>
      </c>
      <c r="BW72" s="35"/>
      <c r="BX72" s="35">
        <f t="shared" si="408"/>
        <v>0</v>
      </c>
      <c r="BY72" s="35"/>
      <c r="BZ72" s="35">
        <f t="shared" si="409"/>
        <v>0</v>
      </c>
      <c r="CA72" s="35"/>
      <c r="CB72" s="35">
        <f t="shared" si="410"/>
        <v>0</v>
      </c>
      <c r="CC72" s="35"/>
      <c r="CD72" s="35">
        <f t="shared" si="411"/>
        <v>0</v>
      </c>
      <c r="CE72" s="35"/>
      <c r="CF72" s="35">
        <f t="shared" si="412"/>
        <v>0</v>
      </c>
      <c r="CG72" s="35"/>
      <c r="CH72" s="35">
        <f t="shared" si="413"/>
        <v>0</v>
      </c>
      <c r="CI72" s="35"/>
      <c r="CJ72" s="35">
        <f t="shared" si="414"/>
        <v>0</v>
      </c>
      <c r="CK72" s="35"/>
      <c r="CL72" s="35">
        <f t="shared" si="415"/>
        <v>0</v>
      </c>
      <c r="CM72" s="46"/>
      <c r="CN72" s="35">
        <f t="shared" si="416"/>
        <v>0</v>
      </c>
      <c r="CO72" s="29" t="s">
        <v>202</v>
      </c>
      <c r="CQ72" s="11"/>
    </row>
    <row r="73" spans="1:95" ht="36" x14ac:dyDescent="0.35">
      <c r="A73" s="1" t="s">
        <v>75</v>
      </c>
      <c r="B73" s="118" t="s">
        <v>387</v>
      </c>
      <c r="C73" s="59" t="s">
        <v>11</v>
      </c>
      <c r="D73" s="34">
        <v>622.9</v>
      </c>
      <c r="E73" s="35"/>
      <c r="F73" s="35">
        <f t="shared" si="0"/>
        <v>622.9</v>
      </c>
      <c r="G73" s="35"/>
      <c r="H73" s="35">
        <f t="shared" si="377"/>
        <v>622.9</v>
      </c>
      <c r="I73" s="35"/>
      <c r="J73" s="35">
        <f t="shared" si="378"/>
        <v>622.9</v>
      </c>
      <c r="K73" s="35"/>
      <c r="L73" s="35">
        <f t="shared" si="379"/>
        <v>622.9</v>
      </c>
      <c r="M73" s="35"/>
      <c r="N73" s="35">
        <f t="shared" si="380"/>
        <v>622.9</v>
      </c>
      <c r="O73" s="78"/>
      <c r="P73" s="35">
        <f t="shared" si="381"/>
        <v>622.9</v>
      </c>
      <c r="Q73" s="35"/>
      <c r="R73" s="35">
        <f t="shared" si="382"/>
        <v>622.9</v>
      </c>
      <c r="S73" s="35"/>
      <c r="T73" s="35">
        <f t="shared" si="383"/>
        <v>622.9</v>
      </c>
      <c r="U73" s="35"/>
      <c r="V73" s="35">
        <f t="shared" si="384"/>
        <v>622.9</v>
      </c>
      <c r="W73" s="35"/>
      <c r="X73" s="35">
        <f t="shared" si="385"/>
        <v>622.9</v>
      </c>
      <c r="Y73" s="35"/>
      <c r="Z73" s="35">
        <f t="shared" si="386"/>
        <v>622.9</v>
      </c>
      <c r="AA73" s="35"/>
      <c r="AB73" s="35">
        <f t="shared" si="387"/>
        <v>622.9</v>
      </c>
      <c r="AC73" s="35"/>
      <c r="AD73" s="35">
        <f t="shared" si="388"/>
        <v>622.9</v>
      </c>
      <c r="AE73" s="35"/>
      <c r="AF73" s="35">
        <f t="shared" si="389"/>
        <v>622.9</v>
      </c>
      <c r="AG73" s="35"/>
      <c r="AH73" s="35">
        <f t="shared" si="390"/>
        <v>622.9</v>
      </c>
      <c r="AI73" s="35"/>
      <c r="AJ73" s="35">
        <f t="shared" si="391"/>
        <v>622.9</v>
      </c>
      <c r="AK73" s="35"/>
      <c r="AL73" s="35">
        <f t="shared" si="392"/>
        <v>622.9</v>
      </c>
      <c r="AM73" s="46"/>
      <c r="AN73" s="35">
        <f t="shared" si="393"/>
        <v>622.9</v>
      </c>
      <c r="AO73" s="35">
        <v>16000</v>
      </c>
      <c r="AP73" s="35"/>
      <c r="AQ73" s="35">
        <f t="shared" si="18"/>
        <v>16000</v>
      </c>
      <c r="AR73" s="35"/>
      <c r="AS73" s="35">
        <f t="shared" si="394"/>
        <v>16000</v>
      </c>
      <c r="AT73" s="35"/>
      <c r="AU73" s="35">
        <f t="shared" si="395"/>
        <v>16000</v>
      </c>
      <c r="AV73" s="35"/>
      <c r="AW73" s="35">
        <f t="shared" si="396"/>
        <v>16000</v>
      </c>
      <c r="AX73" s="35"/>
      <c r="AY73" s="35">
        <f t="shared" si="397"/>
        <v>16000</v>
      </c>
      <c r="AZ73" s="35"/>
      <c r="BA73" s="35">
        <f t="shared" si="398"/>
        <v>16000</v>
      </c>
      <c r="BB73" s="35"/>
      <c r="BC73" s="35">
        <f t="shared" si="399"/>
        <v>16000</v>
      </c>
      <c r="BD73" s="35"/>
      <c r="BE73" s="35">
        <f t="shared" si="400"/>
        <v>16000</v>
      </c>
      <c r="BF73" s="35"/>
      <c r="BG73" s="35">
        <f t="shared" si="401"/>
        <v>16000</v>
      </c>
      <c r="BH73" s="35"/>
      <c r="BI73" s="35">
        <f t="shared" si="402"/>
        <v>16000</v>
      </c>
      <c r="BJ73" s="35"/>
      <c r="BK73" s="35">
        <f t="shared" si="403"/>
        <v>16000</v>
      </c>
      <c r="BL73" s="35"/>
      <c r="BM73" s="35">
        <f t="shared" si="404"/>
        <v>16000</v>
      </c>
      <c r="BN73" s="35"/>
      <c r="BO73" s="35">
        <f t="shared" si="405"/>
        <v>16000</v>
      </c>
      <c r="BP73" s="46"/>
      <c r="BQ73" s="35">
        <f t="shared" si="406"/>
        <v>16000</v>
      </c>
      <c r="BR73" s="35">
        <v>0</v>
      </c>
      <c r="BS73" s="35"/>
      <c r="BT73" s="35">
        <f t="shared" si="32"/>
        <v>0</v>
      </c>
      <c r="BU73" s="35"/>
      <c r="BV73" s="35">
        <f t="shared" si="407"/>
        <v>0</v>
      </c>
      <c r="BW73" s="35"/>
      <c r="BX73" s="35">
        <f t="shared" si="408"/>
        <v>0</v>
      </c>
      <c r="BY73" s="35"/>
      <c r="BZ73" s="35">
        <f t="shared" si="409"/>
        <v>0</v>
      </c>
      <c r="CA73" s="35"/>
      <c r="CB73" s="35">
        <f t="shared" si="410"/>
        <v>0</v>
      </c>
      <c r="CC73" s="35"/>
      <c r="CD73" s="35">
        <f t="shared" si="411"/>
        <v>0</v>
      </c>
      <c r="CE73" s="35"/>
      <c r="CF73" s="35">
        <f t="shared" si="412"/>
        <v>0</v>
      </c>
      <c r="CG73" s="35"/>
      <c r="CH73" s="35">
        <f t="shared" si="413"/>
        <v>0</v>
      </c>
      <c r="CI73" s="35"/>
      <c r="CJ73" s="35">
        <f t="shared" si="414"/>
        <v>0</v>
      </c>
      <c r="CK73" s="35"/>
      <c r="CL73" s="35">
        <f t="shared" si="415"/>
        <v>0</v>
      </c>
      <c r="CM73" s="46"/>
      <c r="CN73" s="35">
        <f t="shared" si="416"/>
        <v>0</v>
      </c>
      <c r="CO73" s="29" t="s">
        <v>203</v>
      </c>
      <c r="CQ73" s="11"/>
    </row>
    <row r="74" spans="1:95" ht="36" x14ac:dyDescent="0.35">
      <c r="A74" s="1" t="s">
        <v>76</v>
      </c>
      <c r="B74" s="118" t="s">
        <v>388</v>
      </c>
      <c r="C74" s="59" t="s">
        <v>11</v>
      </c>
      <c r="D74" s="34">
        <v>16622.900000000001</v>
      </c>
      <c r="E74" s="35"/>
      <c r="F74" s="35">
        <f t="shared" si="0"/>
        <v>16622.900000000001</v>
      </c>
      <c r="G74" s="35"/>
      <c r="H74" s="35">
        <f t="shared" si="377"/>
        <v>16622.900000000001</v>
      </c>
      <c r="I74" s="35"/>
      <c r="J74" s="35">
        <f t="shared" si="378"/>
        <v>16622.900000000001</v>
      </c>
      <c r="K74" s="35"/>
      <c r="L74" s="35">
        <f t="shared" si="379"/>
        <v>16622.900000000001</v>
      </c>
      <c r="M74" s="35"/>
      <c r="N74" s="35">
        <f t="shared" si="380"/>
        <v>16622.900000000001</v>
      </c>
      <c r="O74" s="78">
        <v>-16622.900000000001</v>
      </c>
      <c r="P74" s="35">
        <f t="shared" si="381"/>
        <v>0</v>
      </c>
      <c r="Q74" s="35"/>
      <c r="R74" s="35">
        <f t="shared" si="382"/>
        <v>0</v>
      </c>
      <c r="S74" s="35"/>
      <c r="T74" s="35">
        <f t="shared" si="383"/>
        <v>0</v>
      </c>
      <c r="U74" s="35"/>
      <c r="V74" s="35">
        <f t="shared" si="384"/>
        <v>0</v>
      </c>
      <c r="W74" s="35"/>
      <c r="X74" s="35">
        <f t="shared" si="385"/>
        <v>0</v>
      </c>
      <c r="Y74" s="35"/>
      <c r="Z74" s="35">
        <f t="shared" si="386"/>
        <v>0</v>
      </c>
      <c r="AA74" s="35"/>
      <c r="AB74" s="35">
        <f t="shared" si="387"/>
        <v>0</v>
      </c>
      <c r="AC74" s="35"/>
      <c r="AD74" s="35">
        <f t="shared" si="388"/>
        <v>0</v>
      </c>
      <c r="AE74" s="35"/>
      <c r="AF74" s="35">
        <f t="shared" si="389"/>
        <v>0</v>
      </c>
      <c r="AG74" s="35"/>
      <c r="AH74" s="35">
        <f t="shared" si="390"/>
        <v>0</v>
      </c>
      <c r="AI74" s="35"/>
      <c r="AJ74" s="35">
        <f t="shared" si="391"/>
        <v>0</v>
      </c>
      <c r="AK74" s="35"/>
      <c r="AL74" s="35">
        <f t="shared" si="392"/>
        <v>0</v>
      </c>
      <c r="AM74" s="46"/>
      <c r="AN74" s="35">
        <f t="shared" si="393"/>
        <v>0</v>
      </c>
      <c r="AO74" s="35">
        <v>0</v>
      </c>
      <c r="AP74" s="35"/>
      <c r="AQ74" s="35">
        <f t="shared" si="18"/>
        <v>0</v>
      </c>
      <c r="AR74" s="35"/>
      <c r="AS74" s="35">
        <f t="shared" si="394"/>
        <v>0</v>
      </c>
      <c r="AT74" s="35"/>
      <c r="AU74" s="35">
        <f t="shared" si="395"/>
        <v>0</v>
      </c>
      <c r="AV74" s="35"/>
      <c r="AW74" s="35">
        <f t="shared" si="396"/>
        <v>0</v>
      </c>
      <c r="AX74" s="35"/>
      <c r="AY74" s="35">
        <f t="shared" si="397"/>
        <v>0</v>
      </c>
      <c r="AZ74" s="35"/>
      <c r="BA74" s="35">
        <f t="shared" si="398"/>
        <v>0</v>
      </c>
      <c r="BB74" s="35"/>
      <c r="BC74" s="35">
        <f t="shared" si="399"/>
        <v>0</v>
      </c>
      <c r="BD74" s="35"/>
      <c r="BE74" s="35">
        <f t="shared" si="400"/>
        <v>0</v>
      </c>
      <c r="BF74" s="35"/>
      <c r="BG74" s="35">
        <f t="shared" si="401"/>
        <v>0</v>
      </c>
      <c r="BH74" s="35"/>
      <c r="BI74" s="35">
        <f t="shared" si="402"/>
        <v>0</v>
      </c>
      <c r="BJ74" s="35"/>
      <c r="BK74" s="35">
        <f t="shared" si="403"/>
        <v>0</v>
      </c>
      <c r="BL74" s="35"/>
      <c r="BM74" s="35">
        <f t="shared" si="404"/>
        <v>0</v>
      </c>
      <c r="BN74" s="35"/>
      <c r="BO74" s="35">
        <f t="shared" si="405"/>
        <v>0</v>
      </c>
      <c r="BP74" s="46"/>
      <c r="BQ74" s="35">
        <f t="shared" si="406"/>
        <v>0</v>
      </c>
      <c r="BR74" s="35">
        <v>0</v>
      </c>
      <c r="BS74" s="35"/>
      <c r="BT74" s="35">
        <f t="shared" si="32"/>
        <v>0</v>
      </c>
      <c r="BU74" s="35"/>
      <c r="BV74" s="35">
        <f t="shared" si="407"/>
        <v>0</v>
      </c>
      <c r="BW74" s="35"/>
      <c r="BX74" s="35">
        <f t="shared" si="408"/>
        <v>0</v>
      </c>
      <c r="BY74" s="35"/>
      <c r="BZ74" s="35">
        <f t="shared" si="409"/>
        <v>0</v>
      </c>
      <c r="CA74" s="35">
        <v>16622.900000000001</v>
      </c>
      <c r="CB74" s="35">
        <f t="shared" si="410"/>
        <v>16622.900000000001</v>
      </c>
      <c r="CC74" s="35"/>
      <c r="CD74" s="35">
        <f t="shared" si="411"/>
        <v>16622.900000000001</v>
      </c>
      <c r="CE74" s="35"/>
      <c r="CF74" s="35">
        <f t="shared" si="412"/>
        <v>16622.900000000001</v>
      </c>
      <c r="CG74" s="35"/>
      <c r="CH74" s="35">
        <f t="shared" si="413"/>
        <v>16622.900000000001</v>
      </c>
      <c r="CI74" s="35"/>
      <c r="CJ74" s="35">
        <f t="shared" si="414"/>
        <v>16622.900000000001</v>
      </c>
      <c r="CK74" s="35"/>
      <c r="CL74" s="35">
        <f t="shared" si="415"/>
        <v>16622.900000000001</v>
      </c>
      <c r="CM74" s="46"/>
      <c r="CN74" s="35">
        <f t="shared" si="416"/>
        <v>16622.900000000001</v>
      </c>
      <c r="CO74" s="29" t="s">
        <v>204</v>
      </c>
      <c r="CQ74" s="11"/>
    </row>
    <row r="75" spans="1:95" ht="36" x14ac:dyDescent="0.35">
      <c r="A75" s="1" t="s">
        <v>77</v>
      </c>
      <c r="B75" s="118" t="s">
        <v>56</v>
      </c>
      <c r="C75" s="59" t="s">
        <v>11</v>
      </c>
      <c r="D75" s="34">
        <v>16000</v>
      </c>
      <c r="E75" s="35"/>
      <c r="F75" s="35">
        <f t="shared" si="0"/>
        <v>16000</v>
      </c>
      <c r="G75" s="35"/>
      <c r="H75" s="35">
        <f t="shared" si="377"/>
        <v>16000</v>
      </c>
      <c r="I75" s="35"/>
      <c r="J75" s="35">
        <f t="shared" si="378"/>
        <v>16000</v>
      </c>
      <c r="K75" s="35"/>
      <c r="L75" s="35">
        <f t="shared" si="379"/>
        <v>16000</v>
      </c>
      <c r="M75" s="35"/>
      <c r="N75" s="35">
        <f t="shared" si="380"/>
        <v>16000</v>
      </c>
      <c r="O75" s="78"/>
      <c r="P75" s="35">
        <f t="shared" si="381"/>
        <v>16000</v>
      </c>
      <c r="Q75" s="35"/>
      <c r="R75" s="35">
        <f t="shared" si="382"/>
        <v>16000</v>
      </c>
      <c r="S75" s="35"/>
      <c r="T75" s="35">
        <f t="shared" si="383"/>
        <v>16000</v>
      </c>
      <c r="U75" s="35"/>
      <c r="V75" s="35">
        <f t="shared" si="384"/>
        <v>16000</v>
      </c>
      <c r="W75" s="35"/>
      <c r="X75" s="35">
        <f t="shared" si="385"/>
        <v>16000</v>
      </c>
      <c r="Y75" s="35"/>
      <c r="Z75" s="35">
        <f t="shared" si="386"/>
        <v>16000</v>
      </c>
      <c r="AA75" s="35"/>
      <c r="AB75" s="35">
        <f t="shared" si="387"/>
        <v>16000</v>
      </c>
      <c r="AC75" s="35"/>
      <c r="AD75" s="35">
        <f t="shared" si="388"/>
        <v>16000</v>
      </c>
      <c r="AE75" s="35"/>
      <c r="AF75" s="35">
        <f t="shared" si="389"/>
        <v>16000</v>
      </c>
      <c r="AG75" s="35"/>
      <c r="AH75" s="35">
        <f t="shared" si="390"/>
        <v>16000</v>
      </c>
      <c r="AI75" s="35"/>
      <c r="AJ75" s="35">
        <f t="shared" si="391"/>
        <v>16000</v>
      </c>
      <c r="AK75" s="35"/>
      <c r="AL75" s="35">
        <f t="shared" si="392"/>
        <v>16000</v>
      </c>
      <c r="AM75" s="46"/>
      <c r="AN75" s="35">
        <f t="shared" si="393"/>
        <v>16000</v>
      </c>
      <c r="AO75" s="35">
        <v>0</v>
      </c>
      <c r="AP75" s="35"/>
      <c r="AQ75" s="35">
        <f t="shared" si="18"/>
        <v>0</v>
      </c>
      <c r="AR75" s="35"/>
      <c r="AS75" s="35">
        <f t="shared" si="394"/>
        <v>0</v>
      </c>
      <c r="AT75" s="35"/>
      <c r="AU75" s="35">
        <f t="shared" si="395"/>
        <v>0</v>
      </c>
      <c r="AV75" s="35"/>
      <c r="AW75" s="35">
        <f t="shared" si="396"/>
        <v>0</v>
      </c>
      <c r="AX75" s="35"/>
      <c r="AY75" s="35">
        <f t="shared" si="397"/>
        <v>0</v>
      </c>
      <c r="AZ75" s="35"/>
      <c r="BA75" s="35">
        <f t="shared" si="398"/>
        <v>0</v>
      </c>
      <c r="BB75" s="35"/>
      <c r="BC75" s="35">
        <f t="shared" si="399"/>
        <v>0</v>
      </c>
      <c r="BD75" s="35"/>
      <c r="BE75" s="35">
        <f t="shared" si="400"/>
        <v>0</v>
      </c>
      <c r="BF75" s="35"/>
      <c r="BG75" s="35">
        <f t="shared" si="401"/>
        <v>0</v>
      </c>
      <c r="BH75" s="35"/>
      <c r="BI75" s="35">
        <f t="shared" si="402"/>
        <v>0</v>
      </c>
      <c r="BJ75" s="35"/>
      <c r="BK75" s="35">
        <f t="shared" si="403"/>
        <v>0</v>
      </c>
      <c r="BL75" s="35"/>
      <c r="BM75" s="35">
        <f t="shared" si="404"/>
        <v>0</v>
      </c>
      <c r="BN75" s="35"/>
      <c r="BO75" s="35">
        <f t="shared" si="405"/>
        <v>0</v>
      </c>
      <c r="BP75" s="46"/>
      <c r="BQ75" s="35">
        <f t="shared" si="406"/>
        <v>0</v>
      </c>
      <c r="BR75" s="35">
        <v>0</v>
      </c>
      <c r="BS75" s="35"/>
      <c r="BT75" s="35">
        <f t="shared" si="32"/>
        <v>0</v>
      </c>
      <c r="BU75" s="35"/>
      <c r="BV75" s="35">
        <f t="shared" si="407"/>
        <v>0</v>
      </c>
      <c r="BW75" s="35"/>
      <c r="BX75" s="35">
        <f t="shared" si="408"/>
        <v>0</v>
      </c>
      <c r="BY75" s="35"/>
      <c r="BZ75" s="35">
        <f t="shared" si="409"/>
        <v>0</v>
      </c>
      <c r="CA75" s="35"/>
      <c r="CB75" s="35">
        <f t="shared" si="410"/>
        <v>0</v>
      </c>
      <c r="CC75" s="35"/>
      <c r="CD75" s="35">
        <f t="shared" si="411"/>
        <v>0</v>
      </c>
      <c r="CE75" s="35"/>
      <c r="CF75" s="35">
        <f t="shared" si="412"/>
        <v>0</v>
      </c>
      <c r="CG75" s="35"/>
      <c r="CH75" s="35">
        <f t="shared" si="413"/>
        <v>0</v>
      </c>
      <c r="CI75" s="35"/>
      <c r="CJ75" s="35">
        <f t="shared" si="414"/>
        <v>0</v>
      </c>
      <c r="CK75" s="35"/>
      <c r="CL75" s="35">
        <f t="shared" si="415"/>
        <v>0</v>
      </c>
      <c r="CM75" s="46"/>
      <c r="CN75" s="35">
        <f t="shared" si="416"/>
        <v>0</v>
      </c>
      <c r="CO75" s="29" t="s">
        <v>205</v>
      </c>
      <c r="CQ75" s="11"/>
    </row>
    <row r="76" spans="1:95" ht="36" x14ac:dyDescent="0.35">
      <c r="A76" s="1" t="s">
        <v>78</v>
      </c>
      <c r="B76" s="118" t="s">
        <v>57</v>
      </c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377"/>
        <v>0</v>
      </c>
      <c r="I76" s="35"/>
      <c r="J76" s="35">
        <f t="shared" si="378"/>
        <v>0</v>
      </c>
      <c r="K76" s="35"/>
      <c r="L76" s="35">
        <f t="shared" si="379"/>
        <v>0</v>
      </c>
      <c r="M76" s="35"/>
      <c r="N76" s="35">
        <f t="shared" si="380"/>
        <v>0</v>
      </c>
      <c r="O76" s="78"/>
      <c r="P76" s="35">
        <f t="shared" si="381"/>
        <v>0</v>
      </c>
      <c r="Q76" s="35"/>
      <c r="R76" s="35">
        <f t="shared" si="382"/>
        <v>0</v>
      </c>
      <c r="S76" s="35"/>
      <c r="T76" s="35">
        <f t="shared" si="383"/>
        <v>0</v>
      </c>
      <c r="U76" s="35"/>
      <c r="V76" s="35">
        <f t="shared" si="384"/>
        <v>0</v>
      </c>
      <c r="W76" s="35"/>
      <c r="X76" s="35">
        <f t="shared" si="385"/>
        <v>0</v>
      </c>
      <c r="Y76" s="35"/>
      <c r="Z76" s="35">
        <f t="shared" si="386"/>
        <v>0</v>
      </c>
      <c r="AA76" s="35"/>
      <c r="AB76" s="35">
        <f t="shared" si="387"/>
        <v>0</v>
      </c>
      <c r="AC76" s="35"/>
      <c r="AD76" s="35">
        <f t="shared" si="388"/>
        <v>0</v>
      </c>
      <c r="AE76" s="35"/>
      <c r="AF76" s="35">
        <f t="shared" si="389"/>
        <v>0</v>
      </c>
      <c r="AG76" s="35"/>
      <c r="AH76" s="35">
        <f t="shared" si="390"/>
        <v>0</v>
      </c>
      <c r="AI76" s="35"/>
      <c r="AJ76" s="35">
        <f t="shared" si="391"/>
        <v>0</v>
      </c>
      <c r="AK76" s="35"/>
      <c r="AL76" s="35">
        <f t="shared" si="392"/>
        <v>0</v>
      </c>
      <c r="AM76" s="46"/>
      <c r="AN76" s="35">
        <f t="shared" si="393"/>
        <v>0</v>
      </c>
      <c r="AO76" s="35">
        <v>16622.900000000001</v>
      </c>
      <c r="AP76" s="35"/>
      <c r="AQ76" s="35">
        <f t="shared" si="18"/>
        <v>16622.900000000001</v>
      </c>
      <c r="AR76" s="35"/>
      <c r="AS76" s="35">
        <f t="shared" si="394"/>
        <v>16622.900000000001</v>
      </c>
      <c r="AT76" s="35"/>
      <c r="AU76" s="35">
        <f t="shared" si="395"/>
        <v>16622.900000000001</v>
      </c>
      <c r="AV76" s="35"/>
      <c r="AW76" s="35">
        <f t="shared" si="396"/>
        <v>16622.900000000001</v>
      </c>
      <c r="AX76" s="35"/>
      <c r="AY76" s="35">
        <f t="shared" si="397"/>
        <v>16622.900000000001</v>
      </c>
      <c r="AZ76" s="35"/>
      <c r="BA76" s="35">
        <f t="shared" si="398"/>
        <v>16622.900000000001</v>
      </c>
      <c r="BB76" s="35"/>
      <c r="BC76" s="35">
        <f t="shared" si="399"/>
        <v>16622.900000000001</v>
      </c>
      <c r="BD76" s="35"/>
      <c r="BE76" s="35">
        <f t="shared" si="400"/>
        <v>16622.900000000001</v>
      </c>
      <c r="BF76" s="35"/>
      <c r="BG76" s="35">
        <f t="shared" si="401"/>
        <v>16622.900000000001</v>
      </c>
      <c r="BH76" s="35"/>
      <c r="BI76" s="35">
        <f t="shared" si="402"/>
        <v>16622.900000000001</v>
      </c>
      <c r="BJ76" s="35"/>
      <c r="BK76" s="35">
        <f t="shared" si="403"/>
        <v>16622.900000000001</v>
      </c>
      <c r="BL76" s="35"/>
      <c r="BM76" s="35">
        <f t="shared" si="404"/>
        <v>16622.900000000001</v>
      </c>
      <c r="BN76" s="35"/>
      <c r="BO76" s="35">
        <f t="shared" si="405"/>
        <v>16622.900000000001</v>
      </c>
      <c r="BP76" s="46"/>
      <c r="BQ76" s="35">
        <f t="shared" si="406"/>
        <v>16622.900000000001</v>
      </c>
      <c r="BR76" s="35">
        <v>0</v>
      </c>
      <c r="BS76" s="35"/>
      <c r="BT76" s="35">
        <f t="shared" si="32"/>
        <v>0</v>
      </c>
      <c r="BU76" s="35"/>
      <c r="BV76" s="35">
        <f t="shared" si="407"/>
        <v>0</v>
      </c>
      <c r="BW76" s="35"/>
      <c r="BX76" s="35">
        <f t="shared" si="408"/>
        <v>0</v>
      </c>
      <c r="BY76" s="35"/>
      <c r="BZ76" s="35">
        <f t="shared" si="409"/>
        <v>0</v>
      </c>
      <c r="CA76" s="35"/>
      <c r="CB76" s="35">
        <f t="shared" si="410"/>
        <v>0</v>
      </c>
      <c r="CC76" s="35"/>
      <c r="CD76" s="35">
        <f t="shared" si="411"/>
        <v>0</v>
      </c>
      <c r="CE76" s="35"/>
      <c r="CF76" s="35">
        <f t="shared" si="412"/>
        <v>0</v>
      </c>
      <c r="CG76" s="35"/>
      <c r="CH76" s="35">
        <f t="shared" si="413"/>
        <v>0</v>
      </c>
      <c r="CI76" s="35"/>
      <c r="CJ76" s="35">
        <f t="shared" si="414"/>
        <v>0</v>
      </c>
      <c r="CK76" s="35"/>
      <c r="CL76" s="35">
        <f t="shared" si="415"/>
        <v>0</v>
      </c>
      <c r="CM76" s="46"/>
      <c r="CN76" s="35">
        <f t="shared" si="416"/>
        <v>0</v>
      </c>
      <c r="CO76" s="29" t="s">
        <v>206</v>
      </c>
      <c r="CQ76" s="11"/>
    </row>
    <row r="77" spans="1:95" ht="36" x14ac:dyDescent="0.35">
      <c r="A77" s="1" t="s">
        <v>79</v>
      </c>
      <c r="B77" s="118" t="s">
        <v>58</v>
      </c>
      <c r="C77" s="59" t="s">
        <v>11</v>
      </c>
      <c r="D77" s="34">
        <v>17616.3</v>
      </c>
      <c r="E77" s="35"/>
      <c r="F77" s="35">
        <f t="shared" si="0"/>
        <v>17616.3</v>
      </c>
      <c r="G77" s="35"/>
      <c r="H77" s="35">
        <f t="shared" si="377"/>
        <v>17616.3</v>
      </c>
      <c r="I77" s="35"/>
      <c r="J77" s="35">
        <f t="shared" si="378"/>
        <v>17616.3</v>
      </c>
      <c r="K77" s="35"/>
      <c r="L77" s="35">
        <f t="shared" si="379"/>
        <v>17616.3</v>
      </c>
      <c r="M77" s="35"/>
      <c r="N77" s="35">
        <f t="shared" si="380"/>
        <v>17616.3</v>
      </c>
      <c r="O77" s="78"/>
      <c r="P77" s="35">
        <f t="shared" si="381"/>
        <v>17616.3</v>
      </c>
      <c r="Q77" s="35"/>
      <c r="R77" s="35">
        <f t="shared" si="382"/>
        <v>17616.3</v>
      </c>
      <c r="S77" s="35"/>
      <c r="T77" s="35">
        <f t="shared" si="383"/>
        <v>17616.3</v>
      </c>
      <c r="U77" s="35"/>
      <c r="V77" s="35">
        <f t="shared" si="384"/>
        <v>17616.3</v>
      </c>
      <c r="W77" s="35"/>
      <c r="X77" s="35">
        <f t="shared" si="385"/>
        <v>17616.3</v>
      </c>
      <c r="Y77" s="35"/>
      <c r="Z77" s="35">
        <f t="shared" si="386"/>
        <v>17616.3</v>
      </c>
      <c r="AA77" s="35"/>
      <c r="AB77" s="35">
        <f t="shared" si="387"/>
        <v>17616.3</v>
      </c>
      <c r="AC77" s="35"/>
      <c r="AD77" s="35">
        <f t="shared" si="388"/>
        <v>17616.3</v>
      </c>
      <c r="AE77" s="35"/>
      <c r="AF77" s="35">
        <f t="shared" si="389"/>
        <v>17616.3</v>
      </c>
      <c r="AG77" s="35"/>
      <c r="AH77" s="35">
        <f t="shared" si="390"/>
        <v>17616.3</v>
      </c>
      <c r="AI77" s="35"/>
      <c r="AJ77" s="35">
        <f t="shared" si="391"/>
        <v>17616.3</v>
      </c>
      <c r="AK77" s="35"/>
      <c r="AL77" s="35">
        <f t="shared" si="392"/>
        <v>17616.3</v>
      </c>
      <c r="AM77" s="46"/>
      <c r="AN77" s="35">
        <f t="shared" si="393"/>
        <v>17616.3</v>
      </c>
      <c r="AO77" s="35">
        <v>0</v>
      </c>
      <c r="AP77" s="35"/>
      <c r="AQ77" s="35">
        <f t="shared" si="18"/>
        <v>0</v>
      </c>
      <c r="AR77" s="35"/>
      <c r="AS77" s="35">
        <f t="shared" si="394"/>
        <v>0</v>
      </c>
      <c r="AT77" s="35"/>
      <c r="AU77" s="35">
        <f t="shared" si="395"/>
        <v>0</v>
      </c>
      <c r="AV77" s="35"/>
      <c r="AW77" s="35">
        <f t="shared" si="396"/>
        <v>0</v>
      </c>
      <c r="AX77" s="35"/>
      <c r="AY77" s="35">
        <f t="shared" si="397"/>
        <v>0</v>
      </c>
      <c r="AZ77" s="35"/>
      <c r="BA77" s="35">
        <f t="shared" si="398"/>
        <v>0</v>
      </c>
      <c r="BB77" s="35"/>
      <c r="BC77" s="35">
        <f t="shared" si="399"/>
        <v>0</v>
      </c>
      <c r="BD77" s="35"/>
      <c r="BE77" s="35">
        <f t="shared" si="400"/>
        <v>0</v>
      </c>
      <c r="BF77" s="35"/>
      <c r="BG77" s="35">
        <f t="shared" si="401"/>
        <v>0</v>
      </c>
      <c r="BH77" s="35"/>
      <c r="BI77" s="35">
        <f t="shared" si="402"/>
        <v>0</v>
      </c>
      <c r="BJ77" s="35"/>
      <c r="BK77" s="35">
        <f t="shared" si="403"/>
        <v>0</v>
      </c>
      <c r="BL77" s="35"/>
      <c r="BM77" s="35">
        <f t="shared" si="404"/>
        <v>0</v>
      </c>
      <c r="BN77" s="35"/>
      <c r="BO77" s="35">
        <f t="shared" si="405"/>
        <v>0</v>
      </c>
      <c r="BP77" s="46"/>
      <c r="BQ77" s="35">
        <f t="shared" si="406"/>
        <v>0</v>
      </c>
      <c r="BR77" s="35">
        <v>0</v>
      </c>
      <c r="BS77" s="35"/>
      <c r="BT77" s="35">
        <f t="shared" si="32"/>
        <v>0</v>
      </c>
      <c r="BU77" s="35"/>
      <c r="BV77" s="35">
        <f t="shared" si="407"/>
        <v>0</v>
      </c>
      <c r="BW77" s="35"/>
      <c r="BX77" s="35">
        <f t="shared" si="408"/>
        <v>0</v>
      </c>
      <c r="BY77" s="35"/>
      <c r="BZ77" s="35">
        <f t="shared" si="409"/>
        <v>0</v>
      </c>
      <c r="CA77" s="35"/>
      <c r="CB77" s="35">
        <f t="shared" si="410"/>
        <v>0</v>
      </c>
      <c r="CC77" s="35"/>
      <c r="CD77" s="35">
        <f t="shared" si="411"/>
        <v>0</v>
      </c>
      <c r="CE77" s="35"/>
      <c r="CF77" s="35">
        <f t="shared" si="412"/>
        <v>0</v>
      </c>
      <c r="CG77" s="35"/>
      <c r="CH77" s="35">
        <f t="shared" si="413"/>
        <v>0</v>
      </c>
      <c r="CI77" s="35"/>
      <c r="CJ77" s="35">
        <f t="shared" si="414"/>
        <v>0</v>
      </c>
      <c r="CK77" s="35"/>
      <c r="CL77" s="35">
        <f t="shared" si="415"/>
        <v>0</v>
      </c>
      <c r="CM77" s="46"/>
      <c r="CN77" s="35">
        <f t="shared" si="416"/>
        <v>0</v>
      </c>
      <c r="CO77" s="29" t="s">
        <v>207</v>
      </c>
      <c r="CQ77" s="11"/>
    </row>
    <row r="78" spans="1:95" ht="54" x14ac:dyDescent="0.35">
      <c r="A78" s="147" t="s">
        <v>80</v>
      </c>
      <c r="B78" s="151" t="s">
        <v>59</v>
      </c>
      <c r="C78" s="59" t="s">
        <v>32</v>
      </c>
      <c r="D78" s="34">
        <v>13208</v>
      </c>
      <c r="E78" s="35"/>
      <c r="F78" s="35">
        <f t="shared" si="0"/>
        <v>13208</v>
      </c>
      <c r="G78" s="35"/>
      <c r="H78" s="35">
        <f t="shared" si="377"/>
        <v>13208</v>
      </c>
      <c r="I78" s="35"/>
      <c r="J78" s="35">
        <f t="shared" si="378"/>
        <v>13208</v>
      </c>
      <c r="K78" s="35"/>
      <c r="L78" s="35">
        <f t="shared" si="379"/>
        <v>13208</v>
      </c>
      <c r="M78" s="35"/>
      <c r="N78" s="35">
        <f t="shared" si="380"/>
        <v>13208</v>
      </c>
      <c r="O78" s="78"/>
      <c r="P78" s="35">
        <f t="shared" si="381"/>
        <v>13208</v>
      </c>
      <c r="Q78" s="35"/>
      <c r="R78" s="35">
        <f t="shared" si="382"/>
        <v>13208</v>
      </c>
      <c r="S78" s="35"/>
      <c r="T78" s="35">
        <f t="shared" si="383"/>
        <v>13208</v>
      </c>
      <c r="U78" s="35"/>
      <c r="V78" s="35">
        <f t="shared" si="384"/>
        <v>13208</v>
      </c>
      <c r="W78" s="35"/>
      <c r="X78" s="35">
        <f t="shared" si="385"/>
        <v>13208</v>
      </c>
      <c r="Y78" s="35"/>
      <c r="Z78" s="35">
        <f t="shared" si="386"/>
        <v>13208</v>
      </c>
      <c r="AA78" s="35"/>
      <c r="AB78" s="35">
        <f t="shared" si="387"/>
        <v>13208</v>
      </c>
      <c r="AC78" s="35"/>
      <c r="AD78" s="35">
        <f t="shared" si="388"/>
        <v>13208</v>
      </c>
      <c r="AE78" s="35">
        <v>-9077.0069999999996</v>
      </c>
      <c r="AF78" s="35">
        <f t="shared" si="389"/>
        <v>4130.9930000000004</v>
      </c>
      <c r="AG78" s="35"/>
      <c r="AH78" s="35">
        <f t="shared" si="390"/>
        <v>4130.9930000000004</v>
      </c>
      <c r="AI78" s="35"/>
      <c r="AJ78" s="35">
        <f t="shared" si="391"/>
        <v>4130.9930000000004</v>
      </c>
      <c r="AK78" s="35"/>
      <c r="AL78" s="35">
        <f t="shared" si="392"/>
        <v>4130.9930000000004</v>
      </c>
      <c r="AM78" s="46"/>
      <c r="AN78" s="35">
        <f t="shared" si="393"/>
        <v>4130.9930000000004</v>
      </c>
      <c r="AO78" s="35">
        <v>130859</v>
      </c>
      <c r="AP78" s="35"/>
      <c r="AQ78" s="35">
        <f t="shared" si="18"/>
        <v>130859</v>
      </c>
      <c r="AR78" s="35"/>
      <c r="AS78" s="35">
        <f t="shared" si="394"/>
        <v>130859</v>
      </c>
      <c r="AT78" s="35"/>
      <c r="AU78" s="35">
        <f t="shared" si="395"/>
        <v>130859</v>
      </c>
      <c r="AV78" s="35"/>
      <c r="AW78" s="35">
        <f t="shared" si="396"/>
        <v>130859</v>
      </c>
      <c r="AX78" s="35"/>
      <c r="AY78" s="35">
        <f t="shared" si="397"/>
        <v>130859</v>
      </c>
      <c r="AZ78" s="35"/>
      <c r="BA78" s="35">
        <f t="shared" si="398"/>
        <v>130859</v>
      </c>
      <c r="BB78" s="35"/>
      <c r="BC78" s="35">
        <f t="shared" si="399"/>
        <v>130859</v>
      </c>
      <c r="BD78" s="35"/>
      <c r="BE78" s="35">
        <f t="shared" si="400"/>
        <v>130859</v>
      </c>
      <c r="BF78" s="35"/>
      <c r="BG78" s="35">
        <f t="shared" si="401"/>
        <v>130859</v>
      </c>
      <c r="BH78" s="35"/>
      <c r="BI78" s="35">
        <f t="shared" si="402"/>
        <v>130859</v>
      </c>
      <c r="BJ78" s="35">
        <v>9077.0069999999996</v>
      </c>
      <c r="BK78" s="35">
        <f t="shared" si="403"/>
        <v>139936.00700000001</v>
      </c>
      <c r="BL78" s="35"/>
      <c r="BM78" s="35">
        <f t="shared" si="404"/>
        <v>139936.00700000001</v>
      </c>
      <c r="BN78" s="35"/>
      <c r="BO78" s="35">
        <f t="shared" si="405"/>
        <v>139936.00700000001</v>
      </c>
      <c r="BP78" s="46"/>
      <c r="BQ78" s="35">
        <f t="shared" si="406"/>
        <v>139936.00700000001</v>
      </c>
      <c r="BR78" s="35">
        <v>0</v>
      </c>
      <c r="BS78" s="35"/>
      <c r="BT78" s="35">
        <f t="shared" si="32"/>
        <v>0</v>
      </c>
      <c r="BU78" s="35"/>
      <c r="BV78" s="35">
        <f t="shared" si="407"/>
        <v>0</v>
      </c>
      <c r="BW78" s="35"/>
      <c r="BX78" s="35">
        <f t="shared" si="408"/>
        <v>0</v>
      </c>
      <c r="BY78" s="35"/>
      <c r="BZ78" s="35">
        <f t="shared" si="409"/>
        <v>0</v>
      </c>
      <c r="CA78" s="35"/>
      <c r="CB78" s="35">
        <f t="shared" si="410"/>
        <v>0</v>
      </c>
      <c r="CC78" s="35"/>
      <c r="CD78" s="35">
        <f t="shared" si="411"/>
        <v>0</v>
      </c>
      <c r="CE78" s="35"/>
      <c r="CF78" s="35">
        <f t="shared" si="412"/>
        <v>0</v>
      </c>
      <c r="CG78" s="35"/>
      <c r="CH78" s="35">
        <f t="shared" si="413"/>
        <v>0</v>
      </c>
      <c r="CI78" s="35"/>
      <c r="CJ78" s="35">
        <f t="shared" si="414"/>
        <v>0</v>
      </c>
      <c r="CK78" s="35"/>
      <c r="CL78" s="35">
        <f t="shared" si="415"/>
        <v>0</v>
      </c>
      <c r="CM78" s="46"/>
      <c r="CN78" s="35">
        <f t="shared" si="416"/>
        <v>0</v>
      </c>
      <c r="CO78" s="29" t="s">
        <v>208</v>
      </c>
      <c r="CQ78" s="11"/>
    </row>
    <row r="79" spans="1:95" ht="36" x14ac:dyDescent="0.35">
      <c r="A79" s="150"/>
      <c r="B79" s="152"/>
      <c r="C79" s="59" t="s">
        <v>11</v>
      </c>
      <c r="D79" s="34">
        <v>0</v>
      </c>
      <c r="E79" s="35"/>
      <c r="F79" s="35">
        <f t="shared" si="0"/>
        <v>0</v>
      </c>
      <c r="G79" s="35"/>
      <c r="H79" s="35">
        <f t="shared" si="377"/>
        <v>0</v>
      </c>
      <c r="I79" s="35"/>
      <c r="J79" s="35">
        <f t="shared" si="378"/>
        <v>0</v>
      </c>
      <c r="K79" s="35"/>
      <c r="L79" s="35">
        <f t="shared" si="379"/>
        <v>0</v>
      </c>
      <c r="M79" s="35"/>
      <c r="N79" s="35">
        <f t="shared" si="380"/>
        <v>0</v>
      </c>
      <c r="O79" s="78"/>
      <c r="P79" s="35">
        <f t="shared" si="381"/>
        <v>0</v>
      </c>
      <c r="Q79" s="35"/>
      <c r="R79" s="35">
        <f t="shared" si="382"/>
        <v>0</v>
      </c>
      <c r="S79" s="35"/>
      <c r="T79" s="35">
        <f t="shared" si="383"/>
        <v>0</v>
      </c>
      <c r="U79" s="35"/>
      <c r="V79" s="35">
        <f t="shared" si="384"/>
        <v>0</v>
      </c>
      <c r="W79" s="35"/>
      <c r="X79" s="35">
        <f t="shared" si="385"/>
        <v>0</v>
      </c>
      <c r="Y79" s="35"/>
      <c r="Z79" s="35">
        <f t="shared" si="386"/>
        <v>0</v>
      </c>
      <c r="AA79" s="35"/>
      <c r="AB79" s="35">
        <f t="shared" si="387"/>
        <v>0</v>
      </c>
      <c r="AC79" s="35"/>
      <c r="AD79" s="35">
        <f t="shared" si="388"/>
        <v>0</v>
      </c>
      <c r="AE79" s="35"/>
      <c r="AF79" s="35">
        <f t="shared" si="389"/>
        <v>0</v>
      </c>
      <c r="AG79" s="35"/>
      <c r="AH79" s="35">
        <f t="shared" si="390"/>
        <v>0</v>
      </c>
      <c r="AI79" s="35"/>
      <c r="AJ79" s="35">
        <f t="shared" si="391"/>
        <v>0</v>
      </c>
      <c r="AK79" s="35"/>
      <c r="AL79" s="35">
        <f t="shared" si="392"/>
        <v>0</v>
      </c>
      <c r="AM79" s="46"/>
      <c r="AN79" s="35">
        <f t="shared" si="393"/>
        <v>0</v>
      </c>
      <c r="AO79" s="35">
        <v>1294.7</v>
      </c>
      <c r="AP79" s="35"/>
      <c r="AQ79" s="35">
        <f t="shared" si="18"/>
        <v>1294.7</v>
      </c>
      <c r="AR79" s="35"/>
      <c r="AS79" s="35">
        <f t="shared" si="394"/>
        <v>1294.7</v>
      </c>
      <c r="AT79" s="35"/>
      <c r="AU79" s="35">
        <f t="shared" si="395"/>
        <v>1294.7</v>
      </c>
      <c r="AV79" s="35"/>
      <c r="AW79" s="35">
        <f t="shared" si="396"/>
        <v>1294.7</v>
      </c>
      <c r="AX79" s="35"/>
      <c r="AY79" s="35">
        <f t="shared" si="397"/>
        <v>1294.7</v>
      </c>
      <c r="AZ79" s="35"/>
      <c r="BA79" s="35">
        <f t="shared" si="398"/>
        <v>1294.7</v>
      </c>
      <c r="BB79" s="35"/>
      <c r="BC79" s="35">
        <f t="shared" si="399"/>
        <v>1294.7</v>
      </c>
      <c r="BD79" s="35"/>
      <c r="BE79" s="35">
        <f t="shared" si="400"/>
        <v>1294.7</v>
      </c>
      <c r="BF79" s="35"/>
      <c r="BG79" s="35">
        <f t="shared" si="401"/>
        <v>1294.7</v>
      </c>
      <c r="BH79" s="35"/>
      <c r="BI79" s="35">
        <f t="shared" si="402"/>
        <v>1294.7</v>
      </c>
      <c r="BJ79" s="35"/>
      <c r="BK79" s="35">
        <f t="shared" si="403"/>
        <v>1294.7</v>
      </c>
      <c r="BL79" s="35"/>
      <c r="BM79" s="35">
        <f t="shared" si="404"/>
        <v>1294.7</v>
      </c>
      <c r="BN79" s="35"/>
      <c r="BO79" s="35">
        <f t="shared" si="405"/>
        <v>1294.7</v>
      </c>
      <c r="BP79" s="46"/>
      <c r="BQ79" s="35">
        <f t="shared" si="406"/>
        <v>1294.7</v>
      </c>
      <c r="BR79" s="35">
        <v>0</v>
      </c>
      <c r="BS79" s="35"/>
      <c r="BT79" s="35">
        <f t="shared" si="32"/>
        <v>0</v>
      </c>
      <c r="BU79" s="35"/>
      <c r="BV79" s="35">
        <f t="shared" si="407"/>
        <v>0</v>
      </c>
      <c r="BW79" s="35"/>
      <c r="BX79" s="35">
        <f t="shared" si="408"/>
        <v>0</v>
      </c>
      <c r="BY79" s="35"/>
      <c r="BZ79" s="35">
        <f t="shared" si="409"/>
        <v>0</v>
      </c>
      <c r="CA79" s="35"/>
      <c r="CB79" s="35">
        <f t="shared" si="410"/>
        <v>0</v>
      </c>
      <c r="CC79" s="35"/>
      <c r="CD79" s="35">
        <f t="shared" si="411"/>
        <v>0</v>
      </c>
      <c r="CE79" s="35"/>
      <c r="CF79" s="35">
        <f t="shared" si="412"/>
        <v>0</v>
      </c>
      <c r="CG79" s="35"/>
      <c r="CH79" s="35">
        <f t="shared" si="413"/>
        <v>0</v>
      </c>
      <c r="CI79" s="35"/>
      <c r="CJ79" s="35">
        <f t="shared" si="414"/>
        <v>0</v>
      </c>
      <c r="CK79" s="35"/>
      <c r="CL79" s="35">
        <f t="shared" si="415"/>
        <v>0</v>
      </c>
      <c r="CM79" s="46"/>
      <c r="CN79" s="35">
        <f t="shared" si="416"/>
        <v>0</v>
      </c>
      <c r="CO79" s="29" t="s">
        <v>208</v>
      </c>
      <c r="CQ79" s="11"/>
    </row>
    <row r="80" spans="1:95" ht="54" x14ac:dyDescent="0.35">
      <c r="A80" s="147" t="s">
        <v>81</v>
      </c>
      <c r="B80" s="151" t="s">
        <v>60</v>
      </c>
      <c r="C80" s="59" t="s">
        <v>32</v>
      </c>
      <c r="D80" s="34">
        <v>13208</v>
      </c>
      <c r="E80" s="35"/>
      <c r="F80" s="35">
        <f t="shared" si="0"/>
        <v>13208</v>
      </c>
      <c r="G80" s="35"/>
      <c r="H80" s="35">
        <f t="shared" si="377"/>
        <v>13208</v>
      </c>
      <c r="I80" s="35"/>
      <c r="J80" s="35">
        <f t="shared" si="378"/>
        <v>13208</v>
      </c>
      <c r="K80" s="35"/>
      <c r="L80" s="35">
        <f t="shared" si="379"/>
        <v>13208</v>
      </c>
      <c r="M80" s="35"/>
      <c r="N80" s="35">
        <f t="shared" si="380"/>
        <v>13208</v>
      </c>
      <c r="O80" s="78"/>
      <c r="P80" s="35">
        <f t="shared" si="381"/>
        <v>13208</v>
      </c>
      <c r="Q80" s="35"/>
      <c r="R80" s="35">
        <f t="shared" si="382"/>
        <v>13208</v>
      </c>
      <c r="S80" s="35"/>
      <c r="T80" s="35">
        <f t="shared" si="383"/>
        <v>13208</v>
      </c>
      <c r="U80" s="35"/>
      <c r="V80" s="35">
        <f t="shared" si="384"/>
        <v>13208</v>
      </c>
      <c r="W80" s="35"/>
      <c r="X80" s="35">
        <f t="shared" si="385"/>
        <v>13208</v>
      </c>
      <c r="Y80" s="35"/>
      <c r="Z80" s="35">
        <f t="shared" si="386"/>
        <v>13208</v>
      </c>
      <c r="AA80" s="35"/>
      <c r="AB80" s="35">
        <f t="shared" si="387"/>
        <v>13208</v>
      </c>
      <c r="AC80" s="35"/>
      <c r="AD80" s="35">
        <f t="shared" si="388"/>
        <v>13208</v>
      </c>
      <c r="AE80" s="35">
        <v>-13154.412</v>
      </c>
      <c r="AF80" s="35">
        <f t="shared" si="389"/>
        <v>53.587999999999738</v>
      </c>
      <c r="AG80" s="35"/>
      <c r="AH80" s="35">
        <f t="shared" si="390"/>
        <v>53.587999999999738</v>
      </c>
      <c r="AI80" s="35"/>
      <c r="AJ80" s="35">
        <f t="shared" si="391"/>
        <v>53.587999999999738</v>
      </c>
      <c r="AK80" s="35"/>
      <c r="AL80" s="35">
        <f t="shared" si="392"/>
        <v>53.587999999999738</v>
      </c>
      <c r="AM80" s="46"/>
      <c r="AN80" s="35">
        <f t="shared" si="393"/>
        <v>53.587999999999738</v>
      </c>
      <c r="AO80" s="35">
        <v>105503.9</v>
      </c>
      <c r="AP80" s="35"/>
      <c r="AQ80" s="35">
        <f t="shared" si="18"/>
        <v>105503.9</v>
      </c>
      <c r="AR80" s="35"/>
      <c r="AS80" s="35">
        <f t="shared" si="394"/>
        <v>105503.9</v>
      </c>
      <c r="AT80" s="35"/>
      <c r="AU80" s="35">
        <f t="shared" si="395"/>
        <v>105503.9</v>
      </c>
      <c r="AV80" s="35"/>
      <c r="AW80" s="35">
        <f t="shared" si="396"/>
        <v>105503.9</v>
      </c>
      <c r="AX80" s="35"/>
      <c r="AY80" s="35">
        <f t="shared" si="397"/>
        <v>105503.9</v>
      </c>
      <c r="AZ80" s="35"/>
      <c r="BA80" s="35">
        <f t="shared" si="398"/>
        <v>105503.9</v>
      </c>
      <c r="BB80" s="35"/>
      <c r="BC80" s="35">
        <f t="shared" si="399"/>
        <v>105503.9</v>
      </c>
      <c r="BD80" s="35"/>
      <c r="BE80" s="35">
        <f t="shared" si="400"/>
        <v>105503.9</v>
      </c>
      <c r="BF80" s="35"/>
      <c r="BG80" s="35">
        <f t="shared" si="401"/>
        <v>105503.9</v>
      </c>
      <c r="BH80" s="35"/>
      <c r="BI80" s="35">
        <f t="shared" si="402"/>
        <v>105503.9</v>
      </c>
      <c r="BJ80" s="35">
        <v>13154.412</v>
      </c>
      <c r="BK80" s="35">
        <f t="shared" si="403"/>
        <v>118658.31199999999</v>
      </c>
      <c r="BL80" s="35"/>
      <c r="BM80" s="35">
        <f t="shared" si="404"/>
        <v>118658.31199999999</v>
      </c>
      <c r="BN80" s="35"/>
      <c r="BO80" s="35">
        <f t="shared" si="405"/>
        <v>118658.31199999999</v>
      </c>
      <c r="BP80" s="46"/>
      <c r="BQ80" s="35">
        <f t="shared" si="406"/>
        <v>118658.31199999999</v>
      </c>
      <c r="BR80" s="35">
        <v>0</v>
      </c>
      <c r="BS80" s="35"/>
      <c r="BT80" s="35">
        <f t="shared" si="32"/>
        <v>0</v>
      </c>
      <c r="BU80" s="35"/>
      <c r="BV80" s="35">
        <f t="shared" si="407"/>
        <v>0</v>
      </c>
      <c r="BW80" s="35"/>
      <c r="BX80" s="35">
        <f t="shared" si="408"/>
        <v>0</v>
      </c>
      <c r="BY80" s="35"/>
      <c r="BZ80" s="35">
        <f t="shared" si="409"/>
        <v>0</v>
      </c>
      <c r="CA80" s="35"/>
      <c r="CB80" s="35">
        <f t="shared" si="410"/>
        <v>0</v>
      </c>
      <c r="CC80" s="35"/>
      <c r="CD80" s="35">
        <f t="shared" si="411"/>
        <v>0</v>
      </c>
      <c r="CE80" s="35"/>
      <c r="CF80" s="35">
        <f t="shared" si="412"/>
        <v>0</v>
      </c>
      <c r="CG80" s="35"/>
      <c r="CH80" s="35">
        <f t="shared" si="413"/>
        <v>0</v>
      </c>
      <c r="CI80" s="35"/>
      <c r="CJ80" s="35">
        <f t="shared" si="414"/>
        <v>0</v>
      </c>
      <c r="CK80" s="35"/>
      <c r="CL80" s="35">
        <f t="shared" si="415"/>
        <v>0</v>
      </c>
      <c r="CM80" s="46"/>
      <c r="CN80" s="35">
        <f t="shared" si="416"/>
        <v>0</v>
      </c>
      <c r="CO80" s="29" t="s">
        <v>209</v>
      </c>
      <c r="CQ80" s="11"/>
    </row>
    <row r="81" spans="1:95" ht="36" x14ac:dyDescent="0.35">
      <c r="A81" s="150"/>
      <c r="B81" s="152"/>
      <c r="C81" s="59" t="s">
        <v>11</v>
      </c>
      <c r="D81" s="34">
        <v>0</v>
      </c>
      <c r="E81" s="35"/>
      <c r="F81" s="35">
        <f t="shared" si="0"/>
        <v>0</v>
      </c>
      <c r="G81" s="35"/>
      <c r="H81" s="35">
        <f t="shared" si="377"/>
        <v>0</v>
      </c>
      <c r="I81" s="35"/>
      <c r="J81" s="35">
        <f t="shared" si="378"/>
        <v>0</v>
      </c>
      <c r="K81" s="35"/>
      <c r="L81" s="35">
        <f t="shared" si="379"/>
        <v>0</v>
      </c>
      <c r="M81" s="35"/>
      <c r="N81" s="35">
        <f t="shared" si="380"/>
        <v>0</v>
      </c>
      <c r="O81" s="78"/>
      <c r="P81" s="35">
        <f t="shared" si="381"/>
        <v>0</v>
      </c>
      <c r="Q81" s="35"/>
      <c r="R81" s="35">
        <f t="shared" si="382"/>
        <v>0</v>
      </c>
      <c r="S81" s="35"/>
      <c r="T81" s="35">
        <f t="shared" si="383"/>
        <v>0</v>
      </c>
      <c r="U81" s="35"/>
      <c r="V81" s="35">
        <f t="shared" si="384"/>
        <v>0</v>
      </c>
      <c r="W81" s="35"/>
      <c r="X81" s="35">
        <f t="shared" si="385"/>
        <v>0</v>
      </c>
      <c r="Y81" s="35"/>
      <c r="Z81" s="35">
        <f t="shared" si="386"/>
        <v>0</v>
      </c>
      <c r="AA81" s="35"/>
      <c r="AB81" s="35">
        <f t="shared" si="387"/>
        <v>0</v>
      </c>
      <c r="AC81" s="35"/>
      <c r="AD81" s="35">
        <f t="shared" si="388"/>
        <v>0</v>
      </c>
      <c r="AE81" s="35"/>
      <c r="AF81" s="35">
        <f t="shared" si="389"/>
        <v>0</v>
      </c>
      <c r="AG81" s="35"/>
      <c r="AH81" s="35">
        <f t="shared" si="390"/>
        <v>0</v>
      </c>
      <c r="AI81" s="35"/>
      <c r="AJ81" s="35">
        <f t="shared" si="391"/>
        <v>0</v>
      </c>
      <c r="AK81" s="35"/>
      <c r="AL81" s="35">
        <f t="shared" si="392"/>
        <v>0</v>
      </c>
      <c r="AM81" s="46"/>
      <c r="AN81" s="35">
        <f t="shared" si="393"/>
        <v>0</v>
      </c>
      <c r="AO81" s="35">
        <v>309.7</v>
      </c>
      <c r="AP81" s="35"/>
      <c r="AQ81" s="35">
        <f t="shared" si="18"/>
        <v>309.7</v>
      </c>
      <c r="AR81" s="35"/>
      <c r="AS81" s="35">
        <f t="shared" si="394"/>
        <v>309.7</v>
      </c>
      <c r="AT81" s="35"/>
      <c r="AU81" s="35">
        <f t="shared" si="395"/>
        <v>309.7</v>
      </c>
      <c r="AV81" s="35"/>
      <c r="AW81" s="35">
        <f t="shared" si="396"/>
        <v>309.7</v>
      </c>
      <c r="AX81" s="35"/>
      <c r="AY81" s="35">
        <f t="shared" si="397"/>
        <v>309.7</v>
      </c>
      <c r="AZ81" s="35"/>
      <c r="BA81" s="35">
        <f t="shared" si="398"/>
        <v>309.7</v>
      </c>
      <c r="BB81" s="35"/>
      <c r="BC81" s="35">
        <f t="shared" si="399"/>
        <v>309.7</v>
      </c>
      <c r="BD81" s="35"/>
      <c r="BE81" s="35">
        <f t="shared" si="400"/>
        <v>309.7</v>
      </c>
      <c r="BF81" s="35"/>
      <c r="BG81" s="35">
        <f t="shared" si="401"/>
        <v>309.7</v>
      </c>
      <c r="BH81" s="35"/>
      <c r="BI81" s="35">
        <f t="shared" si="402"/>
        <v>309.7</v>
      </c>
      <c r="BJ81" s="35"/>
      <c r="BK81" s="35">
        <f t="shared" si="403"/>
        <v>309.7</v>
      </c>
      <c r="BL81" s="35"/>
      <c r="BM81" s="35">
        <f t="shared" si="404"/>
        <v>309.7</v>
      </c>
      <c r="BN81" s="35"/>
      <c r="BO81" s="35">
        <f t="shared" si="405"/>
        <v>309.7</v>
      </c>
      <c r="BP81" s="46"/>
      <c r="BQ81" s="35">
        <f t="shared" si="406"/>
        <v>309.7</v>
      </c>
      <c r="BR81" s="35">
        <v>0</v>
      </c>
      <c r="BS81" s="35"/>
      <c r="BT81" s="35">
        <f t="shared" si="32"/>
        <v>0</v>
      </c>
      <c r="BU81" s="35"/>
      <c r="BV81" s="35">
        <f t="shared" si="407"/>
        <v>0</v>
      </c>
      <c r="BW81" s="35"/>
      <c r="BX81" s="35">
        <f t="shared" si="408"/>
        <v>0</v>
      </c>
      <c r="BY81" s="35"/>
      <c r="BZ81" s="35">
        <f t="shared" si="409"/>
        <v>0</v>
      </c>
      <c r="CA81" s="35"/>
      <c r="CB81" s="35">
        <f t="shared" si="410"/>
        <v>0</v>
      </c>
      <c r="CC81" s="35"/>
      <c r="CD81" s="35">
        <f t="shared" si="411"/>
        <v>0</v>
      </c>
      <c r="CE81" s="35"/>
      <c r="CF81" s="35">
        <f t="shared" si="412"/>
        <v>0</v>
      </c>
      <c r="CG81" s="35"/>
      <c r="CH81" s="35">
        <f t="shared" si="413"/>
        <v>0</v>
      </c>
      <c r="CI81" s="35"/>
      <c r="CJ81" s="35">
        <f t="shared" si="414"/>
        <v>0</v>
      </c>
      <c r="CK81" s="35"/>
      <c r="CL81" s="35">
        <f t="shared" si="415"/>
        <v>0</v>
      </c>
      <c r="CM81" s="46"/>
      <c r="CN81" s="35">
        <f t="shared" si="416"/>
        <v>0</v>
      </c>
      <c r="CO81" s="29" t="s">
        <v>209</v>
      </c>
      <c r="CQ81" s="11"/>
    </row>
    <row r="82" spans="1:95" ht="54" x14ac:dyDescent="0.35">
      <c r="A82" s="147" t="s">
        <v>82</v>
      </c>
      <c r="B82" s="151" t="s">
        <v>61</v>
      </c>
      <c r="C82" s="59" t="s">
        <v>32</v>
      </c>
      <c r="D82" s="34">
        <v>0</v>
      </c>
      <c r="E82" s="35"/>
      <c r="F82" s="35">
        <f t="shared" si="0"/>
        <v>0</v>
      </c>
      <c r="G82" s="35"/>
      <c r="H82" s="35">
        <f t="shared" si="377"/>
        <v>0</v>
      </c>
      <c r="I82" s="35"/>
      <c r="J82" s="35">
        <f t="shared" si="378"/>
        <v>0</v>
      </c>
      <c r="K82" s="35"/>
      <c r="L82" s="35">
        <f t="shared" si="379"/>
        <v>0</v>
      </c>
      <c r="M82" s="35"/>
      <c r="N82" s="35">
        <f t="shared" si="380"/>
        <v>0</v>
      </c>
      <c r="O82" s="78"/>
      <c r="P82" s="35">
        <f t="shared" si="381"/>
        <v>0</v>
      </c>
      <c r="Q82" s="35"/>
      <c r="R82" s="35">
        <f t="shared" si="382"/>
        <v>0</v>
      </c>
      <c r="S82" s="35"/>
      <c r="T82" s="35">
        <f t="shared" si="383"/>
        <v>0</v>
      </c>
      <c r="U82" s="35"/>
      <c r="V82" s="35">
        <f t="shared" si="384"/>
        <v>0</v>
      </c>
      <c r="W82" s="35"/>
      <c r="X82" s="35">
        <f t="shared" si="385"/>
        <v>0</v>
      </c>
      <c r="Y82" s="35"/>
      <c r="Z82" s="35">
        <f t="shared" si="386"/>
        <v>0</v>
      </c>
      <c r="AA82" s="35"/>
      <c r="AB82" s="35">
        <f t="shared" si="387"/>
        <v>0</v>
      </c>
      <c r="AC82" s="35"/>
      <c r="AD82" s="35">
        <f t="shared" si="388"/>
        <v>0</v>
      </c>
      <c r="AE82" s="35"/>
      <c r="AF82" s="35">
        <f t="shared" si="389"/>
        <v>0</v>
      </c>
      <c r="AG82" s="35"/>
      <c r="AH82" s="35">
        <f t="shared" si="390"/>
        <v>0</v>
      </c>
      <c r="AI82" s="35"/>
      <c r="AJ82" s="35">
        <f t="shared" si="391"/>
        <v>0</v>
      </c>
      <c r="AK82" s="35"/>
      <c r="AL82" s="35">
        <f t="shared" si="392"/>
        <v>0</v>
      </c>
      <c r="AM82" s="46"/>
      <c r="AN82" s="35">
        <f t="shared" si="393"/>
        <v>0</v>
      </c>
      <c r="AO82" s="35">
        <v>30000</v>
      </c>
      <c r="AP82" s="35"/>
      <c r="AQ82" s="35">
        <f t="shared" si="18"/>
        <v>30000</v>
      </c>
      <c r="AR82" s="35"/>
      <c r="AS82" s="35">
        <f t="shared" si="394"/>
        <v>30000</v>
      </c>
      <c r="AT82" s="35"/>
      <c r="AU82" s="35">
        <f t="shared" si="395"/>
        <v>30000</v>
      </c>
      <c r="AV82" s="35"/>
      <c r="AW82" s="35">
        <f t="shared" si="396"/>
        <v>30000</v>
      </c>
      <c r="AX82" s="35"/>
      <c r="AY82" s="35">
        <f t="shared" si="397"/>
        <v>30000</v>
      </c>
      <c r="AZ82" s="35"/>
      <c r="BA82" s="35">
        <f t="shared" si="398"/>
        <v>30000</v>
      </c>
      <c r="BB82" s="35"/>
      <c r="BC82" s="35">
        <f t="shared" si="399"/>
        <v>30000</v>
      </c>
      <c r="BD82" s="35"/>
      <c r="BE82" s="35">
        <f t="shared" si="400"/>
        <v>30000</v>
      </c>
      <c r="BF82" s="35"/>
      <c r="BG82" s="35">
        <f t="shared" si="401"/>
        <v>30000</v>
      </c>
      <c r="BH82" s="35"/>
      <c r="BI82" s="35">
        <f t="shared" si="402"/>
        <v>30000</v>
      </c>
      <c r="BJ82" s="35">
        <v>-30000</v>
      </c>
      <c r="BK82" s="35">
        <f t="shared" si="403"/>
        <v>0</v>
      </c>
      <c r="BL82" s="35"/>
      <c r="BM82" s="35">
        <f t="shared" si="404"/>
        <v>0</v>
      </c>
      <c r="BN82" s="35"/>
      <c r="BO82" s="35">
        <f t="shared" si="405"/>
        <v>0</v>
      </c>
      <c r="BP82" s="46"/>
      <c r="BQ82" s="35">
        <f t="shared" si="406"/>
        <v>0</v>
      </c>
      <c r="BR82" s="35">
        <v>60332.2</v>
      </c>
      <c r="BS82" s="35"/>
      <c r="BT82" s="35">
        <f t="shared" si="32"/>
        <v>60332.2</v>
      </c>
      <c r="BU82" s="35"/>
      <c r="BV82" s="35">
        <f t="shared" si="407"/>
        <v>60332.2</v>
      </c>
      <c r="BW82" s="35"/>
      <c r="BX82" s="35">
        <f t="shared" si="408"/>
        <v>60332.2</v>
      </c>
      <c r="BY82" s="35"/>
      <c r="BZ82" s="35">
        <f t="shared" si="409"/>
        <v>60332.2</v>
      </c>
      <c r="CA82" s="35"/>
      <c r="CB82" s="35">
        <f t="shared" si="410"/>
        <v>60332.2</v>
      </c>
      <c r="CC82" s="35"/>
      <c r="CD82" s="35">
        <f t="shared" si="411"/>
        <v>60332.2</v>
      </c>
      <c r="CE82" s="35"/>
      <c r="CF82" s="35">
        <f t="shared" si="412"/>
        <v>60332.2</v>
      </c>
      <c r="CG82" s="35"/>
      <c r="CH82" s="35">
        <f t="shared" si="413"/>
        <v>60332.2</v>
      </c>
      <c r="CI82" s="35"/>
      <c r="CJ82" s="35">
        <f t="shared" si="414"/>
        <v>60332.2</v>
      </c>
      <c r="CK82" s="35">
        <v>30000</v>
      </c>
      <c r="CL82" s="35">
        <f t="shared" si="415"/>
        <v>90332.2</v>
      </c>
      <c r="CM82" s="46"/>
      <c r="CN82" s="35">
        <f t="shared" si="416"/>
        <v>90332.2</v>
      </c>
      <c r="CO82" s="29" t="s">
        <v>210</v>
      </c>
      <c r="CQ82" s="11"/>
    </row>
    <row r="83" spans="1:95" ht="36" x14ac:dyDescent="0.35">
      <c r="A83" s="150"/>
      <c r="B83" s="152"/>
      <c r="C83" s="59" t="s">
        <v>11</v>
      </c>
      <c r="D83" s="34">
        <v>0</v>
      </c>
      <c r="E83" s="35"/>
      <c r="F83" s="35">
        <f t="shared" si="0"/>
        <v>0</v>
      </c>
      <c r="G83" s="35"/>
      <c r="H83" s="35">
        <f t="shared" si="377"/>
        <v>0</v>
      </c>
      <c r="I83" s="35"/>
      <c r="J83" s="35">
        <f t="shared" si="378"/>
        <v>0</v>
      </c>
      <c r="K83" s="35"/>
      <c r="L83" s="35">
        <f t="shared" si="379"/>
        <v>0</v>
      </c>
      <c r="M83" s="35"/>
      <c r="N83" s="35">
        <f t="shared" si="380"/>
        <v>0</v>
      </c>
      <c r="O83" s="78"/>
      <c r="P83" s="35">
        <f t="shared" si="381"/>
        <v>0</v>
      </c>
      <c r="Q83" s="35"/>
      <c r="R83" s="35">
        <f t="shared" si="382"/>
        <v>0</v>
      </c>
      <c r="S83" s="35"/>
      <c r="T83" s="35">
        <f t="shared" si="383"/>
        <v>0</v>
      </c>
      <c r="U83" s="35"/>
      <c r="V83" s="35">
        <f t="shared" si="384"/>
        <v>0</v>
      </c>
      <c r="W83" s="35"/>
      <c r="X83" s="35">
        <f t="shared" si="385"/>
        <v>0</v>
      </c>
      <c r="Y83" s="35"/>
      <c r="Z83" s="35">
        <f t="shared" si="386"/>
        <v>0</v>
      </c>
      <c r="AA83" s="35"/>
      <c r="AB83" s="35">
        <f t="shared" si="387"/>
        <v>0</v>
      </c>
      <c r="AC83" s="35"/>
      <c r="AD83" s="35">
        <f t="shared" si="388"/>
        <v>0</v>
      </c>
      <c r="AE83" s="35"/>
      <c r="AF83" s="35">
        <f t="shared" si="389"/>
        <v>0</v>
      </c>
      <c r="AG83" s="35"/>
      <c r="AH83" s="35">
        <f t="shared" si="390"/>
        <v>0</v>
      </c>
      <c r="AI83" s="35"/>
      <c r="AJ83" s="35">
        <f t="shared" si="391"/>
        <v>0</v>
      </c>
      <c r="AK83" s="35"/>
      <c r="AL83" s="35">
        <f t="shared" si="392"/>
        <v>0</v>
      </c>
      <c r="AM83" s="46"/>
      <c r="AN83" s="35">
        <f t="shared" si="393"/>
        <v>0</v>
      </c>
      <c r="AO83" s="35">
        <v>0</v>
      </c>
      <c r="AP83" s="35"/>
      <c r="AQ83" s="35">
        <f t="shared" si="18"/>
        <v>0</v>
      </c>
      <c r="AR83" s="35"/>
      <c r="AS83" s="35">
        <f t="shared" si="394"/>
        <v>0</v>
      </c>
      <c r="AT83" s="35"/>
      <c r="AU83" s="35">
        <f t="shared" si="395"/>
        <v>0</v>
      </c>
      <c r="AV83" s="35"/>
      <c r="AW83" s="35">
        <f t="shared" si="396"/>
        <v>0</v>
      </c>
      <c r="AX83" s="35"/>
      <c r="AY83" s="35">
        <f t="shared" si="397"/>
        <v>0</v>
      </c>
      <c r="AZ83" s="35"/>
      <c r="BA83" s="35">
        <f t="shared" si="398"/>
        <v>0</v>
      </c>
      <c r="BB83" s="35"/>
      <c r="BC83" s="35">
        <f t="shared" si="399"/>
        <v>0</v>
      </c>
      <c r="BD83" s="35"/>
      <c r="BE83" s="35">
        <f t="shared" si="400"/>
        <v>0</v>
      </c>
      <c r="BF83" s="35"/>
      <c r="BG83" s="35">
        <f t="shared" si="401"/>
        <v>0</v>
      </c>
      <c r="BH83" s="35"/>
      <c r="BI83" s="35">
        <f t="shared" si="402"/>
        <v>0</v>
      </c>
      <c r="BJ83" s="35"/>
      <c r="BK83" s="35">
        <f t="shared" si="403"/>
        <v>0</v>
      </c>
      <c r="BL83" s="35"/>
      <c r="BM83" s="35">
        <f t="shared" si="404"/>
        <v>0</v>
      </c>
      <c r="BN83" s="35"/>
      <c r="BO83" s="35">
        <f t="shared" si="405"/>
        <v>0</v>
      </c>
      <c r="BP83" s="46"/>
      <c r="BQ83" s="35">
        <f t="shared" si="406"/>
        <v>0</v>
      </c>
      <c r="BR83" s="35">
        <v>1220.3</v>
      </c>
      <c r="BS83" s="35"/>
      <c r="BT83" s="35">
        <f t="shared" si="32"/>
        <v>1220.3</v>
      </c>
      <c r="BU83" s="35"/>
      <c r="BV83" s="35">
        <f t="shared" si="407"/>
        <v>1220.3</v>
      </c>
      <c r="BW83" s="35"/>
      <c r="BX83" s="35">
        <f t="shared" si="408"/>
        <v>1220.3</v>
      </c>
      <c r="BY83" s="35"/>
      <c r="BZ83" s="35">
        <f t="shared" si="409"/>
        <v>1220.3</v>
      </c>
      <c r="CA83" s="35"/>
      <c r="CB83" s="35">
        <f t="shared" si="410"/>
        <v>1220.3</v>
      </c>
      <c r="CC83" s="35"/>
      <c r="CD83" s="35">
        <f t="shared" si="411"/>
        <v>1220.3</v>
      </c>
      <c r="CE83" s="35"/>
      <c r="CF83" s="35">
        <f t="shared" si="412"/>
        <v>1220.3</v>
      </c>
      <c r="CG83" s="35"/>
      <c r="CH83" s="35">
        <f t="shared" si="413"/>
        <v>1220.3</v>
      </c>
      <c r="CI83" s="35"/>
      <c r="CJ83" s="35">
        <f t="shared" si="414"/>
        <v>1220.3</v>
      </c>
      <c r="CK83" s="35"/>
      <c r="CL83" s="35">
        <f t="shared" si="415"/>
        <v>1220.3</v>
      </c>
      <c r="CM83" s="46"/>
      <c r="CN83" s="35">
        <f t="shared" si="416"/>
        <v>1220.3</v>
      </c>
      <c r="CO83" s="29" t="s">
        <v>210</v>
      </c>
      <c r="CQ83" s="11"/>
    </row>
    <row r="84" spans="1:95" ht="54" hidden="1" x14ac:dyDescent="0.35">
      <c r="A84" s="1" t="s">
        <v>83</v>
      </c>
      <c r="B84" s="57" t="s">
        <v>62</v>
      </c>
      <c r="C84" s="59" t="s">
        <v>32</v>
      </c>
      <c r="D84" s="34">
        <v>0</v>
      </c>
      <c r="E84" s="35"/>
      <c r="F84" s="35">
        <f t="shared" si="0"/>
        <v>0</v>
      </c>
      <c r="G84" s="35"/>
      <c r="H84" s="35">
        <f t="shared" si="377"/>
        <v>0</v>
      </c>
      <c r="I84" s="35"/>
      <c r="J84" s="35">
        <f t="shared" si="378"/>
        <v>0</v>
      </c>
      <c r="K84" s="35"/>
      <c r="L84" s="35">
        <f t="shared" si="379"/>
        <v>0</v>
      </c>
      <c r="M84" s="35"/>
      <c r="N84" s="35">
        <f t="shared" si="380"/>
        <v>0</v>
      </c>
      <c r="O84" s="78"/>
      <c r="P84" s="35">
        <f t="shared" si="381"/>
        <v>0</v>
      </c>
      <c r="Q84" s="35"/>
      <c r="R84" s="35">
        <f t="shared" si="382"/>
        <v>0</v>
      </c>
      <c r="S84" s="35"/>
      <c r="T84" s="35">
        <f t="shared" si="383"/>
        <v>0</v>
      </c>
      <c r="U84" s="35"/>
      <c r="V84" s="35">
        <f t="shared" si="384"/>
        <v>0</v>
      </c>
      <c r="W84" s="35"/>
      <c r="X84" s="35">
        <f t="shared" si="385"/>
        <v>0</v>
      </c>
      <c r="Y84" s="35"/>
      <c r="Z84" s="35">
        <f t="shared" si="386"/>
        <v>0</v>
      </c>
      <c r="AA84" s="35"/>
      <c r="AB84" s="35">
        <f t="shared" si="387"/>
        <v>0</v>
      </c>
      <c r="AC84" s="35"/>
      <c r="AD84" s="35">
        <f t="shared" si="388"/>
        <v>0</v>
      </c>
      <c r="AE84" s="35"/>
      <c r="AF84" s="35">
        <f t="shared" si="389"/>
        <v>0</v>
      </c>
      <c r="AG84" s="35"/>
      <c r="AH84" s="35">
        <f t="shared" si="390"/>
        <v>0</v>
      </c>
      <c r="AI84" s="35"/>
      <c r="AJ84" s="35">
        <f t="shared" si="391"/>
        <v>0</v>
      </c>
      <c r="AK84" s="35"/>
      <c r="AL84" s="35">
        <f t="shared" si="392"/>
        <v>0</v>
      </c>
      <c r="AM84" s="46"/>
      <c r="AN84" s="35">
        <f t="shared" si="393"/>
        <v>0</v>
      </c>
      <c r="AO84" s="35">
        <v>5158.8999999999996</v>
      </c>
      <c r="AP84" s="35">
        <v>-1258.9000000000001</v>
      </c>
      <c r="AQ84" s="35">
        <f t="shared" si="18"/>
        <v>3899.9999999999995</v>
      </c>
      <c r="AR84" s="35"/>
      <c r="AS84" s="35">
        <f t="shared" si="394"/>
        <v>3899.9999999999995</v>
      </c>
      <c r="AT84" s="35"/>
      <c r="AU84" s="35">
        <f t="shared" si="395"/>
        <v>3899.9999999999995</v>
      </c>
      <c r="AV84" s="35"/>
      <c r="AW84" s="35">
        <f t="shared" si="396"/>
        <v>3899.9999999999995</v>
      </c>
      <c r="AX84" s="35"/>
      <c r="AY84" s="35">
        <f t="shared" si="397"/>
        <v>3899.9999999999995</v>
      </c>
      <c r="AZ84" s="35"/>
      <c r="BA84" s="35">
        <f t="shared" si="398"/>
        <v>3899.9999999999995</v>
      </c>
      <c r="BB84" s="35"/>
      <c r="BC84" s="35">
        <f t="shared" si="399"/>
        <v>3899.9999999999995</v>
      </c>
      <c r="BD84" s="35"/>
      <c r="BE84" s="35">
        <f t="shared" si="400"/>
        <v>3899.9999999999995</v>
      </c>
      <c r="BF84" s="35">
        <v>-3900</v>
      </c>
      <c r="BG84" s="35">
        <f t="shared" si="401"/>
        <v>0</v>
      </c>
      <c r="BH84" s="35"/>
      <c r="BI84" s="35">
        <f t="shared" si="402"/>
        <v>0</v>
      </c>
      <c r="BJ84" s="35"/>
      <c r="BK84" s="35">
        <f t="shared" si="403"/>
        <v>0</v>
      </c>
      <c r="BL84" s="35"/>
      <c r="BM84" s="35">
        <f t="shared" si="404"/>
        <v>0</v>
      </c>
      <c r="BN84" s="35"/>
      <c r="BO84" s="35">
        <f t="shared" si="405"/>
        <v>0</v>
      </c>
      <c r="BP84" s="46"/>
      <c r="BQ84" s="35">
        <f t="shared" si="406"/>
        <v>0</v>
      </c>
      <c r="BR84" s="35">
        <v>0</v>
      </c>
      <c r="BS84" s="35"/>
      <c r="BT84" s="35">
        <f t="shared" si="32"/>
        <v>0</v>
      </c>
      <c r="BU84" s="35"/>
      <c r="BV84" s="35">
        <f t="shared" si="407"/>
        <v>0</v>
      </c>
      <c r="BW84" s="35"/>
      <c r="BX84" s="35">
        <f t="shared" si="408"/>
        <v>0</v>
      </c>
      <c r="BY84" s="35"/>
      <c r="BZ84" s="35">
        <f t="shared" si="409"/>
        <v>0</v>
      </c>
      <c r="CA84" s="35"/>
      <c r="CB84" s="35">
        <f t="shared" si="410"/>
        <v>0</v>
      </c>
      <c r="CC84" s="35"/>
      <c r="CD84" s="35">
        <f t="shared" si="411"/>
        <v>0</v>
      </c>
      <c r="CE84" s="35"/>
      <c r="CF84" s="35">
        <f t="shared" si="412"/>
        <v>0</v>
      </c>
      <c r="CG84" s="35"/>
      <c r="CH84" s="35">
        <f t="shared" si="413"/>
        <v>0</v>
      </c>
      <c r="CI84" s="35"/>
      <c r="CJ84" s="35">
        <f t="shared" si="414"/>
        <v>0</v>
      </c>
      <c r="CK84" s="35"/>
      <c r="CL84" s="35">
        <f t="shared" si="415"/>
        <v>0</v>
      </c>
      <c r="CM84" s="46"/>
      <c r="CN84" s="35">
        <f t="shared" si="416"/>
        <v>0</v>
      </c>
      <c r="CO84" s="29" t="s">
        <v>211</v>
      </c>
      <c r="CP84" s="23" t="s">
        <v>49</v>
      </c>
      <c r="CQ84" s="11"/>
    </row>
    <row r="85" spans="1:95" ht="54" hidden="1" x14ac:dyDescent="0.35">
      <c r="A85" s="96" t="s">
        <v>84</v>
      </c>
      <c r="B85" s="57" t="s">
        <v>316</v>
      </c>
      <c r="C85" s="57" t="s">
        <v>32</v>
      </c>
      <c r="D85" s="34"/>
      <c r="E85" s="35"/>
      <c r="F85" s="35"/>
      <c r="G85" s="35">
        <v>1.843</v>
      </c>
      <c r="H85" s="35">
        <f t="shared" si="377"/>
        <v>1.843</v>
      </c>
      <c r="I85" s="35"/>
      <c r="J85" s="35">
        <f t="shared" si="378"/>
        <v>1.843</v>
      </c>
      <c r="K85" s="35"/>
      <c r="L85" s="35">
        <f t="shared" si="379"/>
        <v>1.843</v>
      </c>
      <c r="M85" s="35"/>
      <c r="N85" s="35">
        <f t="shared" si="380"/>
        <v>1.843</v>
      </c>
      <c r="O85" s="78"/>
      <c r="P85" s="35">
        <f t="shared" si="381"/>
        <v>1.843</v>
      </c>
      <c r="Q85" s="35"/>
      <c r="R85" s="35">
        <f t="shared" si="382"/>
        <v>1.843</v>
      </c>
      <c r="S85" s="35">
        <v>-1.843</v>
      </c>
      <c r="T85" s="35">
        <f t="shared" si="383"/>
        <v>0</v>
      </c>
      <c r="U85" s="35"/>
      <c r="V85" s="35">
        <f t="shared" si="384"/>
        <v>0</v>
      </c>
      <c r="W85" s="35"/>
      <c r="X85" s="35">
        <f t="shared" si="385"/>
        <v>0</v>
      </c>
      <c r="Y85" s="35"/>
      <c r="Z85" s="35">
        <f t="shared" si="386"/>
        <v>0</v>
      </c>
      <c r="AA85" s="35"/>
      <c r="AB85" s="35">
        <f t="shared" si="387"/>
        <v>0</v>
      </c>
      <c r="AC85" s="35"/>
      <c r="AD85" s="35">
        <f t="shared" si="388"/>
        <v>0</v>
      </c>
      <c r="AE85" s="35"/>
      <c r="AF85" s="35">
        <f t="shared" si="389"/>
        <v>0</v>
      </c>
      <c r="AG85" s="35"/>
      <c r="AH85" s="35">
        <f t="shared" si="390"/>
        <v>0</v>
      </c>
      <c r="AI85" s="35"/>
      <c r="AJ85" s="35">
        <f t="shared" si="391"/>
        <v>0</v>
      </c>
      <c r="AK85" s="35"/>
      <c r="AL85" s="35">
        <f t="shared" si="392"/>
        <v>0</v>
      </c>
      <c r="AM85" s="46"/>
      <c r="AN85" s="35">
        <f t="shared" si="393"/>
        <v>0</v>
      </c>
      <c r="AO85" s="35"/>
      <c r="AP85" s="35"/>
      <c r="AQ85" s="35"/>
      <c r="AR85" s="35"/>
      <c r="AS85" s="35">
        <f t="shared" si="394"/>
        <v>0</v>
      </c>
      <c r="AT85" s="35"/>
      <c r="AU85" s="35">
        <f t="shared" si="395"/>
        <v>0</v>
      </c>
      <c r="AV85" s="35"/>
      <c r="AW85" s="35">
        <f t="shared" si="396"/>
        <v>0</v>
      </c>
      <c r="AX85" s="35"/>
      <c r="AY85" s="35">
        <f t="shared" si="397"/>
        <v>0</v>
      </c>
      <c r="AZ85" s="35"/>
      <c r="BA85" s="35">
        <f t="shared" si="398"/>
        <v>0</v>
      </c>
      <c r="BB85" s="35"/>
      <c r="BC85" s="35">
        <f t="shared" si="399"/>
        <v>0</v>
      </c>
      <c r="BD85" s="35"/>
      <c r="BE85" s="35">
        <f t="shared" si="400"/>
        <v>0</v>
      </c>
      <c r="BF85" s="35"/>
      <c r="BG85" s="35">
        <f t="shared" si="401"/>
        <v>0</v>
      </c>
      <c r="BH85" s="35"/>
      <c r="BI85" s="35">
        <f t="shared" si="402"/>
        <v>0</v>
      </c>
      <c r="BJ85" s="35"/>
      <c r="BK85" s="35">
        <f t="shared" si="403"/>
        <v>0</v>
      </c>
      <c r="BL85" s="35"/>
      <c r="BM85" s="35">
        <f t="shared" si="404"/>
        <v>0</v>
      </c>
      <c r="BN85" s="35"/>
      <c r="BO85" s="35">
        <f t="shared" si="405"/>
        <v>0</v>
      </c>
      <c r="BP85" s="46"/>
      <c r="BQ85" s="35">
        <f t="shared" si="406"/>
        <v>0</v>
      </c>
      <c r="BR85" s="35"/>
      <c r="BS85" s="35"/>
      <c r="BT85" s="35"/>
      <c r="BU85" s="35"/>
      <c r="BV85" s="35">
        <f t="shared" si="407"/>
        <v>0</v>
      </c>
      <c r="BW85" s="35"/>
      <c r="BX85" s="35">
        <f t="shared" si="408"/>
        <v>0</v>
      </c>
      <c r="BY85" s="35"/>
      <c r="BZ85" s="35">
        <f t="shared" si="409"/>
        <v>0</v>
      </c>
      <c r="CA85" s="35"/>
      <c r="CB85" s="35">
        <f t="shared" si="410"/>
        <v>0</v>
      </c>
      <c r="CC85" s="35"/>
      <c r="CD85" s="35">
        <f t="shared" si="411"/>
        <v>0</v>
      </c>
      <c r="CE85" s="35"/>
      <c r="CF85" s="35">
        <f t="shared" si="412"/>
        <v>0</v>
      </c>
      <c r="CG85" s="35"/>
      <c r="CH85" s="35">
        <f t="shared" si="413"/>
        <v>0</v>
      </c>
      <c r="CI85" s="35"/>
      <c r="CJ85" s="35">
        <f t="shared" si="414"/>
        <v>0</v>
      </c>
      <c r="CK85" s="35"/>
      <c r="CL85" s="35">
        <f t="shared" si="415"/>
        <v>0</v>
      </c>
      <c r="CM85" s="46"/>
      <c r="CN85" s="35">
        <f t="shared" si="416"/>
        <v>0</v>
      </c>
      <c r="CO85" s="39" t="s">
        <v>317</v>
      </c>
      <c r="CP85" s="23" t="s">
        <v>49</v>
      </c>
      <c r="CQ85" s="11"/>
    </row>
    <row r="86" spans="1:95" ht="54" x14ac:dyDescent="0.35">
      <c r="A86" s="1" t="s">
        <v>83</v>
      </c>
      <c r="B86" s="59" t="s">
        <v>335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>
        <v>1532.952</v>
      </c>
      <c r="P86" s="35">
        <f t="shared" si="381"/>
        <v>1532.952</v>
      </c>
      <c r="Q86" s="35"/>
      <c r="R86" s="35">
        <f t="shared" si="382"/>
        <v>1532.952</v>
      </c>
      <c r="S86" s="35"/>
      <c r="T86" s="35">
        <f t="shared" si="383"/>
        <v>1532.952</v>
      </c>
      <c r="U86" s="35"/>
      <c r="V86" s="35">
        <f t="shared" si="384"/>
        <v>1532.952</v>
      </c>
      <c r="W86" s="35"/>
      <c r="X86" s="35">
        <f t="shared" si="385"/>
        <v>1532.952</v>
      </c>
      <c r="Y86" s="35"/>
      <c r="Z86" s="35">
        <f t="shared" si="386"/>
        <v>1532.952</v>
      </c>
      <c r="AA86" s="35"/>
      <c r="AB86" s="35">
        <f t="shared" si="387"/>
        <v>1532.952</v>
      </c>
      <c r="AC86" s="35"/>
      <c r="AD86" s="35">
        <f t="shared" si="388"/>
        <v>1532.952</v>
      </c>
      <c r="AE86" s="35"/>
      <c r="AF86" s="35">
        <f t="shared" si="389"/>
        <v>1532.952</v>
      </c>
      <c r="AG86" s="35"/>
      <c r="AH86" s="35">
        <f t="shared" si="390"/>
        <v>1532.952</v>
      </c>
      <c r="AI86" s="35"/>
      <c r="AJ86" s="35">
        <f t="shared" si="391"/>
        <v>1532.952</v>
      </c>
      <c r="AK86" s="35"/>
      <c r="AL86" s="35">
        <f t="shared" si="392"/>
        <v>1532.952</v>
      </c>
      <c r="AM86" s="46"/>
      <c r="AN86" s="35">
        <f t="shared" si="393"/>
        <v>1532.952</v>
      </c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>
        <f t="shared" si="397"/>
        <v>0</v>
      </c>
      <c r="AZ86" s="35"/>
      <c r="BA86" s="35">
        <f t="shared" si="398"/>
        <v>0</v>
      </c>
      <c r="BB86" s="35"/>
      <c r="BC86" s="35">
        <f t="shared" si="399"/>
        <v>0</v>
      </c>
      <c r="BD86" s="35"/>
      <c r="BE86" s="35">
        <f t="shared" si="400"/>
        <v>0</v>
      </c>
      <c r="BF86" s="35"/>
      <c r="BG86" s="35">
        <f t="shared" si="401"/>
        <v>0</v>
      </c>
      <c r="BH86" s="35"/>
      <c r="BI86" s="35">
        <f t="shared" si="402"/>
        <v>0</v>
      </c>
      <c r="BJ86" s="35"/>
      <c r="BK86" s="35">
        <f t="shared" si="403"/>
        <v>0</v>
      </c>
      <c r="BL86" s="35"/>
      <c r="BM86" s="35">
        <f t="shared" si="404"/>
        <v>0</v>
      </c>
      <c r="BN86" s="35"/>
      <c r="BO86" s="35">
        <f t="shared" si="405"/>
        <v>0</v>
      </c>
      <c r="BP86" s="46"/>
      <c r="BQ86" s="35">
        <f t="shared" si="406"/>
        <v>0</v>
      </c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>
        <f t="shared" si="410"/>
        <v>0</v>
      </c>
      <c r="CC86" s="35"/>
      <c r="CD86" s="35">
        <f t="shared" si="411"/>
        <v>0</v>
      </c>
      <c r="CE86" s="35"/>
      <c r="CF86" s="35">
        <f t="shared" si="412"/>
        <v>0</v>
      </c>
      <c r="CG86" s="35"/>
      <c r="CH86" s="35">
        <f t="shared" si="413"/>
        <v>0</v>
      </c>
      <c r="CI86" s="35"/>
      <c r="CJ86" s="35">
        <f t="shared" si="414"/>
        <v>0</v>
      </c>
      <c r="CK86" s="35"/>
      <c r="CL86" s="35">
        <f t="shared" si="415"/>
        <v>0</v>
      </c>
      <c r="CM86" s="46"/>
      <c r="CN86" s="35">
        <f t="shared" si="416"/>
        <v>0</v>
      </c>
      <c r="CO86" s="39" t="s">
        <v>337</v>
      </c>
      <c r="CQ86" s="11"/>
    </row>
    <row r="87" spans="1:95" ht="54" x14ac:dyDescent="0.35">
      <c r="A87" s="1" t="s">
        <v>84</v>
      </c>
      <c r="B87" s="59" t="s">
        <v>336</v>
      </c>
      <c r="C87" s="6" t="s">
        <v>32</v>
      </c>
      <c r="D87" s="3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78">
        <v>16684.161</v>
      </c>
      <c r="P87" s="35">
        <f t="shared" si="381"/>
        <v>16684.161</v>
      </c>
      <c r="Q87" s="35"/>
      <c r="R87" s="35">
        <f t="shared" si="382"/>
        <v>16684.161</v>
      </c>
      <c r="S87" s="35"/>
      <c r="T87" s="35">
        <f t="shared" si="383"/>
        <v>16684.161</v>
      </c>
      <c r="U87" s="35"/>
      <c r="V87" s="35">
        <f t="shared" si="384"/>
        <v>16684.161</v>
      </c>
      <c r="W87" s="35"/>
      <c r="X87" s="35">
        <f t="shared" si="385"/>
        <v>16684.161</v>
      </c>
      <c r="Y87" s="35"/>
      <c r="Z87" s="35">
        <f t="shared" si="386"/>
        <v>16684.161</v>
      </c>
      <c r="AA87" s="35"/>
      <c r="AB87" s="35">
        <f t="shared" si="387"/>
        <v>16684.161</v>
      </c>
      <c r="AC87" s="35"/>
      <c r="AD87" s="35">
        <f t="shared" si="388"/>
        <v>16684.161</v>
      </c>
      <c r="AE87" s="35"/>
      <c r="AF87" s="35">
        <f t="shared" si="389"/>
        <v>16684.161</v>
      </c>
      <c r="AG87" s="35"/>
      <c r="AH87" s="35">
        <f t="shared" si="390"/>
        <v>16684.161</v>
      </c>
      <c r="AI87" s="35"/>
      <c r="AJ87" s="35">
        <f t="shared" si="391"/>
        <v>16684.161</v>
      </c>
      <c r="AK87" s="35"/>
      <c r="AL87" s="35">
        <f t="shared" si="392"/>
        <v>16684.161</v>
      </c>
      <c r="AM87" s="46"/>
      <c r="AN87" s="35">
        <f t="shared" si="393"/>
        <v>16684.161</v>
      </c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>
        <f t="shared" si="397"/>
        <v>0</v>
      </c>
      <c r="AZ87" s="35"/>
      <c r="BA87" s="35">
        <f t="shared" si="398"/>
        <v>0</v>
      </c>
      <c r="BB87" s="35"/>
      <c r="BC87" s="35">
        <f t="shared" si="399"/>
        <v>0</v>
      </c>
      <c r="BD87" s="35"/>
      <c r="BE87" s="35">
        <f t="shared" si="400"/>
        <v>0</v>
      </c>
      <c r="BF87" s="35"/>
      <c r="BG87" s="35">
        <f t="shared" si="401"/>
        <v>0</v>
      </c>
      <c r="BH87" s="35"/>
      <c r="BI87" s="35">
        <f t="shared" si="402"/>
        <v>0</v>
      </c>
      <c r="BJ87" s="35"/>
      <c r="BK87" s="35">
        <f t="shared" si="403"/>
        <v>0</v>
      </c>
      <c r="BL87" s="35"/>
      <c r="BM87" s="35">
        <f t="shared" si="404"/>
        <v>0</v>
      </c>
      <c r="BN87" s="35"/>
      <c r="BO87" s="35">
        <f t="shared" si="405"/>
        <v>0</v>
      </c>
      <c r="BP87" s="46"/>
      <c r="BQ87" s="35">
        <f t="shared" si="406"/>
        <v>0</v>
      </c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>
        <f t="shared" si="410"/>
        <v>0</v>
      </c>
      <c r="CC87" s="35"/>
      <c r="CD87" s="35">
        <f t="shared" si="411"/>
        <v>0</v>
      </c>
      <c r="CE87" s="35"/>
      <c r="CF87" s="35">
        <f t="shared" si="412"/>
        <v>0</v>
      </c>
      <c r="CG87" s="35"/>
      <c r="CH87" s="35">
        <f t="shared" si="413"/>
        <v>0</v>
      </c>
      <c r="CI87" s="35"/>
      <c r="CJ87" s="35">
        <f t="shared" si="414"/>
        <v>0</v>
      </c>
      <c r="CK87" s="35"/>
      <c r="CL87" s="35">
        <f t="shared" si="415"/>
        <v>0</v>
      </c>
      <c r="CM87" s="46"/>
      <c r="CN87" s="35">
        <f t="shared" si="416"/>
        <v>0</v>
      </c>
      <c r="CO87" s="39" t="s">
        <v>338</v>
      </c>
      <c r="CQ87" s="11"/>
    </row>
    <row r="88" spans="1:95" ht="54" x14ac:dyDescent="0.35">
      <c r="A88" s="1" t="s">
        <v>85</v>
      </c>
      <c r="B88" s="118" t="s">
        <v>351</v>
      </c>
      <c r="C88" s="6" t="s">
        <v>32</v>
      </c>
      <c r="D88" s="34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78"/>
      <c r="P88" s="35"/>
      <c r="Q88" s="35"/>
      <c r="R88" s="35"/>
      <c r="S88" s="35">
        <v>1355.7829999999999</v>
      </c>
      <c r="T88" s="35">
        <f t="shared" si="383"/>
        <v>1355.7829999999999</v>
      </c>
      <c r="U88" s="35"/>
      <c r="V88" s="35">
        <f t="shared" si="384"/>
        <v>1355.7829999999999</v>
      </c>
      <c r="W88" s="35"/>
      <c r="X88" s="35">
        <f t="shared" si="385"/>
        <v>1355.7829999999999</v>
      </c>
      <c r="Y88" s="35"/>
      <c r="Z88" s="35">
        <f t="shared" si="386"/>
        <v>1355.7829999999999</v>
      </c>
      <c r="AA88" s="35"/>
      <c r="AB88" s="35">
        <f t="shared" si="387"/>
        <v>1355.7829999999999</v>
      </c>
      <c r="AC88" s="35"/>
      <c r="AD88" s="35">
        <f t="shared" si="388"/>
        <v>1355.7829999999999</v>
      </c>
      <c r="AE88" s="35"/>
      <c r="AF88" s="35">
        <f t="shared" si="389"/>
        <v>1355.7829999999999</v>
      </c>
      <c r="AG88" s="35"/>
      <c r="AH88" s="35">
        <f t="shared" si="390"/>
        <v>1355.7829999999999</v>
      </c>
      <c r="AI88" s="35"/>
      <c r="AJ88" s="35">
        <f t="shared" si="391"/>
        <v>1355.7829999999999</v>
      </c>
      <c r="AK88" s="35"/>
      <c r="AL88" s="35">
        <f t="shared" si="392"/>
        <v>1355.7829999999999</v>
      </c>
      <c r="AM88" s="46"/>
      <c r="AN88" s="35">
        <f t="shared" si="393"/>
        <v>1355.7829999999999</v>
      </c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>
        <f t="shared" si="398"/>
        <v>0</v>
      </c>
      <c r="BB88" s="35"/>
      <c r="BC88" s="35">
        <f t="shared" si="399"/>
        <v>0</v>
      </c>
      <c r="BD88" s="35"/>
      <c r="BE88" s="35">
        <f t="shared" si="400"/>
        <v>0</v>
      </c>
      <c r="BF88" s="35"/>
      <c r="BG88" s="35">
        <f t="shared" si="401"/>
        <v>0</v>
      </c>
      <c r="BH88" s="35"/>
      <c r="BI88" s="35">
        <f t="shared" si="402"/>
        <v>0</v>
      </c>
      <c r="BJ88" s="35"/>
      <c r="BK88" s="35">
        <f t="shared" si="403"/>
        <v>0</v>
      </c>
      <c r="BL88" s="35"/>
      <c r="BM88" s="35">
        <f t="shared" si="404"/>
        <v>0</v>
      </c>
      <c r="BN88" s="35"/>
      <c r="BO88" s="35">
        <f t="shared" si="405"/>
        <v>0</v>
      </c>
      <c r="BP88" s="46"/>
      <c r="BQ88" s="35">
        <f t="shared" si="406"/>
        <v>0</v>
      </c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>
        <f t="shared" si="411"/>
        <v>0</v>
      </c>
      <c r="CE88" s="35"/>
      <c r="CF88" s="35">
        <f t="shared" si="412"/>
        <v>0</v>
      </c>
      <c r="CG88" s="35"/>
      <c r="CH88" s="35">
        <f t="shared" si="413"/>
        <v>0</v>
      </c>
      <c r="CI88" s="35"/>
      <c r="CJ88" s="35">
        <f t="shared" si="414"/>
        <v>0</v>
      </c>
      <c r="CK88" s="35"/>
      <c r="CL88" s="35">
        <f t="shared" si="415"/>
        <v>0</v>
      </c>
      <c r="CM88" s="46"/>
      <c r="CN88" s="35">
        <f t="shared" si="416"/>
        <v>0</v>
      </c>
      <c r="CO88" s="39" t="s">
        <v>352</v>
      </c>
      <c r="CQ88" s="11"/>
    </row>
    <row r="89" spans="1:95" ht="54" x14ac:dyDescent="0.35">
      <c r="A89" s="1" t="s">
        <v>86</v>
      </c>
      <c r="B89" s="118" t="s">
        <v>358</v>
      </c>
      <c r="C89" s="6" t="s">
        <v>32</v>
      </c>
      <c r="D89" s="34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78"/>
      <c r="P89" s="35"/>
      <c r="Q89" s="35"/>
      <c r="R89" s="35"/>
      <c r="S89" s="35"/>
      <c r="T89" s="35">
        <f t="shared" si="383"/>
        <v>0</v>
      </c>
      <c r="U89" s="35"/>
      <c r="V89" s="35">
        <f t="shared" si="384"/>
        <v>0</v>
      </c>
      <c r="W89" s="35"/>
      <c r="X89" s="35">
        <f t="shared" si="385"/>
        <v>0</v>
      </c>
      <c r="Y89" s="35"/>
      <c r="Z89" s="35">
        <f t="shared" si="386"/>
        <v>0</v>
      </c>
      <c r="AA89" s="35"/>
      <c r="AB89" s="35">
        <f t="shared" si="387"/>
        <v>0</v>
      </c>
      <c r="AC89" s="35"/>
      <c r="AD89" s="35">
        <f t="shared" si="388"/>
        <v>0</v>
      </c>
      <c r="AE89" s="35"/>
      <c r="AF89" s="35">
        <f t="shared" si="389"/>
        <v>0</v>
      </c>
      <c r="AG89" s="35"/>
      <c r="AH89" s="35">
        <f t="shared" si="390"/>
        <v>0</v>
      </c>
      <c r="AI89" s="35"/>
      <c r="AJ89" s="35">
        <f t="shared" si="391"/>
        <v>0</v>
      </c>
      <c r="AK89" s="35"/>
      <c r="AL89" s="35">
        <f t="shared" si="392"/>
        <v>0</v>
      </c>
      <c r="AM89" s="46"/>
      <c r="AN89" s="35">
        <f t="shared" si="393"/>
        <v>0</v>
      </c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>
        <v>18748.326000000001</v>
      </c>
      <c r="BA89" s="35">
        <f t="shared" si="398"/>
        <v>18748.326000000001</v>
      </c>
      <c r="BB89" s="35"/>
      <c r="BC89" s="35">
        <f t="shared" si="399"/>
        <v>18748.326000000001</v>
      </c>
      <c r="BD89" s="35"/>
      <c r="BE89" s="35">
        <f t="shared" si="400"/>
        <v>18748.326000000001</v>
      </c>
      <c r="BF89" s="35"/>
      <c r="BG89" s="35">
        <f t="shared" si="401"/>
        <v>18748.326000000001</v>
      </c>
      <c r="BH89" s="35"/>
      <c r="BI89" s="35">
        <f t="shared" si="402"/>
        <v>18748.326000000001</v>
      </c>
      <c r="BJ89" s="35"/>
      <c r="BK89" s="35">
        <f t="shared" si="403"/>
        <v>18748.326000000001</v>
      </c>
      <c r="BL89" s="35"/>
      <c r="BM89" s="35">
        <f t="shared" si="404"/>
        <v>18748.326000000001</v>
      </c>
      <c r="BN89" s="35"/>
      <c r="BO89" s="35">
        <f t="shared" si="405"/>
        <v>18748.326000000001</v>
      </c>
      <c r="BP89" s="46"/>
      <c r="BQ89" s="35">
        <f t="shared" si="406"/>
        <v>18748.326000000001</v>
      </c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>
        <f t="shared" si="411"/>
        <v>0</v>
      </c>
      <c r="CE89" s="35"/>
      <c r="CF89" s="35">
        <f t="shared" si="412"/>
        <v>0</v>
      </c>
      <c r="CG89" s="35"/>
      <c r="CH89" s="35">
        <f t="shared" si="413"/>
        <v>0</v>
      </c>
      <c r="CI89" s="35"/>
      <c r="CJ89" s="35">
        <f t="shared" si="414"/>
        <v>0</v>
      </c>
      <c r="CK89" s="35"/>
      <c r="CL89" s="35">
        <f t="shared" si="415"/>
        <v>0</v>
      </c>
      <c r="CM89" s="46"/>
      <c r="CN89" s="35">
        <f t="shared" si="416"/>
        <v>0</v>
      </c>
      <c r="CO89" s="39" t="s">
        <v>353</v>
      </c>
      <c r="CQ89" s="11"/>
    </row>
    <row r="90" spans="1:95" x14ac:dyDescent="0.35">
      <c r="A90" s="1"/>
      <c r="B90" s="118" t="s">
        <v>25</v>
      </c>
      <c r="C90" s="6"/>
      <c r="D90" s="36">
        <f>D96+D98+D99+D101+D102+D103+D104+D105+D107+D108+D110+D111+D113+D114+D119+D122+D125</f>
        <v>1923889.5</v>
      </c>
      <c r="E90" s="37">
        <f>E96+E98+E99+E101+E102+E103+E104+E105+E107+E108+E110+E111+E113+E114+E119+E122+E125+E112+E129+E132</f>
        <v>-358843.24299999996</v>
      </c>
      <c r="F90" s="37">
        <f t="shared" si="0"/>
        <v>1565046.257</v>
      </c>
      <c r="G90" s="37">
        <f>G96+G98+G99+G101+G102+G103+G104+G105+G107+G108+G110+G111+G113+G114+G119+G122+G125+G112+G129+G132</f>
        <v>218963.45800000001</v>
      </c>
      <c r="H90" s="37">
        <f t="shared" si="377"/>
        <v>1784009.7150000001</v>
      </c>
      <c r="I90" s="37">
        <f>I96+I98+I99+I101+I102+I103+I104+I105+I107+I108+I110+I111+I113+I114+I119+I122+I125+I112+I129+I132</f>
        <v>2506.3020000000001</v>
      </c>
      <c r="J90" s="37">
        <f t="shared" si="378"/>
        <v>1786516.017</v>
      </c>
      <c r="K90" s="37">
        <f>K96+K98+K99+K101+K102+K103+K104+K105+K107+K108+K110+K111+K113+K114+K119+K122+K125+K112+K129+K132</f>
        <v>-8668.4629999999997</v>
      </c>
      <c r="L90" s="37">
        <f t="shared" si="379"/>
        <v>1777847.554</v>
      </c>
      <c r="M90" s="37">
        <f>M96+M98+M99+M101+M102+M103+M104+M105+M107+M108+M110+M111+M113+M114+M119+M122+M125+M112+M129+M132</f>
        <v>0</v>
      </c>
      <c r="N90" s="37">
        <f t="shared" si="380"/>
        <v>1777847.554</v>
      </c>
      <c r="O90" s="37">
        <f>O96+O98+O99+O101+O102+O103+O104+O105+O107+O108+O110+O111+O113+O114+O119+O122+O125+O112+O129+O132</f>
        <v>56691.229000000007</v>
      </c>
      <c r="P90" s="37">
        <f t="shared" si="381"/>
        <v>1834538.7830000001</v>
      </c>
      <c r="Q90" s="37">
        <f>Q96+Q98+Q99+Q101+Q102+Q103+Q104+Q105+Q107+Q108+Q110+Q111+Q113+Q114+Q119+Q122+Q125+Q112+Q129+Q132</f>
        <v>1175.914</v>
      </c>
      <c r="R90" s="37">
        <f t="shared" si="382"/>
        <v>1835714.6970000002</v>
      </c>
      <c r="S90" s="37">
        <f>S96+S98+S99+S101+S102+S103+S104+S105+S107+S108+S110+S111+S113+S114+S119+S122+S125+S112+S129+S132</f>
        <v>10868.319</v>
      </c>
      <c r="T90" s="37">
        <f t="shared" si="383"/>
        <v>1846583.0160000001</v>
      </c>
      <c r="U90" s="37">
        <f>U96+U98+U99+U101+U102+U103+U104+U105+U107+U108+U110+U111+U113+U114+U119+U122+U125+U112+U129+U132</f>
        <v>202.001</v>
      </c>
      <c r="V90" s="37">
        <f t="shared" si="384"/>
        <v>1846785.017</v>
      </c>
      <c r="W90" s="37">
        <f>W96+W98+W99+W101+W102+W103+W104+W105+W107+W108+W110+W111+W113+W114+W119+W122+W125+W112+W129+W132</f>
        <v>91302.62</v>
      </c>
      <c r="X90" s="37">
        <f t="shared" si="385"/>
        <v>1938087.6370000001</v>
      </c>
      <c r="Y90" s="37">
        <f>Y96+Y98+Y99+Y101+Y102+Y103+Y104+Y105+Y107+Y108+Y110+Y111+Y113+Y114+Y119+Y122+Y125+Y112+Y129+Y132</f>
        <v>432.96</v>
      </c>
      <c r="Z90" s="37">
        <f t="shared" si="386"/>
        <v>1938520.5970000001</v>
      </c>
      <c r="AA90" s="37">
        <f>AA96+AA98+AA99+AA101+AA102+AA103+AA104+AA105+AA107+AA108+AA110+AA111+AA113+AA114+AA119+AA122+AA125+AA112+AA129+AA132+AA100+AA106+AA97+AA109+AA135</f>
        <v>-13537.344999999999</v>
      </c>
      <c r="AB90" s="37">
        <f t="shared" si="387"/>
        <v>1924983.2520000001</v>
      </c>
      <c r="AC90" s="37">
        <f>AC96+AC98+AC99+AC101+AC102+AC103+AC104+AC105+AC107+AC108+AC110+AC111+AC113+AC114+AC119+AC122+AC125+AC112+AC129+AC132+AC100+AC106+AC97+AC109+AC135+AC136</f>
        <v>2278.2349999999992</v>
      </c>
      <c r="AD90" s="37">
        <f t="shared" si="388"/>
        <v>1927261.4870000002</v>
      </c>
      <c r="AE90" s="37">
        <f>AE96+AE98+AE99+AE101+AE102+AE103+AE104+AE105+AE107+AE108+AE110+AE111+AE113+AE114+AE119+AE122+AE125+AE112+AE129+AE132+AE100+AE106+AE97+AE109+AE135+AE136</f>
        <v>29452.47</v>
      </c>
      <c r="AF90" s="37">
        <f t="shared" si="389"/>
        <v>1956713.9570000002</v>
      </c>
      <c r="AG90" s="37">
        <f>AG96+AG98+AG99+AG101+AG102+AG103+AG104+AG105+AG107+AG108+AG110+AG111+AG113+AG114+AG119+AG122+AG125+AG112+AG129+AG132+AG100+AG106+AG97+AG109+AG135+AG136</f>
        <v>12720</v>
      </c>
      <c r="AH90" s="37">
        <f t="shared" si="390"/>
        <v>1969433.9570000002</v>
      </c>
      <c r="AI90" s="37">
        <f>AI96+AI98+AI99+AI101+AI102+AI103+AI104+AI105+AI107+AI108+AI110+AI111+AI113+AI114+AI119+AI122+AI125+AI112+AI129+AI132+AI100+AI106+AI97+AI109+AI135+AI136</f>
        <v>20440.675000000003</v>
      </c>
      <c r="AJ90" s="37">
        <f t="shared" si="391"/>
        <v>1989874.6320000002</v>
      </c>
      <c r="AK90" s="37">
        <f>AK96+AK98+AK99+AK101+AK102+AK103+AK104+AK105+AK107+AK108+AK110+AK111+AK113+AK114+AK119+AK122+AK125+AK112+AK129+AK132+AK100+AK106+AK97+AK109+AK135+AK136</f>
        <v>-21794.523000000001</v>
      </c>
      <c r="AL90" s="37">
        <f t="shared" si="392"/>
        <v>1968080.1090000002</v>
      </c>
      <c r="AM90" s="37">
        <f>AM96+AM98+AM99+AM101+AM102+AM103+AM104+AM105+AM107+AM108+AM110+AM111+AM113+AM114+AM119+AM122+AM125+AM112+AM129+AM132+AM100+AM106+AM97+AM109+AM135+AM138</f>
        <v>1542077.6869999997</v>
      </c>
      <c r="AN90" s="35">
        <f t="shared" si="393"/>
        <v>3510157.7960000001</v>
      </c>
      <c r="AO90" s="37">
        <f t="shared" ref="AO90:BR90" si="417">AO96+AO98+AO99+AO101+AO102+AO103+AO104+AO105+AO107+AO108+AO110+AO111+AO113+AO114+AO119+AO122+AO125</f>
        <v>5543608.1999999993</v>
      </c>
      <c r="AP90" s="37">
        <f>AP96+AP98+AP99+AP101+AP102+AP103+AP104+AP105+AP107+AP108+AP110+AP111+AP113+AP114+AP119+AP122+AP125+AP112+AP129+AP132</f>
        <v>-240261.39999999991</v>
      </c>
      <c r="AQ90" s="37">
        <f t="shared" si="18"/>
        <v>5303346.7999999989</v>
      </c>
      <c r="AR90" s="37">
        <f>AR96+AR98+AR99+AR101+AR102+AR103+AR104+AR105+AR107+AR108+AR110+AR111+AR113+AR114+AR119+AR122+AR125+AR112+AR129+AR132</f>
        <v>106538.943</v>
      </c>
      <c r="AS90" s="37">
        <f t="shared" si="394"/>
        <v>5409885.7429999989</v>
      </c>
      <c r="AT90" s="37">
        <f>AT96+AT98+AT99+AT101+AT102+AT103+AT104+AT105+AT107+AT108+AT110+AT111+AT113+AT114+AT119+AT122+AT125+AT112+AT129+AT132</f>
        <v>0</v>
      </c>
      <c r="AU90" s="37">
        <f t="shared" si="395"/>
        <v>5409885.7429999989</v>
      </c>
      <c r="AV90" s="37">
        <f>AV96+AV98+AV99+AV101+AV102+AV103+AV104+AV105+AV107+AV108+AV110+AV111+AV113+AV114+AV119+AV122+AV125+AV112+AV129+AV132</f>
        <v>0</v>
      </c>
      <c r="AW90" s="37">
        <f t="shared" si="396"/>
        <v>5409885.7429999989</v>
      </c>
      <c r="AX90" s="37">
        <f>AX96+AX98+AX99+AX101+AX102+AX103+AX104+AX105+AX107+AX108+AX110+AX111+AX113+AX114+AX119+AX122+AX125+AX112+AX129+AX132</f>
        <v>-196067.99800000002</v>
      </c>
      <c r="AY90" s="37">
        <f t="shared" si="397"/>
        <v>5213817.7449999992</v>
      </c>
      <c r="AZ90" s="37">
        <f>AZ96+AZ98+AZ99+AZ101+AZ102+AZ103+AZ104+AZ105+AZ107+AZ108+AZ110+AZ111+AZ113+AZ114+AZ119+AZ122+AZ125+AZ112+AZ129+AZ132</f>
        <v>0</v>
      </c>
      <c r="BA90" s="37">
        <f t="shared" si="398"/>
        <v>5213817.7449999992</v>
      </c>
      <c r="BB90" s="37">
        <f>BB96+BB98+BB99+BB101+BB102+BB103+BB104+BB105+BB107+BB108+BB110+BB111+BB113+BB114+BB119+BB122+BB125+BB112+BB129+BB132</f>
        <v>-35084.171999999999</v>
      </c>
      <c r="BC90" s="37">
        <f t="shared" si="399"/>
        <v>5178733.5729999989</v>
      </c>
      <c r="BD90" s="37">
        <f>BD96+BD98+BD99+BD101+BD102+BD103+BD104+BD105+BD107+BD108+BD110+BD111+BD113+BD114+BD119+BD122+BD125+BD112+BD129+BD132</f>
        <v>0</v>
      </c>
      <c r="BE90" s="37">
        <f t="shared" si="400"/>
        <v>5178733.5729999989</v>
      </c>
      <c r="BF90" s="37">
        <f>BF96+BF98+BF99+BF101+BF102+BF103+BF104+BF105+BF107+BF108+BF110+BF111+BF113+BF114+BF119+BF122+BF125+BF112+BF129+BF132+BF100+BF106+BF97+BF109+BF135</f>
        <v>-151549.54699999993</v>
      </c>
      <c r="BG90" s="37">
        <f>BE90+BF90</f>
        <v>5027184.0259999987</v>
      </c>
      <c r="BH90" s="37">
        <f>BH96+BH98+BH99+BH101+BH102+BH103+BH104+BH105+BH107+BH108+BH110+BH111+BH113+BH114+BH119+BH122+BH125+BH112+BH129+BH132+BH100+BH106+BH97+BH109+BH135+BH136</f>
        <v>69697.299999999988</v>
      </c>
      <c r="BI90" s="37">
        <f>BG90+BH90</f>
        <v>5096881.3259999985</v>
      </c>
      <c r="BJ90" s="37">
        <f>BJ96+BJ98+BJ99+BJ101+BJ102+BJ103+BJ104+BJ105+BJ107+BJ108+BJ110+BJ111+BJ113+BJ114+BJ119+BJ122+BJ125+BJ112+BJ129+BJ132+BJ100+BJ106+BJ97+BJ109+BJ135+BJ136</f>
        <v>40863.51200000001</v>
      </c>
      <c r="BK90" s="37">
        <f>BI90+BJ90</f>
        <v>5137744.8379999986</v>
      </c>
      <c r="BL90" s="37">
        <f>BL96+BL98+BL99+BL101+BL102+BL103+BL104+BL105+BL107+BL108+BL110+BL111+BL113+BL114+BL119+BL122+BL125+BL112+BL129+BL132+BL100+BL106+BL97+BL109+BL135+BL136</f>
        <v>0</v>
      </c>
      <c r="BM90" s="37">
        <f>BK90+BL90</f>
        <v>5137744.8379999986</v>
      </c>
      <c r="BN90" s="37">
        <f>BN96+BN98+BN99+BN101+BN102+BN103+BN104+BN105+BN107+BN108+BN110+BN111+BN113+BN114+BN119+BN122+BN125+BN112+BN129+BN132+BN100+BN106+BN97+BN109+BN135+BN136</f>
        <v>0</v>
      </c>
      <c r="BO90" s="37">
        <f>BM90+BN90</f>
        <v>5137744.8379999986</v>
      </c>
      <c r="BP90" s="37">
        <f>BP96+BP98+BP99+BP101+BP102+BP103+BP104+BP105+BP107+BP108+BP110+BP111+BP113+BP114+BP119+BP122+BP125+BP112+BP129+BP132+BP100+BP106+BP97+BP109+BP135+BP136</f>
        <v>-1954582.4999999998</v>
      </c>
      <c r="BQ90" s="35">
        <f>BO90+BP90</f>
        <v>3183162.3379999986</v>
      </c>
      <c r="BR90" s="37">
        <f t="shared" si="417"/>
        <v>914608.79999999993</v>
      </c>
      <c r="BS90" s="37">
        <f>BS96+BS98+BS99+BS101+BS102+BS103+BS104+BS105+BS107+BS108+BS110+BS111+BS113+BS114+BS119+BS122+BS125+BS112+BS129+BS132</f>
        <v>0</v>
      </c>
      <c r="BT90" s="37">
        <f t="shared" si="32"/>
        <v>914608.79999999993</v>
      </c>
      <c r="BU90" s="37">
        <f>BU96+BU98+BU99+BU101+BU102+BU103+BU104+BU105+BU107+BU108+BU110+BU111+BU113+BU114+BU119+BU122+BU125+BU112+BU129+BU132</f>
        <v>130724.838</v>
      </c>
      <c r="BV90" s="37">
        <f t="shared" si="407"/>
        <v>1045333.6379999999</v>
      </c>
      <c r="BW90" s="37">
        <f>BW96+BW98+BW99+BW101+BW102+BW103+BW104+BW105+BW107+BW108+BW110+BW111+BW113+BW114+BW119+BW122+BW125+BW112+BW129+BW132</f>
        <v>0</v>
      </c>
      <c r="BX90" s="37">
        <f t="shared" si="408"/>
        <v>1045333.6379999999</v>
      </c>
      <c r="BY90" s="37">
        <f>BY96+BY98+BY99+BY101+BY102+BY103+BY104+BY105+BY107+BY108+BY110+BY111+BY113+BY114+BY119+BY122+BY125+BY112+BY129+BY132</f>
        <v>0</v>
      </c>
      <c r="BZ90" s="37">
        <f t="shared" si="409"/>
        <v>1045333.6379999999</v>
      </c>
      <c r="CA90" s="37">
        <f>CA96+CA98+CA99+CA101+CA102+CA103+CA104+CA105+CA107+CA108+CA110+CA111+CA113+CA114+CA119+CA122+CA125+CA112+CA129+CA132</f>
        <v>50423.485999999997</v>
      </c>
      <c r="CB90" s="37">
        <f t="shared" si="410"/>
        <v>1095757.1239999998</v>
      </c>
      <c r="CC90" s="37">
        <f>CC96+CC98+CC99+CC101+CC102+CC103+CC104+CC105+CC107+CC108+CC110+CC111+CC113+CC114+CC119+CC122+CC125+CC112+CC129+CC132</f>
        <v>0</v>
      </c>
      <c r="CD90" s="37">
        <f t="shared" si="411"/>
        <v>1095757.1239999998</v>
      </c>
      <c r="CE90" s="37">
        <f>CE96+CE98+CE99+CE101+CE102+CE103+CE104+CE105+CE107+CE108+CE110+CE111+CE113+CE114+CE119+CE122+CE125+CE112+CE129+CE132</f>
        <v>35084.171999999999</v>
      </c>
      <c r="CF90" s="37">
        <f t="shared" si="412"/>
        <v>1130841.2959999999</v>
      </c>
      <c r="CG90" s="37">
        <f>CG96+CG98+CG99+CG101+CG102+CG103+CG104+CG105+CG107+CG108+CG110+CG111+CG113+CG114+CG119+CG122+CG125+CG112+CG129+CG132+CG100+CG106+CG97+CG109+CG135</f>
        <v>-7736.1820000000007</v>
      </c>
      <c r="CH90" s="37">
        <f t="shared" si="413"/>
        <v>1123105.1139999998</v>
      </c>
      <c r="CI90" s="37">
        <f>CI96+CI98+CI99+CI101+CI102+CI103+CI104+CI105+CI107+CI108+CI110+CI111+CI113+CI114+CI119+CI122+CI125+CI112+CI129+CI132+CI100+CI106+CI97+CI109+CI135+CI136</f>
        <v>66804.800000000047</v>
      </c>
      <c r="CJ90" s="37">
        <f t="shared" si="414"/>
        <v>1189909.9139999999</v>
      </c>
      <c r="CK90" s="37">
        <f>CK96+CK98+CK99+CK101+CK102+CK103+CK104+CK105+CK107+CK108+CK110+CK111+CK113+CK114+CK119+CK122+CK125+CK112+CK129+CK132+CK100+CK106+CK97+CK109+CK135+CK136</f>
        <v>0</v>
      </c>
      <c r="CL90" s="37">
        <f t="shared" si="415"/>
        <v>1189909.9139999999</v>
      </c>
      <c r="CM90" s="37">
        <f>CM96+CM98+CM99+CM101+CM102+CM103+CM104+CM105+CM107+CM108+CM110+CM111+CM113+CM114+CM119+CM122+CM125+CM112+CM129+CM132+CM100+CM106+CM97+CM109+CM135+CM136</f>
        <v>486955.19999999995</v>
      </c>
      <c r="CN90" s="35">
        <f t="shared" si="416"/>
        <v>1676865.1139999998</v>
      </c>
      <c r="CO90" s="31"/>
      <c r="CP90" s="24"/>
      <c r="CQ90" s="17"/>
    </row>
    <row r="91" spans="1:95" x14ac:dyDescent="0.35">
      <c r="A91" s="1"/>
      <c r="B91" s="7" t="s">
        <v>5</v>
      </c>
      <c r="C91" s="6"/>
      <c r="D91" s="36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5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5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5"/>
      <c r="CO91" s="31"/>
      <c r="CP91" s="24"/>
      <c r="CQ91" s="17"/>
    </row>
    <row r="92" spans="1:95" s="18" customFormat="1" hidden="1" x14ac:dyDescent="0.35">
      <c r="A92" s="16"/>
      <c r="B92" s="19" t="s">
        <v>6</v>
      </c>
      <c r="C92" s="22"/>
      <c r="D92" s="36">
        <f>D96+D98+D99+D101+D102+D103+D104+D105+D107+D111+D108+D110+D113+D116</f>
        <v>466242.5</v>
      </c>
      <c r="E92" s="37">
        <f>E96+E98+E99+E101+E102+E103+E104+E105+E107+E111+E108+E110+E113+E116+E112</f>
        <v>-14166.442999999999</v>
      </c>
      <c r="F92" s="37">
        <f t="shared" si="0"/>
        <v>452076.05700000003</v>
      </c>
      <c r="G92" s="37">
        <f>G96+G98+G99+G101+G102+G103+G104+G105+G107+G111+G108+G110+G113+G116+G112</f>
        <v>218963.45800000001</v>
      </c>
      <c r="H92" s="37">
        <f t="shared" ref="H92:H114" si="418">F92+G92</f>
        <v>671039.51500000001</v>
      </c>
      <c r="I92" s="37">
        <f>I96+I98+I99+I101+I102+I103+I104+I105+I107+I111+I108+I110+I113+I116+I112</f>
        <v>2506.3020000000001</v>
      </c>
      <c r="J92" s="37">
        <f t="shared" ref="J92:J114" si="419">H92+I92</f>
        <v>673545.81700000004</v>
      </c>
      <c r="K92" s="37">
        <f>K96+K98+K99+K101+K102+K103+K104+K105+K107+K111+K108+K110+K113+K116+K112</f>
        <v>-8668.4629999999997</v>
      </c>
      <c r="L92" s="37">
        <f t="shared" ref="L92:L114" si="420">J92+K92</f>
        <v>664877.35400000005</v>
      </c>
      <c r="M92" s="37">
        <f>M96+M98+M99+M101+M102+M103+M104+M105+M107+M111+M108+M110+M113+M116+M112</f>
        <v>0</v>
      </c>
      <c r="N92" s="37">
        <f t="shared" ref="N92:N114" si="421">L92+M92</f>
        <v>664877.35400000005</v>
      </c>
      <c r="O92" s="37">
        <f>O96+O98+O99+O101+O102+O103+O104+O105+O107+O111+O108+O110+O113+O116+O112</f>
        <v>48359.987000000001</v>
      </c>
      <c r="P92" s="37">
        <f t="shared" ref="P92:P114" si="422">N92+O92</f>
        <v>713237.34100000001</v>
      </c>
      <c r="Q92" s="37">
        <f>Q96+Q98+Q99+Q101+Q102+Q103+Q104+Q105+Q107+Q111+Q108+Q110+Q113+Q116+Q112</f>
        <v>1175.914</v>
      </c>
      <c r="R92" s="37">
        <f t="shared" ref="R92:R114" si="423">P92+Q92</f>
        <v>714413.255</v>
      </c>
      <c r="S92" s="37">
        <f>S96+S98+S99+S101+S102+S103+S104+S105+S107+S111+S108+S110+S113+S116+S112</f>
        <v>10868.319</v>
      </c>
      <c r="T92" s="37">
        <f t="shared" ref="T92:T114" si="424">R92+S92</f>
        <v>725281.57400000002</v>
      </c>
      <c r="U92" s="37">
        <f>U96+U98+U99+U101+U102+U103+U104+U105+U107+U111+U108+U110+U113+U116+U112</f>
        <v>202.001</v>
      </c>
      <c r="V92" s="37">
        <f t="shared" ref="V92:V114" si="425">T92+U92</f>
        <v>725483.57500000007</v>
      </c>
      <c r="W92" s="37">
        <f>W96+W98+W99+W101+W102+W103+W104+W105+W107+W111+W108+W110+W113+W116+W112</f>
        <v>91302.62</v>
      </c>
      <c r="X92" s="37">
        <f t="shared" ref="X92:X114" si="426">V92+W92</f>
        <v>816786.19500000007</v>
      </c>
      <c r="Y92" s="37">
        <f>Y96+Y98+Y99+Y101+Y102+Y103+Y104+Y105+Y107+Y111+Y108+Y110+Y113+Y116+Y112</f>
        <v>432.96</v>
      </c>
      <c r="Z92" s="37">
        <f t="shared" ref="Z92:Z114" si="427">X92+Y92</f>
        <v>817219.15500000003</v>
      </c>
      <c r="AA92" s="37">
        <f>AA96+AA98+AA99+AA101+AA102+AA103+AA104+AA105+AA107+AA111+AA108+AA110+AA113+AA116+AA112+AA100+AA106+AA97+AA109+AA135</f>
        <v>-13537.344999999999</v>
      </c>
      <c r="AB92" s="37">
        <f t="shared" ref="AB92:AB114" si="428">Z92+AA92</f>
        <v>803681.81</v>
      </c>
      <c r="AC92" s="37">
        <f>AC96+AC98+AC99+AC101+AC102+AC103+AC104+AC105+AC107+AC111+AC108+AC110+AC113+AC116+AC112+AC100+AC106+AC97+AC109+AC135+AC136</f>
        <v>2278.2349999999992</v>
      </c>
      <c r="AD92" s="37">
        <f t="shared" ref="AD92:AD114" si="429">AB92+AC92</f>
        <v>805960.04500000004</v>
      </c>
      <c r="AE92" s="37">
        <f>AE96+AE98+AE99+AE101+AE102+AE103+AE104+AE105+AE107+AE111+AE108+AE110+AE113+AE116+AE112+AE100+AE106+AE97+AE109+AE135+AE136</f>
        <v>29452.47</v>
      </c>
      <c r="AF92" s="37">
        <f t="shared" ref="AF92:AF114" si="430">AD92+AE92</f>
        <v>835412.51500000001</v>
      </c>
      <c r="AG92" s="37">
        <f>AG96+AG98+AG99+AG101+AG102+AG103+AG104+AG105+AG107+AG111+AG108+AG110+AG113+AG116+AG112+AG100+AG106+AG97+AG109+AG135+AG136</f>
        <v>12720</v>
      </c>
      <c r="AH92" s="37">
        <f t="shared" ref="AH92:AH114" si="431">AF92+AG92</f>
        <v>848132.51500000001</v>
      </c>
      <c r="AI92" s="37">
        <f>AI96+AI98+AI99+AI101+AI102+AI103+AI104+AI105+AI107+AI111+AI108+AI110+AI113+AI116+AI112+AI100+AI106+AI97+AI109+AI135+AI136</f>
        <v>20440.675000000003</v>
      </c>
      <c r="AJ92" s="37">
        <f t="shared" ref="AJ92:AJ114" si="432">AH92+AI92</f>
        <v>868573.19000000006</v>
      </c>
      <c r="AK92" s="37">
        <f>AK96+AK98+AK99+AK101+AK102+AK103+AK104+AK105+AK107+AK111+AK108+AK110+AK113+AK116+AK112+AK100+AK106+AK97+AK109+AK135+AK136</f>
        <v>-21794.523000000001</v>
      </c>
      <c r="AL92" s="37">
        <f t="shared" ref="AL92:AL114" si="433">AJ92+AK92</f>
        <v>846778.66700000002</v>
      </c>
      <c r="AM92" s="37">
        <f>AM96+AM98+AM99+AM101+AM102+AM103+AM104+AM105+AM107+AM111+AM108+AM110+AM113+AM116+AM112+AM100+AM106+AM97+AM109+AM135+AM138</f>
        <v>38419.087</v>
      </c>
      <c r="AN92" s="37">
        <f t="shared" ref="AN92:AN114" si="434">AL92+AM92</f>
        <v>885197.75399999996</v>
      </c>
      <c r="AO92" s="37">
        <f t="shared" ref="AO92:BR92" si="435">AO96+AO98+AO99+AO101+AO102+AO103+AO104+AO105+AO107+AO111+AO108+AO110+AO113+AO116</f>
        <v>483024.19999999995</v>
      </c>
      <c r="AP92" s="37">
        <f>AP96+AP98+AP99+AP101+AP102+AP103+AP104+AP105+AP107+AP111+AP108+AP110+AP113+AP116+AP112</f>
        <v>10457.099999999999</v>
      </c>
      <c r="AQ92" s="37">
        <f t="shared" si="18"/>
        <v>493481.29999999993</v>
      </c>
      <c r="AR92" s="37">
        <f>AR96+AR98+AR99+AR101+AR102+AR103+AR104+AR105+AR107+AR111+AR108+AR110+AR113+AR116+AR112</f>
        <v>106538.943</v>
      </c>
      <c r="AS92" s="37">
        <f t="shared" ref="AS92:AS114" si="436">AQ92+AR92</f>
        <v>600020.2429999999</v>
      </c>
      <c r="AT92" s="37">
        <f>AT96+AT98+AT99+AT101+AT102+AT103+AT104+AT105+AT107+AT111+AT108+AT110+AT113+AT116+AT112</f>
        <v>0</v>
      </c>
      <c r="AU92" s="37">
        <f t="shared" ref="AU92:AU114" si="437">AS92+AT92</f>
        <v>600020.2429999999</v>
      </c>
      <c r="AV92" s="37">
        <f>AV96+AV98+AV99+AV101+AV102+AV103+AV104+AV105+AV107+AV111+AV108+AV110+AV113+AV116+AV112</f>
        <v>0</v>
      </c>
      <c r="AW92" s="37">
        <f t="shared" ref="AW92:AW114" si="438">AU92+AV92</f>
        <v>600020.2429999999</v>
      </c>
      <c r="AX92" s="37">
        <f>AX96+AX98+AX99+AX101+AX102+AX103+AX104+AX105+AX107+AX111+AX108+AX110+AX113+AX116+AX112</f>
        <v>0</v>
      </c>
      <c r="AY92" s="37">
        <f t="shared" ref="AY92:AY114" si="439">AW92+AX92</f>
        <v>600020.2429999999</v>
      </c>
      <c r="AZ92" s="37">
        <f>AZ96+AZ98+AZ99+AZ101+AZ102+AZ103+AZ104+AZ105+AZ107+AZ111+AZ108+AZ110+AZ113+AZ116+AZ112</f>
        <v>0</v>
      </c>
      <c r="BA92" s="37">
        <f t="shared" ref="BA92:BA114" si="440">AY92+AZ92</f>
        <v>600020.2429999999</v>
      </c>
      <c r="BB92" s="37">
        <f>BB96+BB98+BB99+BB101+BB102+BB103+BB104+BB105+BB107+BB111+BB108+BB110+BB113+BB116+BB112</f>
        <v>-35084.171999999999</v>
      </c>
      <c r="BC92" s="37">
        <f t="shared" ref="BC92:BC114" si="441">BA92+BB92</f>
        <v>564936.07099999988</v>
      </c>
      <c r="BD92" s="37">
        <f>BD96+BD98+BD99+BD101+BD102+BD103+BD104+BD105+BD107+BD111+BD108+BD110+BD113+BD116+BD112</f>
        <v>0</v>
      </c>
      <c r="BE92" s="37">
        <f t="shared" ref="BE92:BE114" si="442">BC92+BD92</f>
        <v>564936.07099999988</v>
      </c>
      <c r="BF92" s="37">
        <f>BF96+BF98+BF99+BF101+BF102+BF103+BF104+BF105+BF107+BF111+BF108+BF110+BF113+BF116+BF112+BF100+BF106+BF97+BF109+BF135</f>
        <v>-151549.54699999993</v>
      </c>
      <c r="BG92" s="37">
        <f t="shared" ref="BG92:BG114" si="443">BE92+BF92</f>
        <v>413386.52399999998</v>
      </c>
      <c r="BH92" s="37">
        <f>BH96+BH98+BH99+BH101+BH102+BH103+BH104+BH105+BH107+BH111+BH108+BH110+BH113+BH116+BH112+BH100+BH106+BH97+BH109+BH135+BH136</f>
        <v>69697.299999999988</v>
      </c>
      <c r="BI92" s="37">
        <f t="shared" ref="BI92:BI114" si="444">BG92+BH92</f>
        <v>483083.82399999996</v>
      </c>
      <c r="BJ92" s="37">
        <f>BJ96+BJ98+BJ99+BJ101+BJ102+BJ103+BJ104+BJ105+BJ107+BJ111+BJ108+BJ110+BJ113+BJ116+BJ112+BJ100+BJ106+BJ97+BJ109+BJ135+BJ136</f>
        <v>40863.51200000001</v>
      </c>
      <c r="BK92" s="37">
        <f t="shared" ref="BK92:BK114" si="445">BI92+BJ92</f>
        <v>523947.33599999995</v>
      </c>
      <c r="BL92" s="37">
        <f>BL96+BL98+BL99+BL101+BL102+BL103+BL104+BL105+BL107+BL111+BL108+BL110+BL113+BL116+BL112+BL100+BL106+BL97+BL109+BL135+BL136</f>
        <v>0</v>
      </c>
      <c r="BM92" s="37">
        <f t="shared" ref="BM92:BM114" si="446">BK92+BL92</f>
        <v>523947.33599999995</v>
      </c>
      <c r="BN92" s="37">
        <f>BN96+BN98+BN99+BN101+BN102+BN103+BN104+BN105+BN107+BN111+BN108+BN110+BN113+BN116+BN112+BN100+BN106+BN97+BN109+BN135+BN136</f>
        <v>0</v>
      </c>
      <c r="BO92" s="37">
        <f t="shared" ref="BO92:BO114" si="447">BM92+BN92</f>
        <v>523947.33599999995</v>
      </c>
      <c r="BP92" s="37">
        <f>BP96+BP98+BP99+BP101+BP102+BP103+BP104+BP105+BP107+BP111+BP108+BP110+BP113+BP116+BP112+BP100+BP106+BP97+BP109+BP135+BP138</f>
        <v>-69697.3</v>
      </c>
      <c r="BQ92" s="37">
        <f t="shared" ref="BQ92:BQ114" si="448">BO92+BP92</f>
        <v>454250.03599999996</v>
      </c>
      <c r="BR92" s="37">
        <f t="shared" si="435"/>
        <v>554000</v>
      </c>
      <c r="BS92" s="37">
        <f>BS96+BS98+BS99+BS101+BS102+BS103+BS104+BS105+BS107+BS111+BS108+BS110+BS113+BS116+BS112</f>
        <v>0</v>
      </c>
      <c r="BT92" s="37">
        <f t="shared" si="32"/>
        <v>554000</v>
      </c>
      <c r="BU92" s="37">
        <f>BU96+BU98+BU99+BU101+BU102+BU103+BU104+BU105+BU107+BU111+BU108+BU110+BU113+BU116+BU112</f>
        <v>130724.838</v>
      </c>
      <c r="BV92" s="37">
        <f t="shared" ref="BV92:BV114" si="449">BT92+BU92</f>
        <v>684724.83799999999</v>
      </c>
      <c r="BW92" s="37">
        <f>BW96+BW98+BW99+BW101+BW102+BW103+BW104+BW105+BW107+BW111+BW108+BW110+BW113+BW116+BW112</f>
        <v>0</v>
      </c>
      <c r="BX92" s="37">
        <f t="shared" ref="BX92:BX114" si="450">BV92+BW92</f>
        <v>684724.83799999999</v>
      </c>
      <c r="BY92" s="37">
        <f>BY96+BY98+BY99+BY101+BY102+BY103+BY104+BY105+BY107+BY111+BY108+BY110+BY113+BY116+BY112</f>
        <v>0</v>
      </c>
      <c r="BZ92" s="37">
        <f t="shared" ref="BZ92:BZ114" si="451">BX92+BY92</f>
        <v>684724.83799999999</v>
      </c>
      <c r="CA92" s="37">
        <f>CA96+CA98+CA99+CA101+CA102+CA103+CA104+CA105+CA107+CA111+CA108+CA110+CA113+CA116+CA112</f>
        <v>0</v>
      </c>
      <c r="CB92" s="37">
        <f t="shared" ref="CB92:CB114" si="452">BZ92+CA92</f>
        <v>684724.83799999999</v>
      </c>
      <c r="CC92" s="37">
        <f>CC96+CC98+CC99+CC101+CC102+CC103+CC104+CC105+CC107+CC111+CC108+CC110+CC113+CC116+CC112</f>
        <v>0</v>
      </c>
      <c r="CD92" s="37">
        <f t="shared" ref="CD92:CD114" si="453">CB92+CC92</f>
        <v>684724.83799999999</v>
      </c>
      <c r="CE92" s="37">
        <f>CE96+CE98+CE99+CE101+CE102+CE103+CE104+CE105+CE107+CE111+CE108+CE110+CE113+CE116+CE112</f>
        <v>35084.171999999999</v>
      </c>
      <c r="CF92" s="37">
        <f t="shared" ref="CF92:CF114" si="454">CD92+CE92</f>
        <v>719809.01</v>
      </c>
      <c r="CG92" s="37">
        <f>CG96+CG98+CG99+CG101+CG102+CG103+CG104+CG105+CG107+CG111+CG108+CG110+CG113+CG116+CG112+CG100+CG106+CG97+CG109+CG135</f>
        <v>-7736.1820000000007</v>
      </c>
      <c r="CH92" s="37">
        <f t="shared" ref="CH92:CH114" si="455">CF92+CG92</f>
        <v>712072.82799999998</v>
      </c>
      <c r="CI92" s="37">
        <f>CI96+CI98+CI99+CI101+CI102+CI103+CI104+CI105+CI107+CI111+CI108+CI110+CI113+CI116+CI112+CI100+CI106+CI97+CI109+CI135+CI136</f>
        <v>66804.800000000047</v>
      </c>
      <c r="CJ92" s="37">
        <f t="shared" ref="CJ92:CJ114" si="456">CH92+CI92</f>
        <v>778877.62800000003</v>
      </c>
      <c r="CK92" s="37">
        <f>CK96+CK98+CK99+CK101+CK102+CK103+CK104+CK105+CK107+CK111+CK108+CK110+CK113+CK116+CK112+CK100+CK106+CK97+CK109+CK135+CK136</f>
        <v>0</v>
      </c>
      <c r="CL92" s="37">
        <f t="shared" ref="CL92:CL114" si="457">CJ92+CK92</f>
        <v>778877.62800000003</v>
      </c>
      <c r="CM92" s="37">
        <f>CM96+CM98+CM99+CM101+CM102+CM103+CM104+CM105+CM107+CM111+CM108+CM110+CM113+CM116+CM112+CM100+CM106+CM97+CM109+CM135+CM138</f>
        <v>-66804.800000000047</v>
      </c>
      <c r="CN92" s="37">
        <f t="shared" ref="CN92:CN114" si="458">CL92+CM92</f>
        <v>712072.82799999998</v>
      </c>
      <c r="CO92" s="31"/>
      <c r="CP92" s="24" t="s">
        <v>49</v>
      </c>
      <c r="CQ92" s="17"/>
    </row>
    <row r="93" spans="1:95" x14ac:dyDescent="0.35">
      <c r="A93" s="1"/>
      <c r="B93" s="59" t="s">
        <v>12</v>
      </c>
      <c r="C93" s="6"/>
      <c r="D93" s="36">
        <f>D117+D124+D127</f>
        <v>212318</v>
      </c>
      <c r="E93" s="37">
        <f>E117+E124+E127</f>
        <v>0</v>
      </c>
      <c r="F93" s="37">
        <f t="shared" si="0"/>
        <v>212318</v>
      </c>
      <c r="G93" s="37">
        <f>G117+G124+G127</f>
        <v>0</v>
      </c>
      <c r="H93" s="37">
        <f t="shared" si="418"/>
        <v>212318</v>
      </c>
      <c r="I93" s="37">
        <f>I117+I124+I127</f>
        <v>0</v>
      </c>
      <c r="J93" s="37">
        <f t="shared" si="419"/>
        <v>212318</v>
      </c>
      <c r="K93" s="37">
        <f>K117+K124+K127</f>
        <v>0</v>
      </c>
      <c r="L93" s="37">
        <f t="shared" si="420"/>
        <v>212318</v>
      </c>
      <c r="M93" s="37">
        <f>M117+M124+M127</f>
        <v>0</v>
      </c>
      <c r="N93" s="37">
        <f t="shared" si="421"/>
        <v>212318</v>
      </c>
      <c r="O93" s="37">
        <f>O117+O124+O127</f>
        <v>1056.8</v>
      </c>
      <c r="P93" s="37">
        <f t="shared" si="422"/>
        <v>213374.8</v>
      </c>
      <c r="Q93" s="37">
        <f>Q117+Q124+Q127</f>
        <v>0</v>
      </c>
      <c r="R93" s="37">
        <f t="shared" si="423"/>
        <v>213374.8</v>
      </c>
      <c r="S93" s="37">
        <f>S117+S124+S127</f>
        <v>0</v>
      </c>
      <c r="T93" s="37">
        <f t="shared" si="424"/>
        <v>213374.8</v>
      </c>
      <c r="U93" s="37">
        <f>U117+U124+U127</f>
        <v>0</v>
      </c>
      <c r="V93" s="37">
        <f t="shared" si="425"/>
        <v>213374.8</v>
      </c>
      <c r="W93" s="37">
        <f>W117+W124+W127</f>
        <v>0</v>
      </c>
      <c r="X93" s="37">
        <f t="shared" si="426"/>
        <v>213374.8</v>
      </c>
      <c r="Y93" s="37">
        <f>Y117+Y124+Y127</f>
        <v>0</v>
      </c>
      <c r="Z93" s="37">
        <f t="shared" si="427"/>
        <v>213374.8</v>
      </c>
      <c r="AA93" s="37">
        <f>AA117+AA124+AA127</f>
        <v>0</v>
      </c>
      <c r="AB93" s="37">
        <f t="shared" si="428"/>
        <v>213374.8</v>
      </c>
      <c r="AC93" s="37">
        <f>AC117+AC124+AC127</f>
        <v>0</v>
      </c>
      <c r="AD93" s="37">
        <f t="shared" si="429"/>
        <v>213374.8</v>
      </c>
      <c r="AE93" s="37">
        <f>AE117+AE124+AE127</f>
        <v>0</v>
      </c>
      <c r="AF93" s="37">
        <f t="shared" si="430"/>
        <v>213374.8</v>
      </c>
      <c r="AG93" s="37">
        <f>AG117+AG124+AG127</f>
        <v>0</v>
      </c>
      <c r="AH93" s="37">
        <f t="shared" si="431"/>
        <v>213374.8</v>
      </c>
      <c r="AI93" s="37">
        <f>AI117+AI124+AI127</f>
        <v>0</v>
      </c>
      <c r="AJ93" s="37">
        <f t="shared" si="432"/>
        <v>213374.8</v>
      </c>
      <c r="AK93" s="37">
        <f>AK117+AK124+AK127</f>
        <v>0</v>
      </c>
      <c r="AL93" s="37">
        <f t="shared" si="433"/>
        <v>213374.8</v>
      </c>
      <c r="AM93" s="37">
        <f>AM117+AM124+AM127</f>
        <v>-5286</v>
      </c>
      <c r="AN93" s="35">
        <f t="shared" si="434"/>
        <v>208088.8</v>
      </c>
      <c r="AO93" s="37">
        <f t="shared" ref="AO93:BS93" si="459">AO117+AO124+AO127</f>
        <v>216563.8</v>
      </c>
      <c r="AP93" s="37">
        <f t="shared" ref="AP93:AR93" si="460">AP117+AP124+AP127</f>
        <v>0</v>
      </c>
      <c r="AQ93" s="37">
        <f t="shared" si="18"/>
        <v>216563.8</v>
      </c>
      <c r="AR93" s="37">
        <f t="shared" si="460"/>
        <v>0</v>
      </c>
      <c r="AS93" s="37">
        <f t="shared" si="436"/>
        <v>216563.8</v>
      </c>
      <c r="AT93" s="37">
        <f t="shared" ref="AT93:AV93" si="461">AT117+AT124+AT127</f>
        <v>0</v>
      </c>
      <c r="AU93" s="37">
        <f t="shared" si="437"/>
        <v>216563.8</v>
      </c>
      <c r="AV93" s="37">
        <f t="shared" si="461"/>
        <v>0</v>
      </c>
      <c r="AW93" s="37">
        <f t="shared" si="438"/>
        <v>216563.8</v>
      </c>
      <c r="AX93" s="37">
        <f t="shared" ref="AX93:AZ93" si="462">AX117+AX124+AX127</f>
        <v>-75909.899000000005</v>
      </c>
      <c r="AY93" s="37">
        <f t="shared" si="439"/>
        <v>140653.90099999998</v>
      </c>
      <c r="AZ93" s="37">
        <f t="shared" si="462"/>
        <v>0</v>
      </c>
      <c r="BA93" s="37">
        <f t="shared" si="440"/>
        <v>140653.90099999998</v>
      </c>
      <c r="BB93" s="37">
        <f t="shared" ref="BB93:BD93" si="463">BB117+BB124+BB127</f>
        <v>0</v>
      </c>
      <c r="BC93" s="37">
        <f t="shared" si="441"/>
        <v>140653.90099999998</v>
      </c>
      <c r="BD93" s="37">
        <f t="shared" si="463"/>
        <v>0</v>
      </c>
      <c r="BE93" s="37">
        <f t="shared" si="442"/>
        <v>140653.90099999998</v>
      </c>
      <c r="BF93" s="37">
        <f t="shared" ref="BF93:BH93" si="464">BF117+BF124+BF127</f>
        <v>0</v>
      </c>
      <c r="BG93" s="37">
        <f t="shared" si="443"/>
        <v>140653.90099999998</v>
      </c>
      <c r="BH93" s="37">
        <f t="shared" si="464"/>
        <v>0</v>
      </c>
      <c r="BI93" s="37">
        <f t="shared" si="444"/>
        <v>140653.90099999998</v>
      </c>
      <c r="BJ93" s="37">
        <f t="shared" ref="BJ93:BL93" si="465">BJ117+BJ124+BJ127</f>
        <v>0</v>
      </c>
      <c r="BK93" s="37">
        <f t="shared" si="445"/>
        <v>140653.90099999998</v>
      </c>
      <c r="BL93" s="37">
        <f t="shared" si="465"/>
        <v>0</v>
      </c>
      <c r="BM93" s="37">
        <f t="shared" si="446"/>
        <v>140653.90099999998</v>
      </c>
      <c r="BN93" s="37">
        <f t="shared" ref="BN93:BP93" si="466">BN117+BN124+BN127</f>
        <v>0</v>
      </c>
      <c r="BO93" s="37">
        <f t="shared" si="447"/>
        <v>140653.90099999998</v>
      </c>
      <c r="BP93" s="37">
        <f t="shared" si="466"/>
        <v>43884.2</v>
      </c>
      <c r="BQ93" s="35">
        <f t="shared" si="448"/>
        <v>184538.10099999997</v>
      </c>
      <c r="BR93" s="37">
        <f t="shared" si="459"/>
        <v>261356.10000000003</v>
      </c>
      <c r="BS93" s="37">
        <f t="shared" si="459"/>
        <v>0</v>
      </c>
      <c r="BT93" s="37">
        <f t="shared" si="32"/>
        <v>261356.10000000003</v>
      </c>
      <c r="BU93" s="37">
        <f t="shared" ref="BU93:BW93" si="467">BU117+BU124+BU127</f>
        <v>0</v>
      </c>
      <c r="BV93" s="37">
        <f t="shared" si="449"/>
        <v>261356.10000000003</v>
      </c>
      <c r="BW93" s="37">
        <f t="shared" si="467"/>
        <v>0</v>
      </c>
      <c r="BX93" s="37">
        <f t="shared" si="450"/>
        <v>261356.10000000003</v>
      </c>
      <c r="BY93" s="37">
        <f t="shared" ref="BY93:CA93" si="468">BY117+BY124+BY127</f>
        <v>0</v>
      </c>
      <c r="BZ93" s="37">
        <f t="shared" si="451"/>
        <v>261356.10000000003</v>
      </c>
      <c r="CA93" s="37">
        <f t="shared" si="468"/>
        <v>50423.485999999997</v>
      </c>
      <c r="CB93" s="37">
        <f t="shared" si="452"/>
        <v>311779.58600000001</v>
      </c>
      <c r="CC93" s="37">
        <f t="shared" ref="CC93:CE93" si="469">CC117+CC124+CC127</f>
        <v>0</v>
      </c>
      <c r="CD93" s="37">
        <f t="shared" si="453"/>
        <v>311779.58600000001</v>
      </c>
      <c r="CE93" s="37">
        <f t="shared" si="469"/>
        <v>0</v>
      </c>
      <c r="CF93" s="37">
        <f t="shared" si="454"/>
        <v>311779.58600000001</v>
      </c>
      <c r="CG93" s="37">
        <f t="shared" ref="CG93:CI93" si="470">CG117+CG124+CG127</f>
        <v>0</v>
      </c>
      <c r="CH93" s="37">
        <f t="shared" si="455"/>
        <v>311779.58600000001</v>
      </c>
      <c r="CI93" s="37">
        <f t="shared" si="470"/>
        <v>0</v>
      </c>
      <c r="CJ93" s="37">
        <f t="shared" si="456"/>
        <v>311779.58600000001</v>
      </c>
      <c r="CK93" s="37">
        <f t="shared" ref="CK93:CM93" si="471">CK117+CK124+CK127</f>
        <v>0</v>
      </c>
      <c r="CL93" s="37">
        <f t="shared" si="457"/>
        <v>311779.58600000001</v>
      </c>
      <c r="CM93" s="37">
        <f t="shared" si="471"/>
        <v>207416.9</v>
      </c>
      <c r="CN93" s="35">
        <f t="shared" si="458"/>
        <v>519196.48600000003</v>
      </c>
      <c r="CO93" s="31"/>
      <c r="CP93" s="24"/>
      <c r="CQ93" s="17"/>
    </row>
    <row r="94" spans="1:95" x14ac:dyDescent="0.35">
      <c r="A94" s="1"/>
      <c r="B94" s="59" t="s">
        <v>19</v>
      </c>
      <c r="C94" s="6"/>
      <c r="D94" s="36">
        <f>D128</f>
        <v>107290.7</v>
      </c>
      <c r="E94" s="37">
        <f>E128</f>
        <v>0</v>
      </c>
      <c r="F94" s="37">
        <f t="shared" si="0"/>
        <v>107290.7</v>
      </c>
      <c r="G94" s="37">
        <f>G128</f>
        <v>0</v>
      </c>
      <c r="H94" s="37">
        <f t="shared" si="418"/>
        <v>107290.7</v>
      </c>
      <c r="I94" s="37">
        <f>I128</f>
        <v>0</v>
      </c>
      <c r="J94" s="37">
        <f t="shared" si="419"/>
        <v>107290.7</v>
      </c>
      <c r="K94" s="37">
        <f>K128</f>
        <v>0</v>
      </c>
      <c r="L94" s="37">
        <f t="shared" si="420"/>
        <v>107290.7</v>
      </c>
      <c r="M94" s="37">
        <f>M128</f>
        <v>0</v>
      </c>
      <c r="N94" s="37">
        <f t="shared" si="421"/>
        <v>107290.7</v>
      </c>
      <c r="O94" s="37">
        <f>O128</f>
        <v>0</v>
      </c>
      <c r="P94" s="37">
        <f t="shared" si="422"/>
        <v>107290.7</v>
      </c>
      <c r="Q94" s="37">
        <f>Q128</f>
        <v>0</v>
      </c>
      <c r="R94" s="37">
        <f t="shared" si="423"/>
        <v>107290.7</v>
      </c>
      <c r="S94" s="37">
        <f>S128</f>
        <v>0</v>
      </c>
      <c r="T94" s="37">
        <f t="shared" si="424"/>
        <v>107290.7</v>
      </c>
      <c r="U94" s="37">
        <f>U128</f>
        <v>0</v>
      </c>
      <c r="V94" s="37">
        <f t="shared" si="425"/>
        <v>107290.7</v>
      </c>
      <c r="W94" s="37">
        <f>W128</f>
        <v>0</v>
      </c>
      <c r="X94" s="37">
        <f t="shared" si="426"/>
        <v>107290.7</v>
      </c>
      <c r="Y94" s="37">
        <f>Y128</f>
        <v>0</v>
      </c>
      <c r="Z94" s="37">
        <f t="shared" si="427"/>
        <v>107290.7</v>
      </c>
      <c r="AA94" s="37">
        <f>AA128</f>
        <v>0</v>
      </c>
      <c r="AB94" s="37">
        <f t="shared" si="428"/>
        <v>107290.7</v>
      </c>
      <c r="AC94" s="37">
        <f>AC128</f>
        <v>0</v>
      </c>
      <c r="AD94" s="37">
        <f t="shared" si="429"/>
        <v>107290.7</v>
      </c>
      <c r="AE94" s="37">
        <f>AE128</f>
        <v>0</v>
      </c>
      <c r="AF94" s="37">
        <f t="shared" si="430"/>
        <v>107290.7</v>
      </c>
      <c r="AG94" s="37">
        <f>AG128</f>
        <v>0</v>
      </c>
      <c r="AH94" s="37">
        <f t="shared" si="431"/>
        <v>107290.7</v>
      </c>
      <c r="AI94" s="37">
        <f>AI128</f>
        <v>0</v>
      </c>
      <c r="AJ94" s="37">
        <f t="shared" si="432"/>
        <v>107290.7</v>
      </c>
      <c r="AK94" s="37">
        <f>AK128</f>
        <v>0</v>
      </c>
      <c r="AL94" s="37">
        <f t="shared" si="433"/>
        <v>107290.7</v>
      </c>
      <c r="AM94" s="37">
        <f>AM128</f>
        <v>0</v>
      </c>
      <c r="AN94" s="35">
        <f t="shared" si="434"/>
        <v>107290.7</v>
      </c>
      <c r="AO94" s="37">
        <f t="shared" ref="AO94:BS94" si="472">AO128</f>
        <v>103845.8</v>
      </c>
      <c r="AP94" s="37">
        <f t="shared" ref="AP94:AR94" si="473">AP128</f>
        <v>0</v>
      </c>
      <c r="AQ94" s="37">
        <f t="shared" si="18"/>
        <v>103845.8</v>
      </c>
      <c r="AR94" s="37">
        <f t="shared" si="473"/>
        <v>0</v>
      </c>
      <c r="AS94" s="37">
        <f t="shared" si="436"/>
        <v>103845.8</v>
      </c>
      <c r="AT94" s="37">
        <f t="shared" ref="AT94:AV94" si="474">AT128</f>
        <v>0</v>
      </c>
      <c r="AU94" s="37">
        <f t="shared" si="437"/>
        <v>103845.8</v>
      </c>
      <c r="AV94" s="37">
        <f t="shared" si="474"/>
        <v>0</v>
      </c>
      <c r="AW94" s="37">
        <f t="shared" si="438"/>
        <v>103845.8</v>
      </c>
      <c r="AX94" s="37">
        <f t="shared" ref="AX94:AZ94" si="475">AX128</f>
        <v>0</v>
      </c>
      <c r="AY94" s="37">
        <f t="shared" si="439"/>
        <v>103845.8</v>
      </c>
      <c r="AZ94" s="37">
        <f t="shared" si="475"/>
        <v>0</v>
      </c>
      <c r="BA94" s="37">
        <f t="shared" si="440"/>
        <v>103845.8</v>
      </c>
      <c r="BB94" s="37">
        <f t="shared" ref="BB94:BD94" si="476">BB128</f>
        <v>0</v>
      </c>
      <c r="BC94" s="37">
        <f t="shared" si="441"/>
        <v>103845.8</v>
      </c>
      <c r="BD94" s="37">
        <f t="shared" si="476"/>
        <v>0</v>
      </c>
      <c r="BE94" s="37">
        <f t="shared" si="442"/>
        <v>103845.8</v>
      </c>
      <c r="BF94" s="37">
        <f t="shared" ref="BF94:BH94" si="477">BF128</f>
        <v>0</v>
      </c>
      <c r="BG94" s="37">
        <f t="shared" si="443"/>
        <v>103845.8</v>
      </c>
      <c r="BH94" s="37">
        <f t="shared" si="477"/>
        <v>0</v>
      </c>
      <c r="BI94" s="37">
        <f t="shared" si="444"/>
        <v>103845.8</v>
      </c>
      <c r="BJ94" s="37">
        <f t="shared" ref="BJ94:BL94" si="478">BJ128</f>
        <v>0</v>
      </c>
      <c r="BK94" s="37">
        <f t="shared" si="445"/>
        <v>103845.8</v>
      </c>
      <c r="BL94" s="37">
        <f t="shared" si="478"/>
        <v>0</v>
      </c>
      <c r="BM94" s="37">
        <f t="shared" si="446"/>
        <v>103845.8</v>
      </c>
      <c r="BN94" s="37">
        <f t="shared" ref="BN94:BP94" si="479">BN128</f>
        <v>0</v>
      </c>
      <c r="BO94" s="37">
        <f t="shared" si="447"/>
        <v>103845.8</v>
      </c>
      <c r="BP94" s="37">
        <f t="shared" si="479"/>
        <v>0</v>
      </c>
      <c r="BQ94" s="35">
        <f t="shared" si="448"/>
        <v>103845.8</v>
      </c>
      <c r="BR94" s="37">
        <f t="shared" si="472"/>
        <v>99252.7</v>
      </c>
      <c r="BS94" s="37">
        <f t="shared" si="472"/>
        <v>0</v>
      </c>
      <c r="BT94" s="37">
        <f t="shared" si="32"/>
        <v>99252.7</v>
      </c>
      <c r="BU94" s="37">
        <f t="shared" ref="BU94:BW94" si="480">BU128</f>
        <v>0</v>
      </c>
      <c r="BV94" s="37">
        <f t="shared" si="449"/>
        <v>99252.7</v>
      </c>
      <c r="BW94" s="37">
        <f t="shared" si="480"/>
        <v>0</v>
      </c>
      <c r="BX94" s="37">
        <f t="shared" si="450"/>
        <v>99252.7</v>
      </c>
      <c r="BY94" s="37">
        <f t="shared" ref="BY94:CA94" si="481">BY128</f>
        <v>0</v>
      </c>
      <c r="BZ94" s="37">
        <f t="shared" si="451"/>
        <v>99252.7</v>
      </c>
      <c r="CA94" s="37">
        <f t="shared" si="481"/>
        <v>0</v>
      </c>
      <c r="CB94" s="37">
        <f t="shared" si="452"/>
        <v>99252.7</v>
      </c>
      <c r="CC94" s="37">
        <f t="shared" ref="CC94:CE94" si="482">CC128</f>
        <v>0</v>
      </c>
      <c r="CD94" s="37">
        <f t="shared" si="453"/>
        <v>99252.7</v>
      </c>
      <c r="CE94" s="37">
        <f t="shared" si="482"/>
        <v>0</v>
      </c>
      <c r="CF94" s="37">
        <f t="shared" si="454"/>
        <v>99252.7</v>
      </c>
      <c r="CG94" s="37">
        <f t="shared" ref="CG94:CI94" si="483">CG128</f>
        <v>0</v>
      </c>
      <c r="CH94" s="37">
        <f t="shared" si="455"/>
        <v>99252.7</v>
      </c>
      <c r="CI94" s="37">
        <f t="shared" si="483"/>
        <v>0</v>
      </c>
      <c r="CJ94" s="37">
        <f t="shared" si="456"/>
        <v>99252.7</v>
      </c>
      <c r="CK94" s="37">
        <f t="shared" ref="CK94:CM94" si="484">CK128</f>
        <v>0</v>
      </c>
      <c r="CL94" s="37">
        <f t="shared" si="457"/>
        <v>99252.7</v>
      </c>
      <c r="CM94" s="37">
        <f t="shared" si="484"/>
        <v>0</v>
      </c>
      <c r="CN94" s="35">
        <f t="shared" si="458"/>
        <v>99252.7</v>
      </c>
      <c r="CO94" s="31"/>
      <c r="CP94" s="24"/>
      <c r="CQ94" s="17"/>
    </row>
    <row r="95" spans="1:95" ht="36" x14ac:dyDescent="0.35">
      <c r="A95" s="1"/>
      <c r="B95" s="59" t="s">
        <v>26</v>
      </c>
      <c r="C95" s="6"/>
      <c r="D95" s="36">
        <f>D118+D121</f>
        <v>1138038.3</v>
      </c>
      <c r="E95" s="37">
        <f>E118+E121+E131+E134</f>
        <v>-344676.79999999993</v>
      </c>
      <c r="F95" s="37">
        <f t="shared" si="0"/>
        <v>793361.50000000012</v>
      </c>
      <c r="G95" s="37">
        <f>G118+G121+G131+G134</f>
        <v>0</v>
      </c>
      <c r="H95" s="37">
        <f t="shared" si="418"/>
        <v>793361.50000000012</v>
      </c>
      <c r="I95" s="37">
        <f>I118+I121+I131+I134</f>
        <v>0</v>
      </c>
      <c r="J95" s="37">
        <f t="shared" si="419"/>
        <v>793361.50000000012</v>
      </c>
      <c r="K95" s="37">
        <f>K118+K121+K131+K134</f>
        <v>0</v>
      </c>
      <c r="L95" s="37">
        <f t="shared" si="420"/>
        <v>793361.50000000012</v>
      </c>
      <c r="M95" s="37">
        <f>M118+M121+M131+M134</f>
        <v>0</v>
      </c>
      <c r="N95" s="37">
        <f t="shared" si="421"/>
        <v>793361.50000000012</v>
      </c>
      <c r="O95" s="37">
        <f>O118+O121+O131+O134</f>
        <v>7274.442</v>
      </c>
      <c r="P95" s="37">
        <f t="shared" si="422"/>
        <v>800635.94200000016</v>
      </c>
      <c r="Q95" s="37">
        <f>Q118+Q121+Q131+Q134</f>
        <v>0</v>
      </c>
      <c r="R95" s="37">
        <f t="shared" si="423"/>
        <v>800635.94200000016</v>
      </c>
      <c r="S95" s="37">
        <f>S118+S121+S131+S134</f>
        <v>0</v>
      </c>
      <c r="T95" s="37">
        <f t="shared" si="424"/>
        <v>800635.94200000016</v>
      </c>
      <c r="U95" s="37">
        <f>U118+U121+U131+U134</f>
        <v>0</v>
      </c>
      <c r="V95" s="37">
        <f t="shared" si="425"/>
        <v>800635.94200000016</v>
      </c>
      <c r="W95" s="37">
        <f>W118+W121+W131+W134</f>
        <v>0</v>
      </c>
      <c r="X95" s="37">
        <f t="shared" si="426"/>
        <v>800635.94200000016</v>
      </c>
      <c r="Y95" s="37">
        <f>Y118+Y121+Y131+Y134</f>
        <v>0</v>
      </c>
      <c r="Z95" s="37">
        <f t="shared" si="427"/>
        <v>800635.94200000016</v>
      </c>
      <c r="AA95" s="37">
        <f>AA118+AA121+AA131+AA134</f>
        <v>0</v>
      </c>
      <c r="AB95" s="37">
        <f t="shared" si="428"/>
        <v>800635.94200000016</v>
      </c>
      <c r="AC95" s="37">
        <f>AC118+AC121+AC131+AC134</f>
        <v>0</v>
      </c>
      <c r="AD95" s="37">
        <f t="shared" si="429"/>
        <v>800635.94200000016</v>
      </c>
      <c r="AE95" s="37">
        <f>AE118+AE121+AE131+AE134</f>
        <v>0</v>
      </c>
      <c r="AF95" s="37">
        <f t="shared" si="430"/>
        <v>800635.94200000016</v>
      </c>
      <c r="AG95" s="37">
        <f>AG118+AG121+AG131+AG134</f>
        <v>0</v>
      </c>
      <c r="AH95" s="37">
        <f t="shared" si="431"/>
        <v>800635.94200000016</v>
      </c>
      <c r="AI95" s="37">
        <f>AI118+AI121+AI131+AI134</f>
        <v>0</v>
      </c>
      <c r="AJ95" s="37">
        <f t="shared" si="432"/>
        <v>800635.94200000016</v>
      </c>
      <c r="AK95" s="37">
        <f>AK118+AK121+AK131+AK134</f>
        <v>0</v>
      </c>
      <c r="AL95" s="37">
        <f t="shared" si="433"/>
        <v>800635.94200000016</v>
      </c>
      <c r="AM95" s="37">
        <f>AM118+AM121+AM131+AM134+AM139</f>
        <v>1508944.5999999999</v>
      </c>
      <c r="AN95" s="35">
        <f t="shared" si="434"/>
        <v>2309580.5419999999</v>
      </c>
      <c r="AO95" s="37">
        <f t="shared" ref="AO95:BR95" si="485">AO118+AO121</f>
        <v>4740174.3999999994</v>
      </c>
      <c r="AP95" s="37">
        <f>AP118+AP121+AP131+AP134</f>
        <v>-250718.5</v>
      </c>
      <c r="AQ95" s="37">
        <f t="shared" si="18"/>
        <v>4489455.8999999994</v>
      </c>
      <c r="AR95" s="37">
        <f>AR118+AR121+AR131+AR134</f>
        <v>0</v>
      </c>
      <c r="AS95" s="37">
        <f t="shared" si="436"/>
        <v>4489455.8999999994</v>
      </c>
      <c r="AT95" s="37">
        <f>AT118+AT121+AT131+AT134</f>
        <v>0</v>
      </c>
      <c r="AU95" s="37">
        <f t="shared" si="437"/>
        <v>4489455.8999999994</v>
      </c>
      <c r="AV95" s="37">
        <f>AV118+AV121+AV131+AV134</f>
        <v>0</v>
      </c>
      <c r="AW95" s="37">
        <f t="shared" si="438"/>
        <v>4489455.8999999994</v>
      </c>
      <c r="AX95" s="37">
        <f>AX118+AX121+AX131+AX134</f>
        <v>-120158.099</v>
      </c>
      <c r="AY95" s="37">
        <f t="shared" si="439"/>
        <v>4369297.800999999</v>
      </c>
      <c r="AZ95" s="37">
        <f>AZ118+AZ121+AZ131+AZ134</f>
        <v>0</v>
      </c>
      <c r="BA95" s="37">
        <f t="shared" si="440"/>
        <v>4369297.800999999</v>
      </c>
      <c r="BB95" s="37">
        <f>BB118+BB121+BB131+BB134</f>
        <v>0</v>
      </c>
      <c r="BC95" s="37">
        <f t="shared" si="441"/>
        <v>4369297.800999999</v>
      </c>
      <c r="BD95" s="37">
        <f>BD118+BD121+BD131+BD134</f>
        <v>0</v>
      </c>
      <c r="BE95" s="37">
        <f t="shared" si="442"/>
        <v>4369297.800999999</v>
      </c>
      <c r="BF95" s="37">
        <f>BF118+BF121+BF131+BF134</f>
        <v>0</v>
      </c>
      <c r="BG95" s="37">
        <f t="shared" si="443"/>
        <v>4369297.800999999</v>
      </c>
      <c r="BH95" s="37">
        <f>BH118+BH121+BH131+BH134</f>
        <v>0</v>
      </c>
      <c r="BI95" s="37">
        <f t="shared" si="444"/>
        <v>4369297.800999999</v>
      </c>
      <c r="BJ95" s="37">
        <f>BJ118+BJ121+BJ131+BJ134</f>
        <v>0</v>
      </c>
      <c r="BK95" s="37">
        <f t="shared" si="445"/>
        <v>4369297.800999999</v>
      </c>
      <c r="BL95" s="37">
        <f>BL118+BL121+BL131+BL134</f>
        <v>0</v>
      </c>
      <c r="BM95" s="37">
        <f t="shared" si="446"/>
        <v>4369297.800999999</v>
      </c>
      <c r="BN95" s="37">
        <f>BN118+BN121+BN131+BN134</f>
        <v>0</v>
      </c>
      <c r="BO95" s="37">
        <f t="shared" si="447"/>
        <v>4369297.800999999</v>
      </c>
      <c r="BP95" s="37">
        <f>BP118+BP121+BP131+BP134+BP139</f>
        <v>-1928769.4</v>
      </c>
      <c r="BQ95" s="35">
        <f t="shared" si="448"/>
        <v>2440528.4009999991</v>
      </c>
      <c r="BR95" s="37">
        <f t="shared" si="485"/>
        <v>0</v>
      </c>
      <c r="BS95" s="37">
        <f>BS118+BS121+BS131+BS134</f>
        <v>0</v>
      </c>
      <c r="BT95" s="37">
        <f t="shared" si="32"/>
        <v>0</v>
      </c>
      <c r="BU95" s="37">
        <f>BU118+BU121+BU131+BU134</f>
        <v>0</v>
      </c>
      <c r="BV95" s="37">
        <f t="shared" si="449"/>
        <v>0</v>
      </c>
      <c r="BW95" s="37">
        <f>BW118+BW121+BW131+BW134</f>
        <v>0</v>
      </c>
      <c r="BX95" s="37">
        <f t="shared" si="450"/>
        <v>0</v>
      </c>
      <c r="BY95" s="37">
        <f>BY118+BY121+BY131+BY134</f>
        <v>0</v>
      </c>
      <c r="BZ95" s="37">
        <f t="shared" si="451"/>
        <v>0</v>
      </c>
      <c r="CA95" s="37">
        <f>CA118+CA121+CA131+CA134</f>
        <v>0</v>
      </c>
      <c r="CB95" s="37">
        <f t="shared" si="452"/>
        <v>0</v>
      </c>
      <c r="CC95" s="37">
        <f>CC118+CC121+CC131+CC134</f>
        <v>0</v>
      </c>
      <c r="CD95" s="37">
        <f t="shared" si="453"/>
        <v>0</v>
      </c>
      <c r="CE95" s="37">
        <f>CE118+CE121+CE131+CE134</f>
        <v>0</v>
      </c>
      <c r="CF95" s="37">
        <f t="shared" si="454"/>
        <v>0</v>
      </c>
      <c r="CG95" s="37">
        <f>CG118+CG121+CG131+CG134</f>
        <v>0</v>
      </c>
      <c r="CH95" s="37">
        <f t="shared" si="455"/>
        <v>0</v>
      </c>
      <c r="CI95" s="37">
        <f>CI118+CI121+CI131+CI134</f>
        <v>0</v>
      </c>
      <c r="CJ95" s="37">
        <f t="shared" si="456"/>
        <v>0</v>
      </c>
      <c r="CK95" s="37">
        <f>CK118+CK121+CK131+CK134</f>
        <v>0</v>
      </c>
      <c r="CL95" s="37">
        <f t="shared" si="457"/>
        <v>0</v>
      </c>
      <c r="CM95" s="37">
        <f>CM118+CM121+CM131+CM134+CM139</f>
        <v>346343.1</v>
      </c>
      <c r="CN95" s="35">
        <f t="shared" si="458"/>
        <v>346343.1</v>
      </c>
      <c r="CO95" s="31"/>
      <c r="CP95" s="24"/>
      <c r="CQ95" s="17"/>
    </row>
    <row r="96" spans="1:95" ht="54" x14ac:dyDescent="0.35">
      <c r="A96" s="147" t="s">
        <v>131</v>
      </c>
      <c r="B96" s="159" t="s">
        <v>88</v>
      </c>
      <c r="C96" s="6" t="s">
        <v>32</v>
      </c>
      <c r="D96" s="35">
        <v>0</v>
      </c>
      <c r="E96" s="35"/>
      <c r="F96" s="35">
        <f t="shared" si="0"/>
        <v>0</v>
      </c>
      <c r="G96" s="35"/>
      <c r="H96" s="35">
        <f t="shared" si="418"/>
        <v>0</v>
      </c>
      <c r="I96" s="35"/>
      <c r="J96" s="35">
        <f t="shared" si="419"/>
        <v>0</v>
      </c>
      <c r="K96" s="35"/>
      <c r="L96" s="35">
        <f t="shared" si="420"/>
        <v>0</v>
      </c>
      <c r="M96" s="35"/>
      <c r="N96" s="35">
        <f t="shared" si="421"/>
        <v>0</v>
      </c>
      <c r="O96" s="78"/>
      <c r="P96" s="35">
        <f t="shared" si="422"/>
        <v>0</v>
      </c>
      <c r="Q96" s="35"/>
      <c r="R96" s="35">
        <f t="shared" si="423"/>
        <v>0</v>
      </c>
      <c r="S96" s="35"/>
      <c r="T96" s="35">
        <f t="shared" si="424"/>
        <v>0</v>
      </c>
      <c r="U96" s="35"/>
      <c r="V96" s="35">
        <f t="shared" si="425"/>
        <v>0</v>
      </c>
      <c r="W96" s="35"/>
      <c r="X96" s="35">
        <f t="shared" si="426"/>
        <v>0</v>
      </c>
      <c r="Y96" s="35"/>
      <c r="Z96" s="35">
        <f t="shared" si="427"/>
        <v>0</v>
      </c>
      <c r="AA96" s="35"/>
      <c r="AB96" s="35">
        <f t="shared" si="428"/>
        <v>0</v>
      </c>
      <c r="AC96" s="35"/>
      <c r="AD96" s="35">
        <f t="shared" si="429"/>
        <v>0</v>
      </c>
      <c r="AE96" s="35"/>
      <c r="AF96" s="35">
        <f t="shared" si="430"/>
        <v>0</v>
      </c>
      <c r="AG96" s="35"/>
      <c r="AH96" s="35">
        <f t="shared" si="431"/>
        <v>0</v>
      </c>
      <c r="AI96" s="35"/>
      <c r="AJ96" s="35">
        <f t="shared" si="432"/>
        <v>0</v>
      </c>
      <c r="AK96" s="35"/>
      <c r="AL96" s="35">
        <f t="shared" si="433"/>
        <v>0</v>
      </c>
      <c r="AM96" s="46"/>
      <c r="AN96" s="35">
        <f t="shared" si="434"/>
        <v>0</v>
      </c>
      <c r="AO96" s="35">
        <v>80479</v>
      </c>
      <c r="AP96" s="35"/>
      <c r="AQ96" s="35">
        <f t="shared" si="18"/>
        <v>80479</v>
      </c>
      <c r="AR96" s="35">
        <v>-80479</v>
      </c>
      <c r="AS96" s="35">
        <f t="shared" si="436"/>
        <v>0</v>
      </c>
      <c r="AT96" s="35"/>
      <c r="AU96" s="35">
        <f t="shared" si="437"/>
        <v>0</v>
      </c>
      <c r="AV96" s="35"/>
      <c r="AW96" s="35">
        <f t="shared" si="438"/>
        <v>0</v>
      </c>
      <c r="AX96" s="35"/>
      <c r="AY96" s="35">
        <f t="shared" si="439"/>
        <v>0</v>
      </c>
      <c r="AZ96" s="35"/>
      <c r="BA96" s="35">
        <f t="shared" si="440"/>
        <v>0</v>
      </c>
      <c r="BB96" s="35"/>
      <c r="BC96" s="35">
        <f t="shared" si="441"/>
        <v>0</v>
      </c>
      <c r="BD96" s="35"/>
      <c r="BE96" s="35">
        <f t="shared" si="442"/>
        <v>0</v>
      </c>
      <c r="BF96" s="35">
        <v>99683.152000000002</v>
      </c>
      <c r="BG96" s="35">
        <f t="shared" si="443"/>
        <v>99683.152000000002</v>
      </c>
      <c r="BH96" s="35"/>
      <c r="BI96" s="35">
        <f t="shared" si="444"/>
        <v>99683.152000000002</v>
      </c>
      <c r="BJ96" s="35"/>
      <c r="BK96" s="35">
        <f t="shared" si="445"/>
        <v>99683.152000000002</v>
      </c>
      <c r="BL96" s="35"/>
      <c r="BM96" s="35">
        <f t="shared" si="446"/>
        <v>99683.152000000002</v>
      </c>
      <c r="BN96" s="35"/>
      <c r="BO96" s="35">
        <f t="shared" si="447"/>
        <v>99683.152000000002</v>
      </c>
      <c r="BP96" s="46"/>
      <c r="BQ96" s="35">
        <f t="shared" si="448"/>
        <v>99683.152000000002</v>
      </c>
      <c r="BR96" s="35">
        <v>17000</v>
      </c>
      <c r="BS96" s="35"/>
      <c r="BT96" s="35">
        <f t="shared" si="32"/>
        <v>17000</v>
      </c>
      <c r="BU96" s="35">
        <v>80479</v>
      </c>
      <c r="BV96" s="35">
        <f t="shared" si="449"/>
        <v>97479</v>
      </c>
      <c r="BW96" s="35"/>
      <c r="BX96" s="35">
        <f t="shared" si="450"/>
        <v>97479</v>
      </c>
      <c r="BY96" s="35"/>
      <c r="BZ96" s="35">
        <f t="shared" si="451"/>
        <v>97479</v>
      </c>
      <c r="CA96" s="35"/>
      <c r="CB96" s="35">
        <f t="shared" si="452"/>
        <v>97479</v>
      </c>
      <c r="CC96" s="35"/>
      <c r="CD96" s="35">
        <f t="shared" si="453"/>
        <v>97479</v>
      </c>
      <c r="CE96" s="35"/>
      <c r="CF96" s="35">
        <f t="shared" si="454"/>
        <v>97479</v>
      </c>
      <c r="CG96" s="35"/>
      <c r="CH96" s="35">
        <f t="shared" si="455"/>
        <v>97479</v>
      </c>
      <c r="CI96" s="35"/>
      <c r="CJ96" s="35">
        <f t="shared" si="456"/>
        <v>97479</v>
      </c>
      <c r="CK96" s="35"/>
      <c r="CL96" s="35">
        <f t="shared" si="457"/>
        <v>97479</v>
      </c>
      <c r="CM96" s="46"/>
      <c r="CN96" s="35">
        <f t="shared" si="458"/>
        <v>97479</v>
      </c>
      <c r="CO96" s="29" t="s">
        <v>214</v>
      </c>
      <c r="CQ96" s="11"/>
    </row>
    <row r="97" spans="1:95" ht="72" hidden="1" x14ac:dyDescent="0.35">
      <c r="A97" s="163"/>
      <c r="B97" s="160"/>
      <c r="C97" s="6" t="s">
        <v>38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>
        <f t="shared" si="428"/>
        <v>0</v>
      </c>
      <c r="AC97" s="35"/>
      <c r="AD97" s="35">
        <f t="shared" si="429"/>
        <v>0</v>
      </c>
      <c r="AE97" s="35"/>
      <c r="AF97" s="35">
        <f t="shared" si="430"/>
        <v>0</v>
      </c>
      <c r="AG97" s="35"/>
      <c r="AH97" s="35">
        <f t="shared" si="431"/>
        <v>0</v>
      </c>
      <c r="AI97" s="35"/>
      <c r="AJ97" s="35">
        <f t="shared" si="432"/>
        <v>0</v>
      </c>
      <c r="AK97" s="35"/>
      <c r="AL97" s="35">
        <f t="shared" si="433"/>
        <v>0</v>
      </c>
      <c r="AM97" s="46"/>
      <c r="AN97" s="35">
        <f t="shared" si="434"/>
        <v>0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>
        <f t="shared" si="443"/>
        <v>0</v>
      </c>
      <c r="BH97" s="35"/>
      <c r="BI97" s="35">
        <f t="shared" si="444"/>
        <v>0</v>
      </c>
      <c r="BJ97" s="35"/>
      <c r="BK97" s="35">
        <f t="shared" si="445"/>
        <v>0</v>
      </c>
      <c r="BL97" s="35"/>
      <c r="BM97" s="35">
        <f t="shared" si="446"/>
        <v>0</v>
      </c>
      <c r="BN97" s="35"/>
      <c r="BO97" s="35">
        <f t="shared" si="447"/>
        <v>0</v>
      </c>
      <c r="BP97" s="46"/>
      <c r="BQ97" s="35">
        <f t="shared" si="448"/>
        <v>0</v>
      </c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>
        <f t="shared" si="455"/>
        <v>0</v>
      </c>
      <c r="CI97" s="35"/>
      <c r="CJ97" s="35">
        <f t="shared" si="456"/>
        <v>0</v>
      </c>
      <c r="CK97" s="35"/>
      <c r="CL97" s="35">
        <f t="shared" si="457"/>
        <v>0</v>
      </c>
      <c r="CM97" s="46"/>
      <c r="CN97" s="35">
        <f t="shared" si="458"/>
        <v>0</v>
      </c>
      <c r="CO97" s="29" t="s">
        <v>214</v>
      </c>
      <c r="CP97" s="23" t="s">
        <v>49</v>
      </c>
      <c r="CQ97" s="11"/>
    </row>
    <row r="98" spans="1:95" ht="54" x14ac:dyDescent="0.35">
      <c r="A98" s="1" t="s">
        <v>132</v>
      </c>
      <c r="B98" s="59" t="s">
        <v>36</v>
      </c>
      <c r="C98" s="6" t="s">
        <v>32</v>
      </c>
      <c r="D98" s="35">
        <v>18139.8</v>
      </c>
      <c r="E98" s="35">
        <v>-6406.3429999999998</v>
      </c>
      <c r="F98" s="35">
        <f t="shared" si="0"/>
        <v>11733.456999999999</v>
      </c>
      <c r="G98" s="35"/>
      <c r="H98" s="35">
        <f t="shared" si="418"/>
        <v>11733.456999999999</v>
      </c>
      <c r="I98" s="35"/>
      <c r="J98" s="35">
        <f t="shared" si="419"/>
        <v>11733.456999999999</v>
      </c>
      <c r="K98" s="35">
        <v>-8668.4629999999997</v>
      </c>
      <c r="L98" s="35">
        <f t="shared" si="420"/>
        <v>3064.9939999999988</v>
      </c>
      <c r="M98" s="35"/>
      <c r="N98" s="35">
        <f t="shared" si="421"/>
        <v>3064.9939999999988</v>
      </c>
      <c r="O98" s="78"/>
      <c r="P98" s="35">
        <f t="shared" si="422"/>
        <v>3064.9939999999988</v>
      </c>
      <c r="Q98" s="35"/>
      <c r="R98" s="35">
        <f t="shared" si="423"/>
        <v>3064.9939999999988</v>
      </c>
      <c r="S98" s="35"/>
      <c r="T98" s="35">
        <f t="shared" si="424"/>
        <v>3064.9939999999988</v>
      </c>
      <c r="U98" s="35"/>
      <c r="V98" s="35">
        <f t="shared" si="425"/>
        <v>3064.9939999999988</v>
      </c>
      <c r="W98" s="35"/>
      <c r="X98" s="35">
        <f t="shared" si="426"/>
        <v>3064.9939999999988</v>
      </c>
      <c r="Y98" s="35"/>
      <c r="Z98" s="35">
        <f t="shared" si="427"/>
        <v>3064.9939999999988</v>
      </c>
      <c r="AA98" s="35"/>
      <c r="AB98" s="35">
        <f t="shared" si="428"/>
        <v>3064.9939999999988</v>
      </c>
      <c r="AC98" s="35"/>
      <c r="AD98" s="35">
        <f t="shared" si="429"/>
        <v>3064.9939999999988</v>
      </c>
      <c r="AE98" s="35"/>
      <c r="AF98" s="35">
        <f t="shared" si="430"/>
        <v>3064.9939999999988</v>
      </c>
      <c r="AG98" s="35"/>
      <c r="AH98" s="35">
        <f t="shared" si="431"/>
        <v>3064.9939999999988</v>
      </c>
      <c r="AI98" s="35"/>
      <c r="AJ98" s="35">
        <f t="shared" si="432"/>
        <v>3064.9939999999988</v>
      </c>
      <c r="AK98" s="35"/>
      <c r="AL98" s="35">
        <f t="shared" si="433"/>
        <v>3064.9939999999988</v>
      </c>
      <c r="AM98" s="46"/>
      <c r="AN98" s="35">
        <f t="shared" si="434"/>
        <v>3064.9939999999988</v>
      </c>
      <c r="AO98" s="35">
        <v>0</v>
      </c>
      <c r="AP98" s="35"/>
      <c r="AQ98" s="35">
        <f t="shared" si="18"/>
        <v>0</v>
      </c>
      <c r="AR98" s="35"/>
      <c r="AS98" s="35">
        <f t="shared" si="436"/>
        <v>0</v>
      </c>
      <c r="AT98" s="35"/>
      <c r="AU98" s="35">
        <f t="shared" si="437"/>
        <v>0</v>
      </c>
      <c r="AV98" s="35"/>
      <c r="AW98" s="35">
        <f t="shared" si="438"/>
        <v>0</v>
      </c>
      <c r="AX98" s="35"/>
      <c r="AY98" s="35">
        <f t="shared" si="439"/>
        <v>0</v>
      </c>
      <c r="AZ98" s="35"/>
      <c r="BA98" s="35">
        <f t="shared" si="440"/>
        <v>0</v>
      </c>
      <c r="BB98" s="35"/>
      <c r="BC98" s="35">
        <f t="shared" si="441"/>
        <v>0</v>
      </c>
      <c r="BD98" s="35"/>
      <c r="BE98" s="35">
        <f t="shared" si="442"/>
        <v>0</v>
      </c>
      <c r="BF98" s="35"/>
      <c r="BG98" s="35">
        <f t="shared" si="443"/>
        <v>0</v>
      </c>
      <c r="BH98" s="35"/>
      <c r="BI98" s="35">
        <f t="shared" si="444"/>
        <v>0</v>
      </c>
      <c r="BJ98" s="35"/>
      <c r="BK98" s="35">
        <f t="shared" si="445"/>
        <v>0</v>
      </c>
      <c r="BL98" s="35"/>
      <c r="BM98" s="35">
        <f t="shared" si="446"/>
        <v>0</v>
      </c>
      <c r="BN98" s="35"/>
      <c r="BO98" s="35">
        <f t="shared" si="447"/>
        <v>0</v>
      </c>
      <c r="BP98" s="46"/>
      <c r="BQ98" s="35">
        <f t="shared" si="448"/>
        <v>0</v>
      </c>
      <c r="BR98" s="35">
        <v>0</v>
      </c>
      <c r="BS98" s="35"/>
      <c r="BT98" s="35">
        <f t="shared" si="32"/>
        <v>0</v>
      </c>
      <c r="BU98" s="35"/>
      <c r="BV98" s="35">
        <f t="shared" si="449"/>
        <v>0</v>
      </c>
      <c r="BW98" s="35"/>
      <c r="BX98" s="35">
        <f t="shared" si="450"/>
        <v>0</v>
      </c>
      <c r="BY98" s="35"/>
      <c r="BZ98" s="35">
        <f t="shared" si="451"/>
        <v>0</v>
      </c>
      <c r="CA98" s="35"/>
      <c r="CB98" s="35">
        <f t="shared" si="452"/>
        <v>0</v>
      </c>
      <c r="CC98" s="35"/>
      <c r="CD98" s="35">
        <f t="shared" si="453"/>
        <v>0</v>
      </c>
      <c r="CE98" s="35"/>
      <c r="CF98" s="35">
        <f t="shared" si="454"/>
        <v>0</v>
      </c>
      <c r="CG98" s="35"/>
      <c r="CH98" s="35">
        <f t="shared" si="455"/>
        <v>0</v>
      </c>
      <c r="CI98" s="35"/>
      <c r="CJ98" s="35">
        <f t="shared" si="456"/>
        <v>0</v>
      </c>
      <c r="CK98" s="35"/>
      <c r="CL98" s="35">
        <f t="shared" si="457"/>
        <v>0</v>
      </c>
      <c r="CM98" s="46"/>
      <c r="CN98" s="35">
        <f t="shared" si="458"/>
        <v>0</v>
      </c>
      <c r="CO98" s="29" t="s">
        <v>215</v>
      </c>
      <c r="CQ98" s="11"/>
    </row>
    <row r="99" spans="1:95" ht="54" hidden="1" x14ac:dyDescent="0.35">
      <c r="A99" s="96" t="s">
        <v>133</v>
      </c>
      <c r="B99" s="59" t="s">
        <v>87</v>
      </c>
      <c r="C99" s="6" t="s">
        <v>32</v>
      </c>
      <c r="D99" s="35">
        <v>20000</v>
      </c>
      <c r="E99" s="35">
        <v>4831.5</v>
      </c>
      <c r="F99" s="35">
        <f t="shared" si="0"/>
        <v>24831.5</v>
      </c>
      <c r="G99" s="35"/>
      <c r="H99" s="35">
        <f t="shared" si="418"/>
        <v>24831.5</v>
      </c>
      <c r="I99" s="35"/>
      <c r="J99" s="35">
        <f t="shared" si="419"/>
        <v>24831.5</v>
      </c>
      <c r="K99" s="35"/>
      <c r="L99" s="35">
        <f t="shared" si="420"/>
        <v>24831.5</v>
      </c>
      <c r="M99" s="35"/>
      <c r="N99" s="35">
        <f t="shared" si="421"/>
        <v>24831.5</v>
      </c>
      <c r="O99" s="78"/>
      <c r="P99" s="35">
        <f t="shared" si="422"/>
        <v>24831.5</v>
      </c>
      <c r="Q99" s="35"/>
      <c r="R99" s="35">
        <f t="shared" si="423"/>
        <v>24831.5</v>
      </c>
      <c r="S99" s="35"/>
      <c r="T99" s="35">
        <f t="shared" si="424"/>
        <v>24831.5</v>
      </c>
      <c r="U99" s="35"/>
      <c r="V99" s="35">
        <f t="shared" si="425"/>
        <v>24831.5</v>
      </c>
      <c r="W99" s="35"/>
      <c r="X99" s="35">
        <f t="shared" si="426"/>
        <v>24831.5</v>
      </c>
      <c r="Y99" s="35"/>
      <c r="Z99" s="35">
        <f t="shared" si="427"/>
        <v>24831.5</v>
      </c>
      <c r="AA99" s="35">
        <f>-24831.5</f>
        <v>-24831.5</v>
      </c>
      <c r="AB99" s="35">
        <f t="shared" si="428"/>
        <v>0</v>
      </c>
      <c r="AC99" s="35">
        <v>48.59</v>
      </c>
      <c r="AD99" s="35">
        <f t="shared" si="429"/>
        <v>48.59</v>
      </c>
      <c r="AE99" s="35">
        <v>-48.59</v>
      </c>
      <c r="AF99" s="35">
        <f t="shared" si="430"/>
        <v>0</v>
      </c>
      <c r="AG99" s="35"/>
      <c r="AH99" s="35">
        <f t="shared" si="431"/>
        <v>0</v>
      </c>
      <c r="AI99" s="35"/>
      <c r="AJ99" s="35">
        <f t="shared" si="432"/>
        <v>0</v>
      </c>
      <c r="AK99" s="35"/>
      <c r="AL99" s="35">
        <f t="shared" si="433"/>
        <v>0</v>
      </c>
      <c r="AM99" s="46"/>
      <c r="AN99" s="35">
        <f t="shared" si="434"/>
        <v>0</v>
      </c>
      <c r="AO99" s="35">
        <v>132806.1</v>
      </c>
      <c r="AP99" s="35">
        <v>27419.5</v>
      </c>
      <c r="AQ99" s="35">
        <f t="shared" si="18"/>
        <v>160225.60000000001</v>
      </c>
      <c r="AR99" s="35"/>
      <c r="AS99" s="35">
        <f t="shared" si="436"/>
        <v>160225.60000000001</v>
      </c>
      <c r="AT99" s="35"/>
      <c r="AU99" s="35">
        <f t="shared" si="437"/>
        <v>160225.60000000001</v>
      </c>
      <c r="AV99" s="35"/>
      <c r="AW99" s="35">
        <f t="shared" si="438"/>
        <v>160225.60000000001</v>
      </c>
      <c r="AX99" s="35"/>
      <c r="AY99" s="35">
        <f t="shared" si="439"/>
        <v>160225.60000000001</v>
      </c>
      <c r="AZ99" s="35"/>
      <c r="BA99" s="35">
        <f t="shared" si="440"/>
        <v>160225.60000000001</v>
      </c>
      <c r="BB99" s="35"/>
      <c r="BC99" s="35">
        <f t="shared" si="441"/>
        <v>160225.60000000001</v>
      </c>
      <c r="BD99" s="35"/>
      <c r="BE99" s="35">
        <f t="shared" si="442"/>
        <v>160225.60000000001</v>
      </c>
      <c r="BF99" s="35">
        <f>-160225.6</f>
        <v>-160225.60000000001</v>
      </c>
      <c r="BG99" s="35">
        <f t="shared" si="443"/>
        <v>0</v>
      </c>
      <c r="BH99" s="35">
        <v>37619.726999999999</v>
      </c>
      <c r="BI99" s="35">
        <f t="shared" si="444"/>
        <v>37619.726999999999</v>
      </c>
      <c r="BJ99" s="35">
        <v>-37619.726999999999</v>
      </c>
      <c r="BK99" s="35">
        <f t="shared" si="445"/>
        <v>0</v>
      </c>
      <c r="BL99" s="35"/>
      <c r="BM99" s="35">
        <f t="shared" si="446"/>
        <v>0</v>
      </c>
      <c r="BN99" s="35"/>
      <c r="BO99" s="35">
        <f t="shared" si="447"/>
        <v>0</v>
      </c>
      <c r="BP99" s="46"/>
      <c r="BQ99" s="35">
        <f t="shared" si="448"/>
        <v>0</v>
      </c>
      <c r="BR99" s="35">
        <v>0</v>
      </c>
      <c r="BS99" s="35"/>
      <c r="BT99" s="35">
        <f t="shared" si="32"/>
        <v>0</v>
      </c>
      <c r="BU99" s="35"/>
      <c r="BV99" s="35">
        <f t="shared" si="449"/>
        <v>0</v>
      </c>
      <c r="BW99" s="35"/>
      <c r="BX99" s="35">
        <f t="shared" si="450"/>
        <v>0</v>
      </c>
      <c r="BY99" s="35"/>
      <c r="BZ99" s="35">
        <f t="shared" si="451"/>
        <v>0</v>
      </c>
      <c r="CA99" s="35"/>
      <c r="CB99" s="35">
        <f t="shared" si="452"/>
        <v>0</v>
      </c>
      <c r="CC99" s="35"/>
      <c r="CD99" s="35">
        <f t="shared" si="453"/>
        <v>0</v>
      </c>
      <c r="CE99" s="35"/>
      <c r="CF99" s="35">
        <f t="shared" si="454"/>
        <v>0</v>
      </c>
      <c r="CG99" s="35"/>
      <c r="CH99" s="35">
        <f t="shared" si="455"/>
        <v>0</v>
      </c>
      <c r="CI99" s="35"/>
      <c r="CJ99" s="35">
        <f t="shared" si="456"/>
        <v>0</v>
      </c>
      <c r="CK99" s="35"/>
      <c r="CL99" s="35">
        <f t="shared" si="457"/>
        <v>0</v>
      </c>
      <c r="CM99" s="46"/>
      <c r="CN99" s="35">
        <f t="shared" si="458"/>
        <v>0</v>
      </c>
      <c r="CO99" s="29" t="s">
        <v>216</v>
      </c>
      <c r="CP99" s="23" t="s">
        <v>49</v>
      </c>
      <c r="CQ99" s="11"/>
    </row>
    <row r="100" spans="1:95" ht="72" x14ac:dyDescent="0.35">
      <c r="A100" s="1" t="s">
        <v>133</v>
      </c>
      <c r="B100" s="59" t="s">
        <v>87</v>
      </c>
      <c r="C100" s="6" t="s">
        <v>38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78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>
        <v>48.59</v>
      </c>
      <c r="AB100" s="35">
        <f t="shared" si="428"/>
        <v>48.59</v>
      </c>
      <c r="AC100" s="35">
        <v>-48.59</v>
      </c>
      <c r="AD100" s="35">
        <f t="shared" si="429"/>
        <v>0</v>
      </c>
      <c r="AE100" s="35">
        <v>48.59</v>
      </c>
      <c r="AF100" s="35">
        <f t="shared" si="430"/>
        <v>48.59</v>
      </c>
      <c r="AG100" s="35"/>
      <c r="AH100" s="35">
        <f t="shared" si="431"/>
        <v>48.59</v>
      </c>
      <c r="AI100" s="35"/>
      <c r="AJ100" s="35">
        <f t="shared" si="432"/>
        <v>48.59</v>
      </c>
      <c r="AK100" s="35"/>
      <c r="AL100" s="35">
        <f t="shared" si="433"/>
        <v>48.59</v>
      </c>
      <c r="AM100" s="46"/>
      <c r="AN100" s="35">
        <f t="shared" si="434"/>
        <v>48.59</v>
      </c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>
        <v>37619.726999999999</v>
      </c>
      <c r="BG100" s="35">
        <f t="shared" si="443"/>
        <v>37619.726999999999</v>
      </c>
      <c r="BH100" s="35">
        <v>-37619.726999999999</v>
      </c>
      <c r="BI100" s="35">
        <f t="shared" si="444"/>
        <v>0</v>
      </c>
      <c r="BJ100" s="35">
        <v>37619.726999999999</v>
      </c>
      <c r="BK100" s="35">
        <f t="shared" si="445"/>
        <v>37619.726999999999</v>
      </c>
      <c r="BL100" s="35"/>
      <c r="BM100" s="35">
        <f t="shared" si="446"/>
        <v>37619.726999999999</v>
      </c>
      <c r="BN100" s="35"/>
      <c r="BO100" s="35">
        <f t="shared" si="447"/>
        <v>37619.726999999999</v>
      </c>
      <c r="BP100" s="46"/>
      <c r="BQ100" s="35">
        <f t="shared" si="448"/>
        <v>37619.726999999999</v>
      </c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>
        <f t="shared" si="455"/>
        <v>0</v>
      </c>
      <c r="CI100" s="35"/>
      <c r="CJ100" s="35">
        <f t="shared" si="456"/>
        <v>0</v>
      </c>
      <c r="CK100" s="35"/>
      <c r="CL100" s="35">
        <f t="shared" si="457"/>
        <v>0</v>
      </c>
      <c r="CM100" s="46"/>
      <c r="CN100" s="35">
        <f t="shared" si="458"/>
        <v>0</v>
      </c>
      <c r="CO100" s="29" t="s">
        <v>216</v>
      </c>
      <c r="CQ100" s="11"/>
    </row>
    <row r="101" spans="1:95" ht="54" x14ac:dyDescent="0.35">
      <c r="A101" s="1" t="s">
        <v>134</v>
      </c>
      <c r="B101" s="59" t="s">
        <v>89</v>
      </c>
      <c r="C101" s="6" t="s">
        <v>32</v>
      </c>
      <c r="D101" s="35">
        <v>2093</v>
      </c>
      <c r="E101" s="35"/>
      <c r="F101" s="35">
        <f t="shared" si="0"/>
        <v>2093</v>
      </c>
      <c r="G101" s="35"/>
      <c r="H101" s="35">
        <f t="shared" si="418"/>
        <v>2093</v>
      </c>
      <c r="I101" s="35"/>
      <c r="J101" s="35">
        <f t="shared" si="419"/>
        <v>2093</v>
      </c>
      <c r="K101" s="35"/>
      <c r="L101" s="35">
        <f t="shared" si="420"/>
        <v>2093</v>
      </c>
      <c r="M101" s="35"/>
      <c r="N101" s="35">
        <f t="shared" si="421"/>
        <v>2093</v>
      </c>
      <c r="O101" s="78"/>
      <c r="P101" s="35">
        <f t="shared" si="422"/>
        <v>2093</v>
      </c>
      <c r="Q101" s="35"/>
      <c r="R101" s="35">
        <f t="shared" si="423"/>
        <v>2093</v>
      </c>
      <c r="S101" s="35"/>
      <c r="T101" s="35">
        <f t="shared" si="424"/>
        <v>2093</v>
      </c>
      <c r="U101" s="35"/>
      <c r="V101" s="35">
        <f t="shared" si="425"/>
        <v>2093</v>
      </c>
      <c r="W101" s="35"/>
      <c r="X101" s="35">
        <f t="shared" si="426"/>
        <v>2093</v>
      </c>
      <c r="Y101" s="35"/>
      <c r="Z101" s="35">
        <f t="shared" si="427"/>
        <v>2093</v>
      </c>
      <c r="AA101" s="35"/>
      <c r="AB101" s="35">
        <f t="shared" si="428"/>
        <v>2093</v>
      </c>
      <c r="AC101" s="35"/>
      <c r="AD101" s="35">
        <f t="shared" si="429"/>
        <v>2093</v>
      </c>
      <c r="AE101" s="35"/>
      <c r="AF101" s="35">
        <f t="shared" si="430"/>
        <v>2093</v>
      </c>
      <c r="AG101" s="35"/>
      <c r="AH101" s="35">
        <f t="shared" si="431"/>
        <v>2093</v>
      </c>
      <c r="AI101" s="35"/>
      <c r="AJ101" s="35">
        <f t="shared" si="432"/>
        <v>2093</v>
      </c>
      <c r="AK101" s="35"/>
      <c r="AL101" s="35">
        <f t="shared" si="433"/>
        <v>2093</v>
      </c>
      <c r="AM101" s="46"/>
      <c r="AN101" s="35">
        <f t="shared" si="434"/>
        <v>2093</v>
      </c>
      <c r="AO101" s="35">
        <v>38895</v>
      </c>
      <c r="AP101" s="35">
        <v>-38895</v>
      </c>
      <c r="AQ101" s="35">
        <f t="shared" si="18"/>
        <v>0</v>
      </c>
      <c r="AR101" s="35"/>
      <c r="AS101" s="35">
        <f t="shared" si="436"/>
        <v>0</v>
      </c>
      <c r="AT101" s="35"/>
      <c r="AU101" s="35">
        <f t="shared" si="437"/>
        <v>0</v>
      </c>
      <c r="AV101" s="35"/>
      <c r="AW101" s="35">
        <f t="shared" si="438"/>
        <v>0</v>
      </c>
      <c r="AX101" s="35"/>
      <c r="AY101" s="35">
        <f t="shared" si="439"/>
        <v>0</v>
      </c>
      <c r="AZ101" s="35"/>
      <c r="BA101" s="35">
        <f t="shared" si="440"/>
        <v>0</v>
      </c>
      <c r="BB101" s="35"/>
      <c r="BC101" s="35">
        <f t="shared" si="441"/>
        <v>0</v>
      </c>
      <c r="BD101" s="35"/>
      <c r="BE101" s="35">
        <f t="shared" si="442"/>
        <v>0</v>
      </c>
      <c r="BF101" s="35"/>
      <c r="BG101" s="35">
        <f t="shared" si="443"/>
        <v>0</v>
      </c>
      <c r="BH101" s="35"/>
      <c r="BI101" s="35">
        <f t="shared" si="444"/>
        <v>0</v>
      </c>
      <c r="BJ101" s="35"/>
      <c r="BK101" s="35">
        <f t="shared" si="445"/>
        <v>0</v>
      </c>
      <c r="BL101" s="35"/>
      <c r="BM101" s="35">
        <f t="shared" si="446"/>
        <v>0</v>
      </c>
      <c r="BN101" s="35"/>
      <c r="BO101" s="35">
        <f t="shared" si="447"/>
        <v>0</v>
      </c>
      <c r="BP101" s="46"/>
      <c r="BQ101" s="35">
        <f t="shared" si="448"/>
        <v>0</v>
      </c>
      <c r="BR101" s="35">
        <v>0</v>
      </c>
      <c r="BS101" s="35"/>
      <c r="BT101" s="35">
        <f t="shared" si="32"/>
        <v>0</v>
      </c>
      <c r="BU101" s="35"/>
      <c r="BV101" s="35">
        <f t="shared" si="449"/>
        <v>0</v>
      </c>
      <c r="BW101" s="35"/>
      <c r="BX101" s="35">
        <f t="shared" si="450"/>
        <v>0</v>
      </c>
      <c r="BY101" s="35"/>
      <c r="BZ101" s="35">
        <f t="shared" si="451"/>
        <v>0</v>
      </c>
      <c r="CA101" s="35"/>
      <c r="CB101" s="35">
        <f t="shared" si="452"/>
        <v>0</v>
      </c>
      <c r="CC101" s="35"/>
      <c r="CD101" s="35">
        <f t="shared" si="453"/>
        <v>0</v>
      </c>
      <c r="CE101" s="35"/>
      <c r="CF101" s="35">
        <f t="shared" si="454"/>
        <v>0</v>
      </c>
      <c r="CG101" s="35"/>
      <c r="CH101" s="35">
        <f t="shared" si="455"/>
        <v>0</v>
      </c>
      <c r="CI101" s="35"/>
      <c r="CJ101" s="35">
        <f t="shared" si="456"/>
        <v>0</v>
      </c>
      <c r="CK101" s="35"/>
      <c r="CL101" s="35">
        <f t="shared" si="457"/>
        <v>0</v>
      </c>
      <c r="CM101" s="46"/>
      <c r="CN101" s="35">
        <f t="shared" si="458"/>
        <v>0</v>
      </c>
      <c r="CO101" s="29" t="s">
        <v>217</v>
      </c>
      <c r="CQ101" s="11"/>
    </row>
    <row r="102" spans="1:95" ht="72" x14ac:dyDescent="0.35">
      <c r="A102" s="1" t="s">
        <v>135</v>
      </c>
      <c r="B102" s="59" t="s">
        <v>37</v>
      </c>
      <c r="C102" s="6" t="s">
        <v>38</v>
      </c>
      <c r="D102" s="35">
        <v>6293</v>
      </c>
      <c r="E102" s="35">
        <v>2697</v>
      </c>
      <c r="F102" s="35">
        <f t="shared" si="0"/>
        <v>8990</v>
      </c>
      <c r="G102" s="35">
        <v>-6293</v>
      </c>
      <c r="H102" s="35">
        <f t="shared" si="418"/>
        <v>2697</v>
      </c>
      <c r="I102" s="35"/>
      <c r="J102" s="35">
        <f t="shared" si="419"/>
        <v>2697</v>
      </c>
      <c r="K102" s="35"/>
      <c r="L102" s="35">
        <f t="shared" si="420"/>
        <v>2697</v>
      </c>
      <c r="M102" s="35"/>
      <c r="N102" s="35">
        <f t="shared" si="421"/>
        <v>2697</v>
      </c>
      <c r="O102" s="78"/>
      <c r="P102" s="35">
        <f t="shared" si="422"/>
        <v>2697</v>
      </c>
      <c r="Q102" s="35"/>
      <c r="R102" s="35">
        <f t="shared" si="423"/>
        <v>2697</v>
      </c>
      <c r="S102" s="35"/>
      <c r="T102" s="35">
        <f t="shared" si="424"/>
        <v>2697</v>
      </c>
      <c r="U102" s="35"/>
      <c r="V102" s="35">
        <f t="shared" si="425"/>
        <v>2697</v>
      </c>
      <c r="W102" s="35"/>
      <c r="X102" s="35">
        <f t="shared" si="426"/>
        <v>2697</v>
      </c>
      <c r="Y102" s="35"/>
      <c r="Z102" s="35">
        <f t="shared" si="427"/>
        <v>2697</v>
      </c>
      <c r="AA102" s="35"/>
      <c r="AB102" s="35">
        <f t="shared" si="428"/>
        <v>2697</v>
      </c>
      <c r="AC102" s="35"/>
      <c r="AD102" s="35">
        <f t="shared" si="429"/>
        <v>2697</v>
      </c>
      <c r="AE102" s="35"/>
      <c r="AF102" s="35">
        <f t="shared" si="430"/>
        <v>2697</v>
      </c>
      <c r="AG102" s="35"/>
      <c r="AH102" s="35">
        <f t="shared" si="431"/>
        <v>2697</v>
      </c>
      <c r="AI102" s="35"/>
      <c r="AJ102" s="35">
        <f t="shared" si="432"/>
        <v>2697</v>
      </c>
      <c r="AK102" s="35"/>
      <c r="AL102" s="35">
        <f t="shared" si="433"/>
        <v>2697</v>
      </c>
      <c r="AM102" s="46"/>
      <c r="AN102" s="35">
        <f t="shared" si="434"/>
        <v>2697</v>
      </c>
      <c r="AO102" s="35">
        <v>0</v>
      </c>
      <c r="AP102" s="35"/>
      <c r="AQ102" s="35">
        <f t="shared" si="18"/>
        <v>0</v>
      </c>
      <c r="AR102" s="35">
        <v>6293</v>
      </c>
      <c r="AS102" s="35">
        <f t="shared" si="436"/>
        <v>6293</v>
      </c>
      <c r="AT102" s="35"/>
      <c r="AU102" s="35">
        <f t="shared" si="437"/>
        <v>6293</v>
      </c>
      <c r="AV102" s="35"/>
      <c r="AW102" s="35">
        <f t="shared" si="438"/>
        <v>6293</v>
      </c>
      <c r="AX102" s="35"/>
      <c r="AY102" s="35">
        <f t="shared" si="439"/>
        <v>6293</v>
      </c>
      <c r="AZ102" s="35"/>
      <c r="BA102" s="35">
        <f t="shared" si="440"/>
        <v>6293</v>
      </c>
      <c r="BB102" s="35"/>
      <c r="BC102" s="35">
        <f t="shared" si="441"/>
        <v>6293</v>
      </c>
      <c r="BD102" s="35"/>
      <c r="BE102" s="35">
        <f t="shared" si="442"/>
        <v>6293</v>
      </c>
      <c r="BF102" s="35"/>
      <c r="BG102" s="35">
        <f t="shared" si="443"/>
        <v>6293</v>
      </c>
      <c r="BH102" s="35"/>
      <c r="BI102" s="35">
        <f t="shared" si="444"/>
        <v>6293</v>
      </c>
      <c r="BJ102" s="35"/>
      <c r="BK102" s="35">
        <f t="shared" si="445"/>
        <v>6293</v>
      </c>
      <c r="BL102" s="35"/>
      <c r="BM102" s="35">
        <f t="shared" si="446"/>
        <v>6293</v>
      </c>
      <c r="BN102" s="35"/>
      <c r="BO102" s="35">
        <f t="shared" si="447"/>
        <v>6293</v>
      </c>
      <c r="BP102" s="46"/>
      <c r="BQ102" s="35">
        <f t="shared" si="448"/>
        <v>6293</v>
      </c>
      <c r="BR102" s="35">
        <v>0</v>
      </c>
      <c r="BS102" s="35"/>
      <c r="BT102" s="35">
        <f t="shared" si="32"/>
        <v>0</v>
      </c>
      <c r="BU102" s="35"/>
      <c r="BV102" s="35">
        <f t="shared" si="449"/>
        <v>0</v>
      </c>
      <c r="BW102" s="35"/>
      <c r="BX102" s="35">
        <f t="shared" si="450"/>
        <v>0</v>
      </c>
      <c r="BY102" s="35"/>
      <c r="BZ102" s="35">
        <f t="shared" si="451"/>
        <v>0</v>
      </c>
      <c r="CA102" s="35"/>
      <c r="CB102" s="35">
        <f t="shared" si="452"/>
        <v>0</v>
      </c>
      <c r="CC102" s="35"/>
      <c r="CD102" s="35">
        <f t="shared" si="453"/>
        <v>0</v>
      </c>
      <c r="CE102" s="35"/>
      <c r="CF102" s="35">
        <f t="shared" si="454"/>
        <v>0</v>
      </c>
      <c r="CG102" s="35"/>
      <c r="CH102" s="35">
        <f t="shared" si="455"/>
        <v>0</v>
      </c>
      <c r="CI102" s="35"/>
      <c r="CJ102" s="35">
        <f t="shared" si="456"/>
        <v>0</v>
      </c>
      <c r="CK102" s="35"/>
      <c r="CL102" s="35">
        <f t="shared" si="457"/>
        <v>0</v>
      </c>
      <c r="CM102" s="46"/>
      <c r="CN102" s="35">
        <f t="shared" si="458"/>
        <v>0</v>
      </c>
      <c r="CO102" s="29" t="s">
        <v>218</v>
      </c>
      <c r="CQ102" s="11"/>
    </row>
    <row r="103" spans="1:95" ht="54" x14ac:dyDescent="0.35">
      <c r="A103" s="1" t="s">
        <v>136</v>
      </c>
      <c r="B103" s="59" t="s">
        <v>39</v>
      </c>
      <c r="C103" s="6" t="s">
        <v>32</v>
      </c>
      <c r="D103" s="35">
        <v>9350</v>
      </c>
      <c r="E103" s="35"/>
      <c r="F103" s="35">
        <f t="shared" si="0"/>
        <v>9350</v>
      </c>
      <c r="G103" s="35"/>
      <c r="H103" s="35">
        <f t="shared" si="418"/>
        <v>9350</v>
      </c>
      <c r="I103" s="35"/>
      <c r="J103" s="35">
        <f t="shared" si="419"/>
        <v>9350</v>
      </c>
      <c r="K103" s="35"/>
      <c r="L103" s="35">
        <f t="shared" si="420"/>
        <v>9350</v>
      </c>
      <c r="M103" s="35"/>
      <c r="N103" s="35">
        <f t="shared" si="421"/>
        <v>9350</v>
      </c>
      <c r="O103" s="78">
        <v>245.98699999999999</v>
      </c>
      <c r="P103" s="35">
        <f t="shared" si="422"/>
        <v>9595.9869999999992</v>
      </c>
      <c r="Q103" s="35"/>
      <c r="R103" s="35">
        <f t="shared" si="423"/>
        <v>9595.9869999999992</v>
      </c>
      <c r="S103" s="35"/>
      <c r="T103" s="35">
        <f t="shared" si="424"/>
        <v>9595.9869999999992</v>
      </c>
      <c r="U103" s="35"/>
      <c r="V103" s="35">
        <f t="shared" si="425"/>
        <v>9595.9869999999992</v>
      </c>
      <c r="W103" s="35"/>
      <c r="X103" s="35">
        <f t="shared" si="426"/>
        <v>9595.9869999999992</v>
      </c>
      <c r="Y103" s="35"/>
      <c r="Z103" s="35">
        <f t="shared" si="427"/>
        <v>9595.9869999999992</v>
      </c>
      <c r="AA103" s="35">
        <v>-245.98699999999999</v>
      </c>
      <c r="AB103" s="35">
        <f t="shared" si="428"/>
        <v>9350</v>
      </c>
      <c r="AC103" s="35"/>
      <c r="AD103" s="35">
        <f t="shared" si="429"/>
        <v>9350</v>
      </c>
      <c r="AE103" s="35"/>
      <c r="AF103" s="35">
        <f t="shared" si="430"/>
        <v>9350</v>
      </c>
      <c r="AG103" s="35"/>
      <c r="AH103" s="35">
        <f t="shared" si="431"/>
        <v>9350</v>
      </c>
      <c r="AI103" s="35"/>
      <c r="AJ103" s="35">
        <f t="shared" si="432"/>
        <v>9350</v>
      </c>
      <c r="AK103" s="35"/>
      <c r="AL103" s="35">
        <f t="shared" si="433"/>
        <v>9350</v>
      </c>
      <c r="AM103" s="46"/>
      <c r="AN103" s="35">
        <f t="shared" si="434"/>
        <v>9350</v>
      </c>
      <c r="AO103" s="35">
        <v>0</v>
      </c>
      <c r="AP103" s="35"/>
      <c r="AQ103" s="35">
        <f t="shared" si="18"/>
        <v>0</v>
      </c>
      <c r="AR103" s="35"/>
      <c r="AS103" s="35">
        <f t="shared" si="436"/>
        <v>0</v>
      </c>
      <c r="AT103" s="35"/>
      <c r="AU103" s="35">
        <f t="shared" si="437"/>
        <v>0</v>
      </c>
      <c r="AV103" s="35"/>
      <c r="AW103" s="35">
        <f t="shared" si="438"/>
        <v>0</v>
      </c>
      <c r="AX103" s="35"/>
      <c r="AY103" s="35">
        <f t="shared" si="439"/>
        <v>0</v>
      </c>
      <c r="AZ103" s="35"/>
      <c r="BA103" s="35">
        <f t="shared" si="440"/>
        <v>0</v>
      </c>
      <c r="BB103" s="35"/>
      <c r="BC103" s="35">
        <f t="shared" si="441"/>
        <v>0</v>
      </c>
      <c r="BD103" s="35"/>
      <c r="BE103" s="35">
        <f t="shared" si="442"/>
        <v>0</v>
      </c>
      <c r="BF103" s="35">
        <f>282.234+19629.054</f>
        <v>19911.288</v>
      </c>
      <c r="BG103" s="35">
        <f t="shared" si="443"/>
        <v>19911.288</v>
      </c>
      <c r="BH103" s="35"/>
      <c r="BI103" s="35">
        <f t="shared" si="444"/>
        <v>19911.288</v>
      </c>
      <c r="BJ103" s="35"/>
      <c r="BK103" s="35">
        <f t="shared" si="445"/>
        <v>19911.288</v>
      </c>
      <c r="BL103" s="35"/>
      <c r="BM103" s="35">
        <f t="shared" si="446"/>
        <v>19911.288</v>
      </c>
      <c r="BN103" s="35"/>
      <c r="BO103" s="35">
        <f t="shared" si="447"/>
        <v>19911.288</v>
      </c>
      <c r="BP103" s="46"/>
      <c r="BQ103" s="35">
        <f t="shared" si="448"/>
        <v>19911.288</v>
      </c>
      <c r="BR103" s="35">
        <v>0</v>
      </c>
      <c r="BS103" s="35"/>
      <c r="BT103" s="35">
        <f t="shared" si="32"/>
        <v>0</v>
      </c>
      <c r="BU103" s="35"/>
      <c r="BV103" s="35">
        <f t="shared" si="449"/>
        <v>0</v>
      </c>
      <c r="BW103" s="35"/>
      <c r="BX103" s="35">
        <f t="shared" si="450"/>
        <v>0</v>
      </c>
      <c r="BY103" s="35"/>
      <c r="BZ103" s="35">
        <f t="shared" si="451"/>
        <v>0</v>
      </c>
      <c r="CA103" s="35"/>
      <c r="CB103" s="35">
        <f t="shared" si="452"/>
        <v>0</v>
      </c>
      <c r="CC103" s="35"/>
      <c r="CD103" s="35">
        <f t="shared" si="453"/>
        <v>0</v>
      </c>
      <c r="CE103" s="35"/>
      <c r="CF103" s="35">
        <f t="shared" si="454"/>
        <v>0</v>
      </c>
      <c r="CG103" s="35"/>
      <c r="CH103" s="35">
        <f t="shared" si="455"/>
        <v>0</v>
      </c>
      <c r="CI103" s="35"/>
      <c r="CJ103" s="35">
        <f t="shared" si="456"/>
        <v>0</v>
      </c>
      <c r="CK103" s="35"/>
      <c r="CL103" s="35">
        <f t="shared" si="457"/>
        <v>0</v>
      </c>
      <c r="CM103" s="46"/>
      <c r="CN103" s="35">
        <f t="shared" si="458"/>
        <v>0</v>
      </c>
      <c r="CO103" s="29" t="s">
        <v>372</v>
      </c>
      <c r="CQ103" s="11"/>
    </row>
    <row r="104" spans="1:95" ht="54" x14ac:dyDescent="0.35">
      <c r="A104" s="1" t="s">
        <v>137</v>
      </c>
      <c r="B104" s="59" t="s">
        <v>90</v>
      </c>
      <c r="C104" s="6" t="s">
        <v>32</v>
      </c>
      <c r="D104" s="35">
        <v>15288.6</v>
      </c>
      <c r="E104" s="35">
        <v>-15288.6</v>
      </c>
      <c r="F104" s="35">
        <f t="shared" si="0"/>
        <v>0</v>
      </c>
      <c r="G104" s="35"/>
      <c r="H104" s="35">
        <f t="shared" si="418"/>
        <v>0</v>
      </c>
      <c r="I104" s="35"/>
      <c r="J104" s="35">
        <f t="shared" si="419"/>
        <v>0</v>
      </c>
      <c r="K104" s="35"/>
      <c r="L104" s="35">
        <f t="shared" si="420"/>
        <v>0</v>
      </c>
      <c r="M104" s="35"/>
      <c r="N104" s="35">
        <f t="shared" si="421"/>
        <v>0</v>
      </c>
      <c r="O104" s="78"/>
      <c r="P104" s="35">
        <f t="shared" si="422"/>
        <v>0</v>
      </c>
      <c r="Q104" s="35"/>
      <c r="R104" s="35">
        <f t="shared" si="423"/>
        <v>0</v>
      </c>
      <c r="S104" s="35"/>
      <c r="T104" s="35">
        <f t="shared" si="424"/>
        <v>0</v>
      </c>
      <c r="U104" s="35"/>
      <c r="V104" s="35">
        <f t="shared" si="425"/>
        <v>0</v>
      </c>
      <c r="W104" s="35"/>
      <c r="X104" s="35">
        <f t="shared" si="426"/>
        <v>0</v>
      </c>
      <c r="Y104" s="35"/>
      <c r="Z104" s="35">
        <f t="shared" si="427"/>
        <v>0</v>
      </c>
      <c r="AA104" s="35"/>
      <c r="AB104" s="35">
        <f t="shared" si="428"/>
        <v>0</v>
      </c>
      <c r="AC104" s="35"/>
      <c r="AD104" s="35">
        <f t="shared" si="429"/>
        <v>0</v>
      </c>
      <c r="AE104" s="35"/>
      <c r="AF104" s="35">
        <f t="shared" si="430"/>
        <v>0</v>
      </c>
      <c r="AG104" s="35"/>
      <c r="AH104" s="35">
        <f t="shared" si="431"/>
        <v>0</v>
      </c>
      <c r="AI104" s="35"/>
      <c r="AJ104" s="35">
        <f t="shared" si="432"/>
        <v>0</v>
      </c>
      <c r="AK104" s="35"/>
      <c r="AL104" s="35">
        <f t="shared" si="433"/>
        <v>0</v>
      </c>
      <c r="AM104" s="46"/>
      <c r="AN104" s="35">
        <f t="shared" si="434"/>
        <v>0</v>
      </c>
      <c r="AO104" s="35">
        <v>100597.4</v>
      </c>
      <c r="AP104" s="35">
        <v>21932.6</v>
      </c>
      <c r="AQ104" s="35">
        <f t="shared" si="18"/>
        <v>122530</v>
      </c>
      <c r="AR104" s="35">
        <v>-30245.838</v>
      </c>
      <c r="AS104" s="35">
        <f t="shared" si="436"/>
        <v>92284.161999999997</v>
      </c>
      <c r="AT104" s="35"/>
      <c r="AU104" s="35">
        <f t="shared" si="437"/>
        <v>92284.161999999997</v>
      </c>
      <c r="AV104" s="35"/>
      <c r="AW104" s="35">
        <f t="shared" si="438"/>
        <v>92284.161999999997</v>
      </c>
      <c r="AX104" s="35"/>
      <c r="AY104" s="35">
        <f t="shared" si="439"/>
        <v>92284.161999999997</v>
      </c>
      <c r="AZ104" s="35"/>
      <c r="BA104" s="35">
        <f t="shared" si="440"/>
        <v>92284.161999999997</v>
      </c>
      <c r="BB104" s="35">
        <v>-35084.171999999999</v>
      </c>
      <c r="BC104" s="35">
        <f t="shared" si="441"/>
        <v>57199.99</v>
      </c>
      <c r="BD104" s="35"/>
      <c r="BE104" s="35">
        <f t="shared" si="442"/>
        <v>57199.99</v>
      </c>
      <c r="BF104" s="35"/>
      <c r="BG104" s="35">
        <f t="shared" si="443"/>
        <v>57199.99</v>
      </c>
      <c r="BH104" s="35"/>
      <c r="BI104" s="35">
        <f t="shared" si="444"/>
        <v>57199.99</v>
      </c>
      <c r="BJ104" s="35"/>
      <c r="BK104" s="35">
        <f t="shared" si="445"/>
        <v>57199.99</v>
      </c>
      <c r="BL104" s="35"/>
      <c r="BM104" s="35">
        <f t="shared" si="446"/>
        <v>57199.99</v>
      </c>
      <c r="BN104" s="35"/>
      <c r="BO104" s="35">
        <f t="shared" si="447"/>
        <v>57199.99</v>
      </c>
      <c r="BP104" s="46"/>
      <c r="BQ104" s="35">
        <f t="shared" si="448"/>
        <v>57199.99</v>
      </c>
      <c r="BR104" s="35">
        <v>37000</v>
      </c>
      <c r="BS104" s="35"/>
      <c r="BT104" s="35">
        <f t="shared" si="32"/>
        <v>37000</v>
      </c>
      <c r="BU104" s="35">
        <v>30245.838</v>
      </c>
      <c r="BV104" s="35">
        <f t="shared" si="449"/>
        <v>67245.838000000003</v>
      </c>
      <c r="BW104" s="35"/>
      <c r="BX104" s="35">
        <f t="shared" si="450"/>
        <v>67245.838000000003</v>
      </c>
      <c r="BY104" s="35"/>
      <c r="BZ104" s="35">
        <f t="shared" si="451"/>
        <v>67245.838000000003</v>
      </c>
      <c r="CA104" s="35"/>
      <c r="CB104" s="35">
        <f t="shared" si="452"/>
        <v>67245.838000000003</v>
      </c>
      <c r="CC104" s="35"/>
      <c r="CD104" s="35">
        <f t="shared" si="453"/>
        <v>67245.838000000003</v>
      </c>
      <c r="CE104" s="35">
        <v>35084.171999999999</v>
      </c>
      <c r="CF104" s="35">
        <f t="shared" si="454"/>
        <v>102330.01000000001</v>
      </c>
      <c r="CG104" s="35"/>
      <c r="CH104" s="35">
        <f t="shared" si="455"/>
        <v>102330.01000000001</v>
      </c>
      <c r="CI104" s="35"/>
      <c r="CJ104" s="35">
        <f t="shared" si="456"/>
        <v>102330.01000000001</v>
      </c>
      <c r="CK104" s="35"/>
      <c r="CL104" s="35">
        <f t="shared" si="457"/>
        <v>102330.01000000001</v>
      </c>
      <c r="CM104" s="46"/>
      <c r="CN104" s="35">
        <f t="shared" si="458"/>
        <v>102330.01000000001</v>
      </c>
      <c r="CO104" s="29" t="s">
        <v>219</v>
      </c>
      <c r="CQ104" s="11"/>
    </row>
    <row r="105" spans="1:95" ht="54" x14ac:dyDescent="0.35">
      <c r="A105" s="147" t="s">
        <v>138</v>
      </c>
      <c r="B105" s="159" t="s">
        <v>91</v>
      </c>
      <c r="C105" s="6" t="s">
        <v>32</v>
      </c>
      <c r="D105" s="35">
        <v>14760.4</v>
      </c>
      <c r="E105" s="35"/>
      <c r="F105" s="35">
        <f t="shared" si="0"/>
        <v>14760.4</v>
      </c>
      <c r="G105" s="35">
        <v>25454.12</v>
      </c>
      <c r="H105" s="35">
        <f t="shared" si="418"/>
        <v>40214.519999999997</v>
      </c>
      <c r="I105" s="35">
        <v>-685.54</v>
      </c>
      <c r="J105" s="35">
        <f t="shared" si="419"/>
        <v>39528.979999999996</v>
      </c>
      <c r="K105" s="35"/>
      <c r="L105" s="35">
        <f t="shared" si="420"/>
        <v>39528.979999999996</v>
      </c>
      <c r="M105" s="35"/>
      <c r="N105" s="35">
        <f t="shared" si="421"/>
        <v>39528.979999999996</v>
      </c>
      <c r="O105" s="78"/>
      <c r="P105" s="35">
        <f t="shared" si="422"/>
        <v>39528.979999999996</v>
      </c>
      <c r="Q105" s="35"/>
      <c r="R105" s="35">
        <f t="shared" si="423"/>
        <v>39528.979999999996</v>
      </c>
      <c r="S105" s="35"/>
      <c r="T105" s="35">
        <f t="shared" si="424"/>
        <v>39528.979999999996</v>
      </c>
      <c r="U105" s="35"/>
      <c r="V105" s="35">
        <f t="shared" si="425"/>
        <v>39528.979999999996</v>
      </c>
      <c r="W105" s="35"/>
      <c r="X105" s="35">
        <f t="shared" si="426"/>
        <v>39528.979999999996</v>
      </c>
      <c r="Y105" s="35"/>
      <c r="Z105" s="35">
        <f t="shared" si="427"/>
        <v>39528.979999999996</v>
      </c>
      <c r="AA105" s="35">
        <f>-34100.244</f>
        <v>-34100.243999999999</v>
      </c>
      <c r="AB105" s="35">
        <f t="shared" si="428"/>
        <v>5428.7359999999971</v>
      </c>
      <c r="AC105" s="35">
        <v>18842.655999999999</v>
      </c>
      <c r="AD105" s="35">
        <f t="shared" si="429"/>
        <v>24271.391999999996</v>
      </c>
      <c r="AE105" s="35">
        <v>-18842.655999999999</v>
      </c>
      <c r="AF105" s="35">
        <f t="shared" si="430"/>
        <v>5428.7359999999971</v>
      </c>
      <c r="AG105" s="35"/>
      <c r="AH105" s="35">
        <f t="shared" si="431"/>
        <v>5428.7359999999971</v>
      </c>
      <c r="AI105" s="35"/>
      <c r="AJ105" s="35">
        <f t="shared" si="432"/>
        <v>5428.7359999999971</v>
      </c>
      <c r="AK105" s="35"/>
      <c r="AL105" s="35">
        <f t="shared" si="433"/>
        <v>5428.7359999999971</v>
      </c>
      <c r="AM105" s="46"/>
      <c r="AN105" s="35">
        <f t="shared" si="434"/>
        <v>5428.7359999999971</v>
      </c>
      <c r="AO105" s="35">
        <v>0</v>
      </c>
      <c r="AP105" s="35"/>
      <c r="AQ105" s="35">
        <f t="shared" si="18"/>
        <v>0</v>
      </c>
      <c r="AR105" s="35">
        <v>232673.386</v>
      </c>
      <c r="AS105" s="35">
        <f t="shared" si="436"/>
        <v>232673.386</v>
      </c>
      <c r="AT105" s="35"/>
      <c r="AU105" s="35">
        <f t="shared" si="437"/>
        <v>232673.386</v>
      </c>
      <c r="AV105" s="35"/>
      <c r="AW105" s="35">
        <f t="shared" si="438"/>
        <v>232673.386</v>
      </c>
      <c r="AX105" s="35"/>
      <c r="AY105" s="35">
        <f t="shared" si="439"/>
        <v>232673.386</v>
      </c>
      <c r="AZ105" s="35"/>
      <c r="BA105" s="35">
        <f t="shared" si="440"/>
        <v>232673.386</v>
      </c>
      <c r="BB105" s="35"/>
      <c r="BC105" s="35">
        <f t="shared" si="441"/>
        <v>232673.386</v>
      </c>
      <c r="BD105" s="35"/>
      <c r="BE105" s="35">
        <f t="shared" si="442"/>
        <v>232673.386</v>
      </c>
      <c r="BF105" s="35">
        <f>-232673.386</f>
        <v>-232673.386</v>
      </c>
      <c r="BG105" s="35">
        <f t="shared" si="443"/>
        <v>0</v>
      </c>
      <c r="BH105" s="35">
        <v>43835.578000000001</v>
      </c>
      <c r="BI105" s="35">
        <f t="shared" si="444"/>
        <v>43835.578000000001</v>
      </c>
      <c r="BJ105" s="35">
        <v>-43835.578000000001</v>
      </c>
      <c r="BK105" s="35">
        <f t="shared" si="445"/>
        <v>0</v>
      </c>
      <c r="BL105" s="35"/>
      <c r="BM105" s="35">
        <f t="shared" si="446"/>
        <v>0</v>
      </c>
      <c r="BN105" s="35"/>
      <c r="BO105" s="35">
        <f t="shared" si="447"/>
        <v>0</v>
      </c>
      <c r="BP105" s="46"/>
      <c r="BQ105" s="35">
        <f t="shared" si="448"/>
        <v>0</v>
      </c>
      <c r="BR105" s="35">
        <v>0</v>
      </c>
      <c r="BS105" s="35"/>
      <c r="BT105" s="35">
        <f t="shared" si="32"/>
        <v>0</v>
      </c>
      <c r="BU105" s="35">
        <v>20000</v>
      </c>
      <c r="BV105" s="35">
        <f t="shared" si="449"/>
        <v>20000</v>
      </c>
      <c r="BW105" s="35"/>
      <c r="BX105" s="35">
        <f t="shared" si="450"/>
        <v>20000</v>
      </c>
      <c r="BY105" s="35"/>
      <c r="BZ105" s="35">
        <f t="shared" si="451"/>
        <v>20000</v>
      </c>
      <c r="CA105" s="35"/>
      <c r="CB105" s="35">
        <f t="shared" si="452"/>
        <v>20000</v>
      </c>
      <c r="CC105" s="35"/>
      <c r="CD105" s="35">
        <f t="shared" si="453"/>
        <v>20000</v>
      </c>
      <c r="CE105" s="35"/>
      <c r="CF105" s="35">
        <f t="shared" si="454"/>
        <v>20000</v>
      </c>
      <c r="CG105" s="35">
        <v>-20000</v>
      </c>
      <c r="CH105" s="35">
        <f t="shared" si="455"/>
        <v>0</v>
      </c>
      <c r="CI105" s="35"/>
      <c r="CJ105" s="35">
        <f t="shared" si="456"/>
        <v>0</v>
      </c>
      <c r="CK105" s="35"/>
      <c r="CL105" s="35">
        <f t="shared" si="457"/>
        <v>0</v>
      </c>
      <c r="CM105" s="46"/>
      <c r="CN105" s="35">
        <f t="shared" si="458"/>
        <v>0</v>
      </c>
      <c r="CO105" s="29" t="s">
        <v>220</v>
      </c>
      <c r="CQ105" s="11"/>
    </row>
    <row r="106" spans="1:95" ht="72" x14ac:dyDescent="0.35">
      <c r="A106" s="150"/>
      <c r="B106" s="161"/>
      <c r="C106" s="6" t="s">
        <v>38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>
        <v>18842.655999999999</v>
      </c>
      <c r="AB106" s="35">
        <f t="shared" si="428"/>
        <v>18842.655999999999</v>
      </c>
      <c r="AC106" s="35">
        <v>-18842.655999999999</v>
      </c>
      <c r="AD106" s="35">
        <f t="shared" si="429"/>
        <v>0</v>
      </c>
      <c r="AE106" s="35">
        <v>18842.655999999999</v>
      </c>
      <c r="AF106" s="35">
        <f t="shared" si="430"/>
        <v>18842.655999999999</v>
      </c>
      <c r="AG106" s="35"/>
      <c r="AH106" s="35">
        <f t="shared" si="431"/>
        <v>18842.655999999999</v>
      </c>
      <c r="AI106" s="35"/>
      <c r="AJ106" s="35">
        <f t="shared" si="432"/>
        <v>18842.655999999999</v>
      </c>
      <c r="AK106" s="35"/>
      <c r="AL106" s="35">
        <f t="shared" si="433"/>
        <v>18842.655999999999</v>
      </c>
      <c r="AM106" s="46"/>
      <c r="AN106" s="35">
        <f t="shared" si="434"/>
        <v>18842.655999999999</v>
      </c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>
        <v>43835.578000000001</v>
      </c>
      <c r="BG106" s="35">
        <f t="shared" si="443"/>
        <v>43835.578000000001</v>
      </c>
      <c r="BH106" s="35">
        <v>-43835.578000000001</v>
      </c>
      <c r="BI106" s="35">
        <f t="shared" si="444"/>
        <v>0</v>
      </c>
      <c r="BJ106" s="35">
        <v>43835.578000000001</v>
      </c>
      <c r="BK106" s="35">
        <f t="shared" si="445"/>
        <v>43835.578000000001</v>
      </c>
      <c r="BL106" s="35"/>
      <c r="BM106" s="35">
        <f t="shared" si="446"/>
        <v>43835.578000000001</v>
      </c>
      <c r="BN106" s="35"/>
      <c r="BO106" s="35">
        <f t="shared" si="447"/>
        <v>43835.578000000001</v>
      </c>
      <c r="BP106" s="46"/>
      <c r="BQ106" s="35">
        <f t="shared" si="448"/>
        <v>43835.578000000001</v>
      </c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>
        <f t="shared" si="455"/>
        <v>0</v>
      </c>
      <c r="CI106" s="35"/>
      <c r="CJ106" s="35">
        <f t="shared" si="456"/>
        <v>0</v>
      </c>
      <c r="CK106" s="35"/>
      <c r="CL106" s="35">
        <f t="shared" si="457"/>
        <v>0</v>
      </c>
      <c r="CM106" s="46"/>
      <c r="CN106" s="35">
        <f t="shared" si="458"/>
        <v>0</v>
      </c>
      <c r="CO106" s="29" t="s">
        <v>220</v>
      </c>
      <c r="CQ106" s="11"/>
    </row>
    <row r="107" spans="1:95" ht="54" x14ac:dyDescent="0.35">
      <c r="A107" s="1" t="s">
        <v>139</v>
      </c>
      <c r="B107" s="59" t="s">
        <v>31</v>
      </c>
      <c r="C107" s="6" t="s">
        <v>32</v>
      </c>
      <c r="D107" s="35">
        <v>110724.5</v>
      </c>
      <c r="E107" s="35"/>
      <c r="F107" s="35">
        <f t="shared" si="0"/>
        <v>110724.5</v>
      </c>
      <c r="G107" s="35">
        <v>-60759.125999999997</v>
      </c>
      <c r="H107" s="35">
        <f t="shared" si="418"/>
        <v>49965.374000000003</v>
      </c>
      <c r="I107" s="35"/>
      <c r="J107" s="35">
        <f t="shared" si="419"/>
        <v>49965.374000000003</v>
      </c>
      <c r="K107" s="35"/>
      <c r="L107" s="35">
        <f t="shared" si="420"/>
        <v>49965.374000000003</v>
      </c>
      <c r="M107" s="35"/>
      <c r="N107" s="35">
        <f t="shared" si="421"/>
        <v>49965.374000000003</v>
      </c>
      <c r="O107" s="78"/>
      <c r="P107" s="35">
        <f t="shared" si="422"/>
        <v>49965.374000000003</v>
      </c>
      <c r="Q107" s="35"/>
      <c r="R107" s="35">
        <f t="shared" si="423"/>
        <v>49965.374000000003</v>
      </c>
      <c r="S107" s="35"/>
      <c r="T107" s="35">
        <f t="shared" si="424"/>
        <v>49965.374000000003</v>
      </c>
      <c r="U107" s="35"/>
      <c r="V107" s="35">
        <f t="shared" si="425"/>
        <v>49965.374000000003</v>
      </c>
      <c r="W107" s="35"/>
      <c r="X107" s="35">
        <f t="shared" si="426"/>
        <v>49965.374000000003</v>
      </c>
      <c r="Y107" s="35"/>
      <c r="Z107" s="35">
        <f t="shared" si="427"/>
        <v>49965.374000000003</v>
      </c>
      <c r="AA107" s="35"/>
      <c r="AB107" s="35">
        <f t="shared" si="428"/>
        <v>49965.374000000003</v>
      </c>
      <c r="AC107" s="35"/>
      <c r="AD107" s="35">
        <f t="shared" si="429"/>
        <v>49965.374000000003</v>
      </c>
      <c r="AE107" s="35"/>
      <c r="AF107" s="35">
        <f t="shared" si="430"/>
        <v>49965.374000000003</v>
      </c>
      <c r="AG107" s="35"/>
      <c r="AH107" s="35">
        <f t="shared" si="431"/>
        <v>49965.374000000003</v>
      </c>
      <c r="AI107" s="35"/>
      <c r="AJ107" s="35">
        <f t="shared" si="432"/>
        <v>49965.374000000003</v>
      </c>
      <c r="AK107" s="35"/>
      <c r="AL107" s="35">
        <f t="shared" si="433"/>
        <v>49965.374000000003</v>
      </c>
      <c r="AM107" s="46">
        <v>-2906.5259999999998</v>
      </c>
      <c r="AN107" s="35">
        <f t="shared" si="434"/>
        <v>47058.848000000005</v>
      </c>
      <c r="AO107" s="35">
        <v>26057.3</v>
      </c>
      <c r="AP107" s="35"/>
      <c r="AQ107" s="35">
        <f t="shared" si="18"/>
        <v>26057.3</v>
      </c>
      <c r="AR107" s="35">
        <v>-15409.605</v>
      </c>
      <c r="AS107" s="35">
        <f t="shared" si="436"/>
        <v>10647.695</v>
      </c>
      <c r="AT107" s="35"/>
      <c r="AU107" s="35">
        <f t="shared" si="437"/>
        <v>10647.695</v>
      </c>
      <c r="AV107" s="35"/>
      <c r="AW107" s="35">
        <f t="shared" si="438"/>
        <v>10647.695</v>
      </c>
      <c r="AX107" s="35"/>
      <c r="AY107" s="35">
        <f t="shared" si="439"/>
        <v>10647.695</v>
      </c>
      <c r="AZ107" s="35"/>
      <c r="BA107" s="35">
        <f t="shared" si="440"/>
        <v>10647.695</v>
      </c>
      <c r="BB107" s="35"/>
      <c r="BC107" s="35">
        <f t="shared" si="441"/>
        <v>10647.695</v>
      </c>
      <c r="BD107" s="35"/>
      <c r="BE107" s="35">
        <f t="shared" si="442"/>
        <v>10647.695</v>
      </c>
      <c r="BF107" s="35"/>
      <c r="BG107" s="35">
        <f t="shared" si="443"/>
        <v>10647.695</v>
      </c>
      <c r="BH107" s="35"/>
      <c r="BI107" s="35">
        <f t="shared" si="444"/>
        <v>10647.695</v>
      </c>
      <c r="BJ107" s="35"/>
      <c r="BK107" s="35">
        <f t="shared" si="445"/>
        <v>10647.695</v>
      </c>
      <c r="BL107" s="35"/>
      <c r="BM107" s="35">
        <f t="shared" si="446"/>
        <v>10647.695</v>
      </c>
      <c r="BN107" s="35"/>
      <c r="BO107" s="35">
        <f t="shared" si="447"/>
        <v>10647.695</v>
      </c>
      <c r="BP107" s="46"/>
      <c r="BQ107" s="35">
        <f t="shared" si="448"/>
        <v>10647.695</v>
      </c>
      <c r="BR107" s="35">
        <v>0</v>
      </c>
      <c r="BS107" s="35"/>
      <c r="BT107" s="35">
        <f t="shared" si="32"/>
        <v>0</v>
      </c>
      <c r="BU107" s="35"/>
      <c r="BV107" s="35">
        <f t="shared" si="449"/>
        <v>0</v>
      </c>
      <c r="BW107" s="35"/>
      <c r="BX107" s="35">
        <f t="shared" si="450"/>
        <v>0</v>
      </c>
      <c r="BY107" s="35"/>
      <c r="BZ107" s="35">
        <f t="shared" si="451"/>
        <v>0</v>
      </c>
      <c r="CA107" s="35"/>
      <c r="CB107" s="35">
        <f t="shared" si="452"/>
        <v>0</v>
      </c>
      <c r="CC107" s="35"/>
      <c r="CD107" s="35">
        <f t="shared" si="453"/>
        <v>0</v>
      </c>
      <c r="CE107" s="35"/>
      <c r="CF107" s="35">
        <f t="shared" si="454"/>
        <v>0</v>
      </c>
      <c r="CG107" s="35"/>
      <c r="CH107" s="35">
        <f t="shared" si="455"/>
        <v>0</v>
      </c>
      <c r="CI107" s="35"/>
      <c r="CJ107" s="35">
        <f t="shared" si="456"/>
        <v>0</v>
      </c>
      <c r="CK107" s="35"/>
      <c r="CL107" s="35">
        <f t="shared" si="457"/>
        <v>0</v>
      </c>
      <c r="CM107" s="46"/>
      <c r="CN107" s="35">
        <f t="shared" si="458"/>
        <v>0</v>
      </c>
      <c r="CO107" s="29" t="s">
        <v>221</v>
      </c>
      <c r="CQ107" s="11"/>
    </row>
    <row r="108" spans="1:95" ht="54" x14ac:dyDescent="0.35">
      <c r="A108" s="147" t="s">
        <v>140</v>
      </c>
      <c r="B108" s="159" t="s">
        <v>375</v>
      </c>
      <c r="C108" s="6" t="s">
        <v>32</v>
      </c>
      <c r="D108" s="35">
        <v>4480</v>
      </c>
      <c r="E108" s="35"/>
      <c r="F108" s="35">
        <f t="shared" ref="F108:F188" si="486">D108+E108</f>
        <v>4480</v>
      </c>
      <c r="G108" s="35">
        <v>-630</v>
      </c>
      <c r="H108" s="35">
        <f t="shared" si="418"/>
        <v>3850</v>
      </c>
      <c r="I108" s="35">
        <v>630</v>
      </c>
      <c r="J108" s="35">
        <f t="shared" si="419"/>
        <v>4480</v>
      </c>
      <c r="K108" s="35"/>
      <c r="L108" s="35">
        <f t="shared" si="420"/>
        <v>4480</v>
      </c>
      <c r="M108" s="35"/>
      <c r="N108" s="35">
        <f t="shared" si="421"/>
        <v>4480</v>
      </c>
      <c r="O108" s="78"/>
      <c r="P108" s="35">
        <f t="shared" si="422"/>
        <v>4480</v>
      </c>
      <c r="Q108" s="35"/>
      <c r="R108" s="35">
        <f t="shared" si="423"/>
        <v>4480</v>
      </c>
      <c r="S108" s="35"/>
      <c r="T108" s="35">
        <f t="shared" si="424"/>
        <v>4480</v>
      </c>
      <c r="U108" s="35"/>
      <c r="V108" s="35">
        <f t="shared" si="425"/>
        <v>4480</v>
      </c>
      <c r="W108" s="35"/>
      <c r="X108" s="35">
        <f t="shared" si="426"/>
        <v>4480</v>
      </c>
      <c r="Y108" s="35"/>
      <c r="Z108" s="35">
        <f t="shared" si="427"/>
        <v>4480</v>
      </c>
      <c r="AA108" s="35">
        <v>-630</v>
      </c>
      <c r="AB108" s="35">
        <f t="shared" si="428"/>
        <v>3850</v>
      </c>
      <c r="AC108" s="35">
        <v>57.762</v>
      </c>
      <c r="AD108" s="35">
        <f t="shared" si="429"/>
        <v>3907.7620000000002</v>
      </c>
      <c r="AE108" s="35">
        <v>-57.762</v>
      </c>
      <c r="AF108" s="35">
        <f t="shared" si="430"/>
        <v>3850</v>
      </c>
      <c r="AG108" s="35"/>
      <c r="AH108" s="35">
        <f t="shared" si="431"/>
        <v>3850</v>
      </c>
      <c r="AI108" s="35"/>
      <c r="AJ108" s="35">
        <f t="shared" si="432"/>
        <v>3850</v>
      </c>
      <c r="AK108" s="35"/>
      <c r="AL108" s="35">
        <f t="shared" si="433"/>
        <v>3850</v>
      </c>
      <c r="AM108" s="46"/>
      <c r="AN108" s="35">
        <f t="shared" si="434"/>
        <v>3850</v>
      </c>
      <c r="AO108" s="35">
        <v>52519.8</v>
      </c>
      <c r="AP108" s="35"/>
      <c r="AQ108" s="35">
        <f t="shared" ref="AQ108:AQ188" si="487">AO108+AP108</f>
        <v>52519.8</v>
      </c>
      <c r="AR108" s="35"/>
      <c r="AS108" s="35">
        <f t="shared" si="436"/>
        <v>52519.8</v>
      </c>
      <c r="AT108" s="35"/>
      <c r="AU108" s="35">
        <f t="shared" si="437"/>
        <v>52519.8</v>
      </c>
      <c r="AV108" s="35"/>
      <c r="AW108" s="35">
        <f t="shared" si="438"/>
        <v>52519.8</v>
      </c>
      <c r="AX108" s="35"/>
      <c r="AY108" s="35">
        <f t="shared" si="439"/>
        <v>52519.8</v>
      </c>
      <c r="AZ108" s="35"/>
      <c r="BA108" s="35">
        <f t="shared" si="440"/>
        <v>52519.8</v>
      </c>
      <c r="BB108" s="35"/>
      <c r="BC108" s="35">
        <f t="shared" si="441"/>
        <v>52519.8</v>
      </c>
      <c r="BD108" s="35"/>
      <c r="BE108" s="35">
        <f t="shared" si="442"/>
        <v>52519.8</v>
      </c>
      <c r="BF108" s="35">
        <v>-52519.8</v>
      </c>
      <c r="BG108" s="35">
        <f t="shared" si="443"/>
        <v>0</v>
      </c>
      <c r="BH108" s="35">
        <v>49055.271999999997</v>
      </c>
      <c r="BI108" s="35">
        <f t="shared" si="444"/>
        <v>49055.271999999997</v>
      </c>
      <c r="BJ108" s="35">
        <v>-49055.271999999997</v>
      </c>
      <c r="BK108" s="35">
        <f t="shared" si="445"/>
        <v>0</v>
      </c>
      <c r="BL108" s="35"/>
      <c r="BM108" s="35">
        <f t="shared" si="446"/>
        <v>0</v>
      </c>
      <c r="BN108" s="35"/>
      <c r="BO108" s="35">
        <f t="shared" si="447"/>
        <v>0</v>
      </c>
      <c r="BP108" s="46"/>
      <c r="BQ108" s="35">
        <f t="shared" si="448"/>
        <v>0</v>
      </c>
      <c r="BR108" s="35">
        <v>0</v>
      </c>
      <c r="BS108" s="35"/>
      <c r="BT108" s="35">
        <f t="shared" ref="BT108:BT188" si="488">BR108+BS108</f>
        <v>0</v>
      </c>
      <c r="BU108" s="35"/>
      <c r="BV108" s="35">
        <f t="shared" si="449"/>
        <v>0</v>
      </c>
      <c r="BW108" s="35"/>
      <c r="BX108" s="35">
        <f t="shared" si="450"/>
        <v>0</v>
      </c>
      <c r="BY108" s="35"/>
      <c r="BZ108" s="35">
        <f t="shared" si="451"/>
        <v>0</v>
      </c>
      <c r="CA108" s="35"/>
      <c r="CB108" s="35">
        <f t="shared" si="452"/>
        <v>0</v>
      </c>
      <c r="CC108" s="35"/>
      <c r="CD108" s="35">
        <f t="shared" si="453"/>
        <v>0</v>
      </c>
      <c r="CE108" s="35"/>
      <c r="CF108" s="35">
        <f t="shared" si="454"/>
        <v>0</v>
      </c>
      <c r="CG108" s="35"/>
      <c r="CH108" s="35">
        <f t="shared" si="455"/>
        <v>0</v>
      </c>
      <c r="CI108" s="35">
        <v>12263.817999999999</v>
      </c>
      <c r="CJ108" s="35">
        <f t="shared" si="456"/>
        <v>12263.817999999999</v>
      </c>
      <c r="CK108" s="35">
        <v>-12263.817999999999</v>
      </c>
      <c r="CL108" s="35">
        <f t="shared" si="457"/>
        <v>0</v>
      </c>
      <c r="CM108" s="46"/>
      <c r="CN108" s="35">
        <f t="shared" si="458"/>
        <v>0</v>
      </c>
      <c r="CO108" s="29" t="s">
        <v>222</v>
      </c>
      <c r="CQ108" s="11"/>
    </row>
    <row r="109" spans="1:95" ht="72" x14ac:dyDescent="0.35">
      <c r="A109" s="150"/>
      <c r="B109" s="161"/>
      <c r="C109" s="6" t="s">
        <v>38</v>
      </c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78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>
        <v>57.762</v>
      </c>
      <c r="AB109" s="35">
        <f t="shared" si="428"/>
        <v>57.762</v>
      </c>
      <c r="AC109" s="35">
        <v>-57.762</v>
      </c>
      <c r="AD109" s="35">
        <f t="shared" si="429"/>
        <v>0</v>
      </c>
      <c r="AE109" s="35">
        <v>57.762</v>
      </c>
      <c r="AF109" s="35">
        <f t="shared" si="430"/>
        <v>57.762</v>
      </c>
      <c r="AG109" s="35"/>
      <c r="AH109" s="35">
        <f t="shared" si="431"/>
        <v>57.762</v>
      </c>
      <c r="AI109" s="35"/>
      <c r="AJ109" s="35">
        <f t="shared" si="432"/>
        <v>57.762</v>
      </c>
      <c r="AK109" s="35"/>
      <c r="AL109" s="35">
        <f t="shared" si="433"/>
        <v>57.762</v>
      </c>
      <c r="AM109" s="46"/>
      <c r="AN109" s="35">
        <f t="shared" si="434"/>
        <v>57.762</v>
      </c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>
        <v>49055.271999999997</v>
      </c>
      <c r="BG109" s="35">
        <f t="shared" si="443"/>
        <v>49055.271999999997</v>
      </c>
      <c r="BH109" s="35">
        <v>-49055.271999999997</v>
      </c>
      <c r="BI109" s="35">
        <f t="shared" si="444"/>
        <v>0</v>
      </c>
      <c r="BJ109" s="35">
        <v>49055.271999999997</v>
      </c>
      <c r="BK109" s="35">
        <f t="shared" si="445"/>
        <v>49055.271999999997</v>
      </c>
      <c r="BL109" s="35"/>
      <c r="BM109" s="35">
        <f t="shared" si="446"/>
        <v>49055.271999999997</v>
      </c>
      <c r="BN109" s="35"/>
      <c r="BO109" s="35">
        <f t="shared" si="447"/>
        <v>49055.271999999997</v>
      </c>
      <c r="BP109" s="46"/>
      <c r="BQ109" s="35">
        <f t="shared" si="448"/>
        <v>49055.271999999997</v>
      </c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>
        <v>12263.817999999999</v>
      </c>
      <c r="CH109" s="35">
        <f t="shared" si="455"/>
        <v>12263.817999999999</v>
      </c>
      <c r="CI109" s="35">
        <v>-12263.817999999999</v>
      </c>
      <c r="CJ109" s="35">
        <f t="shared" si="456"/>
        <v>0</v>
      </c>
      <c r="CK109" s="35">
        <v>12263.817999999999</v>
      </c>
      <c r="CL109" s="35">
        <f t="shared" si="457"/>
        <v>12263.817999999999</v>
      </c>
      <c r="CM109" s="46"/>
      <c r="CN109" s="35">
        <f t="shared" si="458"/>
        <v>12263.817999999999</v>
      </c>
      <c r="CO109" s="29" t="s">
        <v>222</v>
      </c>
      <c r="CQ109" s="11"/>
    </row>
    <row r="110" spans="1:95" ht="103.5" customHeight="1" x14ac:dyDescent="0.35">
      <c r="A110" s="1" t="s">
        <v>141</v>
      </c>
      <c r="B110" s="59" t="s">
        <v>40</v>
      </c>
      <c r="C110" s="6" t="s">
        <v>32</v>
      </c>
      <c r="D110" s="35">
        <v>37668.300000000003</v>
      </c>
      <c r="E110" s="35"/>
      <c r="F110" s="35">
        <f t="shared" si="486"/>
        <v>37668.300000000003</v>
      </c>
      <c r="G110" s="35">
        <f>7.018+35935.006</f>
        <v>35942.023999999998</v>
      </c>
      <c r="H110" s="35">
        <f t="shared" si="418"/>
        <v>73610.323999999993</v>
      </c>
      <c r="I110" s="35"/>
      <c r="J110" s="35">
        <f t="shared" si="419"/>
        <v>73610.323999999993</v>
      </c>
      <c r="K110" s="35"/>
      <c r="L110" s="35">
        <f t="shared" si="420"/>
        <v>73610.323999999993</v>
      </c>
      <c r="M110" s="35"/>
      <c r="N110" s="35">
        <f t="shared" si="421"/>
        <v>73610.323999999993</v>
      </c>
      <c r="O110" s="78"/>
      <c r="P110" s="35">
        <f t="shared" si="422"/>
        <v>73610.323999999993</v>
      </c>
      <c r="Q110" s="35"/>
      <c r="R110" s="35">
        <f t="shared" si="423"/>
        <v>73610.323999999993</v>
      </c>
      <c r="S110" s="35"/>
      <c r="T110" s="35">
        <f t="shared" si="424"/>
        <v>73610.323999999993</v>
      </c>
      <c r="U110" s="35"/>
      <c r="V110" s="35">
        <f t="shared" si="425"/>
        <v>73610.323999999993</v>
      </c>
      <c r="W110" s="35">
        <v>35084.171999999999</v>
      </c>
      <c r="X110" s="35">
        <f t="shared" si="426"/>
        <v>108694.49599999998</v>
      </c>
      <c r="Y110" s="35"/>
      <c r="Z110" s="35">
        <f t="shared" si="427"/>
        <v>108694.49599999998</v>
      </c>
      <c r="AA110" s="35"/>
      <c r="AB110" s="35">
        <f t="shared" si="428"/>
        <v>108694.49599999998</v>
      </c>
      <c r="AC110" s="35"/>
      <c r="AD110" s="35">
        <f t="shared" si="429"/>
        <v>108694.49599999998</v>
      </c>
      <c r="AE110" s="35"/>
      <c r="AF110" s="35">
        <f t="shared" si="430"/>
        <v>108694.49599999998</v>
      </c>
      <c r="AG110" s="35"/>
      <c r="AH110" s="35">
        <f t="shared" si="431"/>
        <v>108694.49599999998</v>
      </c>
      <c r="AI110" s="35">
        <v>-1353.848</v>
      </c>
      <c r="AJ110" s="35">
        <f t="shared" si="432"/>
        <v>107340.64799999999</v>
      </c>
      <c r="AK110" s="35"/>
      <c r="AL110" s="35">
        <f t="shared" si="433"/>
        <v>107340.64799999999</v>
      </c>
      <c r="AM110" s="46"/>
      <c r="AN110" s="35">
        <f t="shared" si="434"/>
        <v>107340.64799999999</v>
      </c>
      <c r="AO110" s="35">
        <v>0</v>
      </c>
      <c r="AP110" s="35"/>
      <c r="AQ110" s="35">
        <f t="shared" si="487"/>
        <v>0</v>
      </c>
      <c r="AR110" s="35"/>
      <c r="AS110" s="35">
        <f t="shared" si="436"/>
        <v>0</v>
      </c>
      <c r="AT110" s="35"/>
      <c r="AU110" s="35">
        <f t="shared" si="437"/>
        <v>0</v>
      </c>
      <c r="AV110" s="35"/>
      <c r="AW110" s="35">
        <f t="shared" si="438"/>
        <v>0</v>
      </c>
      <c r="AX110" s="35"/>
      <c r="AY110" s="35">
        <f t="shared" si="439"/>
        <v>0</v>
      </c>
      <c r="AZ110" s="35"/>
      <c r="BA110" s="35">
        <f t="shared" si="440"/>
        <v>0</v>
      </c>
      <c r="BB110" s="35"/>
      <c r="BC110" s="35">
        <f t="shared" si="441"/>
        <v>0</v>
      </c>
      <c r="BD110" s="35"/>
      <c r="BE110" s="35">
        <f t="shared" si="442"/>
        <v>0</v>
      </c>
      <c r="BF110" s="35"/>
      <c r="BG110" s="35">
        <f t="shared" si="443"/>
        <v>0</v>
      </c>
      <c r="BH110" s="35"/>
      <c r="BI110" s="35">
        <f t="shared" si="444"/>
        <v>0</v>
      </c>
      <c r="BJ110" s="35"/>
      <c r="BK110" s="35">
        <f t="shared" si="445"/>
        <v>0</v>
      </c>
      <c r="BL110" s="35"/>
      <c r="BM110" s="35">
        <f t="shared" si="446"/>
        <v>0</v>
      </c>
      <c r="BN110" s="35"/>
      <c r="BO110" s="35">
        <f t="shared" si="447"/>
        <v>0</v>
      </c>
      <c r="BP110" s="46"/>
      <c r="BQ110" s="35">
        <f t="shared" si="448"/>
        <v>0</v>
      </c>
      <c r="BR110" s="35">
        <v>0</v>
      </c>
      <c r="BS110" s="35"/>
      <c r="BT110" s="35">
        <f t="shared" si="488"/>
        <v>0</v>
      </c>
      <c r="BU110" s="35"/>
      <c r="BV110" s="35">
        <f t="shared" si="449"/>
        <v>0</v>
      </c>
      <c r="BW110" s="35"/>
      <c r="BX110" s="35">
        <f t="shared" si="450"/>
        <v>0</v>
      </c>
      <c r="BY110" s="35"/>
      <c r="BZ110" s="35">
        <f t="shared" si="451"/>
        <v>0</v>
      </c>
      <c r="CA110" s="35"/>
      <c r="CB110" s="35">
        <f t="shared" si="452"/>
        <v>0</v>
      </c>
      <c r="CC110" s="35"/>
      <c r="CD110" s="35">
        <f t="shared" si="453"/>
        <v>0</v>
      </c>
      <c r="CE110" s="35"/>
      <c r="CF110" s="35">
        <f t="shared" si="454"/>
        <v>0</v>
      </c>
      <c r="CG110" s="35"/>
      <c r="CH110" s="35">
        <f t="shared" si="455"/>
        <v>0</v>
      </c>
      <c r="CI110" s="35"/>
      <c r="CJ110" s="35">
        <f t="shared" si="456"/>
        <v>0</v>
      </c>
      <c r="CK110" s="35"/>
      <c r="CL110" s="35">
        <f t="shared" si="457"/>
        <v>0</v>
      </c>
      <c r="CM110" s="46"/>
      <c r="CN110" s="35">
        <f t="shared" si="458"/>
        <v>0</v>
      </c>
      <c r="CO110" s="29" t="s">
        <v>223</v>
      </c>
      <c r="CQ110" s="11"/>
    </row>
    <row r="111" spans="1:95" ht="56.25" hidden="1" customHeight="1" x14ac:dyDescent="0.35">
      <c r="A111" s="1" t="s">
        <v>142</v>
      </c>
      <c r="B111" s="49" t="s">
        <v>92</v>
      </c>
      <c r="C111" s="6" t="s">
        <v>32</v>
      </c>
      <c r="D111" s="35">
        <v>45000</v>
      </c>
      <c r="E111" s="35">
        <v>-45000</v>
      </c>
      <c r="F111" s="35">
        <f t="shared" si="486"/>
        <v>0</v>
      </c>
      <c r="G111" s="35"/>
      <c r="H111" s="35">
        <f t="shared" si="418"/>
        <v>0</v>
      </c>
      <c r="I111" s="35"/>
      <c r="J111" s="35">
        <f t="shared" si="419"/>
        <v>0</v>
      </c>
      <c r="K111" s="35"/>
      <c r="L111" s="35">
        <f t="shared" si="420"/>
        <v>0</v>
      </c>
      <c r="M111" s="35"/>
      <c r="N111" s="35">
        <f t="shared" si="421"/>
        <v>0</v>
      </c>
      <c r="O111" s="78"/>
      <c r="P111" s="35">
        <f t="shared" si="422"/>
        <v>0</v>
      </c>
      <c r="Q111" s="35"/>
      <c r="R111" s="35">
        <f t="shared" si="423"/>
        <v>0</v>
      </c>
      <c r="S111" s="35"/>
      <c r="T111" s="35">
        <f t="shared" si="424"/>
        <v>0</v>
      </c>
      <c r="U111" s="35"/>
      <c r="V111" s="35">
        <f t="shared" si="425"/>
        <v>0</v>
      </c>
      <c r="W111" s="35"/>
      <c r="X111" s="35">
        <f t="shared" si="426"/>
        <v>0</v>
      </c>
      <c r="Y111" s="35"/>
      <c r="Z111" s="35">
        <f t="shared" si="427"/>
        <v>0</v>
      </c>
      <c r="AA111" s="35"/>
      <c r="AB111" s="35">
        <f t="shared" si="428"/>
        <v>0</v>
      </c>
      <c r="AC111" s="35"/>
      <c r="AD111" s="35">
        <f t="shared" si="429"/>
        <v>0</v>
      </c>
      <c r="AE111" s="35"/>
      <c r="AF111" s="35">
        <f t="shared" si="430"/>
        <v>0</v>
      </c>
      <c r="AG111" s="35"/>
      <c r="AH111" s="35">
        <f t="shared" si="431"/>
        <v>0</v>
      </c>
      <c r="AI111" s="35"/>
      <c r="AJ111" s="35">
        <f t="shared" si="432"/>
        <v>0</v>
      </c>
      <c r="AK111" s="35"/>
      <c r="AL111" s="35">
        <f t="shared" si="433"/>
        <v>0</v>
      </c>
      <c r="AM111" s="46"/>
      <c r="AN111" s="35">
        <f t="shared" si="434"/>
        <v>0</v>
      </c>
      <c r="AO111" s="35">
        <v>51669.599999999999</v>
      </c>
      <c r="AP111" s="35">
        <v>-51669.599999999999</v>
      </c>
      <c r="AQ111" s="35">
        <f t="shared" si="487"/>
        <v>0</v>
      </c>
      <c r="AR111" s="35"/>
      <c r="AS111" s="35">
        <f t="shared" si="436"/>
        <v>0</v>
      </c>
      <c r="AT111" s="35"/>
      <c r="AU111" s="35">
        <f t="shared" si="437"/>
        <v>0</v>
      </c>
      <c r="AV111" s="35"/>
      <c r="AW111" s="35">
        <f t="shared" si="438"/>
        <v>0</v>
      </c>
      <c r="AX111" s="35"/>
      <c r="AY111" s="35">
        <f t="shared" si="439"/>
        <v>0</v>
      </c>
      <c r="AZ111" s="35"/>
      <c r="BA111" s="35">
        <f t="shared" si="440"/>
        <v>0</v>
      </c>
      <c r="BB111" s="35"/>
      <c r="BC111" s="35">
        <f t="shared" si="441"/>
        <v>0</v>
      </c>
      <c r="BD111" s="35"/>
      <c r="BE111" s="35">
        <f t="shared" si="442"/>
        <v>0</v>
      </c>
      <c r="BF111" s="35"/>
      <c r="BG111" s="35">
        <f t="shared" si="443"/>
        <v>0</v>
      </c>
      <c r="BH111" s="35"/>
      <c r="BI111" s="35">
        <f t="shared" si="444"/>
        <v>0</v>
      </c>
      <c r="BJ111" s="35"/>
      <c r="BK111" s="35">
        <f t="shared" si="445"/>
        <v>0</v>
      </c>
      <c r="BL111" s="35"/>
      <c r="BM111" s="35">
        <f t="shared" si="446"/>
        <v>0</v>
      </c>
      <c r="BN111" s="35"/>
      <c r="BO111" s="35">
        <f t="shared" si="447"/>
        <v>0</v>
      </c>
      <c r="BP111" s="46"/>
      <c r="BQ111" s="35">
        <f t="shared" si="448"/>
        <v>0</v>
      </c>
      <c r="BR111" s="35">
        <v>0</v>
      </c>
      <c r="BS111" s="35"/>
      <c r="BT111" s="35">
        <f t="shared" si="488"/>
        <v>0</v>
      </c>
      <c r="BU111" s="35"/>
      <c r="BV111" s="35">
        <f t="shared" si="449"/>
        <v>0</v>
      </c>
      <c r="BW111" s="35"/>
      <c r="BX111" s="35">
        <f t="shared" si="450"/>
        <v>0</v>
      </c>
      <c r="BY111" s="35"/>
      <c r="BZ111" s="35">
        <f t="shared" si="451"/>
        <v>0</v>
      </c>
      <c r="CA111" s="35"/>
      <c r="CB111" s="35">
        <f t="shared" si="452"/>
        <v>0</v>
      </c>
      <c r="CC111" s="35"/>
      <c r="CD111" s="35">
        <f t="shared" si="453"/>
        <v>0</v>
      </c>
      <c r="CE111" s="35"/>
      <c r="CF111" s="35">
        <f t="shared" si="454"/>
        <v>0</v>
      </c>
      <c r="CG111" s="35"/>
      <c r="CH111" s="35">
        <f t="shared" si="455"/>
        <v>0</v>
      </c>
      <c r="CI111" s="35"/>
      <c r="CJ111" s="35">
        <f t="shared" si="456"/>
        <v>0</v>
      </c>
      <c r="CK111" s="35"/>
      <c r="CL111" s="35">
        <f t="shared" si="457"/>
        <v>0</v>
      </c>
      <c r="CM111" s="46"/>
      <c r="CN111" s="35">
        <f t="shared" si="458"/>
        <v>0</v>
      </c>
      <c r="CO111" s="29" t="s">
        <v>224</v>
      </c>
      <c r="CP111" s="23" t="s">
        <v>49</v>
      </c>
      <c r="CQ111" s="11"/>
    </row>
    <row r="112" spans="1:95" ht="72" x14ac:dyDescent="0.35">
      <c r="A112" s="1" t="s">
        <v>142</v>
      </c>
      <c r="B112" s="53" t="s">
        <v>92</v>
      </c>
      <c r="C112" s="6" t="s">
        <v>38</v>
      </c>
      <c r="D112" s="34"/>
      <c r="E112" s="35">
        <v>45000</v>
      </c>
      <c r="F112" s="35">
        <f t="shared" si="486"/>
        <v>45000</v>
      </c>
      <c r="G112" s="35">
        <v>6293</v>
      </c>
      <c r="H112" s="35">
        <f t="shared" si="418"/>
        <v>51293</v>
      </c>
      <c r="I112" s="35"/>
      <c r="J112" s="35">
        <f t="shared" si="419"/>
        <v>51293</v>
      </c>
      <c r="K112" s="35"/>
      <c r="L112" s="35">
        <f t="shared" si="420"/>
        <v>51293</v>
      </c>
      <c r="M112" s="35"/>
      <c r="N112" s="35">
        <f t="shared" si="421"/>
        <v>51293</v>
      </c>
      <c r="O112" s="78"/>
      <c r="P112" s="35">
        <f t="shared" si="422"/>
        <v>51293</v>
      </c>
      <c r="Q112" s="35"/>
      <c r="R112" s="35">
        <f t="shared" si="423"/>
        <v>51293</v>
      </c>
      <c r="S112" s="35"/>
      <c r="T112" s="35">
        <f t="shared" si="424"/>
        <v>51293</v>
      </c>
      <c r="U112" s="35"/>
      <c r="V112" s="35">
        <f t="shared" si="425"/>
        <v>51293</v>
      </c>
      <c r="W112" s="35"/>
      <c r="X112" s="35">
        <f t="shared" si="426"/>
        <v>51293</v>
      </c>
      <c r="Y112" s="35"/>
      <c r="Z112" s="35">
        <f t="shared" si="427"/>
        <v>51293</v>
      </c>
      <c r="AA112" s="35"/>
      <c r="AB112" s="35">
        <f t="shared" si="428"/>
        <v>51293</v>
      </c>
      <c r="AC112" s="35"/>
      <c r="AD112" s="35">
        <f t="shared" si="429"/>
        <v>51293</v>
      </c>
      <c r="AE112" s="35"/>
      <c r="AF112" s="35">
        <f t="shared" si="430"/>
        <v>51293</v>
      </c>
      <c r="AG112" s="35"/>
      <c r="AH112" s="35">
        <f t="shared" si="431"/>
        <v>51293</v>
      </c>
      <c r="AI112" s="35"/>
      <c r="AJ112" s="35">
        <f t="shared" si="432"/>
        <v>51293</v>
      </c>
      <c r="AK112" s="35"/>
      <c r="AL112" s="35">
        <f t="shared" si="433"/>
        <v>51293</v>
      </c>
      <c r="AM112" s="46"/>
      <c r="AN112" s="35">
        <f t="shared" si="434"/>
        <v>51293</v>
      </c>
      <c r="AO112" s="35"/>
      <c r="AP112" s="35">
        <v>51669.599999999999</v>
      </c>
      <c r="AQ112" s="35">
        <f t="shared" si="487"/>
        <v>51669.599999999999</v>
      </c>
      <c r="AR112" s="35">
        <v>-6293</v>
      </c>
      <c r="AS112" s="35">
        <f t="shared" si="436"/>
        <v>45376.6</v>
      </c>
      <c r="AT112" s="35"/>
      <c r="AU112" s="35">
        <f t="shared" si="437"/>
        <v>45376.6</v>
      </c>
      <c r="AV112" s="35"/>
      <c r="AW112" s="35">
        <f t="shared" si="438"/>
        <v>45376.6</v>
      </c>
      <c r="AX112" s="35"/>
      <c r="AY112" s="35">
        <f t="shared" si="439"/>
        <v>45376.6</v>
      </c>
      <c r="AZ112" s="35"/>
      <c r="BA112" s="35">
        <f t="shared" si="440"/>
        <v>45376.6</v>
      </c>
      <c r="BB112" s="35"/>
      <c r="BC112" s="35">
        <f t="shared" si="441"/>
        <v>45376.6</v>
      </c>
      <c r="BD112" s="35"/>
      <c r="BE112" s="35">
        <f t="shared" si="442"/>
        <v>45376.6</v>
      </c>
      <c r="BF112" s="35"/>
      <c r="BG112" s="35">
        <f t="shared" si="443"/>
        <v>45376.6</v>
      </c>
      <c r="BH112" s="35"/>
      <c r="BI112" s="35">
        <f t="shared" si="444"/>
        <v>45376.6</v>
      </c>
      <c r="BJ112" s="35"/>
      <c r="BK112" s="35">
        <f t="shared" si="445"/>
        <v>45376.6</v>
      </c>
      <c r="BL112" s="35"/>
      <c r="BM112" s="35">
        <f t="shared" si="446"/>
        <v>45376.6</v>
      </c>
      <c r="BN112" s="35"/>
      <c r="BO112" s="35">
        <f t="shared" si="447"/>
        <v>45376.6</v>
      </c>
      <c r="BP112" s="46"/>
      <c r="BQ112" s="35">
        <f t="shared" si="448"/>
        <v>45376.6</v>
      </c>
      <c r="BR112" s="35"/>
      <c r="BS112" s="35"/>
      <c r="BT112" s="35">
        <f t="shared" si="488"/>
        <v>0</v>
      </c>
      <c r="BU112" s="35"/>
      <c r="BV112" s="35">
        <f t="shared" si="449"/>
        <v>0</v>
      </c>
      <c r="BW112" s="35"/>
      <c r="BX112" s="35">
        <f t="shared" si="450"/>
        <v>0</v>
      </c>
      <c r="BY112" s="35"/>
      <c r="BZ112" s="35">
        <f t="shared" si="451"/>
        <v>0</v>
      </c>
      <c r="CA112" s="35"/>
      <c r="CB112" s="35">
        <f t="shared" si="452"/>
        <v>0</v>
      </c>
      <c r="CC112" s="35"/>
      <c r="CD112" s="35">
        <f t="shared" si="453"/>
        <v>0</v>
      </c>
      <c r="CE112" s="35"/>
      <c r="CF112" s="35">
        <f t="shared" si="454"/>
        <v>0</v>
      </c>
      <c r="CG112" s="35"/>
      <c r="CH112" s="35">
        <f t="shared" si="455"/>
        <v>0</v>
      </c>
      <c r="CI112" s="35"/>
      <c r="CJ112" s="35">
        <f t="shared" si="456"/>
        <v>0</v>
      </c>
      <c r="CK112" s="35"/>
      <c r="CL112" s="35">
        <f t="shared" si="457"/>
        <v>0</v>
      </c>
      <c r="CM112" s="46"/>
      <c r="CN112" s="35">
        <f t="shared" si="458"/>
        <v>0</v>
      </c>
      <c r="CO112" s="29" t="s">
        <v>224</v>
      </c>
      <c r="CQ112" s="11"/>
    </row>
    <row r="113" spans="1:95" ht="54" x14ac:dyDescent="0.35">
      <c r="A113" s="1" t="s">
        <v>143</v>
      </c>
      <c r="B113" s="59" t="s">
        <v>93</v>
      </c>
      <c r="C113" s="6" t="s">
        <v>32</v>
      </c>
      <c r="D113" s="34">
        <v>27873.5</v>
      </c>
      <c r="E113" s="35"/>
      <c r="F113" s="35">
        <f t="shared" si="486"/>
        <v>27873.5</v>
      </c>
      <c r="G113" s="35"/>
      <c r="H113" s="35">
        <f t="shared" si="418"/>
        <v>27873.5</v>
      </c>
      <c r="I113" s="35"/>
      <c r="J113" s="35">
        <f t="shared" si="419"/>
        <v>27873.5</v>
      </c>
      <c r="K113" s="35"/>
      <c r="L113" s="35">
        <f t="shared" si="420"/>
        <v>27873.5</v>
      </c>
      <c r="M113" s="35"/>
      <c r="N113" s="35">
        <f t="shared" si="421"/>
        <v>27873.5</v>
      </c>
      <c r="O113" s="78">
        <v>-245.98699999999999</v>
      </c>
      <c r="P113" s="35">
        <f t="shared" si="422"/>
        <v>27627.512999999999</v>
      </c>
      <c r="Q113" s="35"/>
      <c r="R113" s="35">
        <f t="shared" si="423"/>
        <v>27627.512999999999</v>
      </c>
      <c r="S113" s="35"/>
      <c r="T113" s="35">
        <f t="shared" si="424"/>
        <v>27627.512999999999</v>
      </c>
      <c r="U113" s="35"/>
      <c r="V113" s="35">
        <f t="shared" si="425"/>
        <v>27627.512999999999</v>
      </c>
      <c r="W113" s="35"/>
      <c r="X113" s="35">
        <f t="shared" si="426"/>
        <v>27627.512999999999</v>
      </c>
      <c r="Y113" s="35"/>
      <c r="Z113" s="35">
        <f t="shared" si="427"/>
        <v>27627.512999999999</v>
      </c>
      <c r="AA113" s="35"/>
      <c r="AB113" s="35">
        <f t="shared" si="428"/>
        <v>27627.512999999999</v>
      </c>
      <c r="AC113" s="35"/>
      <c r="AD113" s="35">
        <f t="shared" si="429"/>
        <v>27627.512999999999</v>
      </c>
      <c r="AE113" s="35">
        <v>-547.53</v>
      </c>
      <c r="AF113" s="35">
        <f t="shared" si="430"/>
        <v>27079.983</v>
      </c>
      <c r="AG113" s="35"/>
      <c r="AH113" s="35">
        <f t="shared" si="431"/>
        <v>27079.983</v>
      </c>
      <c r="AI113" s="35"/>
      <c r="AJ113" s="35">
        <f t="shared" si="432"/>
        <v>27079.983</v>
      </c>
      <c r="AK113" s="35"/>
      <c r="AL113" s="35">
        <f t="shared" si="433"/>
        <v>27079.983</v>
      </c>
      <c r="AM113" s="46"/>
      <c r="AN113" s="35">
        <f t="shared" si="434"/>
        <v>27079.983</v>
      </c>
      <c r="AO113" s="35">
        <v>0</v>
      </c>
      <c r="AP113" s="35"/>
      <c r="AQ113" s="35">
        <f t="shared" si="487"/>
        <v>0</v>
      </c>
      <c r="AR113" s="35"/>
      <c r="AS113" s="35">
        <f t="shared" si="436"/>
        <v>0</v>
      </c>
      <c r="AT113" s="35"/>
      <c r="AU113" s="35">
        <f t="shared" si="437"/>
        <v>0</v>
      </c>
      <c r="AV113" s="35"/>
      <c r="AW113" s="35">
        <f t="shared" si="438"/>
        <v>0</v>
      </c>
      <c r="AX113" s="35"/>
      <c r="AY113" s="35">
        <f t="shared" si="439"/>
        <v>0</v>
      </c>
      <c r="AZ113" s="35"/>
      <c r="BA113" s="35">
        <f t="shared" si="440"/>
        <v>0</v>
      </c>
      <c r="BB113" s="35"/>
      <c r="BC113" s="35">
        <f t="shared" si="441"/>
        <v>0</v>
      </c>
      <c r="BD113" s="35"/>
      <c r="BE113" s="35">
        <f t="shared" si="442"/>
        <v>0</v>
      </c>
      <c r="BF113" s="35"/>
      <c r="BG113" s="35">
        <f t="shared" si="443"/>
        <v>0</v>
      </c>
      <c r="BH113" s="35"/>
      <c r="BI113" s="35">
        <f t="shared" si="444"/>
        <v>0</v>
      </c>
      <c r="BJ113" s="35"/>
      <c r="BK113" s="35">
        <f t="shared" si="445"/>
        <v>0</v>
      </c>
      <c r="BL113" s="35"/>
      <c r="BM113" s="35">
        <f t="shared" si="446"/>
        <v>0</v>
      </c>
      <c r="BN113" s="35"/>
      <c r="BO113" s="35">
        <f t="shared" si="447"/>
        <v>0</v>
      </c>
      <c r="BP113" s="46"/>
      <c r="BQ113" s="35">
        <f t="shared" si="448"/>
        <v>0</v>
      </c>
      <c r="BR113" s="35">
        <v>0</v>
      </c>
      <c r="BS113" s="35"/>
      <c r="BT113" s="35">
        <f t="shared" si="488"/>
        <v>0</v>
      </c>
      <c r="BU113" s="35"/>
      <c r="BV113" s="35">
        <f t="shared" si="449"/>
        <v>0</v>
      </c>
      <c r="BW113" s="35"/>
      <c r="BX113" s="35">
        <f t="shared" si="450"/>
        <v>0</v>
      </c>
      <c r="BY113" s="35"/>
      <c r="BZ113" s="35">
        <f t="shared" si="451"/>
        <v>0</v>
      </c>
      <c r="CA113" s="35"/>
      <c r="CB113" s="35">
        <f t="shared" si="452"/>
        <v>0</v>
      </c>
      <c r="CC113" s="35"/>
      <c r="CD113" s="35">
        <f t="shared" si="453"/>
        <v>0</v>
      </c>
      <c r="CE113" s="35"/>
      <c r="CF113" s="35">
        <f t="shared" si="454"/>
        <v>0</v>
      </c>
      <c r="CG113" s="35"/>
      <c r="CH113" s="35">
        <f t="shared" si="455"/>
        <v>0</v>
      </c>
      <c r="CI113" s="35"/>
      <c r="CJ113" s="35">
        <f t="shared" si="456"/>
        <v>0</v>
      </c>
      <c r="CK113" s="35"/>
      <c r="CL113" s="35">
        <f t="shared" si="457"/>
        <v>0</v>
      </c>
      <c r="CM113" s="46"/>
      <c r="CN113" s="35">
        <f t="shared" si="458"/>
        <v>0</v>
      </c>
      <c r="CO113" s="29" t="s">
        <v>225</v>
      </c>
      <c r="CQ113" s="11"/>
    </row>
    <row r="114" spans="1:95" ht="54" x14ac:dyDescent="0.35">
      <c r="A114" s="1" t="s">
        <v>144</v>
      </c>
      <c r="B114" s="59" t="s">
        <v>128</v>
      </c>
      <c r="C114" s="6" t="s">
        <v>3</v>
      </c>
      <c r="D114" s="34">
        <f>D116+D117+D118</f>
        <v>1111422.8999999999</v>
      </c>
      <c r="E114" s="35">
        <f>E116+E117+E118</f>
        <v>-367677.39999999997</v>
      </c>
      <c r="F114" s="35">
        <f t="shared" si="486"/>
        <v>743745.5</v>
      </c>
      <c r="G114" s="35">
        <f>G116+G117+G118</f>
        <v>218956.44</v>
      </c>
      <c r="H114" s="35">
        <f t="shared" si="418"/>
        <v>962701.94</v>
      </c>
      <c r="I114" s="35">
        <f>I116+I117+I118</f>
        <v>2561.8420000000001</v>
      </c>
      <c r="J114" s="35">
        <f t="shared" si="419"/>
        <v>965263.78199999989</v>
      </c>
      <c r="K114" s="35">
        <f>K116+K117+K118</f>
        <v>0</v>
      </c>
      <c r="L114" s="35">
        <f t="shared" si="420"/>
        <v>965263.78199999989</v>
      </c>
      <c r="M114" s="35">
        <f>M116+M117+M118</f>
        <v>0</v>
      </c>
      <c r="N114" s="35">
        <f t="shared" si="421"/>
        <v>965263.78199999989</v>
      </c>
      <c r="O114" s="78">
        <f>O116+O117+O118</f>
        <v>56691.229000000007</v>
      </c>
      <c r="P114" s="35">
        <f t="shared" si="422"/>
        <v>1021955.0109999999</v>
      </c>
      <c r="Q114" s="35">
        <f>Q116+Q117+Q118</f>
        <v>1175.914</v>
      </c>
      <c r="R114" s="35">
        <f t="shared" si="423"/>
        <v>1023130.9249999999</v>
      </c>
      <c r="S114" s="35">
        <f>S116+S117+S118</f>
        <v>10868.319</v>
      </c>
      <c r="T114" s="35">
        <f t="shared" si="424"/>
        <v>1033999.2439999999</v>
      </c>
      <c r="U114" s="35">
        <f>U116+U117+U118</f>
        <v>202.001</v>
      </c>
      <c r="V114" s="35">
        <f t="shared" si="425"/>
        <v>1034201.245</v>
      </c>
      <c r="W114" s="35">
        <f>W116+W117+W118</f>
        <v>56218.447999999997</v>
      </c>
      <c r="X114" s="35">
        <f t="shared" si="426"/>
        <v>1090419.693</v>
      </c>
      <c r="Y114" s="35">
        <f>Y116+Y117+Y118</f>
        <v>432.96</v>
      </c>
      <c r="Z114" s="35">
        <f t="shared" si="427"/>
        <v>1090852.6529999999</v>
      </c>
      <c r="AA114" s="35">
        <f>AA116+AA117+AA118</f>
        <v>27321.378000000001</v>
      </c>
      <c r="AB114" s="35">
        <f t="shared" si="428"/>
        <v>1118174.031</v>
      </c>
      <c r="AC114" s="35">
        <f>AC116+AC117+AC118</f>
        <v>2278.2350000000001</v>
      </c>
      <c r="AD114" s="35">
        <f t="shared" si="429"/>
        <v>1120452.2660000001</v>
      </c>
      <c r="AE114" s="35">
        <f>AE116+AE117+AE118</f>
        <v>30000</v>
      </c>
      <c r="AF114" s="35">
        <f t="shared" si="430"/>
        <v>1150452.2660000001</v>
      </c>
      <c r="AG114" s="35">
        <f>AG116+AG117+AG118</f>
        <v>12720</v>
      </c>
      <c r="AH114" s="35">
        <f t="shared" si="431"/>
        <v>1163172.2660000001</v>
      </c>
      <c r="AI114" s="35">
        <f>AI116+AI117+AI118</f>
        <v>21794.523000000001</v>
      </c>
      <c r="AJ114" s="35">
        <f t="shared" si="432"/>
        <v>1184966.7890000001</v>
      </c>
      <c r="AK114" s="35">
        <f>AK116+AK117+AK118</f>
        <v>-21794.523000000001</v>
      </c>
      <c r="AL114" s="35">
        <f t="shared" si="433"/>
        <v>1163172.2660000001</v>
      </c>
      <c r="AM114" s="46">
        <f>AM116+AM117+AM118</f>
        <v>1433275.8129999998</v>
      </c>
      <c r="AN114" s="35">
        <f t="shared" si="434"/>
        <v>2596448.0789999999</v>
      </c>
      <c r="AO114" s="35">
        <f t="shared" ref="AO114:BS114" si="489">AO116+AO117+AO118</f>
        <v>4577948.6999999993</v>
      </c>
      <c r="AP114" s="35">
        <f t="shared" ref="AP114:AR114" si="490">AP116+AP117+AP118</f>
        <v>-1417383.4</v>
      </c>
      <c r="AQ114" s="35">
        <f t="shared" si="487"/>
        <v>3160565.2999999993</v>
      </c>
      <c r="AR114" s="35">
        <f t="shared" si="490"/>
        <v>0</v>
      </c>
      <c r="AS114" s="35">
        <f t="shared" si="436"/>
        <v>3160565.2999999993</v>
      </c>
      <c r="AT114" s="35">
        <f t="shared" ref="AT114:AV114" si="491">AT116+AT117+AT118</f>
        <v>0</v>
      </c>
      <c r="AU114" s="35">
        <f t="shared" si="437"/>
        <v>3160565.2999999993</v>
      </c>
      <c r="AV114" s="35">
        <f t="shared" si="491"/>
        <v>0</v>
      </c>
      <c r="AW114" s="35">
        <f t="shared" si="438"/>
        <v>3160565.2999999993</v>
      </c>
      <c r="AX114" s="35">
        <f t="shared" ref="AX114:AZ114" si="492">AX116+AX117+AX118</f>
        <v>-196067.99800000002</v>
      </c>
      <c r="AY114" s="35">
        <f t="shared" si="439"/>
        <v>2964497.3019999992</v>
      </c>
      <c r="AZ114" s="35">
        <f t="shared" si="492"/>
        <v>0</v>
      </c>
      <c r="BA114" s="35">
        <f t="shared" si="440"/>
        <v>2964497.3019999992</v>
      </c>
      <c r="BB114" s="35">
        <f t="shared" ref="BB114:BD114" si="493">BB116+BB117+BB118</f>
        <v>0</v>
      </c>
      <c r="BC114" s="35">
        <f t="shared" si="441"/>
        <v>2964497.3019999992</v>
      </c>
      <c r="BD114" s="35">
        <f t="shared" si="493"/>
        <v>0</v>
      </c>
      <c r="BE114" s="35">
        <f t="shared" si="442"/>
        <v>2964497.3019999992</v>
      </c>
      <c r="BF114" s="35">
        <f t="shared" ref="BF114:BH114" si="494">BF116+BF117+BF118</f>
        <v>0</v>
      </c>
      <c r="BG114" s="35">
        <f t="shared" si="443"/>
        <v>2964497.3019999992</v>
      </c>
      <c r="BH114" s="35">
        <f t="shared" si="494"/>
        <v>0</v>
      </c>
      <c r="BI114" s="35">
        <f t="shared" si="444"/>
        <v>2964497.3019999992</v>
      </c>
      <c r="BJ114" s="35">
        <f t="shared" ref="BJ114:BL114" si="495">BJ116+BJ117+BJ118</f>
        <v>40863.512000000002</v>
      </c>
      <c r="BK114" s="35">
        <f t="shared" si="445"/>
        <v>3005360.8139999993</v>
      </c>
      <c r="BL114" s="35">
        <f t="shared" si="495"/>
        <v>0</v>
      </c>
      <c r="BM114" s="35">
        <f t="shared" si="446"/>
        <v>3005360.8139999993</v>
      </c>
      <c r="BN114" s="35">
        <f t="shared" ref="BN114:BP114" si="496">BN116+BN117+BN118</f>
        <v>0</v>
      </c>
      <c r="BO114" s="35">
        <f t="shared" si="447"/>
        <v>3005360.8139999993</v>
      </c>
      <c r="BP114" s="46">
        <f t="shared" si="496"/>
        <v>-2443621.0999999996</v>
      </c>
      <c r="BQ114" s="35">
        <f t="shared" si="448"/>
        <v>561739.71399999969</v>
      </c>
      <c r="BR114" s="35">
        <f t="shared" si="489"/>
        <v>649689.69999999995</v>
      </c>
      <c r="BS114" s="35">
        <f t="shared" si="489"/>
        <v>0</v>
      </c>
      <c r="BT114" s="35">
        <f t="shared" si="488"/>
        <v>649689.69999999995</v>
      </c>
      <c r="BU114" s="35">
        <f t="shared" ref="BU114:BW114" si="497">BU116+BU117+BU118</f>
        <v>0</v>
      </c>
      <c r="BV114" s="35">
        <f t="shared" si="449"/>
        <v>649689.69999999995</v>
      </c>
      <c r="BW114" s="35">
        <f t="shared" si="497"/>
        <v>0</v>
      </c>
      <c r="BX114" s="35">
        <f t="shared" si="450"/>
        <v>649689.69999999995</v>
      </c>
      <c r="BY114" s="35">
        <f t="shared" ref="BY114:CA114" si="498">BY116+BY117+BY118</f>
        <v>0</v>
      </c>
      <c r="BZ114" s="35">
        <f t="shared" si="451"/>
        <v>649689.69999999995</v>
      </c>
      <c r="CA114" s="35">
        <f t="shared" si="498"/>
        <v>50423.485999999997</v>
      </c>
      <c r="CB114" s="35">
        <f t="shared" si="452"/>
        <v>700113.18599999999</v>
      </c>
      <c r="CC114" s="35">
        <f t="shared" ref="CC114:CE114" si="499">CC116+CC117+CC118</f>
        <v>0</v>
      </c>
      <c r="CD114" s="35">
        <f t="shared" si="453"/>
        <v>700113.18599999999</v>
      </c>
      <c r="CE114" s="35">
        <f t="shared" si="499"/>
        <v>0</v>
      </c>
      <c r="CF114" s="35">
        <f t="shared" si="454"/>
        <v>700113.18599999999</v>
      </c>
      <c r="CG114" s="35">
        <f t="shared" ref="CG114:CI114" si="500">CG116+CG117+CG118</f>
        <v>0</v>
      </c>
      <c r="CH114" s="35">
        <f t="shared" si="455"/>
        <v>700113.18599999999</v>
      </c>
      <c r="CI114" s="35">
        <f t="shared" si="500"/>
        <v>-500000</v>
      </c>
      <c r="CJ114" s="35">
        <f t="shared" si="456"/>
        <v>200113.18599999999</v>
      </c>
      <c r="CK114" s="35">
        <f t="shared" ref="CK114:CM114" si="501">CK116+CK117+CK118</f>
        <v>0</v>
      </c>
      <c r="CL114" s="35">
        <f t="shared" si="457"/>
        <v>200113.18599999999</v>
      </c>
      <c r="CM114" s="46">
        <f t="shared" si="501"/>
        <v>707416.9</v>
      </c>
      <c r="CN114" s="35">
        <f t="shared" si="458"/>
        <v>907530.08600000001</v>
      </c>
      <c r="CO114" s="29"/>
      <c r="CQ114" s="11"/>
    </row>
    <row r="115" spans="1:95" x14ac:dyDescent="0.35">
      <c r="A115" s="1"/>
      <c r="B115" s="7" t="s">
        <v>5</v>
      </c>
      <c r="C115" s="6"/>
      <c r="D115" s="3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78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46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46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46"/>
      <c r="CN115" s="35"/>
      <c r="CO115" s="29"/>
      <c r="CQ115" s="11"/>
    </row>
    <row r="116" spans="1:95" hidden="1" x14ac:dyDescent="0.35">
      <c r="A116" s="1"/>
      <c r="B116" s="5" t="s">
        <v>6</v>
      </c>
      <c r="C116" s="6"/>
      <c r="D116" s="35">
        <v>154571.4</v>
      </c>
      <c r="E116" s="35"/>
      <c r="F116" s="35">
        <f t="shared" si="486"/>
        <v>154571.4</v>
      </c>
      <c r="G116" s="35">
        <f>189570.112+36577.073-41360.692+34169.947</f>
        <v>218956.44</v>
      </c>
      <c r="H116" s="35">
        <f t="shared" ref="H116:H119" si="502">F116+G116</f>
        <v>373527.83999999997</v>
      </c>
      <c r="I116" s="35">
        <v>2561.8420000000001</v>
      </c>
      <c r="J116" s="35">
        <f t="shared" ref="J116:J119" si="503">H116+I116</f>
        <v>376089.68199999997</v>
      </c>
      <c r="K116" s="35"/>
      <c r="L116" s="35">
        <f t="shared" ref="L116:L119" si="504">J116+K116</f>
        <v>376089.68199999997</v>
      </c>
      <c r="M116" s="35"/>
      <c r="N116" s="35">
        <f t="shared" ref="N116:N119" si="505">L116+M116</f>
        <v>376089.68199999997</v>
      </c>
      <c r="O116" s="78">
        <f>48359.987-1056.8+1056.8</f>
        <v>48359.987000000001</v>
      </c>
      <c r="P116" s="35">
        <f t="shared" ref="P116:P119" si="506">N116+O116</f>
        <v>424449.66899999999</v>
      </c>
      <c r="Q116" s="35">
        <f>766.991+408.923</f>
        <v>1175.914</v>
      </c>
      <c r="R116" s="35">
        <f t="shared" ref="R116:R119" si="507">P116+Q116</f>
        <v>425625.58299999998</v>
      </c>
      <c r="S116" s="35">
        <v>10868.319</v>
      </c>
      <c r="T116" s="35">
        <f t="shared" ref="T116:T119" si="508">R116+S116</f>
        <v>436493.902</v>
      </c>
      <c r="U116" s="35">
        <v>202.001</v>
      </c>
      <c r="V116" s="35">
        <f t="shared" ref="V116:V119" si="509">T116+U116</f>
        <v>436695.90299999999</v>
      </c>
      <c r="W116" s="35">
        <v>56218.447999999997</v>
      </c>
      <c r="X116" s="35">
        <f t="shared" ref="X116:X119" si="510">V116+W116</f>
        <v>492914.35099999997</v>
      </c>
      <c r="Y116" s="35">
        <v>432.96</v>
      </c>
      <c r="Z116" s="35">
        <f t="shared" ref="Z116:Z119" si="511">X116+Y116</f>
        <v>493347.31099999999</v>
      </c>
      <c r="AA116" s="35">
        <v>27321.378000000001</v>
      </c>
      <c r="AB116" s="35">
        <f t="shared" ref="AB116:AB119" si="512">Z116+AA116</f>
        <v>520668.68900000001</v>
      </c>
      <c r="AC116" s="35">
        <f>2278.235</f>
        <v>2278.2350000000001</v>
      </c>
      <c r="AD116" s="35">
        <f t="shared" ref="AD116:AD119" si="513">AB116+AC116</f>
        <v>522946.924</v>
      </c>
      <c r="AE116" s="35">
        <v>30000</v>
      </c>
      <c r="AF116" s="35">
        <f t="shared" ref="AF116:AF119" si="514">AD116+AE116</f>
        <v>552946.924</v>
      </c>
      <c r="AG116" s="35">
        <v>12720</v>
      </c>
      <c r="AH116" s="35">
        <f t="shared" ref="AH116:AH119" si="515">AF116+AG116</f>
        <v>565666.924</v>
      </c>
      <c r="AI116" s="35">
        <v>21794.523000000001</v>
      </c>
      <c r="AJ116" s="35">
        <f t="shared" ref="AJ116:AJ119" si="516">AH116+AI116</f>
        <v>587461.44700000004</v>
      </c>
      <c r="AK116" s="35">
        <v>-21794.523000000001</v>
      </c>
      <c r="AL116" s="35">
        <f t="shared" ref="AL116:AL119" si="517">AJ116+AK116</f>
        <v>565666.924</v>
      </c>
      <c r="AM116" s="46">
        <f>41325.613</f>
        <v>41325.612999999998</v>
      </c>
      <c r="AN116" s="35">
        <f t="shared" ref="AN116:AN119" si="518">AL116+AM116</f>
        <v>606992.53700000001</v>
      </c>
      <c r="AO116" s="35">
        <v>0</v>
      </c>
      <c r="AP116" s="35"/>
      <c r="AQ116" s="35">
        <f t="shared" si="487"/>
        <v>0</v>
      </c>
      <c r="AR116" s="35"/>
      <c r="AS116" s="35">
        <f t="shared" ref="AS116:AS119" si="519">AQ116+AR116</f>
        <v>0</v>
      </c>
      <c r="AT116" s="35"/>
      <c r="AU116" s="35">
        <f t="shared" ref="AU116:AU119" si="520">AS116+AT116</f>
        <v>0</v>
      </c>
      <c r="AV116" s="35"/>
      <c r="AW116" s="35">
        <f t="shared" ref="AW116:AW119" si="521">AU116+AV116</f>
        <v>0</v>
      </c>
      <c r="AX116" s="35"/>
      <c r="AY116" s="35">
        <f t="shared" ref="AY116:AY119" si="522">AW116+AX116</f>
        <v>0</v>
      </c>
      <c r="AZ116" s="35"/>
      <c r="BA116" s="35">
        <f t="shared" ref="BA116:BA119" si="523">AY116+AZ116</f>
        <v>0</v>
      </c>
      <c r="BB116" s="35"/>
      <c r="BC116" s="35">
        <f t="shared" ref="BC116:BC119" si="524">BA116+BB116</f>
        <v>0</v>
      </c>
      <c r="BD116" s="35"/>
      <c r="BE116" s="35">
        <f t="shared" ref="BE116:BE119" si="525">BC116+BD116</f>
        <v>0</v>
      </c>
      <c r="BF116" s="35"/>
      <c r="BG116" s="35">
        <f t="shared" ref="BG116:BG119" si="526">BE116+BF116</f>
        <v>0</v>
      </c>
      <c r="BH116" s="35"/>
      <c r="BI116" s="35">
        <f t="shared" ref="BI116:BI119" si="527">BG116+BH116</f>
        <v>0</v>
      </c>
      <c r="BJ116" s="35">
        <v>40863.512000000002</v>
      </c>
      <c r="BK116" s="35">
        <f t="shared" ref="BK116:BK119" si="528">BI116+BJ116</f>
        <v>40863.512000000002</v>
      </c>
      <c r="BL116" s="35"/>
      <c r="BM116" s="35">
        <f t="shared" ref="BM116:BM119" si="529">BK116+BL116</f>
        <v>40863.512000000002</v>
      </c>
      <c r="BN116" s="35"/>
      <c r="BO116" s="35">
        <f t="shared" ref="BO116:BO119" si="530">BM116+BN116</f>
        <v>40863.512000000002</v>
      </c>
      <c r="BP116" s="46"/>
      <c r="BQ116" s="35">
        <f t="shared" ref="BQ116:BQ119" si="531">BO116+BP116</f>
        <v>40863.512000000002</v>
      </c>
      <c r="BR116" s="35">
        <v>500000</v>
      </c>
      <c r="BS116" s="35"/>
      <c r="BT116" s="35">
        <f t="shared" si="488"/>
        <v>500000</v>
      </c>
      <c r="BU116" s="35"/>
      <c r="BV116" s="35">
        <f t="shared" ref="BV116:BV119" si="532">BT116+BU116</f>
        <v>500000</v>
      </c>
      <c r="BW116" s="35"/>
      <c r="BX116" s="35">
        <f t="shared" ref="BX116:BX119" si="533">BV116+BW116</f>
        <v>500000</v>
      </c>
      <c r="BY116" s="35"/>
      <c r="BZ116" s="35">
        <f t="shared" ref="BZ116:BZ119" si="534">BX116+BY116</f>
        <v>500000</v>
      </c>
      <c r="CA116" s="35"/>
      <c r="CB116" s="35">
        <f t="shared" ref="CB116:CB119" si="535">BZ116+CA116</f>
        <v>500000</v>
      </c>
      <c r="CC116" s="35"/>
      <c r="CD116" s="35">
        <f t="shared" ref="CD116:CD119" si="536">CB116+CC116</f>
        <v>500000</v>
      </c>
      <c r="CE116" s="35"/>
      <c r="CF116" s="35">
        <f t="shared" ref="CF116:CF119" si="537">CD116+CE116</f>
        <v>500000</v>
      </c>
      <c r="CG116" s="35"/>
      <c r="CH116" s="35">
        <f t="shared" ref="CH116:CH119" si="538">CF116+CG116</f>
        <v>500000</v>
      </c>
      <c r="CI116" s="35">
        <v>-500000</v>
      </c>
      <c r="CJ116" s="35">
        <f t="shared" ref="CJ116:CJ119" si="539">CH116+CI116</f>
        <v>0</v>
      </c>
      <c r="CK116" s="35"/>
      <c r="CL116" s="35">
        <f t="shared" ref="CL116:CL119" si="540">CJ116+CK116</f>
        <v>0</v>
      </c>
      <c r="CM116" s="46">
        <v>500000</v>
      </c>
      <c r="CN116" s="35">
        <f t="shared" ref="CN116:CN119" si="541">CL116+CM116</f>
        <v>500000</v>
      </c>
      <c r="CO116" s="29" t="s">
        <v>379</v>
      </c>
      <c r="CP116" s="23" t="s">
        <v>49</v>
      </c>
      <c r="CQ116" s="11"/>
    </row>
    <row r="117" spans="1:95" x14ac:dyDescent="0.35">
      <c r="A117" s="1"/>
      <c r="B117" s="7" t="s">
        <v>12</v>
      </c>
      <c r="C117" s="6"/>
      <c r="D117" s="35">
        <v>91719.2</v>
      </c>
      <c r="E117" s="35"/>
      <c r="F117" s="35">
        <f t="shared" si="486"/>
        <v>91719.2</v>
      </c>
      <c r="G117" s="35"/>
      <c r="H117" s="35">
        <f t="shared" si="502"/>
        <v>91719.2</v>
      </c>
      <c r="I117" s="35"/>
      <c r="J117" s="35">
        <f t="shared" si="503"/>
        <v>91719.2</v>
      </c>
      <c r="K117" s="35"/>
      <c r="L117" s="35">
        <f t="shared" si="504"/>
        <v>91719.2</v>
      </c>
      <c r="M117" s="35"/>
      <c r="N117" s="35">
        <f t="shared" si="505"/>
        <v>91719.2</v>
      </c>
      <c r="O117" s="78">
        <v>1056.8</v>
      </c>
      <c r="P117" s="35">
        <f t="shared" si="506"/>
        <v>92776</v>
      </c>
      <c r="Q117" s="35"/>
      <c r="R117" s="35">
        <f t="shared" si="507"/>
        <v>92776</v>
      </c>
      <c r="S117" s="35"/>
      <c r="T117" s="35">
        <f t="shared" si="508"/>
        <v>92776</v>
      </c>
      <c r="U117" s="35"/>
      <c r="V117" s="35">
        <f t="shared" si="509"/>
        <v>92776</v>
      </c>
      <c r="W117" s="35"/>
      <c r="X117" s="35">
        <f t="shared" si="510"/>
        <v>92776</v>
      </c>
      <c r="Y117" s="35"/>
      <c r="Z117" s="35">
        <f t="shared" si="511"/>
        <v>92776</v>
      </c>
      <c r="AA117" s="35"/>
      <c r="AB117" s="35">
        <f t="shared" si="512"/>
        <v>92776</v>
      </c>
      <c r="AC117" s="35"/>
      <c r="AD117" s="35">
        <f t="shared" si="513"/>
        <v>92776</v>
      </c>
      <c r="AE117" s="35"/>
      <c r="AF117" s="35">
        <f t="shared" si="514"/>
        <v>92776</v>
      </c>
      <c r="AG117" s="35"/>
      <c r="AH117" s="35">
        <f t="shared" si="515"/>
        <v>92776</v>
      </c>
      <c r="AI117" s="35"/>
      <c r="AJ117" s="35">
        <f t="shared" si="516"/>
        <v>92776</v>
      </c>
      <c r="AK117" s="35"/>
      <c r="AL117" s="35">
        <f t="shared" si="517"/>
        <v>92776</v>
      </c>
      <c r="AM117" s="46">
        <v>-5286</v>
      </c>
      <c r="AN117" s="35">
        <f t="shared" si="518"/>
        <v>87490</v>
      </c>
      <c r="AO117" s="35">
        <v>99793.1</v>
      </c>
      <c r="AP117" s="35"/>
      <c r="AQ117" s="35">
        <f t="shared" si="487"/>
        <v>99793.1</v>
      </c>
      <c r="AR117" s="35"/>
      <c r="AS117" s="35">
        <f t="shared" si="519"/>
        <v>99793.1</v>
      </c>
      <c r="AT117" s="35"/>
      <c r="AU117" s="35">
        <f t="shared" si="520"/>
        <v>99793.1</v>
      </c>
      <c r="AV117" s="35"/>
      <c r="AW117" s="35">
        <f t="shared" si="521"/>
        <v>99793.1</v>
      </c>
      <c r="AX117" s="35">
        <v>-75909.899000000005</v>
      </c>
      <c r="AY117" s="35">
        <f t="shared" si="522"/>
        <v>23883.201000000001</v>
      </c>
      <c r="AZ117" s="35"/>
      <c r="BA117" s="35">
        <f t="shared" si="523"/>
        <v>23883.201000000001</v>
      </c>
      <c r="BB117" s="35"/>
      <c r="BC117" s="35">
        <f t="shared" si="524"/>
        <v>23883.201000000001</v>
      </c>
      <c r="BD117" s="35"/>
      <c r="BE117" s="35">
        <f t="shared" si="525"/>
        <v>23883.201000000001</v>
      </c>
      <c r="BF117" s="35"/>
      <c r="BG117" s="35">
        <f t="shared" si="526"/>
        <v>23883.201000000001</v>
      </c>
      <c r="BH117" s="35"/>
      <c r="BI117" s="35">
        <f t="shared" si="527"/>
        <v>23883.201000000001</v>
      </c>
      <c r="BJ117" s="35"/>
      <c r="BK117" s="35">
        <f t="shared" si="528"/>
        <v>23883.201000000001</v>
      </c>
      <c r="BL117" s="35"/>
      <c r="BM117" s="35">
        <f t="shared" si="529"/>
        <v>23883.201000000001</v>
      </c>
      <c r="BN117" s="35"/>
      <c r="BO117" s="35">
        <f t="shared" si="530"/>
        <v>23883.201000000001</v>
      </c>
      <c r="BP117" s="46">
        <v>43884.2</v>
      </c>
      <c r="BQ117" s="35">
        <f t="shared" si="531"/>
        <v>67767.400999999998</v>
      </c>
      <c r="BR117" s="35">
        <v>149689.70000000001</v>
      </c>
      <c r="BS117" s="35"/>
      <c r="BT117" s="35">
        <f t="shared" si="488"/>
        <v>149689.70000000001</v>
      </c>
      <c r="BU117" s="35"/>
      <c r="BV117" s="35">
        <f t="shared" si="532"/>
        <v>149689.70000000001</v>
      </c>
      <c r="BW117" s="35"/>
      <c r="BX117" s="35">
        <f t="shared" si="533"/>
        <v>149689.70000000001</v>
      </c>
      <c r="BY117" s="35"/>
      <c r="BZ117" s="35">
        <f t="shared" si="534"/>
        <v>149689.70000000001</v>
      </c>
      <c r="CA117" s="35">
        <v>50423.485999999997</v>
      </c>
      <c r="CB117" s="35">
        <f t="shared" si="535"/>
        <v>200113.18600000002</v>
      </c>
      <c r="CC117" s="35"/>
      <c r="CD117" s="35">
        <f t="shared" si="536"/>
        <v>200113.18600000002</v>
      </c>
      <c r="CE117" s="35"/>
      <c r="CF117" s="35">
        <f t="shared" si="537"/>
        <v>200113.18600000002</v>
      </c>
      <c r="CG117" s="35"/>
      <c r="CH117" s="35">
        <f t="shared" si="538"/>
        <v>200113.18600000002</v>
      </c>
      <c r="CI117" s="35"/>
      <c r="CJ117" s="35">
        <f t="shared" si="539"/>
        <v>200113.18600000002</v>
      </c>
      <c r="CK117" s="35"/>
      <c r="CL117" s="35">
        <f t="shared" si="540"/>
        <v>200113.18600000002</v>
      </c>
      <c r="CM117" s="46">
        <v>207416.9</v>
      </c>
      <c r="CN117" s="35">
        <f t="shared" si="541"/>
        <v>407530.08600000001</v>
      </c>
      <c r="CO117" s="29" t="s">
        <v>339</v>
      </c>
      <c r="CQ117" s="11"/>
    </row>
    <row r="118" spans="1:95" ht="36" x14ac:dyDescent="0.35">
      <c r="A118" s="1"/>
      <c r="B118" s="59" t="s">
        <v>26</v>
      </c>
      <c r="C118" s="59"/>
      <c r="D118" s="35">
        <v>865132.3</v>
      </c>
      <c r="E118" s="35">
        <f>-344676.8-23000.6</f>
        <v>-367677.39999999997</v>
      </c>
      <c r="F118" s="35">
        <f t="shared" si="486"/>
        <v>497454.90000000008</v>
      </c>
      <c r="G118" s="35"/>
      <c r="H118" s="35">
        <f t="shared" si="502"/>
        <v>497454.90000000008</v>
      </c>
      <c r="I118" s="35"/>
      <c r="J118" s="35">
        <f t="shared" si="503"/>
        <v>497454.90000000008</v>
      </c>
      <c r="K118" s="35"/>
      <c r="L118" s="35">
        <f t="shared" si="504"/>
        <v>497454.90000000008</v>
      </c>
      <c r="M118" s="35"/>
      <c r="N118" s="35">
        <f t="shared" si="505"/>
        <v>497454.90000000008</v>
      </c>
      <c r="O118" s="78">
        <v>7274.442</v>
      </c>
      <c r="P118" s="35">
        <f t="shared" si="506"/>
        <v>504729.34200000006</v>
      </c>
      <c r="Q118" s="35"/>
      <c r="R118" s="35">
        <f t="shared" si="507"/>
        <v>504729.34200000006</v>
      </c>
      <c r="S118" s="35"/>
      <c r="T118" s="35">
        <f t="shared" si="508"/>
        <v>504729.34200000006</v>
      </c>
      <c r="U118" s="35"/>
      <c r="V118" s="35">
        <f t="shared" si="509"/>
        <v>504729.34200000006</v>
      </c>
      <c r="W118" s="35"/>
      <c r="X118" s="35">
        <f t="shared" si="510"/>
        <v>504729.34200000006</v>
      </c>
      <c r="Y118" s="35"/>
      <c r="Z118" s="35">
        <f t="shared" si="511"/>
        <v>504729.34200000006</v>
      </c>
      <c r="AA118" s="35"/>
      <c r="AB118" s="35">
        <f t="shared" si="512"/>
        <v>504729.34200000006</v>
      </c>
      <c r="AC118" s="35"/>
      <c r="AD118" s="35">
        <f t="shared" si="513"/>
        <v>504729.34200000006</v>
      </c>
      <c r="AE118" s="35"/>
      <c r="AF118" s="35">
        <f t="shared" si="514"/>
        <v>504729.34200000006</v>
      </c>
      <c r="AG118" s="35"/>
      <c r="AH118" s="35">
        <f t="shared" si="515"/>
        <v>504729.34200000006</v>
      </c>
      <c r="AI118" s="35"/>
      <c r="AJ118" s="35">
        <f t="shared" si="516"/>
        <v>504729.34200000006</v>
      </c>
      <c r="AK118" s="35"/>
      <c r="AL118" s="35">
        <f t="shared" si="517"/>
        <v>504729.34200000006</v>
      </c>
      <c r="AM118" s="46">
        <v>1397236.2</v>
      </c>
      <c r="AN118" s="35">
        <f t="shared" si="518"/>
        <v>1901965.5419999999</v>
      </c>
      <c r="AO118" s="35">
        <v>4478155.5999999996</v>
      </c>
      <c r="AP118" s="35">
        <f>-250718.5-1166664.9</f>
        <v>-1417383.4</v>
      </c>
      <c r="AQ118" s="35">
        <f t="shared" si="487"/>
        <v>3060772.1999999997</v>
      </c>
      <c r="AR118" s="35"/>
      <c r="AS118" s="35">
        <f t="shared" si="519"/>
        <v>3060772.1999999997</v>
      </c>
      <c r="AT118" s="35"/>
      <c r="AU118" s="35">
        <f t="shared" si="520"/>
        <v>3060772.1999999997</v>
      </c>
      <c r="AV118" s="35"/>
      <c r="AW118" s="35">
        <f t="shared" si="521"/>
        <v>3060772.1999999997</v>
      </c>
      <c r="AX118" s="35">
        <v>-120158.099</v>
      </c>
      <c r="AY118" s="35">
        <f t="shared" si="522"/>
        <v>2940614.1009999998</v>
      </c>
      <c r="AZ118" s="35"/>
      <c r="BA118" s="35">
        <f t="shared" si="523"/>
        <v>2940614.1009999998</v>
      </c>
      <c r="BB118" s="35"/>
      <c r="BC118" s="35">
        <f t="shared" si="524"/>
        <v>2940614.1009999998</v>
      </c>
      <c r="BD118" s="35"/>
      <c r="BE118" s="35">
        <f t="shared" si="525"/>
        <v>2940614.1009999998</v>
      </c>
      <c r="BF118" s="35"/>
      <c r="BG118" s="35">
        <f t="shared" si="526"/>
        <v>2940614.1009999998</v>
      </c>
      <c r="BH118" s="35"/>
      <c r="BI118" s="35">
        <f t="shared" si="527"/>
        <v>2940614.1009999998</v>
      </c>
      <c r="BJ118" s="35"/>
      <c r="BK118" s="35">
        <f t="shared" si="528"/>
        <v>2940614.1009999998</v>
      </c>
      <c r="BL118" s="35"/>
      <c r="BM118" s="35">
        <f t="shared" si="529"/>
        <v>2940614.1009999998</v>
      </c>
      <c r="BN118" s="35"/>
      <c r="BO118" s="35">
        <f t="shared" si="530"/>
        <v>2940614.1009999998</v>
      </c>
      <c r="BP118" s="46">
        <v>-2487505.2999999998</v>
      </c>
      <c r="BQ118" s="35">
        <f t="shared" si="531"/>
        <v>453108.80099999998</v>
      </c>
      <c r="BR118" s="35">
        <v>0</v>
      </c>
      <c r="BS118" s="35"/>
      <c r="BT118" s="35">
        <f t="shared" si="488"/>
        <v>0</v>
      </c>
      <c r="BU118" s="35"/>
      <c r="BV118" s="35">
        <f t="shared" si="532"/>
        <v>0</v>
      </c>
      <c r="BW118" s="35"/>
      <c r="BX118" s="35">
        <f t="shared" si="533"/>
        <v>0</v>
      </c>
      <c r="BY118" s="35"/>
      <c r="BZ118" s="35">
        <f t="shared" si="534"/>
        <v>0</v>
      </c>
      <c r="CA118" s="35"/>
      <c r="CB118" s="35">
        <f t="shared" si="535"/>
        <v>0</v>
      </c>
      <c r="CC118" s="35"/>
      <c r="CD118" s="35">
        <f t="shared" si="536"/>
        <v>0</v>
      </c>
      <c r="CE118" s="35"/>
      <c r="CF118" s="35">
        <f t="shared" si="537"/>
        <v>0</v>
      </c>
      <c r="CG118" s="35"/>
      <c r="CH118" s="35">
        <f t="shared" si="538"/>
        <v>0</v>
      </c>
      <c r="CI118" s="35"/>
      <c r="CJ118" s="35">
        <f t="shared" si="539"/>
        <v>0</v>
      </c>
      <c r="CK118" s="35"/>
      <c r="CL118" s="35">
        <f t="shared" si="540"/>
        <v>0</v>
      </c>
      <c r="CM118" s="46"/>
      <c r="CN118" s="35">
        <f t="shared" si="541"/>
        <v>0</v>
      </c>
      <c r="CO118" s="29" t="s">
        <v>228</v>
      </c>
      <c r="CQ118" s="11"/>
    </row>
    <row r="119" spans="1:95" ht="54" x14ac:dyDescent="0.35">
      <c r="A119" s="1" t="s">
        <v>145</v>
      </c>
      <c r="B119" s="5" t="s">
        <v>346</v>
      </c>
      <c r="C119" s="6" t="s">
        <v>32</v>
      </c>
      <c r="D119" s="35">
        <f>D121</f>
        <v>272906</v>
      </c>
      <c r="E119" s="35">
        <f>E121</f>
        <v>0</v>
      </c>
      <c r="F119" s="35">
        <f t="shared" si="486"/>
        <v>272906</v>
      </c>
      <c r="G119" s="35">
        <f>G121</f>
        <v>0</v>
      </c>
      <c r="H119" s="35">
        <f t="shared" si="502"/>
        <v>272906</v>
      </c>
      <c r="I119" s="35">
        <f>I121</f>
        <v>0</v>
      </c>
      <c r="J119" s="35">
        <f t="shared" si="503"/>
        <v>272906</v>
      </c>
      <c r="K119" s="35">
        <f>K121</f>
        <v>0</v>
      </c>
      <c r="L119" s="35">
        <f t="shared" si="504"/>
        <v>272906</v>
      </c>
      <c r="M119" s="35">
        <f>M121</f>
        <v>0</v>
      </c>
      <c r="N119" s="35">
        <f t="shared" si="505"/>
        <v>272906</v>
      </c>
      <c r="O119" s="78">
        <f>O121</f>
        <v>0</v>
      </c>
      <c r="P119" s="35">
        <f t="shared" si="506"/>
        <v>272906</v>
      </c>
      <c r="Q119" s="35">
        <f>Q121</f>
        <v>0</v>
      </c>
      <c r="R119" s="35">
        <f t="shared" si="507"/>
        <v>272906</v>
      </c>
      <c r="S119" s="35">
        <f>S121</f>
        <v>0</v>
      </c>
      <c r="T119" s="35">
        <f t="shared" si="508"/>
        <v>272906</v>
      </c>
      <c r="U119" s="35">
        <f>U121</f>
        <v>0</v>
      </c>
      <c r="V119" s="35">
        <f t="shared" si="509"/>
        <v>272906</v>
      </c>
      <c r="W119" s="35">
        <f>W121</f>
        <v>0</v>
      </c>
      <c r="X119" s="35">
        <f t="shared" si="510"/>
        <v>272906</v>
      </c>
      <c r="Y119" s="35">
        <f>Y121</f>
        <v>0</v>
      </c>
      <c r="Z119" s="35">
        <f t="shared" si="511"/>
        <v>272906</v>
      </c>
      <c r="AA119" s="35">
        <f>AA121</f>
        <v>0</v>
      </c>
      <c r="AB119" s="35">
        <f t="shared" si="512"/>
        <v>272906</v>
      </c>
      <c r="AC119" s="35">
        <f>AC121</f>
        <v>0</v>
      </c>
      <c r="AD119" s="35">
        <f t="shared" si="513"/>
        <v>272906</v>
      </c>
      <c r="AE119" s="35">
        <f>AE121</f>
        <v>0</v>
      </c>
      <c r="AF119" s="35">
        <f t="shared" si="514"/>
        <v>272906</v>
      </c>
      <c r="AG119" s="35">
        <f>AG121</f>
        <v>0</v>
      </c>
      <c r="AH119" s="35">
        <f t="shared" si="515"/>
        <v>272906</v>
      </c>
      <c r="AI119" s="35">
        <f>AI121</f>
        <v>0</v>
      </c>
      <c r="AJ119" s="35">
        <f t="shared" si="516"/>
        <v>272906</v>
      </c>
      <c r="AK119" s="35">
        <f>AK121</f>
        <v>0</v>
      </c>
      <c r="AL119" s="35">
        <f t="shared" si="517"/>
        <v>272906</v>
      </c>
      <c r="AM119" s="46">
        <f>AM121</f>
        <v>69068.899999999994</v>
      </c>
      <c r="AN119" s="35">
        <f t="shared" si="518"/>
        <v>341974.9</v>
      </c>
      <c r="AO119" s="35">
        <f t="shared" ref="AO119:BS119" si="542">AO121</f>
        <v>262018.8</v>
      </c>
      <c r="AP119" s="35">
        <f t="shared" ref="AP119:AR119" si="543">AP121</f>
        <v>0</v>
      </c>
      <c r="AQ119" s="35">
        <f t="shared" si="487"/>
        <v>262018.8</v>
      </c>
      <c r="AR119" s="35">
        <f t="shared" si="543"/>
        <v>0</v>
      </c>
      <c r="AS119" s="35">
        <f t="shared" si="519"/>
        <v>262018.8</v>
      </c>
      <c r="AT119" s="35">
        <f t="shared" ref="AT119:AV119" si="544">AT121</f>
        <v>0</v>
      </c>
      <c r="AU119" s="35">
        <f t="shared" si="520"/>
        <v>262018.8</v>
      </c>
      <c r="AV119" s="35">
        <f t="shared" si="544"/>
        <v>0</v>
      </c>
      <c r="AW119" s="35">
        <f t="shared" si="521"/>
        <v>262018.8</v>
      </c>
      <c r="AX119" s="35">
        <f t="shared" ref="AX119:AZ119" si="545">AX121</f>
        <v>0</v>
      </c>
      <c r="AY119" s="35">
        <f t="shared" si="522"/>
        <v>262018.8</v>
      </c>
      <c r="AZ119" s="35">
        <f t="shared" si="545"/>
        <v>0</v>
      </c>
      <c r="BA119" s="35">
        <f t="shared" si="523"/>
        <v>262018.8</v>
      </c>
      <c r="BB119" s="35">
        <f t="shared" ref="BB119:BD119" si="546">BB121</f>
        <v>0</v>
      </c>
      <c r="BC119" s="35">
        <f t="shared" si="524"/>
        <v>262018.8</v>
      </c>
      <c r="BD119" s="35">
        <f t="shared" si="546"/>
        <v>0</v>
      </c>
      <c r="BE119" s="35">
        <f t="shared" si="525"/>
        <v>262018.8</v>
      </c>
      <c r="BF119" s="35">
        <f t="shared" ref="BF119:BH119" si="547">BF121</f>
        <v>0</v>
      </c>
      <c r="BG119" s="35">
        <f t="shared" si="526"/>
        <v>262018.8</v>
      </c>
      <c r="BH119" s="35">
        <f t="shared" si="547"/>
        <v>0</v>
      </c>
      <c r="BI119" s="35">
        <f t="shared" si="527"/>
        <v>262018.8</v>
      </c>
      <c r="BJ119" s="35">
        <f t="shared" ref="BJ119:BL119" si="548">BJ121</f>
        <v>0</v>
      </c>
      <c r="BK119" s="35">
        <f t="shared" si="528"/>
        <v>262018.8</v>
      </c>
      <c r="BL119" s="35">
        <f t="shared" si="548"/>
        <v>0</v>
      </c>
      <c r="BM119" s="35">
        <f t="shared" si="529"/>
        <v>262018.8</v>
      </c>
      <c r="BN119" s="35">
        <f t="shared" ref="BN119:BP119" si="549">BN121</f>
        <v>0</v>
      </c>
      <c r="BO119" s="35">
        <f t="shared" si="530"/>
        <v>262018.8</v>
      </c>
      <c r="BP119" s="46">
        <f t="shared" si="549"/>
        <v>311216.40000000002</v>
      </c>
      <c r="BQ119" s="35">
        <f t="shared" si="531"/>
        <v>573235.19999999995</v>
      </c>
      <c r="BR119" s="35">
        <f t="shared" si="542"/>
        <v>0</v>
      </c>
      <c r="BS119" s="35">
        <f t="shared" si="542"/>
        <v>0</v>
      </c>
      <c r="BT119" s="35">
        <f t="shared" si="488"/>
        <v>0</v>
      </c>
      <c r="BU119" s="35">
        <f t="shared" ref="BU119:BW119" si="550">BU121</f>
        <v>0</v>
      </c>
      <c r="BV119" s="35">
        <f t="shared" si="532"/>
        <v>0</v>
      </c>
      <c r="BW119" s="35">
        <f t="shared" si="550"/>
        <v>0</v>
      </c>
      <c r="BX119" s="35">
        <f t="shared" si="533"/>
        <v>0</v>
      </c>
      <c r="BY119" s="35">
        <f t="shared" ref="BY119:CA119" si="551">BY121</f>
        <v>0</v>
      </c>
      <c r="BZ119" s="35">
        <f t="shared" si="534"/>
        <v>0</v>
      </c>
      <c r="CA119" s="35">
        <f t="shared" si="551"/>
        <v>0</v>
      </c>
      <c r="CB119" s="35">
        <f t="shared" si="535"/>
        <v>0</v>
      </c>
      <c r="CC119" s="35">
        <f t="shared" ref="CC119:CE119" si="552">CC121</f>
        <v>0</v>
      </c>
      <c r="CD119" s="35">
        <f t="shared" si="536"/>
        <v>0</v>
      </c>
      <c r="CE119" s="35">
        <f t="shared" si="552"/>
        <v>0</v>
      </c>
      <c r="CF119" s="35">
        <f t="shared" si="537"/>
        <v>0</v>
      </c>
      <c r="CG119" s="35">
        <f t="shared" ref="CG119:CI119" si="553">CG121</f>
        <v>0</v>
      </c>
      <c r="CH119" s="35">
        <f t="shared" si="538"/>
        <v>0</v>
      </c>
      <c r="CI119" s="35">
        <f t="shared" si="553"/>
        <v>0</v>
      </c>
      <c r="CJ119" s="35">
        <f t="shared" si="539"/>
        <v>0</v>
      </c>
      <c r="CK119" s="35">
        <f t="shared" ref="CK119:CM119" si="554">CK121</f>
        <v>0</v>
      </c>
      <c r="CL119" s="35">
        <f t="shared" si="540"/>
        <v>0</v>
      </c>
      <c r="CM119" s="46">
        <f t="shared" si="554"/>
        <v>0</v>
      </c>
      <c r="CN119" s="35">
        <f t="shared" si="541"/>
        <v>0</v>
      </c>
      <c r="CO119" s="29"/>
      <c r="CQ119" s="11"/>
    </row>
    <row r="120" spans="1:95" x14ac:dyDescent="0.35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6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46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46"/>
      <c r="CN120" s="35"/>
      <c r="CO120" s="29"/>
      <c r="CQ120" s="11"/>
    </row>
    <row r="121" spans="1:95" ht="36" x14ac:dyDescent="0.35">
      <c r="A121" s="1"/>
      <c r="B121" s="59" t="s">
        <v>26</v>
      </c>
      <c r="C121" s="6"/>
      <c r="D121" s="35">
        <v>272906</v>
      </c>
      <c r="E121" s="35"/>
      <c r="F121" s="35">
        <f t="shared" si="486"/>
        <v>272906</v>
      </c>
      <c r="G121" s="35"/>
      <c r="H121" s="35">
        <f t="shared" ref="H121:H122" si="555">F121+G121</f>
        <v>272906</v>
      </c>
      <c r="I121" s="35"/>
      <c r="J121" s="35">
        <f t="shared" ref="J121:J122" si="556">H121+I121</f>
        <v>272906</v>
      </c>
      <c r="K121" s="35"/>
      <c r="L121" s="35">
        <f t="shared" ref="L121:L122" si="557">J121+K121</f>
        <v>272906</v>
      </c>
      <c r="M121" s="35"/>
      <c r="N121" s="35">
        <f t="shared" ref="N121:N122" si="558">L121+M121</f>
        <v>272906</v>
      </c>
      <c r="O121" s="78"/>
      <c r="P121" s="35">
        <f t="shared" ref="P121:P122" si="559">N121+O121</f>
        <v>272906</v>
      </c>
      <c r="Q121" s="35"/>
      <c r="R121" s="35">
        <f t="shared" ref="R121:R122" si="560">P121+Q121</f>
        <v>272906</v>
      </c>
      <c r="S121" s="35"/>
      <c r="T121" s="35">
        <f t="shared" ref="T121:T122" si="561">R121+S121</f>
        <v>272906</v>
      </c>
      <c r="U121" s="35"/>
      <c r="V121" s="35">
        <f t="shared" ref="V121:V122" si="562">T121+U121</f>
        <v>272906</v>
      </c>
      <c r="W121" s="35"/>
      <c r="X121" s="35">
        <f t="shared" ref="X121:X122" si="563">V121+W121</f>
        <v>272906</v>
      </c>
      <c r="Y121" s="35"/>
      <c r="Z121" s="35">
        <f t="shared" ref="Z121:Z122" si="564">X121+Y121</f>
        <v>272906</v>
      </c>
      <c r="AA121" s="35"/>
      <c r="AB121" s="35">
        <f t="shared" ref="AB121:AB122" si="565">Z121+AA121</f>
        <v>272906</v>
      </c>
      <c r="AC121" s="35"/>
      <c r="AD121" s="35">
        <f t="shared" ref="AD121:AD122" si="566">AB121+AC121</f>
        <v>272906</v>
      </c>
      <c r="AE121" s="35"/>
      <c r="AF121" s="35">
        <f t="shared" ref="AF121:AF122" si="567">AD121+AE121</f>
        <v>272906</v>
      </c>
      <c r="AG121" s="35"/>
      <c r="AH121" s="35">
        <f t="shared" ref="AH121:AH122" si="568">AF121+AG121</f>
        <v>272906</v>
      </c>
      <c r="AI121" s="35"/>
      <c r="AJ121" s="35">
        <f t="shared" ref="AJ121:AJ122" si="569">AH121+AI121</f>
        <v>272906</v>
      </c>
      <c r="AK121" s="35"/>
      <c r="AL121" s="35">
        <f t="shared" ref="AL121:AL122" si="570">AJ121+AK121</f>
        <v>272906</v>
      </c>
      <c r="AM121" s="46">
        <v>69068.899999999994</v>
      </c>
      <c r="AN121" s="35">
        <f t="shared" ref="AN121:AN122" si="571">AL121+AM121</f>
        <v>341974.9</v>
      </c>
      <c r="AO121" s="35">
        <v>262018.8</v>
      </c>
      <c r="AP121" s="35"/>
      <c r="AQ121" s="35">
        <f t="shared" si="487"/>
        <v>262018.8</v>
      </c>
      <c r="AR121" s="35"/>
      <c r="AS121" s="35">
        <f t="shared" ref="AS121:AS122" si="572">AQ121+AR121</f>
        <v>262018.8</v>
      </c>
      <c r="AT121" s="35"/>
      <c r="AU121" s="35">
        <f t="shared" ref="AU121:AU122" si="573">AS121+AT121</f>
        <v>262018.8</v>
      </c>
      <c r="AV121" s="35"/>
      <c r="AW121" s="35">
        <f t="shared" ref="AW121:AW122" si="574">AU121+AV121</f>
        <v>262018.8</v>
      </c>
      <c r="AX121" s="35"/>
      <c r="AY121" s="35">
        <f t="shared" ref="AY121:AY122" si="575">AW121+AX121</f>
        <v>262018.8</v>
      </c>
      <c r="AZ121" s="35"/>
      <c r="BA121" s="35">
        <f t="shared" ref="BA121:BA122" si="576">AY121+AZ121</f>
        <v>262018.8</v>
      </c>
      <c r="BB121" s="35"/>
      <c r="BC121" s="35">
        <f t="shared" ref="BC121:BC122" si="577">BA121+BB121</f>
        <v>262018.8</v>
      </c>
      <c r="BD121" s="35"/>
      <c r="BE121" s="35">
        <f t="shared" ref="BE121:BE122" si="578">BC121+BD121</f>
        <v>262018.8</v>
      </c>
      <c r="BF121" s="35"/>
      <c r="BG121" s="35">
        <f t="shared" ref="BG121:BG122" si="579">BE121+BF121</f>
        <v>262018.8</v>
      </c>
      <c r="BH121" s="35"/>
      <c r="BI121" s="35">
        <f t="shared" ref="BI121:BI122" si="580">BG121+BH121</f>
        <v>262018.8</v>
      </c>
      <c r="BJ121" s="35"/>
      <c r="BK121" s="35">
        <f t="shared" ref="BK121:BK122" si="581">BI121+BJ121</f>
        <v>262018.8</v>
      </c>
      <c r="BL121" s="35"/>
      <c r="BM121" s="35">
        <f t="shared" ref="BM121:BM122" si="582">BK121+BL121</f>
        <v>262018.8</v>
      </c>
      <c r="BN121" s="35"/>
      <c r="BO121" s="35">
        <f t="shared" ref="BO121:BO122" si="583">BM121+BN121</f>
        <v>262018.8</v>
      </c>
      <c r="BP121" s="46">
        <v>311216.40000000002</v>
      </c>
      <c r="BQ121" s="35">
        <f t="shared" ref="BQ121:BQ122" si="584">BO121+BP121</f>
        <v>573235.19999999995</v>
      </c>
      <c r="BR121" s="35">
        <v>0</v>
      </c>
      <c r="BS121" s="35"/>
      <c r="BT121" s="35">
        <f t="shared" si="488"/>
        <v>0</v>
      </c>
      <c r="BU121" s="35"/>
      <c r="BV121" s="35">
        <f t="shared" ref="BV121:BV122" si="585">BT121+BU121</f>
        <v>0</v>
      </c>
      <c r="BW121" s="35"/>
      <c r="BX121" s="35">
        <f t="shared" ref="BX121:BX122" si="586">BV121+BW121</f>
        <v>0</v>
      </c>
      <c r="BY121" s="35"/>
      <c r="BZ121" s="35">
        <f t="shared" ref="BZ121:BZ122" si="587">BX121+BY121</f>
        <v>0</v>
      </c>
      <c r="CA121" s="35"/>
      <c r="CB121" s="35">
        <f t="shared" ref="CB121:CB122" si="588">BZ121+CA121</f>
        <v>0</v>
      </c>
      <c r="CC121" s="35"/>
      <c r="CD121" s="35">
        <f t="shared" ref="CD121:CD122" si="589">CB121+CC121</f>
        <v>0</v>
      </c>
      <c r="CE121" s="35"/>
      <c r="CF121" s="35">
        <f t="shared" ref="CF121:CF122" si="590">CD121+CE121</f>
        <v>0</v>
      </c>
      <c r="CG121" s="35"/>
      <c r="CH121" s="35">
        <f t="shared" ref="CH121:CH122" si="591">CF121+CG121</f>
        <v>0</v>
      </c>
      <c r="CI121" s="35"/>
      <c r="CJ121" s="35">
        <f t="shared" ref="CJ121:CJ122" si="592">CH121+CI121</f>
        <v>0</v>
      </c>
      <c r="CK121" s="35"/>
      <c r="CL121" s="35">
        <f t="shared" ref="CL121:CL122" si="593">CJ121+CK121</f>
        <v>0</v>
      </c>
      <c r="CM121" s="46"/>
      <c r="CN121" s="35">
        <f t="shared" ref="CN121:CN122" si="594">CL121+CM121</f>
        <v>0</v>
      </c>
      <c r="CO121" s="29" t="s">
        <v>228</v>
      </c>
      <c r="CQ121" s="11"/>
    </row>
    <row r="122" spans="1:95" ht="120" customHeight="1" x14ac:dyDescent="0.35">
      <c r="A122" s="1" t="s">
        <v>146</v>
      </c>
      <c r="B122" s="59" t="s">
        <v>129</v>
      </c>
      <c r="C122" s="6" t="s">
        <v>3</v>
      </c>
      <c r="D122" s="35">
        <f>D124</f>
        <v>84835.199999999997</v>
      </c>
      <c r="E122" s="35">
        <f>E124</f>
        <v>0</v>
      </c>
      <c r="F122" s="35">
        <f t="shared" si="486"/>
        <v>84835.199999999997</v>
      </c>
      <c r="G122" s="35">
        <f>G124</f>
        <v>0</v>
      </c>
      <c r="H122" s="35">
        <f t="shared" si="555"/>
        <v>84835.199999999997</v>
      </c>
      <c r="I122" s="35">
        <f>I124</f>
        <v>0</v>
      </c>
      <c r="J122" s="35">
        <f t="shared" si="556"/>
        <v>84835.199999999997</v>
      </c>
      <c r="K122" s="35">
        <f>K124</f>
        <v>0</v>
      </c>
      <c r="L122" s="35">
        <f t="shared" si="557"/>
        <v>84835.199999999997</v>
      </c>
      <c r="M122" s="35">
        <f>M124</f>
        <v>0</v>
      </c>
      <c r="N122" s="35">
        <f t="shared" si="558"/>
        <v>84835.199999999997</v>
      </c>
      <c r="O122" s="78">
        <f>O124</f>
        <v>0</v>
      </c>
      <c r="P122" s="35">
        <f t="shared" si="559"/>
        <v>84835.199999999997</v>
      </c>
      <c r="Q122" s="35">
        <f>Q124</f>
        <v>0</v>
      </c>
      <c r="R122" s="35">
        <f t="shared" si="560"/>
        <v>84835.199999999997</v>
      </c>
      <c r="S122" s="35">
        <f>S124</f>
        <v>0</v>
      </c>
      <c r="T122" s="35">
        <f t="shared" si="561"/>
        <v>84835.199999999997</v>
      </c>
      <c r="U122" s="35">
        <f>U124</f>
        <v>0</v>
      </c>
      <c r="V122" s="35">
        <f t="shared" si="562"/>
        <v>84835.199999999997</v>
      </c>
      <c r="W122" s="35">
        <f>W124</f>
        <v>0</v>
      </c>
      <c r="X122" s="35">
        <f t="shared" si="563"/>
        <v>84835.199999999997</v>
      </c>
      <c r="Y122" s="35">
        <f>Y124</f>
        <v>0</v>
      </c>
      <c r="Z122" s="35">
        <f t="shared" si="564"/>
        <v>84835.199999999997</v>
      </c>
      <c r="AA122" s="35">
        <f>AA124</f>
        <v>0</v>
      </c>
      <c r="AB122" s="35">
        <f t="shared" si="565"/>
        <v>84835.199999999997</v>
      </c>
      <c r="AC122" s="35">
        <f>AC124</f>
        <v>0</v>
      </c>
      <c r="AD122" s="35">
        <f t="shared" si="566"/>
        <v>84835.199999999997</v>
      </c>
      <c r="AE122" s="35">
        <f>AE124</f>
        <v>0</v>
      </c>
      <c r="AF122" s="35">
        <f t="shared" si="567"/>
        <v>84835.199999999997</v>
      </c>
      <c r="AG122" s="35">
        <f>AG124</f>
        <v>0</v>
      </c>
      <c r="AH122" s="35">
        <f t="shared" si="568"/>
        <v>84835.199999999997</v>
      </c>
      <c r="AI122" s="35">
        <f>AI124</f>
        <v>0</v>
      </c>
      <c r="AJ122" s="35">
        <f t="shared" si="569"/>
        <v>84835.199999999997</v>
      </c>
      <c r="AK122" s="35">
        <f>AK124</f>
        <v>0</v>
      </c>
      <c r="AL122" s="35">
        <f t="shared" si="570"/>
        <v>84835.199999999997</v>
      </c>
      <c r="AM122" s="46">
        <f>AM124</f>
        <v>0</v>
      </c>
      <c r="AN122" s="35">
        <f t="shared" si="571"/>
        <v>84835.199999999997</v>
      </c>
      <c r="AO122" s="35">
        <f t="shared" ref="AO122:BS122" si="595">AO124</f>
        <v>82155.399999999994</v>
      </c>
      <c r="AP122" s="35">
        <f t="shared" ref="AP122:AR122" si="596">AP124</f>
        <v>0</v>
      </c>
      <c r="AQ122" s="35">
        <f t="shared" si="487"/>
        <v>82155.399999999994</v>
      </c>
      <c r="AR122" s="35">
        <f t="shared" si="596"/>
        <v>0</v>
      </c>
      <c r="AS122" s="35">
        <f t="shared" si="572"/>
        <v>82155.399999999994</v>
      </c>
      <c r="AT122" s="35">
        <f t="shared" ref="AT122:AV122" si="597">AT124</f>
        <v>0</v>
      </c>
      <c r="AU122" s="35">
        <f t="shared" si="573"/>
        <v>82155.399999999994</v>
      </c>
      <c r="AV122" s="35">
        <f t="shared" si="597"/>
        <v>0</v>
      </c>
      <c r="AW122" s="35">
        <f t="shared" si="574"/>
        <v>82155.399999999994</v>
      </c>
      <c r="AX122" s="35">
        <f t="shared" ref="AX122:AZ122" si="598">AX124</f>
        <v>0</v>
      </c>
      <c r="AY122" s="35">
        <f t="shared" si="575"/>
        <v>82155.399999999994</v>
      </c>
      <c r="AZ122" s="35">
        <f t="shared" si="598"/>
        <v>0</v>
      </c>
      <c r="BA122" s="35">
        <f t="shared" si="576"/>
        <v>82155.399999999994</v>
      </c>
      <c r="BB122" s="35">
        <f t="shared" ref="BB122:BD122" si="599">BB124</f>
        <v>0</v>
      </c>
      <c r="BC122" s="35">
        <f t="shared" si="577"/>
        <v>82155.399999999994</v>
      </c>
      <c r="BD122" s="35">
        <f t="shared" si="599"/>
        <v>0</v>
      </c>
      <c r="BE122" s="35">
        <f t="shared" si="578"/>
        <v>82155.399999999994</v>
      </c>
      <c r="BF122" s="35">
        <f t="shared" ref="BF122:BH122" si="600">BF124</f>
        <v>0</v>
      </c>
      <c r="BG122" s="35">
        <f t="shared" si="579"/>
        <v>82155.399999999994</v>
      </c>
      <c r="BH122" s="35">
        <f t="shared" si="600"/>
        <v>0</v>
      </c>
      <c r="BI122" s="35">
        <f t="shared" si="580"/>
        <v>82155.399999999994</v>
      </c>
      <c r="BJ122" s="35">
        <f t="shared" ref="BJ122:BL122" si="601">BJ124</f>
        <v>0</v>
      </c>
      <c r="BK122" s="35">
        <f t="shared" si="581"/>
        <v>82155.399999999994</v>
      </c>
      <c r="BL122" s="35">
        <f t="shared" si="601"/>
        <v>0</v>
      </c>
      <c r="BM122" s="35">
        <f t="shared" si="582"/>
        <v>82155.399999999994</v>
      </c>
      <c r="BN122" s="35">
        <f t="shared" ref="BN122:BP122" si="602">BN124</f>
        <v>0</v>
      </c>
      <c r="BO122" s="35">
        <f t="shared" si="583"/>
        <v>82155.399999999994</v>
      </c>
      <c r="BP122" s="46">
        <f t="shared" si="602"/>
        <v>0</v>
      </c>
      <c r="BQ122" s="35">
        <f t="shared" si="584"/>
        <v>82155.399999999994</v>
      </c>
      <c r="BR122" s="35">
        <f t="shared" si="595"/>
        <v>78582.2</v>
      </c>
      <c r="BS122" s="35">
        <f t="shared" si="595"/>
        <v>0</v>
      </c>
      <c r="BT122" s="35">
        <f t="shared" si="488"/>
        <v>78582.2</v>
      </c>
      <c r="BU122" s="35">
        <f t="shared" ref="BU122:BW122" si="603">BU124</f>
        <v>0</v>
      </c>
      <c r="BV122" s="35">
        <f t="shared" si="585"/>
        <v>78582.2</v>
      </c>
      <c r="BW122" s="35">
        <f t="shared" si="603"/>
        <v>0</v>
      </c>
      <c r="BX122" s="35">
        <f t="shared" si="586"/>
        <v>78582.2</v>
      </c>
      <c r="BY122" s="35">
        <f t="shared" ref="BY122:CA122" si="604">BY124</f>
        <v>0</v>
      </c>
      <c r="BZ122" s="35">
        <f t="shared" si="587"/>
        <v>78582.2</v>
      </c>
      <c r="CA122" s="35">
        <f t="shared" si="604"/>
        <v>0</v>
      </c>
      <c r="CB122" s="35">
        <f t="shared" si="588"/>
        <v>78582.2</v>
      </c>
      <c r="CC122" s="35">
        <f t="shared" ref="CC122:CE122" si="605">CC124</f>
        <v>0</v>
      </c>
      <c r="CD122" s="35">
        <f t="shared" si="589"/>
        <v>78582.2</v>
      </c>
      <c r="CE122" s="35">
        <f t="shared" si="605"/>
        <v>0</v>
      </c>
      <c r="CF122" s="35">
        <f t="shared" si="590"/>
        <v>78582.2</v>
      </c>
      <c r="CG122" s="35">
        <f t="shared" ref="CG122:CI122" si="606">CG124</f>
        <v>0</v>
      </c>
      <c r="CH122" s="35">
        <f t="shared" si="591"/>
        <v>78582.2</v>
      </c>
      <c r="CI122" s="35">
        <f t="shared" si="606"/>
        <v>0</v>
      </c>
      <c r="CJ122" s="35">
        <f t="shared" si="592"/>
        <v>78582.2</v>
      </c>
      <c r="CK122" s="35">
        <f t="shared" ref="CK122:CM122" si="607">CK124</f>
        <v>0</v>
      </c>
      <c r="CL122" s="35">
        <f t="shared" si="593"/>
        <v>78582.2</v>
      </c>
      <c r="CM122" s="46">
        <f t="shared" si="607"/>
        <v>0</v>
      </c>
      <c r="CN122" s="35">
        <f t="shared" si="594"/>
        <v>78582.2</v>
      </c>
      <c r="CO122" s="29"/>
      <c r="CQ122" s="11"/>
    </row>
    <row r="123" spans="1:95" x14ac:dyDescent="0.35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6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46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46"/>
      <c r="CN123" s="35"/>
      <c r="CO123" s="29"/>
      <c r="CQ123" s="11"/>
    </row>
    <row r="124" spans="1:95" x14ac:dyDescent="0.35">
      <c r="A124" s="1"/>
      <c r="B124" s="59" t="s">
        <v>12</v>
      </c>
      <c r="C124" s="6"/>
      <c r="D124" s="35">
        <v>84835.199999999997</v>
      </c>
      <c r="E124" s="35"/>
      <c r="F124" s="35">
        <f t="shared" si="486"/>
        <v>84835.199999999997</v>
      </c>
      <c r="G124" s="35"/>
      <c r="H124" s="35">
        <f t="shared" ref="H124:H125" si="608">F124+G124</f>
        <v>84835.199999999997</v>
      </c>
      <c r="I124" s="35"/>
      <c r="J124" s="35">
        <f t="shared" ref="J124:J125" si="609">H124+I124</f>
        <v>84835.199999999997</v>
      </c>
      <c r="K124" s="35"/>
      <c r="L124" s="35">
        <f t="shared" ref="L124:L125" si="610">J124+K124</f>
        <v>84835.199999999997</v>
      </c>
      <c r="M124" s="35"/>
      <c r="N124" s="35">
        <f t="shared" ref="N124:N125" si="611">L124+M124</f>
        <v>84835.199999999997</v>
      </c>
      <c r="O124" s="78"/>
      <c r="P124" s="35">
        <f t="shared" ref="P124:P125" si="612">N124+O124</f>
        <v>84835.199999999997</v>
      </c>
      <c r="Q124" s="35"/>
      <c r="R124" s="35">
        <f t="shared" ref="R124:R125" si="613">P124+Q124</f>
        <v>84835.199999999997</v>
      </c>
      <c r="S124" s="35"/>
      <c r="T124" s="35">
        <f t="shared" ref="T124:T125" si="614">R124+S124</f>
        <v>84835.199999999997</v>
      </c>
      <c r="U124" s="35"/>
      <c r="V124" s="35">
        <f t="shared" ref="V124:V125" si="615">T124+U124</f>
        <v>84835.199999999997</v>
      </c>
      <c r="W124" s="35"/>
      <c r="X124" s="35">
        <f t="shared" ref="X124:X125" si="616">V124+W124</f>
        <v>84835.199999999997</v>
      </c>
      <c r="Y124" s="35"/>
      <c r="Z124" s="35">
        <f t="shared" ref="Z124:Z125" si="617">X124+Y124</f>
        <v>84835.199999999997</v>
      </c>
      <c r="AA124" s="35"/>
      <c r="AB124" s="35">
        <f t="shared" ref="AB124:AB125" si="618">Z124+AA124</f>
        <v>84835.199999999997</v>
      </c>
      <c r="AC124" s="35"/>
      <c r="AD124" s="35">
        <f t="shared" ref="AD124:AD125" si="619">AB124+AC124</f>
        <v>84835.199999999997</v>
      </c>
      <c r="AE124" s="35"/>
      <c r="AF124" s="35">
        <f t="shared" ref="AF124:AF125" si="620">AD124+AE124</f>
        <v>84835.199999999997</v>
      </c>
      <c r="AG124" s="35"/>
      <c r="AH124" s="35">
        <f t="shared" ref="AH124:AH125" si="621">AF124+AG124</f>
        <v>84835.199999999997</v>
      </c>
      <c r="AI124" s="35"/>
      <c r="AJ124" s="35">
        <f t="shared" ref="AJ124:AJ125" si="622">AH124+AI124</f>
        <v>84835.199999999997</v>
      </c>
      <c r="AK124" s="35"/>
      <c r="AL124" s="35">
        <f t="shared" ref="AL124:AL125" si="623">AJ124+AK124</f>
        <v>84835.199999999997</v>
      </c>
      <c r="AM124" s="46"/>
      <c r="AN124" s="35">
        <f t="shared" ref="AN124:AN125" si="624">AL124+AM124</f>
        <v>84835.199999999997</v>
      </c>
      <c r="AO124" s="35">
        <v>82155.399999999994</v>
      </c>
      <c r="AP124" s="35"/>
      <c r="AQ124" s="35">
        <f t="shared" si="487"/>
        <v>82155.399999999994</v>
      </c>
      <c r="AR124" s="35"/>
      <c r="AS124" s="35">
        <f t="shared" ref="AS124:AS125" si="625">AQ124+AR124</f>
        <v>82155.399999999994</v>
      </c>
      <c r="AT124" s="35"/>
      <c r="AU124" s="35">
        <f t="shared" ref="AU124:AU125" si="626">AS124+AT124</f>
        <v>82155.399999999994</v>
      </c>
      <c r="AV124" s="35"/>
      <c r="AW124" s="35">
        <f t="shared" ref="AW124:AW125" si="627">AU124+AV124</f>
        <v>82155.399999999994</v>
      </c>
      <c r="AX124" s="35"/>
      <c r="AY124" s="35">
        <f t="shared" ref="AY124:AY125" si="628">AW124+AX124</f>
        <v>82155.399999999994</v>
      </c>
      <c r="AZ124" s="35"/>
      <c r="BA124" s="35">
        <f t="shared" ref="BA124:BA125" si="629">AY124+AZ124</f>
        <v>82155.399999999994</v>
      </c>
      <c r="BB124" s="35"/>
      <c r="BC124" s="35">
        <f t="shared" ref="BC124:BC125" si="630">BA124+BB124</f>
        <v>82155.399999999994</v>
      </c>
      <c r="BD124" s="35"/>
      <c r="BE124" s="35">
        <f t="shared" ref="BE124:BE125" si="631">BC124+BD124</f>
        <v>82155.399999999994</v>
      </c>
      <c r="BF124" s="35"/>
      <c r="BG124" s="35">
        <f t="shared" ref="BG124:BG125" si="632">BE124+BF124</f>
        <v>82155.399999999994</v>
      </c>
      <c r="BH124" s="35"/>
      <c r="BI124" s="35">
        <f t="shared" ref="BI124:BI125" si="633">BG124+BH124</f>
        <v>82155.399999999994</v>
      </c>
      <c r="BJ124" s="35"/>
      <c r="BK124" s="35">
        <f t="shared" ref="BK124:BK125" si="634">BI124+BJ124</f>
        <v>82155.399999999994</v>
      </c>
      <c r="BL124" s="35"/>
      <c r="BM124" s="35">
        <f t="shared" ref="BM124:BM125" si="635">BK124+BL124</f>
        <v>82155.399999999994</v>
      </c>
      <c r="BN124" s="35"/>
      <c r="BO124" s="35">
        <f t="shared" ref="BO124:BO125" si="636">BM124+BN124</f>
        <v>82155.399999999994</v>
      </c>
      <c r="BP124" s="46"/>
      <c r="BQ124" s="35">
        <f t="shared" ref="BQ124:BQ125" si="637">BO124+BP124</f>
        <v>82155.399999999994</v>
      </c>
      <c r="BR124" s="35">
        <v>78582.2</v>
      </c>
      <c r="BS124" s="35"/>
      <c r="BT124" s="35">
        <f t="shared" si="488"/>
        <v>78582.2</v>
      </c>
      <c r="BU124" s="35"/>
      <c r="BV124" s="35">
        <f t="shared" ref="BV124:BV125" si="638">BT124+BU124</f>
        <v>78582.2</v>
      </c>
      <c r="BW124" s="35"/>
      <c r="BX124" s="35">
        <f t="shared" ref="BX124:BX125" si="639">BV124+BW124</f>
        <v>78582.2</v>
      </c>
      <c r="BY124" s="35"/>
      <c r="BZ124" s="35">
        <f t="shared" ref="BZ124:BZ125" si="640">BX124+BY124</f>
        <v>78582.2</v>
      </c>
      <c r="CA124" s="35"/>
      <c r="CB124" s="35">
        <f t="shared" ref="CB124:CB125" si="641">BZ124+CA124</f>
        <v>78582.2</v>
      </c>
      <c r="CC124" s="35"/>
      <c r="CD124" s="35">
        <f t="shared" ref="CD124:CD125" si="642">CB124+CC124</f>
        <v>78582.2</v>
      </c>
      <c r="CE124" s="35"/>
      <c r="CF124" s="35">
        <f t="shared" ref="CF124:CF125" si="643">CD124+CE124</f>
        <v>78582.2</v>
      </c>
      <c r="CG124" s="35"/>
      <c r="CH124" s="35">
        <f t="shared" ref="CH124:CH125" si="644">CF124+CG124</f>
        <v>78582.2</v>
      </c>
      <c r="CI124" s="35"/>
      <c r="CJ124" s="35">
        <f t="shared" ref="CJ124:CJ125" si="645">CH124+CI124</f>
        <v>78582.2</v>
      </c>
      <c r="CK124" s="35"/>
      <c r="CL124" s="35">
        <f t="shared" ref="CL124:CL125" si="646">CJ124+CK124</f>
        <v>78582.2</v>
      </c>
      <c r="CM124" s="46"/>
      <c r="CN124" s="35">
        <f t="shared" ref="CN124:CN125" si="647">CL124+CM124</f>
        <v>78582.2</v>
      </c>
      <c r="CO124" s="29" t="s">
        <v>226</v>
      </c>
      <c r="CQ124" s="11"/>
    </row>
    <row r="125" spans="1:95" ht="54" x14ac:dyDescent="0.35">
      <c r="A125" s="1" t="s">
        <v>147</v>
      </c>
      <c r="B125" s="59" t="s">
        <v>130</v>
      </c>
      <c r="C125" s="6" t="s">
        <v>3</v>
      </c>
      <c r="D125" s="35">
        <f>D127+D128</f>
        <v>143054.29999999999</v>
      </c>
      <c r="E125" s="35">
        <f>E127+E128</f>
        <v>0</v>
      </c>
      <c r="F125" s="35">
        <f t="shared" si="486"/>
        <v>143054.29999999999</v>
      </c>
      <c r="G125" s="35">
        <f>G127+G128</f>
        <v>0</v>
      </c>
      <c r="H125" s="35">
        <f t="shared" si="608"/>
        <v>143054.29999999999</v>
      </c>
      <c r="I125" s="35">
        <f>I127+I128</f>
        <v>0</v>
      </c>
      <c r="J125" s="35">
        <f t="shared" si="609"/>
        <v>143054.29999999999</v>
      </c>
      <c r="K125" s="35">
        <f>K127+K128</f>
        <v>0</v>
      </c>
      <c r="L125" s="35">
        <f t="shared" si="610"/>
        <v>143054.29999999999</v>
      </c>
      <c r="M125" s="35">
        <f>M127+M128</f>
        <v>0</v>
      </c>
      <c r="N125" s="35">
        <f t="shared" si="611"/>
        <v>143054.29999999999</v>
      </c>
      <c r="O125" s="78">
        <f>O127+O128</f>
        <v>0</v>
      </c>
      <c r="P125" s="35">
        <f t="shared" si="612"/>
        <v>143054.29999999999</v>
      </c>
      <c r="Q125" s="35">
        <f>Q127+Q128</f>
        <v>0</v>
      </c>
      <c r="R125" s="35">
        <f t="shared" si="613"/>
        <v>143054.29999999999</v>
      </c>
      <c r="S125" s="35">
        <f>S127+S128</f>
        <v>0</v>
      </c>
      <c r="T125" s="35">
        <f t="shared" si="614"/>
        <v>143054.29999999999</v>
      </c>
      <c r="U125" s="35">
        <f>U127+U128</f>
        <v>0</v>
      </c>
      <c r="V125" s="35">
        <f t="shared" si="615"/>
        <v>143054.29999999999</v>
      </c>
      <c r="W125" s="35">
        <f>W127+W128</f>
        <v>0</v>
      </c>
      <c r="X125" s="35">
        <f t="shared" si="616"/>
        <v>143054.29999999999</v>
      </c>
      <c r="Y125" s="35">
        <f>Y127+Y128</f>
        <v>0</v>
      </c>
      <c r="Z125" s="35">
        <f t="shared" si="617"/>
        <v>143054.29999999999</v>
      </c>
      <c r="AA125" s="35">
        <f>AA127+AA128</f>
        <v>0</v>
      </c>
      <c r="AB125" s="35">
        <f t="shared" si="618"/>
        <v>143054.29999999999</v>
      </c>
      <c r="AC125" s="35">
        <f>AC127+AC128</f>
        <v>0</v>
      </c>
      <c r="AD125" s="35">
        <f t="shared" si="619"/>
        <v>143054.29999999999</v>
      </c>
      <c r="AE125" s="35">
        <f>AE127+AE128</f>
        <v>0</v>
      </c>
      <c r="AF125" s="35">
        <f t="shared" si="620"/>
        <v>143054.29999999999</v>
      </c>
      <c r="AG125" s="35">
        <f>AG127+AG128</f>
        <v>0</v>
      </c>
      <c r="AH125" s="35">
        <f t="shared" si="621"/>
        <v>143054.29999999999</v>
      </c>
      <c r="AI125" s="35">
        <f>AI127+AI128</f>
        <v>0</v>
      </c>
      <c r="AJ125" s="35">
        <f t="shared" si="622"/>
        <v>143054.29999999999</v>
      </c>
      <c r="AK125" s="35">
        <f>AK127+AK128</f>
        <v>0</v>
      </c>
      <c r="AL125" s="35">
        <f t="shared" si="623"/>
        <v>143054.29999999999</v>
      </c>
      <c r="AM125" s="46">
        <f>AM127+AM128</f>
        <v>0</v>
      </c>
      <c r="AN125" s="35">
        <f t="shared" si="624"/>
        <v>143054.29999999999</v>
      </c>
      <c r="AO125" s="35">
        <f t="shared" ref="AO125:BS125" si="648">AO127+AO128</f>
        <v>138461.1</v>
      </c>
      <c r="AP125" s="35">
        <f t="shared" ref="AP125:AR125" si="649">AP127+AP128</f>
        <v>0</v>
      </c>
      <c r="AQ125" s="35">
        <f t="shared" si="487"/>
        <v>138461.1</v>
      </c>
      <c r="AR125" s="35">
        <f t="shared" si="649"/>
        <v>0</v>
      </c>
      <c r="AS125" s="35">
        <f t="shared" si="625"/>
        <v>138461.1</v>
      </c>
      <c r="AT125" s="35">
        <f t="shared" ref="AT125:AV125" si="650">AT127+AT128</f>
        <v>0</v>
      </c>
      <c r="AU125" s="35">
        <f t="shared" si="626"/>
        <v>138461.1</v>
      </c>
      <c r="AV125" s="35">
        <f t="shared" si="650"/>
        <v>0</v>
      </c>
      <c r="AW125" s="35">
        <f t="shared" si="627"/>
        <v>138461.1</v>
      </c>
      <c r="AX125" s="35">
        <f t="shared" ref="AX125:AZ125" si="651">AX127+AX128</f>
        <v>0</v>
      </c>
      <c r="AY125" s="35">
        <f t="shared" si="628"/>
        <v>138461.1</v>
      </c>
      <c r="AZ125" s="35">
        <f t="shared" si="651"/>
        <v>0</v>
      </c>
      <c r="BA125" s="35">
        <f t="shared" si="629"/>
        <v>138461.1</v>
      </c>
      <c r="BB125" s="35">
        <f t="shared" ref="BB125:BD125" si="652">BB127+BB128</f>
        <v>0</v>
      </c>
      <c r="BC125" s="35">
        <f t="shared" si="630"/>
        <v>138461.1</v>
      </c>
      <c r="BD125" s="35">
        <f t="shared" si="652"/>
        <v>0</v>
      </c>
      <c r="BE125" s="35">
        <f t="shared" si="631"/>
        <v>138461.1</v>
      </c>
      <c r="BF125" s="35">
        <f t="shared" ref="BF125:BH125" si="653">BF127+BF128</f>
        <v>0</v>
      </c>
      <c r="BG125" s="35">
        <f t="shared" si="632"/>
        <v>138461.1</v>
      </c>
      <c r="BH125" s="35">
        <f t="shared" si="653"/>
        <v>0</v>
      </c>
      <c r="BI125" s="35">
        <f t="shared" si="633"/>
        <v>138461.1</v>
      </c>
      <c r="BJ125" s="35">
        <f t="shared" ref="BJ125:BL125" si="654">BJ127+BJ128</f>
        <v>0</v>
      </c>
      <c r="BK125" s="35">
        <f t="shared" si="634"/>
        <v>138461.1</v>
      </c>
      <c r="BL125" s="35">
        <f t="shared" si="654"/>
        <v>0</v>
      </c>
      <c r="BM125" s="35">
        <f t="shared" si="635"/>
        <v>138461.1</v>
      </c>
      <c r="BN125" s="35">
        <f t="shared" ref="BN125:BP125" si="655">BN127+BN128</f>
        <v>0</v>
      </c>
      <c r="BO125" s="35">
        <f t="shared" si="636"/>
        <v>138461.1</v>
      </c>
      <c r="BP125" s="46">
        <f t="shared" si="655"/>
        <v>0</v>
      </c>
      <c r="BQ125" s="35">
        <f t="shared" si="637"/>
        <v>138461.1</v>
      </c>
      <c r="BR125" s="35">
        <f t="shared" si="648"/>
        <v>132336.9</v>
      </c>
      <c r="BS125" s="35">
        <f t="shared" si="648"/>
        <v>0</v>
      </c>
      <c r="BT125" s="35">
        <f t="shared" si="488"/>
        <v>132336.9</v>
      </c>
      <c r="BU125" s="35">
        <f t="shared" ref="BU125:BW125" si="656">BU127+BU128</f>
        <v>0</v>
      </c>
      <c r="BV125" s="35">
        <f t="shared" si="638"/>
        <v>132336.9</v>
      </c>
      <c r="BW125" s="35">
        <f t="shared" si="656"/>
        <v>0</v>
      </c>
      <c r="BX125" s="35">
        <f t="shared" si="639"/>
        <v>132336.9</v>
      </c>
      <c r="BY125" s="35">
        <f t="shared" ref="BY125:CA125" si="657">BY127+BY128</f>
        <v>0</v>
      </c>
      <c r="BZ125" s="35">
        <f t="shared" si="640"/>
        <v>132336.9</v>
      </c>
      <c r="CA125" s="35">
        <f t="shared" si="657"/>
        <v>0</v>
      </c>
      <c r="CB125" s="35">
        <f t="shared" si="641"/>
        <v>132336.9</v>
      </c>
      <c r="CC125" s="35">
        <f t="shared" ref="CC125:CE125" si="658">CC127+CC128</f>
        <v>0</v>
      </c>
      <c r="CD125" s="35">
        <f t="shared" si="642"/>
        <v>132336.9</v>
      </c>
      <c r="CE125" s="35">
        <f t="shared" si="658"/>
        <v>0</v>
      </c>
      <c r="CF125" s="35">
        <f t="shared" si="643"/>
        <v>132336.9</v>
      </c>
      <c r="CG125" s="35">
        <f t="shared" ref="CG125:CI125" si="659">CG127+CG128</f>
        <v>0</v>
      </c>
      <c r="CH125" s="35">
        <f t="shared" si="644"/>
        <v>132336.9</v>
      </c>
      <c r="CI125" s="35">
        <f t="shared" si="659"/>
        <v>0</v>
      </c>
      <c r="CJ125" s="35">
        <f t="shared" si="645"/>
        <v>132336.9</v>
      </c>
      <c r="CK125" s="35">
        <f t="shared" ref="CK125:CM125" si="660">CK127+CK128</f>
        <v>0</v>
      </c>
      <c r="CL125" s="35">
        <f t="shared" si="646"/>
        <v>132336.9</v>
      </c>
      <c r="CM125" s="46">
        <f t="shared" si="660"/>
        <v>0</v>
      </c>
      <c r="CN125" s="35">
        <f t="shared" si="647"/>
        <v>132336.9</v>
      </c>
      <c r="CO125" s="29"/>
      <c r="CQ125" s="11"/>
    </row>
    <row r="126" spans="1:95" x14ac:dyDescent="0.35">
      <c r="A126" s="1"/>
      <c r="B126" s="59" t="s">
        <v>5</v>
      </c>
      <c r="C126" s="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78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6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46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46"/>
      <c r="CN126" s="35"/>
      <c r="CO126" s="29"/>
      <c r="CQ126" s="11"/>
    </row>
    <row r="127" spans="1:95" x14ac:dyDescent="0.35">
      <c r="A127" s="1"/>
      <c r="B127" s="59" t="s">
        <v>12</v>
      </c>
      <c r="C127" s="6"/>
      <c r="D127" s="35">
        <v>35763.599999999999</v>
      </c>
      <c r="E127" s="35"/>
      <c r="F127" s="35">
        <f t="shared" si="486"/>
        <v>35763.599999999999</v>
      </c>
      <c r="G127" s="35"/>
      <c r="H127" s="35">
        <f t="shared" ref="H127:H129" si="661">F127+G127</f>
        <v>35763.599999999999</v>
      </c>
      <c r="I127" s="35"/>
      <c r="J127" s="35">
        <f t="shared" ref="J127:J129" si="662">H127+I127</f>
        <v>35763.599999999999</v>
      </c>
      <c r="K127" s="35"/>
      <c r="L127" s="35">
        <f t="shared" ref="L127:L129" si="663">J127+K127</f>
        <v>35763.599999999999</v>
      </c>
      <c r="M127" s="35"/>
      <c r="N127" s="35">
        <f t="shared" ref="N127:N129" si="664">L127+M127</f>
        <v>35763.599999999999</v>
      </c>
      <c r="O127" s="78"/>
      <c r="P127" s="35">
        <f t="shared" ref="P127:P129" si="665">N127+O127</f>
        <v>35763.599999999999</v>
      </c>
      <c r="Q127" s="35"/>
      <c r="R127" s="35">
        <f t="shared" ref="R127:R129" si="666">P127+Q127</f>
        <v>35763.599999999999</v>
      </c>
      <c r="S127" s="35"/>
      <c r="T127" s="35">
        <f t="shared" ref="T127:T129" si="667">R127+S127</f>
        <v>35763.599999999999</v>
      </c>
      <c r="U127" s="35"/>
      <c r="V127" s="35">
        <f t="shared" ref="V127:V129" si="668">T127+U127</f>
        <v>35763.599999999999</v>
      </c>
      <c r="W127" s="35"/>
      <c r="X127" s="35">
        <f t="shared" ref="X127:X129" si="669">V127+W127</f>
        <v>35763.599999999999</v>
      </c>
      <c r="Y127" s="35"/>
      <c r="Z127" s="35">
        <f t="shared" ref="Z127:Z129" si="670">X127+Y127</f>
        <v>35763.599999999999</v>
      </c>
      <c r="AA127" s="35"/>
      <c r="AB127" s="35">
        <f t="shared" ref="AB127:AB129" si="671">Z127+AA127</f>
        <v>35763.599999999999</v>
      </c>
      <c r="AC127" s="35"/>
      <c r="AD127" s="35">
        <f t="shared" ref="AD127:AD129" si="672">AB127+AC127</f>
        <v>35763.599999999999</v>
      </c>
      <c r="AE127" s="35"/>
      <c r="AF127" s="35">
        <f t="shared" ref="AF127:AF129" si="673">AD127+AE127</f>
        <v>35763.599999999999</v>
      </c>
      <c r="AG127" s="35"/>
      <c r="AH127" s="35">
        <f t="shared" ref="AH127:AH129" si="674">AF127+AG127</f>
        <v>35763.599999999999</v>
      </c>
      <c r="AI127" s="35"/>
      <c r="AJ127" s="35">
        <f t="shared" ref="AJ127:AJ129" si="675">AH127+AI127</f>
        <v>35763.599999999999</v>
      </c>
      <c r="AK127" s="35"/>
      <c r="AL127" s="35">
        <f t="shared" ref="AL127:AL129" si="676">AJ127+AK127</f>
        <v>35763.599999999999</v>
      </c>
      <c r="AM127" s="46"/>
      <c r="AN127" s="35">
        <f t="shared" ref="AN127:AN129" si="677">AL127+AM127</f>
        <v>35763.599999999999</v>
      </c>
      <c r="AO127" s="35">
        <v>34615.300000000003</v>
      </c>
      <c r="AP127" s="35"/>
      <c r="AQ127" s="35">
        <f t="shared" si="487"/>
        <v>34615.300000000003</v>
      </c>
      <c r="AR127" s="35"/>
      <c r="AS127" s="35">
        <f t="shared" ref="AS127:AS129" si="678">AQ127+AR127</f>
        <v>34615.300000000003</v>
      </c>
      <c r="AT127" s="35"/>
      <c r="AU127" s="35">
        <f t="shared" ref="AU127:AU129" si="679">AS127+AT127</f>
        <v>34615.300000000003</v>
      </c>
      <c r="AV127" s="35"/>
      <c r="AW127" s="35">
        <f t="shared" ref="AW127:AW129" si="680">AU127+AV127</f>
        <v>34615.300000000003</v>
      </c>
      <c r="AX127" s="35"/>
      <c r="AY127" s="35">
        <f t="shared" ref="AY127:AY129" si="681">AW127+AX127</f>
        <v>34615.300000000003</v>
      </c>
      <c r="AZ127" s="35"/>
      <c r="BA127" s="35">
        <f t="shared" ref="BA127:BA129" si="682">AY127+AZ127</f>
        <v>34615.300000000003</v>
      </c>
      <c r="BB127" s="35"/>
      <c r="BC127" s="35">
        <f t="shared" ref="BC127:BC129" si="683">BA127+BB127</f>
        <v>34615.300000000003</v>
      </c>
      <c r="BD127" s="35"/>
      <c r="BE127" s="35">
        <f t="shared" ref="BE127:BE129" si="684">BC127+BD127</f>
        <v>34615.300000000003</v>
      </c>
      <c r="BF127" s="35"/>
      <c r="BG127" s="35">
        <f t="shared" ref="BG127:BG129" si="685">BE127+BF127</f>
        <v>34615.300000000003</v>
      </c>
      <c r="BH127" s="35"/>
      <c r="BI127" s="35">
        <f t="shared" ref="BI127:BI129" si="686">BG127+BH127</f>
        <v>34615.300000000003</v>
      </c>
      <c r="BJ127" s="35"/>
      <c r="BK127" s="35">
        <f t="shared" ref="BK127:BK129" si="687">BI127+BJ127</f>
        <v>34615.300000000003</v>
      </c>
      <c r="BL127" s="35"/>
      <c r="BM127" s="35">
        <f t="shared" ref="BM127:BM129" si="688">BK127+BL127</f>
        <v>34615.300000000003</v>
      </c>
      <c r="BN127" s="35"/>
      <c r="BO127" s="35">
        <f t="shared" ref="BO127:BO129" si="689">BM127+BN127</f>
        <v>34615.300000000003</v>
      </c>
      <c r="BP127" s="46"/>
      <c r="BQ127" s="35">
        <f t="shared" ref="BQ127:BQ129" si="690">BO127+BP127</f>
        <v>34615.300000000003</v>
      </c>
      <c r="BR127" s="35">
        <v>33084.199999999997</v>
      </c>
      <c r="BS127" s="35"/>
      <c r="BT127" s="35">
        <f t="shared" si="488"/>
        <v>33084.199999999997</v>
      </c>
      <c r="BU127" s="35"/>
      <c r="BV127" s="35">
        <f t="shared" ref="BV127:BV129" si="691">BT127+BU127</f>
        <v>33084.199999999997</v>
      </c>
      <c r="BW127" s="35"/>
      <c r="BX127" s="35">
        <f t="shared" ref="BX127:BX129" si="692">BV127+BW127</f>
        <v>33084.199999999997</v>
      </c>
      <c r="BY127" s="35"/>
      <c r="BZ127" s="35">
        <f t="shared" ref="BZ127:BZ129" si="693">BX127+BY127</f>
        <v>33084.199999999997</v>
      </c>
      <c r="CA127" s="35"/>
      <c r="CB127" s="35">
        <f t="shared" ref="CB127:CB129" si="694">BZ127+CA127</f>
        <v>33084.199999999997</v>
      </c>
      <c r="CC127" s="35"/>
      <c r="CD127" s="35">
        <f t="shared" ref="CD127:CD129" si="695">CB127+CC127</f>
        <v>33084.199999999997</v>
      </c>
      <c r="CE127" s="35"/>
      <c r="CF127" s="35">
        <f t="shared" ref="CF127:CF129" si="696">CD127+CE127</f>
        <v>33084.199999999997</v>
      </c>
      <c r="CG127" s="35"/>
      <c r="CH127" s="35">
        <f t="shared" ref="CH127:CH129" si="697">CF127+CG127</f>
        <v>33084.199999999997</v>
      </c>
      <c r="CI127" s="35"/>
      <c r="CJ127" s="35">
        <f t="shared" ref="CJ127:CJ129" si="698">CH127+CI127</f>
        <v>33084.199999999997</v>
      </c>
      <c r="CK127" s="35"/>
      <c r="CL127" s="35">
        <f t="shared" ref="CL127:CL129" si="699">CJ127+CK127</f>
        <v>33084.199999999997</v>
      </c>
      <c r="CM127" s="46"/>
      <c r="CN127" s="35">
        <f t="shared" ref="CN127:CN129" si="700">CL127+CM127</f>
        <v>33084.199999999997</v>
      </c>
      <c r="CO127" s="29" t="s">
        <v>227</v>
      </c>
      <c r="CQ127" s="11"/>
    </row>
    <row r="128" spans="1:95" x14ac:dyDescent="0.35">
      <c r="A128" s="1"/>
      <c r="B128" s="59" t="s">
        <v>19</v>
      </c>
      <c r="C128" s="6"/>
      <c r="D128" s="35">
        <v>107290.7</v>
      </c>
      <c r="E128" s="35"/>
      <c r="F128" s="35">
        <f t="shared" si="486"/>
        <v>107290.7</v>
      </c>
      <c r="G128" s="35"/>
      <c r="H128" s="35">
        <f t="shared" si="661"/>
        <v>107290.7</v>
      </c>
      <c r="I128" s="35"/>
      <c r="J128" s="35">
        <f t="shared" si="662"/>
        <v>107290.7</v>
      </c>
      <c r="K128" s="35"/>
      <c r="L128" s="35">
        <f t="shared" si="663"/>
        <v>107290.7</v>
      </c>
      <c r="M128" s="35"/>
      <c r="N128" s="35">
        <f t="shared" si="664"/>
        <v>107290.7</v>
      </c>
      <c r="O128" s="78"/>
      <c r="P128" s="35">
        <f t="shared" si="665"/>
        <v>107290.7</v>
      </c>
      <c r="Q128" s="35"/>
      <c r="R128" s="35">
        <f t="shared" si="666"/>
        <v>107290.7</v>
      </c>
      <c r="S128" s="35"/>
      <c r="T128" s="35">
        <f t="shared" si="667"/>
        <v>107290.7</v>
      </c>
      <c r="U128" s="35"/>
      <c r="V128" s="35">
        <f t="shared" si="668"/>
        <v>107290.7</v>
      </c>
      <c r="W128" s="35"/>
      <c r="X128" s="35">
        <f t="shared" si="669"/>
        <v>107290.7</v>
      </c>
      <c r="Y128" s="35"/>
      <c r="Z128" s="35">
        <f t="shared" si="670"/>
        <v>107290.7</v>
      </c>
      <c r="AA128" s="35"/>
      <c r="AB128" s="35">
        <f t="shared" si="671"/>
        <v>107290.7</v>
      </c>
      <c r="AC128" s="35"/>
      <c r="AD128" s="35">
        <f t="shared" si="672"/>
        <v>107290.7</v>
      </c>
      <c r="AE128" s="35"/>
      <c r="AF128" s="35">
        <f t="shared" si="673"/>
        <v>107290.7</v>
      </c>
      <c r="AG128" s="35"/>
      <c r="AH128" s="35">
        <f t="shared" si="674"/>
        <v>107290.7</v>
      </c>
      <c r="AI128" s="35"/>
      <c r="AJ128" s="35">
        <f t="shared" si="675"/>
        <v>107290.7</v>
      </c>
      <c r="AK128" s="35"/>
      <c r="AL128" s="35">
        <f t="shared" si="676"/>
        <v>107290.7</v>
      </c>
      <c r="AM128" s="46"/>
      <c r="AN128" s="35">
        <f t="shared" si="677"/>
        <v>107290.7</v>
      </c>
      <c r="AO128" s="35">
        <v>103845.8</v>
      </c>
      <c r="AP128" s="35"/>
      <c r="AQ128" s="35">
        <f t="shared" si="487"/>
        <v>103845.8</v>
      </c>
      <c r="AR128" s="35"/>
      <c r="AS128" s="35">
        <f t="shared" si="678"/>
        <v>103845.8</v>
      </c>
      <c r="AT128" s="35"/>
      <c r="AU128" s="35">
        <f t="shared" si="679"/>
        <v>103845.8</v>
      </c>
      <c r="AV128" s="35"/>
      <c r="AW128" s="35">
        <f t="shared" si="680"/>
        <v>103845.8</v>
      </c>
      <c r="AX128" s="35"/>
      <c r="AY128" s="35">
        <f t="shared" si="681"/>
        <v>103845.8</v>
      </c>
      <c r="AZ128" s="35"/>
      <c r="BA128" s="35">
        <f t="shared" si="682"/>
        <v>103845.8</v>
      </c>
      <c r="BB128" s="35"/>
      <c r="BC128" s="35">
        <f t="shared" si="683"/>
        <v>103845.8</v>
      </c>
      <c r="BD128" s="35"/>
      <c r="BE128" s="35">
        <f t="shared" si="684"/>
        <v>103845.8</v>
      </c>
      <c r="BF128" s="35"/>
      <c r="BG128" s="35">
        <f t="shared" si="685"/>
        <v>103845.8</v>
      </c>
      <c r="BH128" s="35"/>
      <c r="BI128" s="35">
        <f t="shared" si="686"/>
        <v>103845.8</v>
      </c>
      <c r="BJ128" s="35"/>
      <c r="BK128" s="35">
        <f t="shared" si="687"/>
        <v>103845.8</v>
      </c>
      <c r="BL128" s="35"/>
      <c r="BM128" s="35">
        <f t="shared" si="688"/>
        <v>103845.8</v>
      </c>
      <c r="BN128" s="35"/>
      <c r="BO128" s="35">
        <f t="shared" si="689"/>
        <v>103845.8</v>
      </c>
      <c r="BP128" s="46"/>
      <c r="BQ128" s="35">
        <f t="shared" si="690"/>
        <v>103845.8</v>
      </c>
      <c r="BR128" s="35">
        <v>99252.7</v>
      </c>
      <c r="BS128" s="35"/>
      <c r="BT128" s="35">
        <f t="shared" si="488"/>
        <v>99252.7</v>
      </c>
      <c r="BU128" s="35"/>
      <c r="BV128" s="35">
        <f t="shared" si="691"/>
        <v>99252.7</v>
      </c>
      <c r="BW128" s="35"/>
      <c r="BX128" s="35">
        <f t="shared" si="692"/>
        <v>99252.7</v>
      </c>
      <c r="BY128" s="35"/>
      <c r="BZ128" s="35">
        <f t="shared" si="693"/>
        <v>99252.7</v>
      </c>
      <c r="CA128" s="35"/>
      <c r="CB128" s="35">
        <f t="shared" si="694"/>
        <v>99252.7</v>
      </c>
      <c r="CC128" s="35"/>
      <c r="CD128" s="35">
        <f t="shared" si="695"/>
        <v>99252.7</v>
      </c>
      <c r="CE128" s="35"/>
      <c r="CF128" s="35">
        <f t="shared" si="696"/>
        <v>99252.7</v>
      </c>
      <c r="CG128" s="35"/>
      <c r="CH128" s="35">
        <f t="shared" si="697"/>
        <v>99252.7</v>
      </c>
      <c r="CI128" s="35"/>
      <c r="CJ128" s="35">
        <f t="shared" si="698"/>
        <v>99252.7</v>
      </c>
      <c r="CK128" s="35"/>
      <c r="CL128" s="35">
        <f t="shared" si="699"/>
        <v>99252.7</v>
      </c>
      <c r="CM128" s="46"/>
      <c r="CN128" s="35">
        <f t="shared" si="700"/>
        <v>99252.7</v>
      </c>
      <c r="CO128" s="29" t="s">
        <v>227</v>
      </c>
      <c r="CQ128" s="11"/>
    </row>
    <row r="129" spans="1:95" ht="54" x14ac:dyDescent="0.35">
      <c r="A129" s="1" t="s">
        <v>148</v>
      </c>
      <c r="B129" s="59" t="s">
        <v>347</v>
      </c>
      <c r="C129" s="6" t="s">
        <v>32</v>
      </c>
      <c r="D129" s="35"/>
      <c r="E129" s="35">
        <f>E131</f>
        <v>11500.2</v>
      </c>
      <c r="F129" s="35">
        <f t="shared" si="486"/>
        <v>11500.2</v>
      </c>
      <c r="G129" s="35">
        <f>G131</f>
        <v>0</v>
      </c>
      <c r="H129" s="35">
        <f t="shared" si="661"/>
        <v>11500.2</v>
      </c>
      <c r="I129" s="35">
        <f>I131</f>
        <v>0</v>
      </c>
      <c r="J129" s="35">
        <f t="shared" si="662"/>
        <v>11500.2</v>
      </c>
      <c r="K129" s="35">
        <f>K131</f>
        <v>0</v>
      </c>
      <c r="L129" s="35">
        <f t="shared" si="663"/>
        <v>11500.2</v>
      </c>
      <c r="M129" s="35">
        <f>M131</f>
        <v>0</v>
      </c>
      <c r="N129" s="35">
        <f t="shared" si="664"/>
        <v>11500.2</v>
      </c>
      <c r="O129" s="78">
        <f>O131</f>
        <v>0</v>
      </c>
      <c r="P129" s="35">
        <f t="shared" si="665"/>
        <v>11500.2</v>
      </c>
      <c r="Q129" s="35">
        <f>Q131</f>
        <v>0</v>
      </c>
      <c r="R129" s="35">
        <f t="shared" si="666"/>
        <v>11500.2</v>
      </c>
      <c r="S129" s="35">
        <f>S131</f>
        <v>0</v>
      </c>
      <c r="T129" s="35">
        <f t="shared" si="667"/>
        <v>11500.2</v>
      </c>
      <c r="U129" s="35">
        <f>U131</f>
        <v>0</v>
      </c>
      <c r="V129" s="35">
        <f t="shared" si="668"/>
        <v>11500.2</v>
      </c>
      <c r="W129" s="35">
        <f>W131</f>
        <v>0</v>
      </c>
      <c r="X129" s="35">
        <f t="shared" si="669"/>
        <v>11500.2</v>
      </c>
      <c r="Y129" s="35">
        <f>Y131</f>
        <v>0</v>
      </c>
      <c r="Z129" s="35">
        <f t="shared" si="670"/>
        <v>11500.2</v>
      </c>
      <c r="AA129" s="35">
        <f>AA131</f>
        <v>0</v>
      </c>
      <c r="AB129" s="35">
        <f t="shared" si="671"/>
        <v>11500.2</v>
      </c>
      <c r="AC129" s="35">
        <f>AC131</f>
        <v>0</v>
      </c>
      <c r="AD129" s="35">
        <f t="shared" si="672"/>
        <v>11500.2</v>
      </c>
      <c r="AE129" s="35">
        <f>AE131</f>
        <v>0</v>
      </c>
      <c r="AF129" s="35">
        <f t="shared" si="673"/>
        <v>11500.2</v>
      </c>
      <c r="AG129" s="35">
        <f>AG131</f>
        <v>0</v>
      </c>
      <c r="AH129" s="35">
        <f t="shared" si="674"/>
        <v>11500.2</v>
      </c>
      <c r="AI129" s="35">
        <f>AI131</f>
        <v>0</v>
      </c>
      <c r="AJ129" s="35">
        <f t="shared" si="675"/>
        <v>11500.2</v>
      </c>
      <c r="AK129" s="35">
        <f>AK131</f>
        <v>0</v>
      </c>
      <c r="AL129" s="35">
        <f t="shared" si="676"/>
        <v>11500.2</v>
      </c>
      <c r="AM129" s="46">
        <f>AM131</f>
        <v>22763</v>
      </c>
      <c r="AN129" s="35">
        <f t="shared" si="677"/>
        <v>34263.199999999997</v>
      </c>
      <c r="AO129" s="35"/>
      <c r="AP129" s="35">
        <f>AP131</f>
        <v>583233.69999999995</v>
      </c>
      <c r="AQ129" s="35">
        <f t="shared" si="487"/>
        <v>583233.69999999995</v>
      </c>
      <c r="AR129" s="35">
        <f>AR131</f>
        <v>0</v>
      </c>
      <c r="AS129" s="35">
        <f t="shared" si="678"/>
        <v>583233.69999999995</v>
      </c>
      <c r="AT129" s="35">
        <f>AT131</f>
        <v>0</v>
      </c>
      <c r="AU129" s="35">
        <f t="shared" si="679"/>
        <v>583233.69999999995</v>
      </c>
      <c r="AV129" s="35">
        <f>AV131</f>
        <v>0</v>
      </c>
      <c r="AW129" s="35">
        <f t="shared" si="680"/>
        <v>583233.69999999995</v>
      </c>
      <c r="AX129" s="35">
        <f>AX131</f>
        <v>0</v>
      </c>
      <c r="AY129" s="35">
        <f t="shared" si="681"/>
        <v>583233.69999999995</v>
      </c>
      <c r="AZ129" s="35">
        <f>AZ131</f>
        <v>0</v>
      </c>
      <c r="BA129" s="35">
        <f t="shared" si="682"/>
        <v>583233.69999999995</v>
      </c>
      <c r="BB129" s="35">
        <f>BB131</f>
        <v>0</v>
      </c>
      <c r="BC129" s="35">
        <f t="shared" si="683"/>
        <v>583233.69999999995</v>
      </c>
      <c r="BD129" s="35">
        <f>BD131</f>
        <v>0</v>
      </c>
      <c r="BE129" s="35">
        <f t="shared" si="684"/>
        <v>583233.69999999995</v>
      </c>
      <c r="BF129" s="35">
        <f>BF131</f>
        <v>0</v>
      </c>
      <c r="BG129" s="35">
        <f t="shared" si="685"/>
        <v>583233.69999999995</v>
      </c>
      <c r="BH129" s="35">
        <f>BH131</f>
        <v>0</v>
      </c>
      <c r="BI129" s="35">
        <f t="shared" si="686"/>
        <v>583233.69999999995</v>
      </c>
      <c r="BJ129" s="35">
        <f>BJ131</f>
        <v>0</v>
      </c>
      <c r="BK129" s="35">
        <f t="shared" si="687"/>
        <v>583233.69999999995</v>
      </c>
      <c r="BL129" s="35">
        <f>BL131</f>
        <v>0</v>
      </c>
      <c r="BM129" s="35">
        <f t="shared" si="688"/>
        <v>583233.69999999995</v>
      </c>
      <c r="BN129" s="35">
        <f>BN131</f>
        <v>0</v>
      </c>
      <c r="BO129" s="35">
        <f t="shared" si="689"/>
        <v>583233.69999999995</v>
      </c>
      <c r="BP129" s="46">
        <f>BP131</f>
        <v>-22763</v>
      </c>
      <c r="BQ129" s="35">
        <f t="shared" si="690"/>
        <v>560470.69999999995</v>
      </c>
      <c r="BR129" s="35"/>
      <c r="BS129" s="35"/>
      <c r="BT129" s="35">
        <f t="shared" si="488"/>
        <v>0</v>
      </c>
      <c r="BU129" s="35"/>
      <c r="BV129" s="35">
        <f t="shared" si="691"/>
        <v>0</v>
      </c>
      <c r="BW129" s="35"/>
      <c r="BX129" s="35">
        <f t="shared" si="692"/>
        <v>0</v>
      </c>
      <c r="BY129" s="35"/>
      <c r="BZ129" s="35">
        <f t="shared" si="693"/>
        <v>0</v>
      </c>
      <c r="CA129" s="35"/>
      <c r="CB129" s="35">
        <f t="shared" si="694"/>
        <v>0</v>
      </c>
      <c r="CC129" s="35"/>
      <c r="CD129" s="35">
        <f t="shared" si="695"/>
        <v>0</v>
      </c>
      <c r="CE129" s="35"/>
      <c r="CF129" s="35">
        <f t="shared" si="696"/>
        <v>0</v>
      </c>
      <c r="CG129" s="35"/>
      <c r="CH129" s="35">
        <f t="shared" si="697"/>
        <v>0</v>
      </c>
      <c r="CI129" s="35"/>
      <c r="CJ129" s="35">
        <f t="shared" si="698"/>
        <v>0</v>
      </c>
      <c r="CK129" s="35"/>
      <c r="CL129" s="35">
        <f t="shared" si="699"/>
        <v>0</v>
      </c>
      <c r="CM129" s="46"/>
      <c r="CN129" s="35">
        <f t="shared" si="700"/>
        <v>0</v>
      </c>
      <c r="CO129" s="29"/>
      <c r="CQ129" s="11"/>
    </row>
    <row r="130" spans="1:95" x14ac:dyDescent="0.35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46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46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46"/>
      <c r="CN130" s="35"/>
      <c r="CO130" s="29"/>
      <c r="CQ130" s="11"/>
    </row>
    <row r="131" spans="1:95" ht="36" x14ac:dyDescent="0.35">
      <c r="A131" s="1"/>
      <c r="B131" s="59" t="s">
        <v>26</v>
      </c>
      <c r="C131" s="6"/>
      <c r="D131" s="35"/>
      <c r="E131" s="35">
        <v>11500.2</v>
      </c>
      <c r="F131" s="35">
        <f t="shared" si="486"/>
        <v>11500.2</v>
      </c>
      <c r="G131" s="35"/>
      <c r="H131" s="35">
        <f t="shared" ref="H131:H132" si="701">F131+G131</f>
        <v>11500.2</v>
      </c>
      <c r="I131" s="35"/>
      <c r="J131" s="35">
        <f t="shared" ref="J131:J132" si="702">H131+I131</f>
        <v>11500.2</v>
      </c>
      <c r="K131" s="35"/>
      <c r="L131" s="35">
        <f t="shared" ref="L131:L132" si="703">J131+K131</f>
        <v>11500.2</v>
      </c>
      <c r="M131" s="35"/>
      <c r="N131" s="35">
        <f t="shared" ref="N131:N132" si="704">L131+M131</f>
        <v>11500.2</v>
      </c>
      <c r="O131" s="78"/>
      <c r="P131" s="35">
        <f t="shared" ref="P131:P132" si="705">N131+O131</f>
        <v>11500.2</v>
      </c>
      <c r="Q131" s="35"/>
      <c r="R131" s="35">
        <f t="shared" ref="R131:R132" si="706">P131+Q131</f>
        <v>11500.2</v>
      </c>
      <c r="S131" s="35"/>
      <c r="T131" s="35">
        <f t="shared" ref="T131:T132" si="707">R131+S131</f>
        <v>11500.2</v>
      </c>
      <c r="U131" s="35"/>
      <c r="V131" s="35">
        <f t="shared" ref="V131:V132" si="708">T131+U131</f>
        <v>11500.2</v>
      </c>
      <c r="W131" s="35"/>
      <c r="X131" s="35">
        <f t="shared" ref="X131:X132" si="709">V131+W131</f>
        <v>11500.2</v>
      </c>
      <c r="Y131" s="35"/>
      <c r="Z131" s="35">
        <f t="shared" ref="Z131:Z132" si="710">X131+Y131</f>
        <v>11500.2</v>
      </c>
      <c r="AA131" s="35"/>
      <c r="AB131" s="35">
        <f t="shared" ref="AB131:AB132" si="711">Z131+AA131</f>
        <v>11500.2</v>
      </c>
      <c r="AC131" s="35"/>
      <c r="AD131" s="35">
        <f t="shared" ref="AD131:AD132" si="712">AB131+AC131</f>
        <v>11500.2</v>
      </c>
      <c r="AE131" s="35"/>
      <c r="AF131" s="35">
        <f t="shared" ref="AF131:AF132" si="713">AD131+AE131</f>
        <v>11500.2</v>
      </c>
      <c r="AG131" s="35"/>
      <c r="AH131" s="35">
        <f t="shared" ref="AH131:AH132" si="714">AF131+AG131</f>
        <v>11500.2</v>
      </c>
      <c r="AI131" s="35"/>
      <c r="AJ131" s="35">
        <f t="shared" ref="AJ131:AJ132" si="715">AH131+AI131</f>
        <v>11500.2</v>
      </c>
      <c r="AK131" s="35"/>
      <c r="AL131" s="35">
        <f t="shared" ref="AL131:AL132" si="716">AJ131+AK131</f>
        <v>11500.2</v>
      </c>
      <c r="AM131" s="46">
        <v>22763</v>
      </c>
      <c r="AN131" s="35">
        <f>AL131+AM131</f>
        <v>34263.199999999997</v>
      </c>
      <c r="AO131" s="35"/>
      <c r="AP131" s="35">
        <v>583233.69999999995</v>
      </c>
      <c r="AQ131" s="35">
        <f t="shared" si="487"/>
        <v>583233.69999999995</v>
      </c>
      <c r="AR131" s="35"/>
      <c r="AS131" s="35">
        <f t="shared" ref="AS131:AS132" si="717">AQ131+AR131</f>
        <v>583233.69999999995</v>
      </c>
      <c r="AT131" s="35"/>
      <c r="AU131" s="35">
        <f t="shared" ref="AU131:AU132" si="718">AS131+AT131</f>
        <v>583233.69999999995</v>
      </c>
      <c r="AV131" s="35"/>
      <c r="AW131" s="35">
        <f t="shared" ref="AW131:AW132" si="719">AU131+AV131</f>
        <v>583233.69999999995</v>
      </c>
      <c r="AX131" s="35"/>
      <c r="AY131" s="35">
        <f t="shared" ref="AY131:AY132" si="720">AW131+AX131</f>
        <v>583233.69999999995</v>
      </c>
      <c r="AZ131" s="35"/>
      <c r="BA131" s="35">
        <f t="shared" ref="BA131:BA132" si="721">AY131+AZ131</f>
        <v>583233.69999999995</v>
      </c>
      <c r="BB131" s="35"/>
      <c r="BC131" s="35">
        <f t="shared" ref="BC131:BC132" si="722">BA131+BB131</f>
        <v>583233.69999999995</v>
      </c>
      <c r="BD131" s="35"/>
      <c r="BE131" s="35">
        <f t="shared" ref="BE131:BE132" si="723">BC131+BD131</f>
        <v>583233.69999999995</v>
      </c>
      <c r="BF131" s="35"/>
      <c r="BG131" s="35">
        <f t="shared" ref="BG131:BG132" si="724">BE131+BF131</f>
        <v>583233.69999999995</v>
      </c>
      <c r="BH131" s="35"/>
      <c r="BI131" s="35">
        <f t="shared" ref="BI131:BI132" si="725">BG131+BH131</f>
        <v>583233.69999999995</v>
      </c>
      <c r="BJ131" s="35"/>
      <c r="BK131" s="35">
        <f t="shared" ref="BK131:BK132" si="726">BI131+BJ131</f>
        <v>583233.69999999995</v>
      </c>
      <c r="BL131" s="35"/>
      <c r="BM131" s="35">
        <f t="shared" ref="BM131:BM132" si="727">BK131+BL131</f>
        <v>583233.69999999995</v>
      </c>
      <c r="BN131" s="35"/>
      <c r="BO131" s="35">
        <f t="shared" ref="BO131:BO132" si="728">BM131+BN131</f>
        <v>583233.69999999995</v>
      </c>
      <c r="BP131" s="46">
        <v>-22763</v>
      </c>
      <c r="BQ131" s="35">
        <f t="shared" ref="BQ131:BQ132" si="729">BO131+BP131</f>
        <v>560470.69999999995</v>
      </c>
      <c r="BR131" s="35"/>
      <c r="BS131" s="35"/>
      <c r="BT131" s="35">
        <f t="shared" si="488"/>
        <v>0</v>
      </c>
      <c r="BU131" s="35"/>
      <c r="BV131" s="35">
        <f t="shared" ref="BV131:BV132" si="730">BT131+BU131</f>
        <v>0</v>
      </c>
      <c r="BW131" s="35"/>
      <c r="BX131" s="35">
        <f t="shared" ref="BX131:BX132" si="731">BV131+BW131</f>
        <v>0</v>
      </c>
      <c r="BY131" s="35"/>
      <c r="BZ131" s="35">
        <f t="shared" ref="BZ131:BZ132" si="732">BX131+BY131</f>
        <v>0</v>
      </c>
      <c r="CA131" s="35"/>
      <c r="CB131" s="35">
        <f t="shared" ref="CB131:CB132" si="733">BZ131+CA131</f>
        <v>0</v>
      </c>
      <c r="CC131" s="35"/>
      <c r="CD131" s="35">
        <f t="shared" ref="CD131:CD132" si="734">CB131+CC131</f>
        <v>0</v>
      </c>
      <c r="CE131" s="35"/>
      <c r="CF131" s="35">
        <f t="shared" ref="CF131:CF132" si="735">CD131+CE131</f>
        <v>0</v>
      </c>
      <c r="CG131" s="35"/>
      <c r="CH131" s="35">
        <f t="shared" ref="CH131:CH132" si="736">CF131+CG131</f>
        <v>0</v>
      </c>
      <c r="CI131" s="35"/>
      <c r="CJ131" s="35">
        <f t="shared" ref="CJ131:CJ132" si="737">CH131+CI131</f>
        <v>0</v>
      </c>
      <c r="CK131" s="35"/>
      <c r="CL131" s="35">
        <f t="shared" ref="CL131:CL132" si="738">CJ131+CK131</f>
        <v>0</v>
      </c>
      <c r="CM131" s="46"/>
      <c r="CN131" s="35">
        <f t="shared" ref="CN131:CN132" si="739">CL131+CM131</f>
        <v>0</v>
      </c>
      <c r="CO131" s="29" t="s">
        <v>228</v>
      </c>
      <c r="CQ131" s="11"/>
    </row>
    <row r="132" spans="1:95" ht="54" x14ac:dyDescent="0.35">
      <c r="A132" s="1" t="s">
        <v>149</v>
      </c>
      <c r="B132" s="59" t="s">
        <v>348</v>
      </c>
      <c r="C132" s="6" t="s">
        <v>32</v>
      </c>
      <c r="D132" s="35"/>
      <c r="E132" s="35">
        <f>E134</f>
        <v>11500.4</v>
      </c>
      <c r="F132" s="35">
        <f t="shared" si="486"/>
        <v>11500.4</v>
      </c>
      <c r="G132" s="35">
        <f>G134</f>
        <v>0</v>
      </c>
      <c r="H132" s="35">
        <f t="shared" si="701"/>
        <v>11500.4</v>
      </c>
      <c r="I132" s="35">
        <f>I134</f>
        <v>0</v>
      </c>
      <c r="J132" s="35">
        <f t="shared" si="702"/>
        <v>11500.4</v>
      </c>
      <c r="K132" s="35">
        <f>K134</f>
        <v>0</v>
      </c>
      <c r="L132" s="35">
        <f t="shared" si="703"/>
        <v>11500.4</v>
      </c>
      <c r="M132" s="35">
        <f>M134</f>
        <v>0</v>
      </c>
      <c r="N132" s="35">
        <f t="shared" si="704"/>
        <v>11500.4</v>
      </c>
      <c r="O132" s="78">
        <f>O134</f>
        <v>0</v>
      </c>
      <c r="P132" s="35">
        <f t="shared" si="705"/>
        <v>11500.4</v>
      </c>
      <c r="Q132" s="35">
        <f>Q134</f>
        <v>0</v>
      </c>
      <c r="R132" s="35">
        <f t="shared" si="706"/>
        <v>11500.4</v>
      </c>
      <c r="S132" s="35">
        <f>S134</f>
        <v>0</v>
      </c>
      <c r="T132" s="35">
        <f t="shared" si="707"/>
        <v>11500.4</v>
      </c>
      <c r="U132" s="35">
        <f>U134</f>
        <v>0</v>
      </c>
      <c r="V132" s="35">
        <f t="shared" si="708"/>
        <v>11500.4</v>
      </c>
      <c r="W132" s="35">
        <f>W134</f>
        <v>0</v>
      </c>
      <c r="X132" s="35">
        <f t="shared" si="709"/>
        <v>11500.4</v>
      </c>
      <c r="Y132" s="35">
        <f>Y134</f>
        <v>0</v>
      </c>
      <c r="Z132" s="35">
        <f t="shared" si="710"/>
        <v>11500.4</v>
      </c>
      <c r="AA132" s="35">
        <f>AA134</f>
        <v>0</v>
      </c>
      <c r="AB132" s="35">
        <f t="shared" si="711"/>
        <v>11500.4</v>
      </c>
      <c r="AC132" s="35">
        <f>AC134</f>
        <v>0</v>
      </c>
      <c r="AD132" s="35">
        <f t="shared" si="712"/>
        <v>11500.4</v>
      </c>
      <c r="AE132" s="35">
        <f>AE134</f>
        <v>0</v>
      </c>
      <c r="AF132" s="35">
        <f t="shared" si="713"/>
        <v>11500.4</v>
      </c>
      <c r="AG132" s="35">
        <f>AG134</f>
        <v>0</v>
      </c>
      <c r="AH132" s="35">
        <f t="shared" si="714"/>
        <v>11500.4</v>
      </c>
      <c r="AI132" s="35">
        <f>AI134</f>
        <v>0</v>
      </c>
      <c r="AJ132" s="35">
        <f t="shared" si="715"/>
        <v>11500.4</v>
      </c>
      <c r="AK132" s="35">
        <f>AK134</f>
        <v>0</v>
      </c>
      <c r="AL132" s="35">
        <f t="shared" si="716"/>
        <v>11500.4</v>
      </c>
      <c r="AM132" s="46">
        <f>AM134</f>
        <v>19876.5</v>
      </c>
      <c r="AN132" s="35">
        <f t="shared" ref="AN132" si="740">AL132+AM132</f>
        <v>31376.9</v>
      </c>
      <c r="AO132" s="35"/>
      <c r="AP132" s="35">
        <f>AP134</f>
        <v>583431.19999999995</v>
      </c>
      <c r="AQ132" s="35">
        <f t="shared" si="487"/>
        <v>583431.19999999995</v>
      </c>
      <c r="AR132" s="35">
        <f>AR134</f>
        <v>0</v>
      </c>
      <c r="AS132" s="35">
        <f t="shared" si="717"/>
        <v>583431.19999999995</v>
      </c>
      <c r="AT132" s="35">
        <f>AT134</f>
        <v>0</v>
      </c>
      <c r="AU132" s="35">
        <f t="shared" si="718"/>
        <v>583431.19999999995</v>
      </c>
      <c r="AV132" s="35">
        <f>AV134</f>
        <v>0</v>
      </c>
      <c r="AW132" s="35">
        <f t="shared" si="719"/>
        <v>583431.19999999995</v>
      </c>
      <c r="AX132" s="35">
        <f>AX134</f>
        <v>0</v>
      </c>
      <c r="AY132" s="35">
        <f t="shared" si="720"/>
        <v>583431.19999999995</v>
      </c>
      <c r="AZ132" s="35">
        <f>AZ134</f>
        <v>0</v>
      </c>
      <c r="BA132" s="35">
        <f t="shared" si="721"/>
        <v>583431.19999999995</v>
      </c>
      <c r="BB132" s="35">
        <f>BB134</f>
        <v>0</v>
      </c>
      <c r="BC132" s="35">
        <f t="shared" si="722"/>
        <v>583431.19999999995</v>
      </c>
      <c r="BD132" s="35">
        <f>BD134</f>
        <v>0</v>
      </c>
      <c r="BE132" s="35">
        <f t="shared" si="723"/>
        <v>583431.19999999995</v>
      </c>
      <c r="BF132" s="35">
        <f>BF134</f>
        <v>0</v>
      </c>
      <c r="BG132" s="35">
        <f t="shared" si="724"/>
        <v>583431.19999999995</v>
      </c>
      <c r="BH132" s="35">
        <f>BH134</f>
        <v>0</v>
      </c>
      <c r="BI132" s="35">
        <f t="shared" si="725"/>
        <v>583431.19999999995</v>
      </c>
      <c r="BJ132" s="35">
        <f>BJ134</f>
        <v>0</v>
      </c>
      <c r="BK132" s="35">
        <f t="shared" si="726"/>
        <v>583431.19999999995</v>
      </c>
      <c r="BL132" s="35">
        <f>BL134</f>
        <v>0</v>
      </c>
      <c r="BM132" s="35">
        <f t="shared" si="727"/>
        <v>583431.19999999995</v>
      </c>
      <c r="BN132" s="35">
        <f>BN134</f>
        <v>0</v>
      </c>
      <c r="BO132" s="35">
        <f t="shared" si="728"/>
        <v>583431.19999999995</v>
      </c>
      <c r="BP132" s="46">
        <f>BP134</f>
        <v>-19876.5</v>
      </c>
      <c r="BQ132" s="35">
        <f t="shared" si="729"/>
        <v>563554.69999999995</v>
      </c>
      <c r="BR132" s="35"/>
      <c r="BS132" s="35"/>
      <c r="BT132" s="35">
        <f t="shared" si="488"/>
        <v>0</v>
      </c>
      <c r="BU132" s="35"/>
      <c r="BV132" s="35">
        <f t="shared" si="730"/>
        <v>0</v>
      </c>
      <c r="BW132" s="35"/>
      <c r="BX132" s="35">
        <f t="shared" si="731"/>
        <v>0</v>
      </c>
      <c r="BY132" s="35"/>
      <c r="BZ132" s="35">
        <f t="shared" si="732"/>
        <v>0</v>
      </c>
      <c r="CA132" s="35"/>
      <c r="CB132" s="35">
        <f t="shared" si="733"/>
        <v>0</v>
      </c>
      <c r="CC132" s="35"/>
      <c r="CD132" s="35">
        <f t="shared" si="734"/>
        <v>0</v>
      </c>
      <c r="CE132" s="35"/>
      <c r="CF132" s="35">
        <f t="shared" si="735"/>
        <v>0</v>
      </c>
      <c r="CG132" s="35"/>
      <c r="CH132" s="35">
        <f t="shared" si="736"/>
        <v>0</v>
      </c>
      <c r="CI132" s="35"/>
      <c r="CJ132" s="35">
        <f t="shared" si="737"/>
        <v>0</v>
      </c>
      <c r="CK132" s="35"/>
      <c r="CL132" s="35">
        <f t="shared" si="738"/>
        <v>0</v>
      </c>
      <c r="CM132" s="46"/>
      <c r="CN132" s="35">
        <f t="shared" si="739"/>
        <v>0</v>
      </c>
      <c r="CO132" s="29"/>
      <c r="CQ132" s="11"/>
    </row>
    <row r="133" spans="1:95" x14ac:dyDescent="0.35">
      <c r="A133" s="1"/>
      <c r="B133" s="59" t="s">
        <v>5</v>
      </c>
      <c r="C133" s="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8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46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46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46"/>
      <c r="CN133" s="35"/>
      <c r="CO133" s="29"/>
      <c r="CQ133" s="11"/>
    </row>
    <row r="134" spans="1:95" ht="36" x14ac:dyDescent="0.35">
      <c r="A134" s="1"/>
      <c r="B134" s="59" t="s">
        <v>26</v>
      </c>
      <c r="C134" s="6"/>
      <c r="D134" s="35"/>
      <c r="E134" s="35">
        <v>11500.4</v>
      </c>
      <c r="F134" s="35">
        <f t="shared" si="486"/>
        <v>11500.4</v>
      </c>
      <c r="G134" s="35"/>
      <c r="H134" s="35">
        <f t="shared" ref="H134:H140" si="741">F134+G134</f>
        <v>11500.4</v>
      </c>
      <c r="I134" s="35"/>
      <c r="J134" s="35">
        <f t="shared" ref="J134:J140" si="742">H134+I134</f>
        <v>11500.4</v>
      </c>
      <c r="K134" s="35"/>
      <c r="L134" s="35">
        <f t="shared" ref="L134:L140" si="743">J134+K134</f>
        <v>11500.4</v>
      </c>
      <c r="M134" s="35"/>
      <c r="N134" s="35">
        <f t="shared" ref="N134:N140" si="744">L134+M134</f>
        <v>11500.4</v>
      </c>
      <c r="O134" s="78"/>
      <c r="P134" s="35">
        <f t="shared" ref="P134:P140" si="745">N134+O134</f>
        <v>11500.4</v>
      </c>
      <c r="Q134" s="35"/>
      <c r="R134" s="35">
        <f t="shared" ref="R134:R140" si="746">P134+Q134</f>
        <v>11500.4</v>
      </c>
      <c r="S134" s="35"/>
      <c r="T134" s="35">
        <f t="shared" ref="T134:T140" si="747">R134+S134</f>
        <v>11500.4</v>
      </c>
      <c r="U134" s="35"/>
      <c r="V134" s="35">
        <f t="shared" ref="V134:V140" si="748">T134+U134</f>
        <v>11500.4</v>
      </c>
      <c r="W134" s="35"/>
      <c r="X134" s="35">
        <f t="shared" ref="X134:X140" si="749">V134+W134</f>
        <v>11500.4</v>
      </c>
      <c r="Y134" s="35"/>
      <c r="Z134" s="35">
        <f t="shared" ref="Z134:Z140" si="750">X134+Y134</f>
        <v>11500.4</v>
      </c>
      <c r="AA134" s="35"/>
      <c r="AB134" s="35">
        <f t="shared" ref="AB134:AB140" si="751">Z134+AA134</f>
        <v>11500.4</v>
      </c>
      <c r="AC134" s="35"/>
      <c r="AD134" s="35">
        <f t="shared" ref="AD134:AD140" si="752">AB134+AC134</f>
        <v>11500.4</v>
      </c>
      <c r="AE134" s="35"/>
      <c r="AF134" s="35">
        <f t="shared" ref="AF134:AF140" si="753">AD134+AE134</f>
        <v>11500.4</v>
      </c>
      <c r="AG134" s="35"/>
      <c r="AH134" s="35">
        <f t="shared" ref="AH134:AH140" si="754">AF134+AG134</f>
        <v>11500.4</v>
      </c>
      <c r="AI134" s="35"/>
      <c r="AJ134" s="35">
        <f t="shared" ref="AJ134:AJ140" si="755">AH134+AI134</f>
        <v>11500.4</v>
      </c>
      <c r="AK134" s="35"/>
      <c r="AL134" s="35">
        <f t="shared" ref="AL134:AL140" si="756">AJ134+AK134</f>
        <v>11500.4</v>
      </c>
      <c r="AM134" s="46">
        <v>19876.5</v>
      </c>
      <c r="AN134" s="35">
        <f t="shared" ref="AN134:AN140" si="757">AL134+AM134</f>
        <v>31376.9</v>
      </c>
      <c r="AO134" s="35"/>
      <c r="AP134" s="35">
        <v>583431.19999999995</v>
      </c>
      <c r="AQ134" s="35">
        <f t="shared" si="487"/>
        <v>583431.19999999995</v>
      </c>
      <c r="AR134" s="35"/>
      <c r="AS134" s="35">
        <f t="shared" ref="AS134:AS140" si="758">AQ134+AR134</f>
        <v>583431.19999999995</v>
      </c>
      <c r="AT134" s="35"/>
      <c r="AU134" s="35">
        <f t="shared" ref="AU134:AU140" si="759">AS134+AT134</f>
        <v>583431.19999999995</v>
      </c>
      <c r="AV134" s="35"/>
      <c r="AW134" s="35">
        <f t="shared" ref="AW134:AW140" si="760">AU134+AV134</f>
        <v>583431.19999999995</v>
      </c>
      <c r="AX134" s="35"/>
      <c r="AY134" s="35">
        <f t="shared" ref="AY134:AY140" si="761">AW134+AX134</f>
        <v>583431.19999999995</v>
      </c>
      <c r="AZ134" s="35"/>
      <c r="BA134" s="35">
        <f t="shared" ref="BA134:BA140" si="762">AY134+AZ134</f>
        <v>583431.19999999995</v>
      </c>
      <c r="BB134" s="35"/>
      <c r="BC134" s="35">
        <f t="shared" ref="BC134:BC140" si="763">BA134+BB134</f>
        <v>583431.19999999995</v>
      </c>
      <c r="BD134" s="35"/>
      <c r="BE134" s="35">
        <f t="shared" ref="BE134:BE140" si="764">BC134+BD134</f>
        <v>583431.19999999995</v>
      </c>
      <c r="BF134" s="35"/>
      <c r="BG134" s="35">
        <f t="shared" ref="BG134:BG140" si="765">BE134+BF134</f>
        <v>583431.19999999995</v>
      </c>
      <c r="BH134" s="35"/>
      <c r="BI134" s="35">
        <f t="shared" ref="BI134:BI139" si="766">BG134+BH134</f>
        <v>583431.19999999995</v>
      </c>
      <c r="BJ134" s="35"/>
      <c r="BK134" s="35">
        <f t="shared" ref="BK134:BK140" si="767">BI134+BJ134</f>
        <v>583431.19999999995</v>
      </c>
      <c r="BL134" s="35"/>
      <c r="BM134" s="35">
        <f t="shared" ref="BM134:BM140" si="768">BK134+BL134</f>
        <v>583431.19999999995</v>
      </c>
      <c r="BN134" s="35"/>
      <c r="BO134" s="35">
        <f t="shared" ref="BO134:BO140" si="769">BM134+BN134</f>
        <v>583431.19999999995</v>
      </c>
      <c r="BP134" s="46">
        <v>-19876.5</v>
      </c>
      <c r="BQ134" s="35">
        <f t="shared" ref="BQ134:BQ140" si="770">BO134+BP134</f>
        <v>563554.69999999995</v>
      </c>
      <c r="BR134" s="35"/>
      <c r="BS134" s="35"/>
      <c r="BT134" s="35">
        <f t="shared" si="488"/>
        <v>0</v>
      </c>
      <c r="BU134" s="35"/>
      <c r="BV134" s="35">
        <f t="shared" ref="BV134:BV140" si="771">BT134+BU134</f>
        <v>0</v>
      </c>
      <c r="BW134" s="35"/>
      <c r="BX134" s="35">
        <f t="shared" ref="BX134:BX140" si="772">BV134+BW134</f>
        <v>0</v>
      </c>
      <c r="BY134" s="35"/>
      <c r="BZ134" s="35">
        <f t="shared" ref="BZ134:BZ140" si="773">BX134+BY134</f>
        <v>0</v>
      </c>
      <c r="CA134" s="35"/>
      <c r="CB134" s="35">
        <f t="shared" ref="CB134:CB140" si="774">BZ134+CA134</f>
        <v>0</v>
      </c>
      <c r="CC134" s="35"/>
      <c r="CD134" s="35">
        <f t="shared" ref="CD134:CD140" si="775">CB134+CC134</f>
        <v>0</v>
      </c>
      <c r="CE134" s="35"/>
      <c r="CF134" s="35">
        <f t="shared" ref="CF134:CF140" si="776">CD134+CE134</f>
        <v>0</v>
      </c>
      <c r="CG134" s="35"/>
      <c r="CH134" s="35">
        <f t="shared" ref="CH134:CH140" si="777">CF134+CG134</f>
        <v>0</v>
      </c>
      <c r="CI134" s="35"/>
      <c r="CJ134" s="35">
        <f t="shared" ref="CJ134:CJ139" si="778">CH134+CI134</f>
        <v>0</v>
      </c>
      <c r="CK134" s="35"/>
      <c r="CL134" s="35">
        <f t="shared" ref="CL134:CL140" si="779">CJ134+CK134</f>
        <v>0</v>
      </c>
      <c r="CM134" s="46"/>
      <c r="CN134" s="35">
        <f t="shared" ref="CN134:CN140" si="780">CL134+CM134</f>
        <v>0</v>
      </c>
      <c r="CO134" s="29" t="s">
        <v>228</v>
      </c>
      <c r="CQ134" s="11"/>
    </row>
    <row r="135" spans="1:95" ht="54" x14ac:dyDescent="0.35">
      <c r="A135" s="1" t="s">
        <v>150</v>
      </c>
      <c r="B135" s="59" t="s">
        <v>373</v>
      </c>
      <c r="C135" s="6" t="s">
        <v>32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78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>
        <f t="shared" si="751"/>
        <v>0</v>
      </c>
      <c r="AC135" s="35"/>
      <c r="AD135" s="35">
        <f t="shared" si="752"/>
        <v>0</v>
      </c>
      <c r="AE135" s="35"/>
      <c r="AF135" s="35">
        <f t="shared" si="753"/>
        <v>0</v>
      </c>
      <c r="AG135" s="35"/>
      <c r="AH135" s="35">
        <f t="shared" si="754"/>
        <v>0</v>
      </c>
      <c r="AI135" s="35"/>
      <c r="AJ135" s="35">
        <f t="shared" si="755"/>
        <v>0</v>
      </c>
      <c r="AK135" s="35"/>
      <c r="AL135" s="35">
        <f t="shared" si="756"/>
        <v>0</v>
      </c>
      <c r="AM135" s="46"/>
      <c r="AN135" s="35">
        <f t="shared" si="757"/>
        <v>0</v>
      </c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>
        <v>43764.222000000002</v>
      </c>
      <c r="BG135" s="35">
        <f t="shared" si="765"/>
        <v>43764.222000000002</v>
      </c>
      <c r="BH135" s="35"/>
      <c r="BI135" s="35">
        <f t="shared" si="766"/>
        <v>43764.222000000002</v>
      </c>
      <c r="BJ135" s="35"/>
      <c r="BK135" s="35">
        <f t="shared" si="767"/>
        <v>43764.222000000002</v>
      </c>
      <c r="BL135" s="35"/>
      <c r="BM135" s="35">
        <f t="shared" si="768"/>
        <v>43764.222000000002</v>
      </c>
      <c r="BN135" s="35"/>
      <c r="BO135" s="35">
        <f t="shared" si="769"/>
        <v>43764.222000000002</v>
      </c>
      <c r="BP135" s="46"/>
      <c r="BQ135" s="35">
        <f t="shared" si="770"/>
        <v>43764.222000000002</v>
      </c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>
        <f t="shared" si="777"/>
        <v>0</v>
      </c>
      <c r="CI135" s="35"/>
      <c r="CJ135" s="35">
        <f t="shared" si="778"/>
        <v>0</v>
      </c>
      <c r="CK135" s="35"/>
      <c r="CL135" s="35">
        <f t="shared" si="779"/>
        <v>0</v>
      </c>
      <c r="CM135" s="46"/>
      <c r="CN135" s="35">
        <f t="shared" si="780"/>
        <v>0</v>
      </c>
      <c r="CO135" s="39">
        <v>1710142360</v>
      </c>
      <c r="CQ135" s="11"/>
    </row>
    <row r="136" spans="1:95" ht="72" x14ac:dyDescent="0.35">
      <c r="A136" s="1" t="s">
        <v>151</v>
      </c>
      <c r="B136" s="59" t="s">
        <v>376</v>
      </c>
      <c r="C136" s="6" t="s">
        <v>32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78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>
        <f t="shared" si="752"/>
        <v>0</v>
      </c>
      <c r="AE136" s="35"/>
      <c r="AF136" s="35">
        <f t="shared" si="753"/>
        <v>0</v>
      </c>
      <c r="AG136" s="35"/>
      <c r="AH136" s="35">
        <f t="shared" si="754"/>
        <v>0</v>
      </c>
      <c r="AI136" s="35"/>
      <c r="AJ136" s="35">
        <f t="shared" si="755"/>
        <v>0</v>
      </c>
      <c r="AK136" s="35"/>
      <c r="AL136" s="35">
        <f t="shared" si="756"/>
        <v>0</v>
      </c>
      <c r="AM136" s="46"/>
      <c r="AN136" s="35">
        <f t="shared" si="757"/>
        <v>0</v>
      </c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>
        <v>69697.3</v>
      </c>
      <c r="BI136" s="35">
        <f t="shared" si="766"/>
        <v>69697.3</v>
      </c>
      <c r="BJ136" s="35"/>
      <c r="BK136" s="35">
        <f t="shared" si="767"/>
        <v>69697.3</v>
      </c>
      <c r="BL136" s="35"/>
      <c r="BM136" s="35">
        <f t="shared" si="768"/>
        <v>69697.3</v>
      </c>
      <c r="BN136" s="35"/>
      <c r="BO136" s="35">
        <f t="shared" si="769"/>
        <v>69697.3</v>
      </c>
      <c r="BP136" s="46">
        <f>BP138+BP139</f>
        <v>220461.7</v>
      </c>
      <c r="BQ136" s="35">
        <f t="shared" si="770"/>
        <v>290159</v>
      </c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>
        <v>566804.80000000005</v>
      </c>
      <c r="CJ136" s="35">
        <f t="shared" si="778"/>
        <v>566804.80000000005</v>
      </c>
      <c r="CK136" s="35"/>
      <c r="CL136" s="35">
        <f t="shared" si="779"/>
        <v>566804.80000000005</v>
      </c>
      <c r="CM136" s="46">
        <f>CM138+CM139</f>
        <v>-220461.70000000007</v>
      </c>
      <c r="CN136" s="35">
        <f t="shared" si="780"/>
        <v>346343.1</v>
      </c>
      <c r="CO136" s="29" t="s">
        <v>228</v>
      </c>
      <c r="CQ136" s="11"/>
    </row>
    <row r="137" spans="1:95" x14ac:dyDescent="0.35">
      <c r="A137" s="1"/>
      <c r="B137" s="59" t="s">
        <v>5</v>
      </c>
      <c r="C137" s="6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78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46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46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46"/>
      <c r="CN137" s="35"/>
      <c r="CO137" s="29"/>
      <c r="CQ137" s="11"/>
    </row>
    <row r="138" spans="1:95" hidden="1" x14ac:dyDescent="0.35">
      <c r="A138" s="1"/>
      <c r="B138" s="59" t="s">
        <v>6</v>
      </c>
      <c r="C138" s="6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78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>
        <f t="shared" si="756"/>
        <v>0</v>
      </c>
      <c r="AM138" s="46"/>
      <c r="AN138" s="35">
        <f t="shared" si="757"/>
        <v>0</v>
      </c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>
        <v>69697.3</v>
      </c>
      <c r="BI138" s="35">
        <f t="shared" si="766"/>
        <v>69697.3</v>
      </c>
      <c r="BJ138" s="35"/>
      <c r="BK138" s="35">
        <f t="shared" si="767"/>
        <v>69697.3</v>
      </c>
      <c r="BL138" s="35"/>
      <c r="BM138" s="35">
        <f t="shared" si="768"/>
        <v>69697.3</v>
      </c>
      <c r="BN138" s="35"/>
      <c r="BO138" s="35">
        <f t="shared" si="769"/>
        <v>69697.3</v>
      </c>
      <c r="BP138" s="46">
        <v>-69697.3</v>
      </c>
      <c r="BQ138" s="35">
        <f t="shared" si="770"/>
        <v>0</v>
      </c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>
        <v>566804.80000000005</v>
      </c>
      <c r="CJ138" s="35">
        <f t="shared" si="778"/>
        <v>566804.80000000005</v>
      </c>
      <c r="CK138" s="35"/>
      <c r="CL138" s="35">
        <f t="shared" si="779"/>
        <v>566804.80000000005</v>
      </c>
      <c r="CM138" s="46">
        <v>-566804.80000000005</v>
      </c>
      <c r="CN138" s="35">
        <f t="shared" si="780"/>
        <v>0</v>
      </c>
      <c r="CO138" s="29" t="s">
        <v>228</v>
      </c>
      <c r="CP138" s="23" t="s">
        <v>49</v>
      </c>
      <c r="CQ138" s="11"/>
    </row>
    <row r="139" spans="1:95" ht="36" x14ac:dyDescent="0.35">
      <c r="A139" s="1"/>
      <c r="B139" s="59" t="s">
        <v>26</v>
      </c>
      <c r="C139" s="6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78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>
        <f t="shared" si="756"/>
        <v>0</v>
      </c>
      <c r="AM139" s="46"/>
      <c r="AN139" s="35">
        <f t="shared" si="757"/>
        <v>0</v>
      </c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>
        <f t="shared" si="766"/>
        <v>0</v>
      </c>
      <c r="BJ139" s="35"/>
      <c r="BK139" s="35">
        <f t="shared" si="767"/>
        <v>0</v>
      </c>
      <c r="BL139" s="35"/>
      <c r="BM139" s="35">
        <f t="shared" si="768"/>
        <v>0</v>
      </c>
      <c r="BN139" s="35"/>
      <c r="BO139" s="35">
        <f t="shared" si="769"/>
        <v>0</v>
      </c>
      <c r="BP139" s="46">
        <v>290159</v>
      </c>
      <c r="BQ139" s="35">
        <f t="shared" si="770"/>
        <v>290159</v>
      </c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>
        <f t="shared" si="778"/>
        <v>0</v>
      </c>
      <c r="CK139" s="35"/>
      <c r="CL139" s="35">
        <f t="shared" si="779"/>
        <v>0</v>
      </c>
      <c r="CM139" s="46">
        <v>346343.1</v>
      </c>
      <c r="CN139" s="35">
        <f t="shared" si="780"/>
        <v>346343.1</v>
      </c>
      <c r="CO139" s="29" t="s">
        <v>228</v>
      </c>
      <c r="CQ139" s="11"/>
    </row>
    <row r="140" spans="1:95" x14ac:dyDescent="0.35">
      <c r="A140" s="1"/>
      <c r="B140" s="59" t="s">
        <v>24</v>
      </c>
      <c r="C140" s="59"/>
      <c r="D140" s="37">
        <f>D144+D148+D149+D150+D151+D152+D153+D154+D155+D156+D157+D158</f>
        <v>517225.00000000006</v>
      </c>
      <c r="E140" s="37">
        <f>E144+E148+E149+E150+E151+E152+E153+E154+E155+E156+E157+E158+E159</f>
        <v>-1474.1000000000004</v>
      </c>
      <c r="F140" s="37">
        <f t="shared" si="486"/>
        <v>515750.90000000008</v>
      </c>
      <c r="G140" s="37">
        <f>G144+G148+G149+G150+G151+G152+G153+G154+G155+G156+G157+G158+G159</f>
        <v>4011.2</v>
      </c>
      <c r="H140" s="37">
        <f t="shared" si="741"/>
        <v>519762.10000000009</v>
      </c>
      <c r="I140" s="37">
        <f>I144+I148+I149+I150+I151+I152+I153+I154+I155+I156+I157+I158+I159</f>
        <v>0</v>
      </c>
      <c r="J140" s="37">
        <f t="shared" si="742"/>
        <v>519762.10000000009</v>
      </c>
      <c r="K140" s="37">
        <f>K144+K148+K149+K150+K151+K152+K153+K154+K155+K156+K157+K158+K159</f>
        <v>0</v>
      </c>
      <c r="L140" s="37">
        <f t="shared" si="743"/>
        <v>519762.10000000009</v>
      </c>
      <c r="M140" s="37">
        <f>M144+M148+M149+M150+M151+M152+M153+M154+M155+M156+M157+M158+M159</f>
        <v>0</v>
      </c>
      <c r="N140" s="37">
        <f t="shared" si="744"/>
        <v>519762.10000000009</v>
      </c>
      <c r="O140" s="37">
        <f>O144+O148+O149+O150+O151+O152+O153+O154+O155+O156+O157+O158+O159</f>
        <v>18000</v>
      </c>
      <c r="P140" s="37">
        <f t="shared" si="745"/>
        <v>537762.10000000009</v>
      </c>
      <c r="Q140" s="37">
        <f>Q144+Q148+Q149+Q150+Q151+Q152+Q153+Q154+Q155+Q156+Q157+Q158+Q159</f>
        <v>0</v>
      </c>
      <c r="R140" s="37">
        <f t="shared" si="746"/>
        <v>537762.10000000009</v>
      </c>
      <c r="S140" s="37">
        <f>S144+S148+S149+S150+S151+S152+S153+S154+S155+S156+S157+S158+S159</f>
        <v>-1361.5</v>
      </c>
      <c r="T140" s="37">
        <f t="shared" si="747"/>
        <v>536400.60000000009</v>
      </c>
      <c r="U140" s="37">
        <f>U144+U148+U149+U150+U151+U152+U153+U154+U155+U156+U157+U158+U159</f>
        <v>0</v>
      </c>
      <c r="V140" s="37">
        <f t="shared" si="748"/>
        <v>536400.60000000009</v>
      </c>
      <c r="W140" s="37">
        <f>W144+W148+W149+W150+W151+W152+W153+W154+W155+W156+W157+W158+W159</f>
        <v>-11500</v>
      </c>
      <c r="X140" s="37">
        <f t="shared" si="749"/>
        <v>524900.60000000009</v>
      </c>
      <c r="Y140" s="37">
        <f>Y144+Y148+Y149+Y150+Y151+Y152+Y153+Y154+Y155+Y156+Y157+Y158+Y159</f>
        <v>0</v>
      </c>
      <c r="Z140" s="37">
        <f t="shared" si="750"/>
        <v>524900.60000000009</v>
      </c>
      <c r="AA140" s="37">
        <f>AA144+AA148+AA149+AA150+AA151+AA152+AA153+AA154+AA155+AA156+AA157+AA158+AA159</f>
        <v>-18538.133999999998</v>
      </c>
      <c r="AB140" s="37">
        <f t="shared" si="751"/>
        <v>506362.46600000007</v>
      </c>
      <c r="AC140" s="37">
        <f>AC144+AC148+AC149+AC150+AC151+AC152+AC153+AC154+AC155+AC156+AC157+AC158+AC159</f>
        <v>0</v>
      </c>
      <c r="AD140" s="37">
        <f t="shared" si="752"/>
        <v>506362.46600000007</v>
      </c>
      <c r="AE140" s="37">
        <f>AE144+AE148+AE149+AE150+AE151+AE152+AE153+AE154+AE155+AE156+AE157+AE158+AE159</f>
        <v>-33133.949999999997</v>
      </c>
      <c r="AF140" s="37">
        <f t="shared" si="753"/>
        <v>473228.51600000006</v>
      </c>
      <c r="AG140" s="37">
        <f>AG144+AG148+AG149+AG150+AG151+AG152+AG153+AG154+AG155+AG156+AG157+AG158+AG159</f>
        <v>0</v>
      </c>
      <c r="AH140" s="37">
        <f t="shared" si="754"/>
        <v>473228.51600000006</v>
      </c>
      <c r="AI140" s="37">
        <f>AI144+AI148+AI149+AI150+AI151+AI152+AI153+AI154+AI155+AI156+AI157+AI158+AI159</f>
        <v>-30968.800999999999</v>
      </c>
      <c r="AJ140" s="37">
        <f t="shared" si="755"/>
        <v>442259.71500000008</v>
      </c>
      <c r="AK140" s="35">
        <f>AK144+AK148+AK149+AK150+AK151+AK152+AK153+AK154+AK155+AK156+AK157+AK158+AK159</f>
        <v>30968.800999999999</v>
      </c>
      <c r="AL140" s="37">
        <f t="shared" si="756"/>
        <v>473228.51600000006</v>
      </c>
      <c r="AM140" s="37">
        <f>AM144+AM148+AM149+AM150+AM151+AM152+AM153+AM154+AM155+AM156+AM157+AM158+AM159</f>
        <v>-52751.203000000001</v>
      </c>
      <c r="AN140" s="35">
        <f t="shared" si="757"/>
        <v>420477.31300000008</v>
      </c>
      <c r="AO140" s="37">
        <f t="shared" ref="AO140:BR140" si="781">AO144+AO148+AO149+AO150+AO151+AO152+AO153+AO154+AO155+AO156+AO157+AO158</f>
        <v>618381.4</v>
      </c>
      <c r="AP140" s="37">
        <f>AP144+AP148+AP149+AP150+AP151+AP152+AP153+AP154+AP155+AP156+AP157+AP158+AP159</f>
        <v>-1768.8999999999996</v>
      </c>
      <c r="AQ140" s="37">
        <f t="shared" si="487"/>
        <v>616612.5</v>
      </c>
      <c r="AR140" s="37">
        <f>AR144+AR148+AR149+AR150+AR151+AR152+AR153+AR154+AR155+AR156+AR157+AR158+AR159</f>
        <v>0</v>
      </c>
      <c r="AS140" s="37">
        <f t="shared" si="758"/>
        <v>616612.5</v>
      </c>
      <c r="AT140" s="37">
        <f>AT144+AT148+AT149+AT150+AT151+AT152+AT153+AT154+AT155+AT156+AT157+AT158+AT159</f>
        <v>0</v>
      </c>
      <c r="AU140" s="37">
        <f t="shared" si="759"/>
        <v>616612.5</v>
      </c>
      <c r="AV140" s="37">
        <f>AV144+AV148+AV149+AV150+AV151+AV152+AV153+AV154+AV155+AV156+AV157+AV158+AV159</f>
        <v>0</v>
      </c>
      <c r="AW140" s="37">
        <f t="shared" si="760"/>
        <v>616612.5</v>
      </c>
      <c r="AX140" s="37">
        <f>AX144+AX148+AX149+AX150+AX151+AX152+AX153+AX154+AX155+AX156+AX157+AX158+AX159</f>
        <v>-18000</v>
      </c>
      <c r="AY140" s="37">
        <f t="shared" si="761"/>
        <v>598612.5</v>
      </c>
      <c r="AZ140" s="37">
        <f>AZ144+AZ148+AZ149+AZ150+AZ151+AZ152+AZ153+AZ154+AZ155+AZ156+AZ157+AZ158+AZ159</f>
        <v>0</v>
      </c>
      <c r="BA140" s="37">
        <f t="shared" si="762"/>
        <v>598612.5</v>
      </c>
      <c r="BB140" s="37">
        <f>BB144+BB148+BB149+BB150+BB151+BB152+BB153+BB154+BB155+BB156+BB157+BB158+BB159</f>
        <v>2738.9789999999994</v>
      </c>
      <c r="BC140" s="37">
        <f t="shared" si="763"/>
        <v>601351.47900000005</v>
      </c>
      <c r="BD140" s="37">
        <f>BD144+BD148+BD149+BD150+BD151+BD152+BD153+BD154+BD155+BD156+BD157+BD158+BD159</f>
        <v>0</v>
      </c>
      <c r="BE140" s="37">
        <f t="shared" si="764"/>
        <v>601351.47900000005</v>
      </c>
      <c r="BF140" s="37">
        <f>BF144+BF148+BF149+BF150+BF151+BF152+BF153+BF154+BF155+BF156+BF157+BF158+BF159</f>
        <v>45000</v>
      </c>
      <c r="BG140" s="37">
        <f t="shared" si="765"/>
        <v>646351.47900000005</v>
      </c>
      <c r="BH140" s="37">
        <f>BH144+BH148+BH149+BH150+BH151+BH152+BH153+BH154+BH155+BH156+BH157+BH158+BH159</f>
        <v>0</v>
      </c>
      <c r="BI140" s="37">
        <f t="shared" ref="BI140" si="782">BG140+BH140</f>
        <v>646351.47900000005</v>
      </c>
      <c r="BJ140" s="37">
        <f>BJ144+BJ148+BJ149+BJ150+BJ151+BJ152+BJ153+BJ154+BJ155+BJ156+BJ157+BJ158+BJ159</f>
        <v>33133.949999999997</v>
      </c>
      <c r="BK140" s="37">
        <f t="shared" si="767"/>
        <v>679485.429</v>
      </c>
      <c r="BL140" s="35">
        <f>BL144+BL148+BL149+BL150+BL151+BL152+BL153+BL154+BL155+BL156+BL157+BL158+BL159</f>
        <v>37034.902999999998</v>
      </c>
      <c r="BM140" s="37">
        <f t="shared" si="768"/>
        <v>716520.33200000005</v>
      </c>
      <c r="BN140" s="35">
        <f>BN144+BN148+BN149+BN150+BN151+BN152+BN153+BN154+BN155+BN156+BN157+BN158+BN159</f>
        <v>-37034.902999999998</v>
      </c>
      <c r="BO140" s="37">
        <f t="shared" si="769"/>
        <v>679485.429</v>
      </c>
      <c r="BP140" s="37">
        <f>BP144+BP148+BP149+BP150+BP151+BP152+BP153+BP154+BP155+BP156+BP157+BP158+BP159</f>
        <v>62751.203000000001</v>
      </c>
      <c r="BQ140" s="35">
        <f t="shared" si="770"/>
        <v>742236.63199999998</v>
      </c>
      <c r="BR140" s="37">
        <f t="shared" si="781"/>
        <v>201480.4</v>
      </c>
      <c r="BS140" s="37">
        <f>BS144+BS148+BS149+BS150+BS151+BS152+BS153+BS154+BS155+BS156+BS157+BS158+BS159</f>
        <v>0</v>
      </c>
      <c r="BT140" s="37">
        <f t="shared" si="488"/>
        <v>201480.4</v>
      </c>
      <c r="BU140" s="37">
        <f>BU144+BU148+BU149+BU150+BU151+BU152+BU153+BU154+BU155+BU156+BU157+BU158+BU159</f>
        <v>0</v>
      </c>
      <c r="BV140" s="37">
        <f t="shared" si="771"/>
        <v>201480.4</v>
      </c>
      <c r="BW140" s="37">
        <f>BW144+BW148+BW149+BW150+BW151+BW152+BW153+BW154+BW155+BW156+BW157+BW158+BW159</f>
        <v>0</v>
      </c>
      <c r="BX140" s="37">
        <f t="shared" si="772"/>
        <v>201480.4</v>
      </c>
      <c r="BY140" s="37">
        <f>BY144+BY148+BY149+BY150+BY151+BY152+BY153+BY154+BY155+BY156+BY157+BY158+BY159</f>
        <v>0</v>
      </c>
      <c r="BZ140" s="37">
        <f t="shared" si="773"/>
        <v>201480.4</v>
      </c>
      <c r="CA140" s="37">
        <f>CA144+CA148+CA149+CA150+CA151+CA152+CA153+CA154+CA155+CA156+CA157+CA158+CA159</f>
        <v>-92000</v>
      </c>
      <c r="CB140" s="37">
        <f t="shared" si="774"/>
        <v>109480.4</v>
      </c>
      <c r="CC140" s="37">
        <f>CC144+CC148+CC149+CC150+CC151+CC152+CC153+CC154+CC155+CC156+CC157+CC158+CC159</f>
        <v>0</v>
      </c>
      <c r="CD140" s="37">
        <f t="shared" si="775"/>
        <v>109480.4</v>
      </c>
      <c r="CE140" s="37">
        <f>CE144+CE148+CE149+CE150+CE151+CE152+CE153+CE154+CE155+CE156+CE157+CE158+CE159</f>
        <v>0</v>
      </c>
      <c r="CF140" s="37">
        <f t="shared" si="776"/>
        <v>109480.4</v>
      </c>
      <c r="CG140" s="37">
        <f>CG144+CG148+CG149+CG150+CG151+CG152+CG153+CG154+CG155+CG156+CG157+CG158+CG159</f>
        <v>0</v>
      </c>
      <c r="CH140" s="37">
        <f t="shared" si="777"/>
        <v>109480.4</v>
      </c>
      <c r="CI140" s="37">
        <f>CI144+CI148+CI149+CI150+CI151+CI152+CI153+CI154+CI155+CI156+CI157+CI158+CI159</f>
        <v>0</v>
      </c>
      <c r="CJ140" s="37">
        <f t="shared" ref="CJ140" si="783">CH140+CI140</f>
        <v>109480.4</v>
      </c>
      <c r="CK140" s="37">
        <f>CK144+CK148+CK149+CK150+CK151+CK152+CK153+CK154+CK155+CK156+CK157+CK158+CK159</f>
        <v>0</v>
      </c>
      <c r="CL140" s="37">
        <f t="shared" si="779"/>
        <v>109480.4</v>
      </c>
      <c r="CM140" s="37">
        <f>CM144+CM148+CM149+CM150+CM151+CM152+CM153+CM154+CM155+CM156+CM157+CM158+CM159</f>
        <v>40000</v>
      </c>
      <c r="CN140" s="35">
        <f t="shared" si="780"/>
        <v>149480.4</v>
      </c>
      <c r="CO140" s="31"/>
      <c r="CP140" s="24"/>
      <c r="CQ140" s="17"/>
    </row>
    <row r="141" spans="1:95" x14ac:dyDescent="0.35">
      <c r="A141" s="1"/>
      <c r="B141" s="7" t="s">
        <v>5</v>
      </c>
      <c r="C141" s="59"/>
      <c r="D141" s="36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5"/>
      <c r="AL141" s="37"/>
      <c r="AM141" s="37"/>
      <c r="AN141" s="35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5"/>
      <c r="BM141" s="37"/>
      <c r="BN141" s="35"/>
      <c r="BO141" s="37"/>
      <c r="BP141" s="37"/>
      <c r="BQ141" s="35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5"/>
      <c r="CO141" s="31"/>
      <c r="CP141" s="24"/>
      <c r="CQ141" s="17"/>
    </row>
    <row r="142" spans="1:95" s="18" customFormat="1" hidden="1" x14ac:dyDescent="0.35">
      <c r="A142" s="16"/>
      <c r="B142" s="19" t="s">
        <v>6</v>
      </c>
      <c r="C142" s="55"/>
      <c r="D142" s="36">
        <f>D146+D148+D149+D150+D151+D152+D153+D154+D155+D156+D157+D158</f>
        <v>433563.80000000005</v>
      </c>
      <c r="E142" s="37">
        <f>E146+E148+E149+E150+E151+E152+E153+E154+E155+E156+E157+E158+E161</f>
        <v>-1474.1</v>
      </c>
      <c r="F142" s="37">
        <f t="shared" si="486"/>
        <v>432089.70000000007</v>
      </c>
      <c r="G142" s="37">
        <f>G146+G148+G149+G150+G151+G152+G153+G154+G155+G156+G157+G158+G161</f>
        <v>4011.2</v>
      </c>
      <c r="H142" s="37">
        <f t="shared" ref="H142:H144" si="784">F142+G142</f>
        <v>436100.90000000008</v>
      </c>
      <c r="I142" s="37">
        <f>I146+I148+I149+I150+I151+I152+I153+I154+I155+I156+I157+I158+I161</f>
        <v>0</v>
      </c>
      <c r="J142" s="37">
        <f t="shared" ref="J142:J144" si="785">H142+I142</f>
        <v>436100.90000000008</v>
      </c>
      <c r="K142" s="37">
        <f>K146+K148+K149+K150+K151+K152+K153+K154+K155+K156+K157+K158+K161</f>
        <v>0</v>
      </c>
      <c r="L142" s="37">
        <f t="shared" ref="L142:L144" si="786">J142+K142</f>
        <v>436100.90000000008</v>
      </c>
      <c r="M142" s="37">
        <f>M146+M148+M149+M150+M151+M152+M153+M154+M155+M156+M157+M158+M161</f>
        <v>0</v>
      </c>
      <c r="N142" s="37">
        <f t="shared" ref="N142:N144" si="787">L142+M142</f>
        <v>436100.90000000008</v>
      </c>
      <c r="O142" s="37">
        <f>O146+O148+O149+O150+O151+O152+O153+O154+O155+O156+O157+O158+O161</f>
        <v>18000</v>
      </c>
      <c r="P142" s="37">
        <f t="shared" ref="P142:P144" si="788">N142+O142</f>
        <v>454100.90000000008</v>
      </c>
      <c r="Q142" s="37">
        <f>Q146+Q148+Q149+Q150+Q151+Q152+Q153+Q154+Q155+Q156+Q157+Q158+Q161</f>
        <v>0</v>
      </c>
      <c r="R142" s="37">
        <f t="shared" ref="R142:R144" si="789">P142+Q142</f>
        <v>454100.90000000008</v>
      </c>
      <c r="S142" s="37">
        <f>S146+S148+S149+S150+S151+S152+S153+S154+S155+S156+S157+S158+S161</f>
        <v>-1361.5</v>
      </c>
      <c r="T142" s="37">
        <f t="shared" ref="T142:T144" si="790">R142+S142</f>
        <v>452739.40000000008</v>
      </c>
      <c r="U142" s="37">
        <f>U146+U148+U149+U150+U151+U152+U153+U154+U155+U156+U157+U158+U161</f>
        <v>0</v>
      </c>
      <c r="V142" s="37">
        <f t="shared" ref="V142:V144" si="791">T142+U142</f>
        <v>452739.40000000008</v>
      </c>
      <c r="W142" s="37">
        <f>W146+W148+W149+W150+W151+W152+W153+W154+W155+W156+W157+W158+W161</f>
        <v>-11500</v>
      </c>
      <c r="X142" s="37">
        <f t="shared" ref="X142:X144" si="792">V142+W142</f>
        <v>441239.40000000008</v>
      </c>
      <c r="Y142" s="37">
        <f>Y146+Y148+Y149+Y150+Y151+Y152+Y153+Y154+Y155+Y156+Y157+Y158+Y161</f>
        <v>0</v>
      </c>
      <c r="Z142" s="37">
        <f t="shared" ref="Z142:Z144" si="793">X142+Y142</f>
        <v>441239.40000000008</v>
      </c>
      <c r="AA142" s="37">
        <f>AA146+AA148+AA149+AA150+AA151+AA152+AA153+AA154+AA155+AA156+AA157+AA158+AA161</f>
        <v>-18538.133999999998</v>
      </c>
      <c r="AB142" s="37">
        <f t="shared" ref="AB142:AB144" si="794">Z142+AA142</f>
        <v>422701.26600000006</v>
      </c>
      <c r="AC142" s="37">
        <f>AC146+AC148+AC149+AC150+AC151+AC152+AC153+AC154+AC155+AC156+AC157+AC158+AC161</f>
        <v>0</v>
      </c>
      <c r="AD142" s="37">
        <f t="shared" ref="AD142:AD144" si="795">AB142+AC142</f>
        <v>422701.26600000006</v>
      </c>
      <c r="AE142" s="37">
        <f>AE146+AE148+AE149+AE150+AE151+AE152+AE153+AE154+AE155+AE156+AE157+AE158+AE161</f>
        <v>-33133.949999999997</v>
      </c>
      <c r="AF142" s="37">
        <f t="shared" ref="AF142:AF144" si="796">AD142+AE142</f>
        <v>389567.31600000005</v>
      </c>
      <c r="AG142" s="37">
        <f>AG146+AG148+AG149+AG150+AG151+AG152+AG153+AG154+AG155+AG156+AG157+AG158+AG161</f>
        <v>0</v>
      </c>
      <c r="AH142" s="37">
        <f t="shared" ref="AH142:AH144" si="797">AF142+AG142</f>
        <v>389567.31600000005</v>
      </c>
      <c r="AI142" s="37">
        <f>AI146+AI148+AI149+AI150+AI151+AI152+AI153+AI154+AI155+AI156+AI157+AI158+AI161</f>
        <v>-30968.800999999999</v>
      </c>
      <c r="AJ142" s="37">
        <f t="shared" ref="AJ142:AJ144" si="798">AH142+AI142</f>
        <v>358598.51500000007</v>
      </c>
      <c r="AK142" s="35">
        <f>AK146+AK148+AK149+AK150+AK151+AK152+AK153+AK154+AK155+AK156+AK157+AK158+AK161</f>
        <v>30968.800999999999</v>
      </c>
      <c r="AL142" s="37">
        <f t="shared" ref="AL142:AL144" si="799">AJ142+AK142</f>
        <v>389567.31600000005</v>
      </c>
      <c r="AM142" s="37">
        <f>AM146+AM148+AM149+AM150+AM151+AM152+AM153+AM154+AM155+AM156+AM157+AM158+AM161</f>
        <v>-52751.203000000001</v>
      </c>
      <c r="AN142" s="37">
        <f t="shared" ref="AN142:AN144" si="800">AL142+AM142</f>
        <v>336816.11300000007</v>
      </c>
      <c r="AO142" s="37">
        <f t="shared" ref="AO142:BR142" si="801">AO146+AO148+AO149+AO150+AO151+AO152+AO153+AO154+AO155+AO156+AO157+AO158</f>
        <v>618381.4</v>
      </c>
      <c r="AP142" s="37">
        <f>AP146+AP148+AP149+AP150+AP151+AP152+AP153+AP154+AP155+AP156+AP157+AP158+AP161</f>
        <v>-1768.8999999999996</v>
      </c>
      <c r="AQ142" s="37">
        <f t="shared" si="487"/>
        <v>616612.5</v>
      </c>
      <c r="AR142" s="37">
        <f>AR146+AR148+AR149+AR150+AR151+AR152+AR153+AR154+AR155+AR156+AR157+AR158+AR161</f>
        <v>0</v>
      </c>
      <c r="AS142" s="37">
        <f t="shared" ref="AS142:AS144" si="802">AQ142+AR142</f>
        <v>616612.5</v>
      </c>
      <c r="AT142" s="37">
        <f>AT146+AT148+AT149+AT150+AT151+AT152+AT153+AT154+AT155+AT156+AT157+AT158+AT161</f>
        <v>0</v>
      </c>
      <c r="AU142" s="37">
        <f t="shared" ref="AU142:AU144" si="803">AS142+AT142</f>
        <v>616612.5</v>
      </c>
      <c r="AV142" s="37">
        <f>AV146+AV148+AV149+AV150+AV151+AV152+AV153+AV154+AV155+AV156+AV157+AV158+AV161</f>
        <v>0</v>
      </c>
      <c r="AW142" s="37">
        <f t="shared" ref="AW142:AW144" si="804">AU142+AV142</f>
        <v>616612.5</v>
      </c>
      <c r="AX142" s="37">
        <f>AX146+AX148+AX149+AX150+AX151+AX152+AX153+AX154+AX155+AX156+AX157+AX158+AX161</f>
        <v>-18000</v>
      </c>
      <c r="AY142" s="37">
        <f t="shared" ref="AY142:AY144" si="805">AW142+AX142</f>
        <v>598612.5</v>
      </c>
      <c r="AZ142" s="37">
        <f>AZ146+AZ148+AZ149+AZ150+AZ151+AZ152+AZ153+AZ154+AZ155+AZ156+AZ157+AZ158+AZ161</f>
        <v>0</v>
      </c>
      <c r="BA142" s="37">
        <f t="shared" ref="BA142:BA144" si="806">AY142+AZ142</f>
        <v>598612.5</v>
      </c>
      <c r="BB142" s="37">
        <f>BB146+BB148+BB149+BB150+BB151+BB152+BB153+BB154+BB155+BB156+BB157+BB158+BB161</f>
        <v>2738.9789999999994</v>
      </c>
      <c r="BC142" s="37">
        <f t="shared" ref="BC142:BC144" si="807">BA142+BB142</f>
        <v>601351.47900000005</v>
      </c>
      <c r="BD142" s="37">
        <f>BD146+BD148+BD149+BD150+BD151+BD152+BD153+BD154+BD155+BD156+BD157+BD158+BD161</f>
        <v>0</v>
      </c>
      <c r="BE142" s="37">
        <f t="shared" ref="BE142:BE144" si="808">BC142+BD142</f>
        <v>601351.47900000005</v>
      </c>
      <c r="BF142" s="37">
        <f>BF146+BF148+BF149+BF150+BF151+BF152+BF153+BF154+BF155+BF156+BF157+BF158+BF161</f>
        <v>45000</v>
      </c>
      <c r="BG142" s="37">
        <f t="shared" ref="BG142:BG144" si="809">BE142+BF142</f>
        <v>646351.47900000005</v>
      </c>
      <c r="BH142" s="37">
        <f>BH146+BH148+BH149+BH150+BH151+BH152+BH153+BH154+BH155+BH156+BH157+BH158+BH161</f>
        <v>0</v>
      </c>
      <c r="BI142" s="37">
        <f t="shared" ref="BI142:BI144" si="810">BG142+BH142</f>
        <v>646351.47900000005</v>
      </c>
      <c r="BJ142" s="37">
        <f>BJ146+BJ148+BJ149+BJ150+BJ151+BJ152+BJ153+BJ154+BJ155+BJ156+BJ157+BJ158+BJ161</f>
        <v>33133.949999999997</v>
      </c>
      <c r="BK142" s="37">
        <f t="shared" ref="BK142:BK144" si="811">BI142+BJ142</f>
        <v>679485.429</v>
      </c>
      <c r="BL142" s="35">
        <f>BL146+BL148+BL149+BL150+BL151+BL152+BL153+BL154+BL155+BL156+BL157+BL158+BL161</f>
        <v>37034.902999999998</v>
      </c>
      <c r="BM142" s="37">
        <f t="shared" ref="BM142:BM144" si="812">BK142+BL142</f>
        <v>716520.33200000005</v>
      </c>
      <c r="BN142" s="35">
        <f>BN146+BN148+BN149+BN150+BN151+BN152+BN153+BN154+BN155+BN156+BN157+BN158+BN161</f>
        <v>-37034.902999999998</v>
      </c>
      <c r="BO142" s="37">
        <f t="shared" ref="BO142:BO144" si="813">BM142+BN142</f>
        <v>679485.429</v>
      </c>
      <c r="BP142" s="37">
        <f>BP146+BP148+BP149+BP150+BP151+BP152+BP153+BP154+BP155+BP156+BP157+BP158+BP161</f>
        <v>62751.203000000001</v>
      </c>
      <c r="BQ142" s="37">
        <f t="shared" ref="BQ142:BQ144" si="814">BO142+BP142</f>
        <v>742236.63199999998</v>
      </c>
      <c r="BR142" s="37">
        <f t="shared" si="801"/>
        <v>201480.4</v>
      </c>
      <c r="BS142" s="37">
        <f>BS146+BS148+BS149+BS150+BS151+BS152+BS153+BS154+BS155+BS156+BS157+BS158+BS161</f>
        <v>0</v>
      </c>
      <c r="BT142" s="37">
        <f t="shared" si="488"/>
        <v>201480.4</v>
      </c>
      <c r="BU142" s="37">
        <f>BU146+BU148+BU149+BU150+BU151+BU152+BU153+BU154+BU155+BU156+BU157+BU158+BU161</f>
        <v>0</v>
      </c>
      <c r="BV142" s="37">
        <f t="shared" ref="BV142:BV144" si="815">BT142+BU142</f>
        <v>201480.4</v>
      </c>
      <c r="BW142" s="37">
        <f>BW146+BW148+BW149+BW150+BW151+BW152+BW153+BW154+BW155+BW156+BW157+BW158+BW161</f>
        <v>0</v>
      </c>
      <c r="BX142" s="37">
        <f t="shared" ref="BX142:BX144" si="816">BV142+BW142</f>
        <v>201480.4</v>
      </c>
      <c r="BY142" s="37">
        <f>BY146+BY148+BY149+BY150+BY151+BY152+BY153+BY154+BY155+BY156+BY157+BY158+BY161</f>
        <v>0</v>
      </c>
      <c r="BZ142" s="37">
        <f t="shared" ref="BZ142:BZ144" si="817">BX142+BY142</f>
        <v>201480.4</v>
      </c>
      <c r="CA142" s="37">
        <f>CA146+CA148+CA149+CA150+CA151+CA152+CA153+CA154+CA155+CA156+CA157+CA158+CA161</f>
        <v>-92000</v>
      </c>
      <c r="CB142" s="37">
        <f t="shared" ref="CB142:CB144" si="818">BZ142+CA142</f>
        <v>109480.4</v>
      </c>
      <c r="CC142" s="37">
        <f>CC146+CC148+CC149+CC150+CC151+CC152+CC153+CC154+CC155+CC156+CC157+CC158+CC161</f>
        <v>0</v>
      </c>
      <c r="CD142" s="37">
        <f t="shared" ref="CD142:CD144" si="819">CB142+CC142</f>
        <v>109480.4</v>
      </c>
      <c r="CE142" s="37">
        <f>CE146+CE148+CE149+CE150+CE151+CE152+CE153+CE154+CE155+CE156+CE157+CE158+CE161</f>
        <v>0</v>
      </c>
      <c r="CF142" s="37">
        <f t="shared" ref="CF142:CF144" si="820">CD142+CE142</f>
        <v>109480.4</v>
      </c>
      <c r="CG142" s="37">
        <f>CG146+CG148+CG149+CG150+CG151+CG152+CG153+CG154+CG155+CG156+CG157+CG158+CG161</f>
        <v>0</v>
      </c>
      <c r="CH142" s="37">
        <f t="shared" ref="CH142:CH144" si="821">CF142+CG142</f>
        <v>109480.4</v>
      </c>
      <c r="CI142" s="37">
        <f>CI146+CI148+CI149+CI150+CI151+CI152+CI153+CI154+CI155+CI156+CI157+CI158+CI161</f>
        <v>0</v>
      </c>
      <c r="CJ142" s="37">
        <f t="shared" ref="CJ142:CJ144" si="822">CH142+CI142</f>
        <v>109480.4</v>
      </c>
      <c r="CK142" s="37">
        <f>CK146+CK148+CK149+CK150+CK151+CK152+CK153+CK154+CK155+CK156+CK157+CK158+CK161</f>
        <v>0</v>
      </c>
      <c r="CL142" s="37">
        <f t="shared" ref="CL142:CL144" si="823">CJ142+CK142</f>
        <v>109480.4</v>
      </c>
      <c r="CM142" s="37">
        <f>CM146+CM148+CM149+CM150+CM151+CM152+CM153+CM154+CM155+CM156+CM157+CM158+CM161</f>
        <v>40000</v>
      </c>
      <c r="CN142" s="37">
        <f t="shared" ref="CN142:CN144" si="824">CL142+CM142</f>
        <v>149480.4</v>
      </c>
      <c r="CO142" s="31"/>
      <c r="CP142" s="24" t="s">
        <v>49</v>
      </c>
      <c r="CQ142" s="17"/>
    </row>
    <row r="143" spans="1:95" x14ac:dyDescent="0.35">
      <c r="A143" s="1"/>
      <c r="B143" s="7" t="s">
        <v>12</v>
      </c>
      <c r="C143" s="59"/>
      <c r="D143" s="36">
        <f>D147</f>
        <v>83661.2</v>
      </c>
      <c r="E143" s="37">
        <f>E147+E162</f>
        <v>0</v>
      </c>
      <c r="F143" s="37">
        <f t="shared" si="486"/>
        <v>83661.2</v>
      </c>
      <c r="G143" s="37">
        <f>G147+G162</f>
        <v>0</v>
      </c>
      <c r="H143" s="37">
        <f t="shared" si="784"/>
        <v>83661.2</v>
      </c>
      <c r="I143" s="37">
        <f>I147+I162</f>
        <v>0</v>
      </c>
      <c r="J143" s="37">
        <f t="shared" si="785"/>
        <v>83661.2</v>
      </c>
      <c r="K143" s="37">
        <f>K147+K162</f>
        <v>0</v>
      </c>
      <c r="L143" s="37">
        <f t="shared" si="786"/>
        <v>83661.2</v>
      </c>
      <c r="M143" s="37">
        <f>M147+M162</f>
        <v>0</v>
      </c>
      <c r="N143" s="37">
        <f t="shared" si="787"/>
        <v>83661.2</v>
      </c>
      <c r="O143" s="37">
        <f>O147+O162</f>
        <v>0</v>
      </c>
      <c r="P143" s="37">
        <f t="shared" si="788"/>
        <v>83661.2</v>
      </c>
      <c r="Q143" s="37">
        <f>Q147+Q162</f>
        <v>0</v>
      </c>
      <c r="R143" s="37">
        <f t="shared" si="789"/>
        <v>83661.2</v>
      </c>
      <c r="S143" s="37">
        <f>S147+S162</f>
        <v>0</v>
      </c>
      <c r="T143" s="37">
        <f t="shared" si="790"/>
        <v>83661.2</v>
      </c>
      <c r="U143" s="37">
        <f>U147+U162</f>
        <v>0</v>
      </c>
      <c r="V143" s="37">
        <f t="shared" si="791"/>
        <v>83661.2</v>
      </c>
      <c r="W143" s="37">
        <f>W147+W162</f>
        <v>0</v>
      </c>
      <c r="X143" s="37">
        <f t="shared" si="792"/>
        <v>83661.2</v>
      </c>
      <c r="Y143" s="37">
        <f>Y147+Y162</f>
        <v>0</v>
      </c>
      <c r="Z143" s="37">
        <f t="shared" si="793"/>
        <v>83661.2</v>
      </c>
      <c r="AA143" s="37">
        <f>AA147+AA162</f>
        <v>0</v>
      </c>
      <c r="AB143" s="37">
        <f t="shared" si="794"/>
        <v>83661.2</v>
      </c>
      <c r="AC143" s="37">
        <f>AC147+AC162</f>
        <v>0</v>
      </c>
      <c r="AD143" s="37">
        <f t="shared" si="795"/>
        <v>83661.2</v>
      </c>
      <c r="AE143" s="37">
        <f>AE147+AE162</f>
        <v>0</v>
      </c>
      <c r="AF143" s="37">
        <f t="shared" si="796"/>
        <v>83661.2</v>
      </c>
      <c r="AG143" s="37">
        <f>AG147+AG162</f>
        <v>0</v>
      </c>
      <c r="AH143" s="37">
        <f t="shared" si="797"/>
        <v>83661.2</v>
      </c>
      <c r="AI143" s="37">
        <f>AI147+AI162</f>
        <v>0</v>
      </c>
      <c r="AJ143" s="37">
        <f t="shared" si="798"/>
        <v>83661.2</v>
      </c>
      <c r="AK143" s="35">
        <f>AK147+AK162</f>
        <v>0</v>
      </c>
      <c r="AL143" s="37">
        <f t="shared" si="799"/>
        <v>83661.2</v>
      </c>
      <c r="AM143" s="37">
        <f>AM147+AM162</f>
        <v>0</v>
      </c>
      <c r="AN143" s="35">
        <f t="shared" si="800"/>
        <v>83661.2</v>
      </c>
      <c r="AO143" s="37">
        <f t="shared" ref="AO143:BR143" si="825">AO147</f>
        <v>0</v>
      </c>
      <c r="AP143" s="37">
        <f>AP147+AP162</f>
        <v>0</v>
      </c>
      <c r="AQ143" s="37">
        <f t="shared" si="487"/>
        <v>0</v>
      </c>
      <c r="AR143" s="37">
        <f>AR147+AR162</f>
        <v>0</v>
      </c>
      <c r="AS143" s="37">
        <f t="shared" si="802"/>
        <v>0</v>
      </c>
      <c r="AT143" s="37">
        <f>AT147+AT162</f>
        <v>0</v>
      </c>
      <c r="AU143" s="37">
        <f t="shared" si="803"/>
        <v>0</v>
      </c>
      <c r="AV143" s="37">
        <f>AV147+AV162</f>
        <v>0</v>
      </c>
      <c r="AW143" s="37">
        <f t="shared" si="804"/>
        <v>0</v>
      </c>
      <c r="AX143" s="37">
        <f>AX147+AX162</f>
        <v>0</v>
      </c>
      <c r="AY143" s="37">
        <f t="shared" si="805"/>
        <v>0</v>
      </c>
      <c r="AZ143" s="37">
        <f>AZ147+AZ162</f>
        <v>0</v>
      </c>
      <c r="BA143" s="37">
        <f t="shared" si="806"/>
        <v>0</v>
      </c>
      <c r="BB143" s="37">
        <f>BB147+BB162</f>
        <v>0</v>
      </c>
      <c r="BC143" s="37">
        <f t="shared" si="807"/>
        <v>0</v>
      </c>
      <c r="BD143" s="37">
        <f>BD147+BD162</f>
        <v>0</v>
      </c>
      <c r="BE143" s="37">
        <f t="shared" si="808"/>
        <v>0</v>
      </c>
      <c r="BF143" s="37">
        <f>BF147+BF162</f>
        <v>0</v>
      </c>
      <c r="BG143" s="37">
        <f t="shared" si="809"/>
        <v>0</v>
      </c>
      <c r="BH143" s="37">
        <f>BH147+BH162</f>
        <v>0</v>
      </c>
      <c r="BI143" s="37">
        <f t="shared" si="810"/>
        <v>0</v>
      </c>
      <c r="BJ143" s="37">
        <f>BJ147+BJ162</f>
        <v>0</v>
      </c>
      <c r="BK143" s="37">
        <f t="shared" si="811"/>
        <v>0</v>
      </c>
      <c r="BL143" s="35">
        <f>BL147+BL162</f>
        <v>0</v>
      </c>
      <c r="BM143" s="37">
        <f t="shared" si="812"/>
        <v>0</v>
      </c>
      <c r="BN143" s="35">
        <f>BN147+BN162</f>
        <v>0</v>
      </c>
      <c r="BO143" s="37">
        <f t="shared" si="813"/>
        <v>0</v>
      </c>
      <c r="BP143" s="37">
        <f>BP147+BP162</f>
        <v>0</v>
      </c>
      <c r="BQ143" s="35">
        <f t="shared" si="814"/>
        <v>0</v>
      </c>
      <c r="BR143" s="37">
        <f t="shared" si="825"/>
        <v>0</v>
      </c>
      <c r="BS143" s="37">
        <f>BS147+BS162</f>
        <v>0</v>
      </c>
      <c r="BT143" s="37">
        <f t="shared" si="488"/>
        <v>0</v>
      </c>
      <c r="BU143" s="37">
        <f>BU147+BU162</f>
        <v>0</v>
      </c>
      <c r="BV143" s="37">
        <f t="shared" si="815"/>
        <v>0</v>
      </c>
      <c r="BW143" s="37">
        <f>BW147+BW162</f>
        <v>0</v>
      </c>
      <c r="BX143" s="37">
        <f t="shared" si="816"/>
        <v>0</v>
      </c>
      <c r="BY143" s="37">
        <f>BY147+BY162</f>
        <v>0</v>
      </c>
      <c r="BZ143" s="37">
        <f t="shared" si="817"/>
        <v>0</v>
      </c>
      <c r="CA143" s="37">
        <f>CA147+CA162</f>
        <v>0</v>
      </c>
      <c r="CB143" s="37">
        <f t="shared" si="818"/>
        <v>0</v>
      </c>
      <c r="CC143" s="37">
        <f>CC147+CC162</f>
        <v>0</v>
      </c>
      <c r="CD143" s="37">
        <f t="shared" si="819"/>
        <v>0</v>
      </c>
      <c r="CE143" s="37">
        <f>CE147+CE162</f>
        <v>0</v>
      </c>
      <c r="CF143" s="37">
        <f t="shared" si="820"/>
        <v>0</v>
      </c>
      <c r="CG143" s="37">
        <f>CG147+CG162</f>
        <v>0</v>
      </c>
      <c r="CH143" s="37">
        <f t="shared" si="821"/>
        <v>0</v>
      </c>
      <c r="CI143" s="37">
        <f>CI147+CI162</f>
        <v>0</v>
      </c>
      <c r="CJ143" s="37">
        <f t="shared" si="822"/>
        <v>0</v>
      </c>
      <c r="CK143" s="37">
        <f>CK147+CK162</f>
        <v>0</v>
      </c>
      <c r="CL143" s="37">
        <f t="shared" si="823"/>
        <v>0</v>
      </c>
      <c r="CM143" s="37">
        <f>CM147+CM162</f>
        <v>0</v>
      </c>
      <c r="CN143" s="35">
        <f t="shared" si="824"/>
        <v>0</v>
      </c>
      <c r="CO143" s="31"/>
      <c r="CP143" s="24"/>
      <c r="CQ143" s="17"/>
    </row>
    <row r="144" spans="1:95" ht="54" x14ac:dyDescent="0.35">
      <c r="A144" s="1" t="s">
        <v>152</v>
      </c>
      <c r="B144" s="7" t="s">
        <v>94</v>
      </c>
      <c r="C144" s="6" t="s">
        <v>28</v>
      </c>
      <c r="D144" s="34">
        <f>D146+D147</f>
        <v>144161.20000000001</v>
      </c>
      <c r="E144" s="35">
        <f>E146+E147</f>
        <v>-8013.6</v>
      </c>
      <c r="F144" s="35">
        <f t="shared" si="486"/>
        <v>136147.6</v>
      </c>
      <c r="G144" s="35">
        <f>G146+G147</f>
        <v>3770.5059999999999</v>
      </c>
      <c r="H144" s="35">
        <f t="shared" si="784"/>
        <v>139918.106</v>
      </c>
      <c r="I144" s="35">
        <f>I146+I147</f>
        <v>0</v>
      </c>
      <c r="J144" s="35">
        <f t="shared" si="785"/>
        <v>139918.106</v>
      </c>
      <c r="K144" s="35">
        <f>K146+K147</f>
        <v>-2353.636</v>
      </c>
      <c r="L144" s="35">
        <f t="shared" si="786"/>
        <v>137564.47</v>
      </c>
      <c r="M144" s="35">
        <f>M146+M147</f>
        <v>2353.6</v>
      </c>
      <c r="N144" s="35">
        <f t="shared" si="787"/>
        <v>139918.07</v>
      </c>
      <c r="O144" s="78">
        <f>O146+O147</f>
        <v>18000</v>
      </c>
      <c r="P144" s="35">
        <f t="shared" si="788"/>
        <v>157918.07</v>
      </c>
      <c r="Q144" s="35">
        <f>Q146+Q147</f>
        <v>0</v>
      </c>
      <c r="R144" s="35">
        <f t="shared" si="789"/>
        <v>157918.07</v>
      </c>
      <c r="S144" s="35">
        <f>S146+S147</f>
        <v>0</v>
      </c>
      <c r="T144" s="35">
        <f t="shared" si="790"/>
        <v>157918.07</v>
      </c>
      <c r="U144" s="35">
        <f>U146+U147</f>
        <v>0</v>
      </c>
      <c r="V144" s="35">
        <f t="shared" si="791"/>
        <v>157918.07</v>
      </c>
      <c r="W144" s="35">
        <f>W146+W147</f>
        <v>0</v>
      </c>
      <c r="X144" s="35">
        <f t="shared" si="792"/>
        <v>157918.07</v>
      </c>
      <c r="Y144" s="35">
        <f>Y146+Y147</f>
        <v>0</v>
      </c>
      <c r="Z144" s="35">
        <f t="shared" si="793"/>
        <v>157918.07</v>
      </c>
      <c r="AA144" s="35">
        <f>AA146+AA147</f>
        <v>-16426.754000000001</v>
      </c>
      <c r="AB144" s="35">
        <f t="shared" si="794"/>
        <v>141491.31599999999</v>
      </c>
      <c r="AC144" s="35">
        <f>AC146+AC147</f>
        <v>0</v>
      </c>
      <c r="AD144" s="35">
        <f t="shared" si="795"/>
        <v>141491.31599999999</v>
      </c>
      <c r="AE144" s="35">
        <f>AE146+AE147</f>
        <v>0</v>
      </c>
      <c r="AF144" s="35">
        <f t="shared" si="796"/>
        <v>141491.31599999999</v>
      </c>
      <c r="AG144" s="35">
        <f>AG146+AG147</f>
        <v>0</v>
      </c>
      <c r="AH144" s="35">
        <f t="shared" si="797"/>
        <v>141491.31599999999</v>
      </c>
      <c r="AI144" s="35">
        <f>AI146+AI147</f>
        <v>0</v>
      </c>
      <c r="AJ144" s="35">
        <f t="shared" si="798"/>
        <v>141491.31599999999</v>
      </c>
      <c r="AK144" s="35">
        <f>AK146+AK147</f>
        <v>0</v>
      </c>
      <c r="AL144" s="35">
        <f t="shared" si="799"/>
        <v>141491.31599999999</v>
      </c>
      <c r="AM144" s="46">
        <f>AM146+AM147</f>
        <v>0</v>
      </c>
      <c r="AN144" s="35">
        <f t="shared" si="800"/>
        <v>141491.31599999999</v>
      </c>
      <c r="AO144" s="35">
        <f t="shared" ref="AO144:BS144" si="826">AO146+AO147</f>
        <v>68900</v>
      </c>
      <c r="AP144" s="35">
        <f t="shared" ref="AP144:AR144" si="827">AP146+AP147</f>
        <v>-8356.2000000000007</v>
      </c>
      <c r="AQ144" s="35">
        <f t="shared" si="487"/>
        <v>60543.8</v>
      </c>
      <c r="AR144" s="35">
        <f t="shared" si="827"/>
        <v>0</v>
      </c>
      <c r="AS144" s="35">
        <f t="shared" si="802"/>
        <v>60543.8</v>
      </c>
      <c r="AT144" s="35">
        <f t="shared" ref="AT144:AV144" si="828">AT146+AT147</f>
        <v>0</v>
      </c>
      <c r="AU144" s="35">
        <f t="shared" si="803"/>
        <v>60543.8</v>
      </c>
      <c r="AV144" s="35">
        <f t="shared" si="828"/>
        <v>0</v>
      </c>
      <c r="AW144" s="35">
        <f t="shared" si="804"/>
        <v>60543.8</v>
      </c>
      <c r="AX144" s="35">
        <f t="shared" ref="AX144:AZ144" si="829">AX146+AX147</f>
        <v>-18000</v>
      </c>
      <c r="AY144" s="35">
        <f t="shared" si="805"/>
        <v>42543.8</v>
      </c>
      <c r="AZ144" s="35">
        <f t="shared" si="829"/>
        <v>0</v>
      </c>
      <c r="BA144" s="35">
        <f t="shared" si="806"/>
        <v>42543.8</v>
      </c>
      <c r="BB144" s="35">
        <f t="shared" ref="BB144:BD144" si="830">BB146+BB147</f>
        <v>0</v>
      </c>
      <c r="BC144" s="35">
        <f t="shared" si="807"/>
        <v>42543.8</v>
      </c>
      <c r="BD144" s="35">
        <f t="shared" si="830"/>
        <v>0</v>
      </c>
      <c r="BE144" s="35">
        <f t="shared" si="808"/>
        <v>42543.8</v>
      </c>
      <c r="BF144" s="35">
        <f t="shared" ref="BF144:BH144" si="831">BF146+BF147</f>
        <v>-10266.974</v>
      </c>
      <c r="BG144" s="35">
        <f t="shared" si="809"/>
        <v>32276.826000000001</v>
      </c>
      <c r="BH144" s="35">
        <f t="shared" si="831"/>
        <v>0</v>
      </c>
      <c r="BI144" s="35">
        <f t="shared" si="810"/>
        <v>32276.826000000001</v>
      </c>
      <c r="BJ144" s="35">
        <f t="shared" ref="BJ144:BL144" si="832">BJ146+BJ147</f>
        <v>0</v>
      </c>
      <c r="BK144" s="35">
        <f t="shared" si="811"/>
        <v>32276.826000000001</v>
      </c>
      <c r="BL144" s="35">
        <f t="shared" si="832"/>
        <v>0</v>
      </c>
      <c r="BM144" s="35">
        <f t="shared" si="812"/>
        <v>32276.826000000001</v>
      </c>
      <c r="BN144" s="35">
        <f t="shared" ref="BN144:BP144" si="833">BN146+BN147</f>
        <v>0</v>
      </c>
      <c r="BO144" s="35">
        <f t="shared" si="813"/>
        <v>32276.826000000001</v>
      </c>
      <c r="BP144" s="46">
        <f t="shared" si="833"/>
        <v>0</v>
      </c>
      <c r="BQ144" s="35">
        <f t="shared" si="814"/>
        <v>32276.826000000001</v>
      </c>
      <c r="BR144" s="35">
        <f t="shared" si="826"/>
        <v>80000</v>
      </c>
      <c r="BS144" s="35">
        <f t="shared" si="826"/>
        <v>0</v>
      </c>
      <c r="BT144" s="35">
        <f t="shared" si="488"/>
        <v>80000</v>
      </c>
      <c r="BU144" s="35">
        <f t="shared" ref="BU144:BW144" si="834">BU146+BU147</f>
        <v>0</v>
      </c>
      <c r="BV144" s="35">
        <f t="shared" si="815"/>
        <v>80000</v>
      </c>
      <c r="BW144" s="35">
        <f t="shared" si="834"/>
        <v>0</v>
      </c>
      <c r="BX144" s="35">
        <f t="shared" si="816"/>
        <v>80000</v>
      </c>
      <c r="BY144" s="35">
        <f t="shared" ref="BY144:CA144" si="835">BY146+BY147</f>
        <v>0</v>
      </c>
      <c r="BZ144" s="35">
        <f t="shared" si="817"/>
        <v>80000</v>
      </c>
      <c r="CA144" s="35">
        <f t="shared" si="835"/>
        <v>0</v>
      </c>
      <c r="CB144" s="35">
        <f t="shared" si="818"/>
        <v>80000</v>
      </c>
      <c r="CC144" s="35">
        <f t="shared" ref="CC144:CE144" si="836">CC146+CC147</f>
        <v>0</v>
      </c>
      <c r="CD144" s="35">
        <f t="shared" si="819"/>
        <v>80000</v>
      </c>
      <c r="CE144" s="35">
        <f t="shared" si="836"/>
        <v>0</v>
      </c>
      <c r="CF144" s="35">
        <f t="shared" si="820"/>
        <v>80000</v>
      </c>
      <c r="CG144" s="35">
        <f t="shared" ref="CG144:CI144" si="837">CG146+CG147</f>
        <v>0</v>
      </c>
      <c r="CH144" s="35">
        <f t="shared" si="821"/>
        <v>80000</v>
      </c>
      <c r="CI144" s="35">
        <f t="shared" si="837"/>
        <v>0</v>
      </c>
      <c r="CJ144" s="35">
        <f t="shared" si="822"/>
        <v>80000</v>
      </c>
      <c r="CK144" s="35">
        <f t="shared" ref="CK144:CM144" si="838">CK146+CK147</f>
        <v>0</v>
      </c>
      <c r="CL144" s="35">
        <f t="shared" si="823"/>
        <v>80000</v>
      </c>
      <c r="CM144" s="46">
        <f t="shared" si="838"/>
        <v>0</v>
      </c>
      <c r="CN144" s="35">
        <f t="shared" si="824"/>
        <v>80000</v>
      </c>
      <c r="CO144" s="29"/>
      <c r="CQ144" s="11"/>
    </row>
    <row r="145" spans="1:95" x14ac:dyDescent="0.35">
      <c r="A145" s="1"/>
      <c r="B145" s="7" t="s">
        <v>5</v>
      </c>
      <c r="C145" s="6"/>
      <c r="D145" s="34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78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46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46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46"/>
      <c r="CN145" s="35"/>
      <c r="CO145" s="29"/>
      <c r="CQ145" s="11"/>
    </row>
    <row r="146" spans="1:95" hidden="1" x14ac:dyDescent="0.35">
      <c r="A146" s="1"/>
      <c r="B146" s="5" t="s">
        <v>6</v>
      </c>
      <c r="C146" s="43"/>
      <c r="D146" s="34">
        <v>60500</v>
      </c>
      <c r="E146" s="35"/>
      <c r="F146" s="35">
        <f t="shared" si="486"/>
        <v>60500</v>
      </c>
      <c r="G146" s="35">
        <v>3770.5059999999999</v>
      </c>
      <c r="H146" s="35">
        <f t="shared" ref="H146:H159" si="839">F146+G146</f>
        <v>64270.506000000001</v>
      </c>
      <c r="I146" s="35"/>
      <c r="J146" s="35">
        <f t="shared" ref="J146:J159" si="840">H146+I146</f>
        <v>64270.506000000001</v>
      </c>
      <c r="K146" s="35">
        <v>-2353.636</v>
      </c>
      <c r="L146" s="35">
        <f t="shared" ref="L146:L159" si="841">J146+K146</f>
        <v>61916.87</v>
      </c>
      <c r="M146" s="35"/>
      <c r="N146" s="35">
        <f t="shared" ref="N146:N159" si="842">L146+M146</f>
        <v>61916.87</v>
      </c>
      <c r="O146" s="78">
        <v>18000</v>
      </c>
      <c r="P146" s="35">
        <f t="shared" ref="P146:P159" si="843">N146+O146</f>
        <v>79916.87</v>
      </c>
      <c r="Q146" s="35"/>
      <c r="R146" s="35">
        <f t="shared" ref="R146:R159" si="844">P146+Q146</f>
        <v>79916.87</v>
      </c>
      <c r="S146" s="35"/>
      <c r="T146" s="35">
        <f t="shared" ref="T146:T159" si="845">R146+S146</f>
        <v>79916.87</v>
      </c>
      <c r="U146" s="35"/>
      <c r="V146" s="35">
        <f t="shared" ref="V146:V159" si="846">T146+U146</f>
        <v>79916.87</v>
      </c>
      <c r="W146" s="35"/>
      <c r="X146" s="35">
        <f t="shared" ref="X146:X159" si="847">V146+W146</f>
        <v>79916.87</v>
      </c>
      <c r="Y146" s="35"/>
      <c r="Z146" s="35">
        <f t="shared" ref="Z146:Z159" si="848">X146+Y146</f>
        <v>79916.87</v>
      </c>
      <c r="AA146" s="35">
        <v>-16426.754000000001</v>
      </c>
      <c r="AB146" s="35">
        <f t="shared" ref="AB146:AB159" si="849">Z146+AA146</f>
        <v>63490.115999999995</v>
      </c>
      <c r="AC146" s="35"/>
      <c r="AD146" s="35">
        <f t="shared" ref="AD146:AD159" si="850">AB146+AC146</f>
        <v>63490.115999999995</v>
      </c>
      <c r="AE146" s="35"/>
      <c r="AF146" s="35">
        <f t="shared" ref="AF146:AF159" si="851">AD146+AE146</f>
        <v>63490.115999999995</v>
      </c>
      <c r="AG146" s="35"/>
      <c r="AH146" s="35">
        <f t="shared" ref="AH146:AH159" si="852">AF146+AG146</f>
        <v>63490.115999999995</v>
      </c>
      <c r="AI146" s="35"/>
      <c r="AJ146" s="35">
        <f t="shared" ref="AJ146:AJ159" si="853">AH146+AI146</f>
        <v>63490.115999999995</v>
      </c>
      <c r="AK146" s="35"/>
      <c r="AL146" s="35">
        <f t="shared" ref="AL146:AL159" si="854">AJ146+AK146</f>
        <v>63490.115999999995</v>
      </c>
      <c r="AM146" s="46"/>
      <c r="AN146" s="35">
        <f t="shared" ref="AN146:AN159" si="855">AL146+AM146</f>
        <v>63490.115999999995</v>
      </c>
      <c r="AO146" s="35">
        <v>68900</v>
      </c>
      <c r="AP146" s="35">
        <v>-8356.2000000000007</v>
      </c>
      <c r="AQ146" s="35">
        <f t="shared" si="487"/>
        <v>60543.8</v>
      </c>
      <c r="AR146" s="35"/>
      <c r="AS146" s="35">
        <f t="shared" ref="AS146:AS159" si="856">AQ146+AR146</f>
        <v>60543.8</v>
      </c>
      <c r="AT146" s="35"/>
      <c r="AU146" s="35">
        <f t="shared" ref="AU146:AU159" si="857">AS146+AT146</f>
        <v>60543.8</v>
      </c>
      <c r="AV146" s="35"/>
      <c r="AW146" s="35">
        <f t="shared" ref="AW146:AW159" si="858">AU146+AV146</f>
        <v>60543.8</v>
      </c>
      <c r="AX146" s="35">
        <v>-18000</v>
      </c>
      <c r="AY146" s="35">
        <f t="shared" ref="AY146:AY159" si="859">AW146+AX146</f>
        <v>42543.8</v>
      </c>
      <c r="AZ146" s="35"/>
      <c r="BA146" s="35">
        <f t="shared" ref="BA146:BA159" si="860">AY146+AZ146</f>
        <v>42543.8</v>
      </c>
      <c r="BB146" s="35"/>
      <c r="BC146" s="35">
        <f t="shared" ref="BC146:BC159" si="861">BA146+BB146</f>
        <v>42543.8</v>
      </c>
      <c r="BD146" s="35"/>
      <c r="BE146" s="35">
        <f t="shared" ref="BE146:BE159" si="862">BC146+BD146</f>
        <v>42543.8</v>
      </c>
      <c r="BF146" s="35">
        <v>-10266.974</v>
      </c>
      <c r="BG146" s="35">
        <f t="shared" ref="BG146:BG159" si="863">BE146+BF146</f>
        <v>32276.826000000001</v>
      </c>
      <c r="BH146" s="35"/>
      <c r="BI146" s="35">
        <f t="shared" ref="BI146:BI159" si="864">BG146+BH146</f>
        <v>32276.826000000001</v>
      </c>
      <c r="BJ146" s="35"/>
      <c r="BK146" s="35">
        <f t="shared" ref="BK146:BK159" si="865">BI146+BJ146</f>
        <v>32276.826000000001</v>
      </c>
      <c r="BL146" s="35"/>
      <c r="BM146" s="35">
        <f t="shared" ref="BM146:BM159" si="866">BK146+BL146</f>
        <v>32276.826000000001</v>
      </c>
      <c r="BN146" s="35"/>
      <c r="BO146" s="35">
        <f t="shared" ref="BO146:BO159" si="867">BM146+BN146</f>
        <v>32276.826000000001</v>
      </c>
      <c r="BP146" s="46"/>
      <c r="BQ146" s="35">
        <f t="shared" ref="BQ146:BQ159" si="868">BO146+BP146</f>
        <v>32276.826000000001</v>
      </c>
      <c r="BR146" s="35">
        <v>80000</v>
      </c>
      <c r="BS146" s="35"/>
      <c r="BT146" s="35">
        <f t="shared" si="488"/>
        <v>80000</v>
      </c>
      <c r="BU146" s="35"/>
      <c r="BV146" s="35">
        <f t="shared" ref="BV146:BV159" si="869">BT146+BU146</f>
        <v>80000</v>
      </c>
      <c r="BW146" s="35"/>
      <c r="BX146" s="35">
        <f t="shared" ref="BX146:BX159" si="870">BV146+BW146</f>
        <v>80000</v>
      </c>
      <c r="BY146" s="35"/>
      <c r="BZ146" s="35">
        <f t="shared" ref="BZ146:BZ159" si="871">BX146+BY146</f>
        <v>80000</v>
      </c>
      <c r="CA146" s="35"/>
      <c r="CB146" s="35">
        <f t="shared" ref="CB146:CB159" si="872">BZ146+CA146</f>
        <v>80000</v>
      </c>
      <c r="CC146" s="35"/>
      <c r="CD146" s="35">
        <f t="shared" ref="CD146:CD159" si="873">CB146+CC146</f>
        <v>80000</v>
      </c>
      <c r="CE146" s="35"/>
      <c r="CF146" s="35">
        <f t="shared" ref="CF146:CF159" si="874">CD146+CE146</f>
        <v>80000</v>
      </c>
      <c r="CG146" s="35"/>
      <c r="CH146" s="35">
        <f t="shared" ref="CH146:CH159" si="875">CF146+CG146</f>
        <v>80000</v>
      </c>
      <c r="CI146" s="35"/>
      <c r="CJ146" s="35">
        <f t="shared" ref="CJ146:CJ159" si="876">CH146+CI146</f>
        <v>80000</v>
      </c>
      <c r="CK146" s="35"/>
      <c r="CL146" s="35">
        <f t="shared" ref="CL146:CL159" si="877">CJ146+CK146</f>
        <v>80000</v>
      </c>
      <c r="CM146" s="46"/>
      <c r="CN146" s="35">
        <f t="shared" ref="CN146:CN159" si="878">CL146+CM146</f>
        <v>80000</v>
      </c>
      <c r="CO146" s="29" t="s">
        <v>229</v>
      </c>
      <c r="CP146" s="107" t="s">
        <v>49</v>
      </c>
      <c r="CQ146" s="11"/>
    </row>
    <row r="147" spans="1:95" x14ac:dyDescent="0.35">
      <c r="A147" s="1"/>
      <c r="B147" s="7" t="s">
        <v>12</v>
      </c>
      <c r="C147" s="59"/>
      <c r="D147" s="34">
        <v>83661.2</v>
      </c>
      <c r="E147" s="35">
        <v>-8013.6</v>
      </c>
      <c r="F147" s="35">
        <f t="shared" si="486"/>
        <v>75647.599999999991</v>
      </c>
      <c r="G147" s="35"/>
      <c r="H147" s="35">
        <f t="shared" si="839"/>
        <v>75647.599999999991</v>
      </c>
      <c r="I147" s="35"/>
      <c r="J147" s="35">
        <f t="shared" si="840"/>
        <v>75647.599999999991</v>
      </c>
      <c r="K147" s="35"/>
      <c r="L147" s="35">
        <f t="shared" si="841"/>
        <v>75647.599999999991</v>
      </c>
      <c r="M147" s="35">
        <v>2353.6</v>
      </c>
      <c r="N147" s="35">
        <f t="shared" si="842"/>
        <v>78001.2</v>
      </c>
      <c r="O147" s="78"/>
      <c r="P147" s="35">
        <f t="shared" si="843"/>
        <v>78001.2</v>
      </c>
      <c r="Q147" s="35"/>
      <c r="R147" s="35">
        <f t="shared" si="844"/>
        <v>78001.2</v>
      </c>
      <c r="S147" s="35"/>
      <c r="T147" s="35">
        <f t="shared" si="845"/>
        <v>78001.2</v>
      </c>
      <c r="U147" s="35"/>
      <c r="V147" s="35">
        <f t="shared" si="846"/>
        <v>78001.2</v>
      </c>
      <c r="W147" s="35"/>
      <c r="X147" s="35">
        <f t="shared" si="847"/>
        <v>78001.2</v>
      </c>
      <c r="Y147" s="35"/>
      <c r="Z147" s="35">
        <f t="shared" si="848"/>
        <v>78001.2</v>
      </c>
      <c r="AA147" s="35"/>
      <c r="AB147" s="35">
        <f t="shared" si="849"/>
        <v>78001.2</v>
      </c>
      <c r="AC147" s="35"/>
      <c r="AD147" s="35">
        <f t="shared" si="850"/>
        <v>78001.2</v>
      </c>
      <c r="AE147" s="35"/>
      <c r="AF147" s="35">
        <f t="shared" si="851"/>
        <v>78001.2</v>
      </c>
      <c r="AG147" s="35"/>
      <c r="AH147" s="35">
        <f t="shared" si="852"/>
        <v>78001.2</v>
      </c>
      <c r="AI147" s="35"/>
      <c r="AJ147" s="35">
        <f t="shared" si="853"/>
        <v>78001.2</v>
      </c>
      <c r="AK147" s="35"/>
      <c r="AL147" s="35">
        <f t="shared" si="854"/>
        <v>78001.2</v>
      </c>
      <c r="AM147" s="46"/>
      <c r="AN147" s="35">
        <f t="shared" si="855"/>
        <v>78001.2</v>
      </c>
      <c r="AO147" s="35">
        <v>0</v>
      </c>
      <c r="AP147" s="35"/>
      <c r="AQ147" s="35">
        <f t="shared" si="487"/>
        <v>0</v>
      </c>
      <c r="AR147" s="35"/>
      <c r="AS147" s="35">
        <f t="shared" si="856"/>
        <v>0</v>
      </c>
      <c r="AT147" s="35"/>
      <c r="AU147" s="35">
        <f t="shared" si="857"/>
        <v>0</v>
      </c>
      <c r="AV147" s="35"/>
      <c r="AW147" s="35">
        <f t="shared" si="858"/>
        <v>0</v>
      </c>
      <c r="AX147" s="35"/>
      <c r="AY147" s="35">
        <f t="shared" si="859"/>
        <v>0</v>
      </c>
      <c r="AZ147" s="35"/>
      <c r="BA147" s="35">
        <f t="shared" si="860"/>
        <v>0</v>
      </c>
      <c r="BB147" s="35"/>
      <c r="BC147" s="35">
        <f t="shared" si="861"/>
        <v>0</v>
      </c>
      <c r="BD147" s="35"/>
      <c r="BE147" s="35">
        <f t="shared" si="862"/>
        <v>0</v>
      </c>
      <c r="BF147" s="35"/>
      <c r="BG147" s="35">
        <f t="shared" si="863"/>
        <v>0</v>
      </c>
      <c r="BH147" s="35"/>
      <c r="BI147" s="35">
        <f t="shared" si="864"/>
        <v>0</v>
      </c>
      <c r="BJ147" s="35"/>
      <c r="BK147" s="35">
        <f t="shared" si="865"/>
        <v>0</v>
      </c>
      <c r="BL147" s="35"/>
      <c r="BM147" s="35">
        <f t="shared" si="866"/>
        <v>0</v>
      </c>
      <c r="BN147" s="35"/>
      <c r="BO147" s="35">
        <f t="shared" si="867"/>
        <v>0</v>
      </c>
      <c r="BP147" s="46"/>
      <c r="BQ147" s="35">
        <f t="shared" si="868"/>
        <v>0</v>
      </c>
      <c r="BR147" s="35">
        <v>0</v>
      </c>
      <c r="BS147" s="35"/>
      <c r="BT147" s="35">
        <f t="shared" si="488"/>
        <v>0</v>
      </c>
      <c r="BU147" s="35"/>
      <c r="BV147" s="35">
        <f t="shared" si="869"/>
        <v>0</v>
      </c>
      <c r="BW147" s="35"/>
      <c r="BX147" s="35">
        <f t="shared" si="870"/>
        <v>0</v>
      </c>
      <c r="BY147" s="35"/>
      <c r="BZ147" s="35">
        <f t="shared" si="871"/>
        <v>0</v>
      </c>
      <c r="CA147" s="35"/>
      <c r="CB147" s="35">
        <f t="shared" si="872"/>
        <v>0</v>
      </c>
      <c r="CC147" s="35"/>
      <c r="CD147" s="35">
        <f t="shared" si="873"/>
        <v>0</v>
      </c>
      <c r="CE147" s="35"/>
      <c r="CF147" s="35">
        <f t="shared" si="874"/>
        <v>0</v>
      </c>
      <c r="CG147" s="35"/>
      <c r="CH147" s="35">
        <f t="shared" si="875"/>
        <v>0</v>
      </c>
      <c r="CI147" s="35"/>
      <c r="CJ147" s="35">
        <f t="shared" si="876"/>
        <v>0</v>
      </c>
      <c r="CK147" s="35"/>
      <c r="CL147" s="35">
        <f t="shared" si="877"/>
        <v>0</v>
      </c>
      <c r="CM147" s="46"/>
      <c r="CN147" s="35">
        <f t="shared" si="878"/>
        <v>0</v>
      </c>
      <c r="CO147" s="29" t="s">
        <v>258</v>
      </c>
      <c r="CQ147" s="11"/>
    </row>
    <row r="148" spans="1:95" ht="54" x14ac:dyDescent="0.35">
      <c r="A148" s="1" t="s">
        <v>153</v>
      </c>
      <c r="B148" s="59" t="s">
        <v>95</v>
      </c>
      <c r="C148" s="6" t="s">
        <v>28</v>
      </c>
      <c r="D148" s="34">
        <v>43000</v>
      </c>
      <c r="E148" s="35"/>
      <c r="F148" s="35">
        <f t="shared" si="486"/>
        <v>43000</v>
      </c>
      <c r="G148" s="35"/>
      <c r="H148" s="35">
        <f t="shared" si="839"/>
        <v>43000</v>
      </c>
      <c r="I148" s="35"/>
      <c r="J148" s="35">
        <f t="shared" si="840"/>
        <v>43000</v>
      </c>
      <c r="K148" s="35"/>
      <c r="L148" s="35">
        <f t="shared" si="841"/>
        <v>43000</v>
      </c>
      <c r="M148" s="35"/>
      <c r="N148" s="35">
        <f t="shared" si="842"/>
        <v>43000</v>
      </c>
      <c r="O148" s="78"/>
      <c r="P148" s="35">
        <f t="shared" si="843"/>
        <v>43000</v>
      </c>
      <c r="Q148" s="35"/>
      <c r="R148" s="35">
        <f t="shared" si="844"/>
        <v>43000</v>
      </c>
      <c r="S148" s="35"/>
      <c r="T148" s="35">
        <f t="shared" si="845"/>
        <v>43000</v>
      </c>
      <c r="U148" s="35"/>
      <c r="V148" s="35">
        <f t="shared" si="846"/>
        <v>43000</v>
      </c>
      <c r="W148" s="35"/>
      <c r="X148" s="35">
        <f t="shared" si="847"/>
        <v>43000</v>
      </c>
      <c r="Y148" s="35"/>
      <c r="Z148" s="35">
        <f t="shared" si="848"/>
        <v>43000</v>
      </c>
      <c r="AA148" s="35"/>
      <c r="AB148" s="35">
        <f t="shared" si="849"/>
        <v>43000</v>
      </c>
      <c r="AC148" s="35"/>
      <c r="AD148" s="35">
        <f t="shared" si="850"/>
        <v>43000</v>
      </c>
      <c r="AE148" s="35">
        <v>-33133.949999999997</v>
      </c>
      <c r="AF148" s="35">
        <f t="shared" si="851"/>
        <v>9866.0500000000029</v>
      </c>
      <c r="AG148" s="35"/>
      <c r="AH148" s="35">
        <f t="shared" si="852"/>
        <v>9866.0500000000029</v>
      </c>
      <c r="AI148" s="35"/>
      <c r="AJ148" s="35">
        <f t="shared" si="853"/>
        <v>9866.0500000000029</v>
      </c>
      <c r="AK148" s="35"/>
      <c r="AL148" s="35">
        <f t="shared" si="854"/>
        <v>9866.0500000000029</v>
      </c>
      <c r="AM148" s="46">
        <v>-8123.3159999999998</v>
      </c>
      <c r="AN148" s="35">
        <f t="shared" si="855"/>
        <v>1742.7340000000031</v>
      </c>
      <c r="AO148" s="35">
        <v>30079.5</v>
      </c>
      <c r="AP148" s="35"/>
      <c r="AQ148" s="35">
        <f t="shared" si="487"/>
        <v>30079.5</v>
      </c>
      <c r="AR148" s="35"/>
      <c r="AS148" s="35">
        <f t="shared" si="856"/>
        <v>30079.5</v>
      </c>
      <c r="AT148" s="35"/>
      <c r="AU148" s="35">
        <f t="shared" si="857"/>
        <v>30079.5</v>
      </c>
      <c r="AV148" s="35"/>
      <c r="AW148" s="35">
        <f t="shared" si="858"/>
        <v>30079.5</v>
      </c>
      <c r="AX148" s="35"/>
      <c r="AY148" s="35">
        <f t="shared" si="859"/>
        <v>30079.5</v>
      </c>
      <c r="AZ148" s="35"/>
      <c r="BA148" s="35">
        <f t="shared" si="860"/>
        <v>30079.5</v>
      </c>
      <c r="BB148" s="35"/>
      <c r="BC148" s="35">
        <f t="shared" si="861"/>
        <v>30079.5</v>
      </c>
      <c r="BD148" s="35"/>
      <c r="BE148" s="35">
        <f t="shared" si="862"/>
        <v>30079.5</v>
      </c>
      <c r="BF148" s="35"/>
      <c r="BG148" s="35">
        <f t="shared" si="863"/>
        <v>30079.5</v>
      </c>
      <c r="BH148" s="35"/>
      <c r="BI148" s="35">
        <f t="shared" si="864"/>
        <v>30079.5</v>
      </c>
      <c r="BJ148" s="35">
        <v>33133.949999999997</v>
      </c>
      <c r="BK148" s="35">
        <f t="shared" si="865"/>
        <v>63213.45</v>
      </c>
      <c r="BL148" s="35"/>
      <c r="BM148" s="35">
        <f t="shared" si="866"/>
        <v>63213.45</v>
      </c>
      <c r="BN148" s="35"/>
      <c r="BO148" s="35">
        <f t="shared" si="867"/>
        <v>63213.45</v>
      </c>
      <c r="BP148" s="46">
        <v>8123.3159999999998</v>
      </c>
      <c r="BQ148" s="35">
        <f t="shared" si="868"/>
        <v>71336.766000000003</v>
      </c>
      <c r="BR148" s="35">
        <v>29480.400000000001</v>
      </c>
      <c r="BS148" s="35"/>
      <c r="BT148" s="35">
        <f t="shared" si="488"/>
        <v>29480.400000000001</v>
      </c>
      <c r="BU148" s="35"/>
      <c r="BV148" s="35">
        <f t="shared" si="869"/>
        <v>29480.400000000001</v>
      </c>
      <c r="BW148" s="35"/>
      <c r="BX148" s="35">
        <f t="shared" si="870"/>
        <v>29480.400000000001</v>
      </c>
      <c r="BY148" s="35"/>
      <c r="BZ148" s="35">
        <f t="shared" si="871"/>
        <v>29480.400000000001</v>
      </c>
      <c r="CA148" s="35"/>
      <c r="CB148" s="35">
        <f t="shared" si="872"/>
        <v>29480.400000000001</v>
      </c>
      <c r="CC148" s="35"/>
      <c r="CD148" s="35">
        <f t="shared" si="873"/>
        <v>29480.400000000001</v>
      </c>
      <c r="CE148" s="35"/>
      <c r="CF148" s="35">
        <f t="shared" si="874"/>
        <v>29480.400000000001</v>
      </c>
      <c r="CG148" s="35"/>
      <c r="CH148" s="35">
        <f t="shared" si="875"/>
        <v>29480.400000000001</v>
      </c>
      <c r="CI148" s="35"/>
      <c r="CJ148" s="35">
        <f t="shared" si="876"/>
        <v>29480.400000000001</v>
      </c>
      <c r="CK148" s="35"/>
      <c r="CL148" s="35">
        <f t="shared" si="877"/>
        <v>29480.400000000001</v>
      </c>
      <c r="CM148" s="46"/>
      <c r="CN148" s="35">
        <f t="shared" si="878"/>
        <v>29480.400000000001</v>
      </c>
      <c r="CO148" s="29" t="s">
        <v>230</v>
      </c>
      <c r="CQ148" s="11"/>
    </row>
    <row r="149" spans="1:95" ht="54" x14ac:dyDescent="0.35">
      <c r="A149" s="1" t="s">
        <v>154</v>
      </c>
      <c r="B149" s="7" t="s">
        <v>96</v>
      </c>
      <c r="C149" s="6" t="s">
        <v>28</v>
      </c>
      <c r="D149" s="34">
        <v>3673.8</v>
      </c>
      <c r="E149" s="35">
        <v>-78.5</v>
      </c>
      <c r="F149" s="35">
        <f t="shared" si="486"/>
        <v>3595.3</v>
      </c>
      <c r="G149" s="35">
        <v>240.69399999999999</v>
      </c>
      <c r="H149" s="35">
        <f t="shared" si="839"/>
        <v>3835.9940000000001</v>
      </c>
      <c r="I149" s="35"/>
      <c r="J149" s="35">
        <f t="shared" si="840"/>
        <v>3835.9940000000001</v>
      </c>
      <c r="K149" s="35"/>
      <c r="L149" s="35">
        <f t="shared" si="841"/>
        <v>3835.9940000000001</v>
      </c>
      <c r="M149" s="35"/>
      <c r="N149" s="35">
        <f t="shared" si="842"/>
        <v>3835.9940000000001</v>
      </c>
      <c r="O149" s="78"/>
      <c r="P149" s="35">
        <f t="shared" si="843"/>
        <v>3835.9940000000001</v>
      </c>
      <c r="Q149" s="35"/>
      <c r="R149" s="35">
        <f t="shared" si="844"/>
        <v>3835.9940000000001</v>
      </c>
      <c r="S149" s="35"/>
      <c r="T149" s="35">
        <f t="shared" si="845"/>
        <v>3835.9940000000001</v>
      </c>
      <c r="U149" s="35"/>
      <c r="V149" s="35">
        <f t="shared" si="846"/>
        <v>3835.9940000000001</v>
      </c>
      <c r="W149" s="35"/>
      <c r="X149" s="35">
        <f t="shared" si="847"/>
        <v>3835.9940000000001</v>
      </c>
      <c r="Y149" s="35"/>
      <c r="Z149" s="35">
        <f t="shared" si="848"/>
        <v>3835.9940000000001</v>
      </c>
      <c r="AA149" s="35"/>
      <c r="AB149" s="35">
        <f t="shared" si="849"/>
        <v>3835.9940000000001</v>
      </c>
      <c r="AC149" s="35"/>
      <c r="AD149" s="35">
        <f t="shared" si="850"/>
        <v>3835.9940000000001</v>
      </c>
      <c r="AE149" s="35"/>
      <c r="AF149" s="35">
        <f t="shared" si="851"/>
        <v>3835.9940000000001</v>
      </c>
      <c r="AG149" s="35"/>
      <c r="AH149" s="35">
        <f t="shared" si="852"/>
        <v>3835.9940000000001</v>
      </c>
      <c r="AI149" s="35"/>
      <c r="AJ149" s="35">
        <f t="shared" si="853"/>
        <v>3835.9940000000001</v>
      </c>
      <c r="AK149" s="35"/>
      <c r="AL149" s="35">
        <f t="shared" si="854"/>
        <v>3835.9940000000001</v>
      </c>
      <c r="AM149" s="46"/>
      <c r="AN149" s="35">
        <f t="shared" si="855"/>
        <v>3835.9940000000001</v>
      </c>
      <c r="AO149" s="35">
        <v>18064.5</v>
      </c>
      <c r="AP149" s="35"/>
      <c r="AQ149" s="35">
        <f t="shared" si="487"/>
        <v>18064.5</v>
      </c>
      <c r="AR149" s="35"/>
      <c r="AS149" s="35">
        <f t="shared" si="856"/>
        <v>18064.5</v>
      </c>
      <c r="AT149" s="35"/>
      <c r="AU149" s="35">
        <f t="shared" si="857"/>
        <v>18064.5</v>
      </c>
      <c r="AV149" s="35"/>
      <c r="AW149" s="35">
        <f t="shared" si="858"/>
        <v>18064.5</v>
      </c>
      <c r="AX149" s="35"/>
      <c r="AY149" s="35">
        <f t="shared" si="859"/>
        <v>18064.5</v>
      </c>
      <c r="AZ149" s="35"/>
      <c r="BA149" s="35">
        <f t="shared" si="860"/>
        <v>18064.5</v>
      </c>
      <c r="BB149" s="35">
        <v>-8761.0210000000006</v>
      </c>
      <c r="BC149" s="35">
        <f t="shared" si="861"/>
        <v>9303.4789999999994</v>
      </c>
      <c r="BD149" s="35"/>
      <c r="BE149" s="35">
        <f t="shared" si="862"/>
        <v>9303.4789999999994</v>
      </c>
      <c r="BF149" s="35"/>
      <c r="BG149" s="35">
        <f t="shared" si="863"/>
        <v>9303.4789999999994</v>
      </c>
      <c r="BH149" s="35"/>
      <c r="BI149" s="35">
        <f t="shared" si="864"/>
        <v>9303.4789999999994</v>
      </c>
      <c r="BJ149" s="35"/>
      <c r="BK149" s="35">
        <f t="shared" si="865"/>
        <v>9303.4789999999994</v>
      </c>
      <c r="BL149" s="35"/>
      <c r="BM149" s="35">
        <f t="shared" si="866"/>
        <v>9303.4789999999994</v>
      </c>
      <c r="BN149" s="35"/>
      <c r="BO149" s="35">
        <f t="shared" si="867"/>
        <v>9303.4789999999994</v>
      </c>
      <c r="BP149" s="46"/>
      <c r="BQ149" s="35">
        <f t="shared" si="868"/>
        <v>9303.4789999999994</v>
      </c>
      <c r="BR149" s="35">
        <v>0</v>
      </c>
      <c r="BS149" s="35"/>
      <c r="BT149" s="35">
        <f t="shared" si="488"/>
        <v>0</v>
      </c>
      <c r="BU149" s="35"/>
      <c r="BV149" s="35">
        <f t="shared" si="869"/>
        <v>0</v>
      </c>
      <c r="BW149" s="35"/>
      <c r="BX149" s="35">
        <f t="shared" si="870"/>
        <v>0</v>
      </c>
      <c r="BY149" s="35"/>
      <c r="BZ149" s="35">
        <f t="shared" si="871"/>
        <v>0</v>
      </c>
      <c r="CA149" s="35"/>
      <c r="CB149" s="35">
        <f t="shared" si="872"/>
        <v>0</v>
      </c>
      <c r="CC149" s="35"/>
      <c r="CD149" s="35">
        <f t="shared" si="873"/>
        <v>0</v>
      </c>
      <c r="CE149" s="35"/>
      <c r="CF149" s="35">
        <f t="shared" si="874"/>
        <v>0</v>
      </c>
      <c r="CG149" s="35"/>
      <c r="CH149" s="35">
        <f t="shared" si="875"/>
        <v>0</v>
      </c>
      <c r="CI149" s="35"/>
      <c r="CJ149" s="35">
        <f t="shared" si="876"/>
        <v>0</v>
      </c>
      <c r="CK149" s="35"/>
      <c r="CL149" s="35">
        <f t="shared" si="877"/>
        <v>0</v>
      </c>
      <c r="CM149" s="46"/>
      <c r="CN149" s="35">
        <f t="shared" si="878"/>
        <v>0</v>
      </c>
      <c r="CO149" s="29" t="s">
        <v>231</v>
      </c>
      <c r="CQ149" s="11"/>
    </row>
    <row r="150" spans="1:95" ht="54" x14ac:dyDescent="0.35">
      <c r="A150" s="1" t="s">
        <v>155</v>
      </c>
      <c r="B150" s="7" t="s">
        <v>97</v>
      </c>
      <c r="C150" s="6" t="s">
        <v>28</v>
      </c>
      <c r="D150" s="34">
        <v>50217.2</v>
      </c>
      <c r="E150" s="35"/>
      <c r="F150" s="35">
        <f t="shared" si="486"/>
        <v>50217.2</v>
      </c>
      <c r="G150" s="35"/>
      <c r="H150" s="35">
        <f t="shared" si="839"/>
        <v>50217.2</v>
      </c>
      <c r="I150" s="35"/>
      <c r="J150" s="35">
        <f t="shared" si="840"/>
        <v>50217.2</v>
      </c>
      <c r="K150" s="35"/>
      <c r="L150" s="35">
        <f t="shared" si="841"/>
        <v>50217.2</v>
      </c>
      <c r="M150" s="35"/>
      <c r="N150" s="35">
        <f t="shared" si="842"/>
        <v>50217.2</v>
      </c>
      <c r="O150" s="78"/>
      <c r="P150" s="35">
        <f t="shared" si="843"/>
        <v>50217.2</v>
      </c>
      <c r="Q150" s="35"/>
      <c r="R150" s="35">
        <f t="shared" si="844"/>
        <v>50217.2</v>
      </c>
      <c r="S150" s="35"/>
      <c r="T150" s="35">
        <f t="shared" si="845"/>
        <v>50217.2</v>
      </c>
      <c r="U150" s="35"/>
      <c r="V150" s="35">
        <f t="shared" si="846"/>
        <v>50217.2</v>
      </c>
      <c r="W150" s="35"/>
      <c r="X150" s="35">
        <f t="shared" si="847"/>
        <v>50217.2</v>
      </c>
      <c r="Y150" s="35"/>
      <c r="Z150" s="35">
        <f t="shared" si="848"/>
        <v>50217.2</v>
      </c>
      <c r="AA150" s="35">
        <v>-25290.591</v>
      </c>
      <c r="AB150" s="35">
        <f t="shared" si="849"/>
        <v>24926.608999999997</v>
      </c>
      <c r="AC150" s="35"/>
      <c r="AD150" s="35">
        <f t="shared" si="850"/>
        <v>24926.608999999997</v>
      </c>
      <c r="AE150" s="35"/>
      <c r="AF150" s="35">
        <f t="shared" si="851"/>
        <v>24926.608999999997</v>
      </c>
      <c r="AG150" s="35"/>
      <c r="AH150" s="35">
        <f t="shared" si="852"/>
        <v>24926.608999999997</v>
      </c>
      <c r="AI150" s="35"/>
      <c r="AJ150" s="35">
        <f t="shared" si="853"/>
        <v>24926.608999999997</v>
      </c>
      <c r="AK150" s="35"/>
      <c r="AL150" s="35">
        <f t="shared" si="854"/>
        <v>24926.608999999997</v>
      </c>
      <c r="AM150" s="46">
        <v>-223.33199999999999</v>
      </c>
      <c r="AN150" s="35">
        <f t="shared" si="855"/>
        <v>24703.276999999998</v>
      </c>
      <c r="AO150" s="35">
        <v>33915.699999999997</v>
      </c>
      <c r="AP150" s="35">
        <v>-1565.6</v>
      </c>
      <c r="AQ150" s="35">
        <f t="shared" si="487"/>
        <v>32350.1</v>
      </c>
      <c r="AR150" s="35"/>
      <c r="AS150" s="35">
        <f t="shared" si="856"/>
        <v>32350.1</v>
      </c>
      <c r="AT150" s="35"/>
      <c r="AU150" s="35">
        <f t="shared" si="857"/>
        <v>32350.1</v>
      </c>
      <c r="AV150" s="35"/>
      <c r="AW150" s="35">
        <f t="shared" si="858"/>
        <v>32350.1</v>
      </c>
      <c r="AX150" s="35"/>
      <c r="AY150" s="35">
        <f t="shared" si="859"/>
        <v>32350.1</v>
      </c>
      <c r="AZ150" s="35"/>
      <c r="BA150" s="35">
        <f t="shared" si="860"/>
        <v>32350.1</v>
      </c>
      <c r="BB150" s="35"/>
      <c r="BC150" s="35">
        <f t="shared" si="861"/>
        <v>32350.1</v>
      </c>
      <c r="BD150" s="35"/>
      <c r="BE150" s="35">
        <f t="shared" si="862"/>
        <v>32350.1</v>
      </c>
      <c r="BF150" s="35">
        <v>25290.591</v>
      </c>
      <c r="BG150" s="35">
        <f t="shared" si="863"/>
        <v>57640.690999999999</v>
      </c>
      <c r="BH150" s="35"/>
      <c r="BI150" s="35">
        <f t="shared" si="864"/>
        <v>57640.690999999999</v>
      </c>
      <c r="BJ150" s="35"/>
      <c r="BK150" s="35">
        <f t="shared" si="865"/>
        <v>57640.690999999999</v>
      </c>
      <c r="BL150" s="35"/>
      <c r="BM150" s="35">
        <f t="shared" si="866"/>
        <v>57640.690999999999</v>
      </c>
      <c r="BN150" s="35"/>
      <c r="BO150" s="35">
        <f t="shared" si="867"/>
        <v>57640.690999999999</v>
      </c>
      <c r="BP150" s="46">
        <v>223.33199999999999</v>
      </c>
      <c r="BQ150" s="35">
        <f t="shared" si="868"/>
        <v>57864.023000000001</v>
      </c>
      <c r="BR150" s="35">
        <v>0</v>
      </c>
      <c r="BS150" s="35"/>
      <c r="BT150" s="35">
        <f t="shared" si="488"/>
        <v>0</v>
      </c>
      <c r="BU150" s="35"/>
      <c r="BV150" s="35">
        <f t="shared" si="869"/>
        <v>0</v>
      </c>
      <c r="BW150" s="35"/>
      <c r="BX150" s="35">
        <f t="shared" si="870"/>
        <v>0</v>
      </c>
      <c r="BY150" s="35"/>
      <c r="BZ150" s="35">
        <f t="shared" si="871"/>
        <v>0</v>
      </c>
      <c r="CA150" s="35"/>
      <c r="CB150" s="35">
        <f t="shared" si="872"/>
        <v>0</v>
      </c>
      <c r="CC150" s="35"/>
      <c r="CD150" s="35">
        <f t="shared" si="873"/>
        <v>0</v>
      </c>
      <c r="CE150" s="35"/>
      <c r="CF150" s="35">
        <f t="shared" si="874"/>
        <v>0</v>
      </c>
      <c r="CG150" s="35"/>
      <c r="CH150" s="35">
        <f t="shared" si="875"/>
        <v>0</v>
      </c>
      <c r="CI150" s="35"/>
      <c r="CJ150" s="35">
        <f t="shared" si="876"/>
        <v>0</v>
      </c>
      <c r="CK150" s="35"/>
      <c r="CL150" s="35">
        <f t="shared" si="877"/>
        <v>0</v>
      </c>
      <c r="CM150" s="46"/>
      <c r="CN150" s="35">
        <f t="shared" si="878"/>
        <v>0</v>
      </c>
      <c r="CO150" s="29" t="s">
        <v>232</v>
      </c>
      <c r="CQ150" s="11"/>
    </row>
    <row r="151" spans="1:95" ht="54" x14ac:dyDescent="0.35">
      <c r="A151" s="1" t="s">
        <v>156</v>
      </c>
      <c r="B151" s="7" t="s">
        <v>98</v>
      </c>
      <c r="C151" s="6" t="s">
        <v>28</v>
      </c>
      <c r="D151" s="34">
        <v>36605.5</v>
      </c>
      <c r="E151" s="35">
        <v>-765.5</v>
      </c>
      <c r="F151" s="35">
        <f t="shared" si="486"/>
        <v>35840</v>
      </c>
      <c r="G151" s="35"/>
      <c r="H151" s="35">
        <f t="shared" si="839"/>
        <v>35840</v>
      </c>
      <c r="I151" s="35"/>
      <c r="J151" s="35">
        <f t="shared" si="840"/>
        <v>35840</v>
      </c>
      <c r="K151" s="35"/>
      <c r="L151" s="35">
        <f t="shared" si="841"/>
        <v>35840</v>
      </c>
      <c r="M151" s="35"/>
      <c r="N151" s="35">
        <f t="shared" si="842"/>
        <v>35840</v>
      </c>
      <c r="O151" s="78"/>
      <c r="P151" s="35">
        <f t="shared" si="843"/>
        <v>35840</v>
      </c>
      <c r="Q151" s="35"/>
      <c r="R151" s="35">
        <f t="shared" si="844"/>
        <v>35840</v>
      </c>
      <c r="S151" s="35"/>
      <c r="T151" s="35">
        <f t="shared" si="845"/>
        <v>35840</v>
      </c>
      <c r="U151" s="35"/>
      <c r="V151" s="35">
        <f t="shared" si="846"/>
        <v>35840</v>
      </c>
      <c r="W151" s="35"/>
      <c r="X151" s="35">
        <f t="shared" si="847"/>
        <v>35840</v>
      </c>
      <c r="Y151" s="35"/>
      <c r="Z151" s="35">
        <f t="shared" si="848"/>
        <v>35840</v>
      </c>
      <c r="AA151" s="35"/>
      <c r="AB151" s="35">
        <f t="shared" si="849"/>
        <v>35840</v>
      </c>
      <c r="AC151" s="35"/>
      <c r="AD151" s="35">
        <f t="shared" si="850"/>
        <v>35840</v>
      </c>
      <c r="AE151" s="35"/>
      <c r="AF151" s="35">
        <f t="shared" si="851"/>
        <v>35840</v>
      </c>
      <c r="AG151" s="35"/>
      <c r="AH151" s="35">
        <f t="shared" si="852"/>
        <v>35840</v>
      </c>
      <c r="AI151" s="35"/>
      <c r="AJ151" s="35">
        <f t="shared" si="853"/>
        <v>35840</v>
      </c>
      <c r="AK151" s="35"/>
      <c r="AL151" s="35">
        <f t="shared" si="854"/>
        <v>35840</v>
      </c>
      <c r="AM151" s="46"/>
      <c r="AN151" s="35">
        <f t="shared" si="855"/>
        <v>35840</v>
      </c>
      <c r="AO151" s="35">
        <v>0</v>
      </c>
      <c r="AP151" s="35"/>
      <c r="AQ151" s="35">
        <f t="shared" si="487"/>
        <v>0</v>
      </c>
      <c r="AR151" s="35"/>
      <c r="AS151" s="35">
        <f t="shared" si="856"/>
        <v>0</v>
      </c>
      <c r="AT151" s="35"/>
      <c r="AU151" s="35">
        <f t="shared" si="857"/>
        <v>0</v>
      </c>
      <c r="AV151" s="35"/>
      <c r="AW151" s="35">
        <f t="shared" si="858"/>
        <v>0</v>
      </c>
      <c r="AX151" s="35"/>
      <c r="AY151" s="35">
        <f t="shared" si="859"/>
        <v>0</v>
      </c>
      <c r="AZ151" s="35"/>
      <c r="BA151" s="35">
        <f t="shared" si="860"/>
        <v>0</v>
      </c>
      <c r="BB151" s="35"/>
      <c r="BC151" s="35">
        <f t="shared" si="861"/>
        <v>0</v>
      </c>
      <c r="BD151" s="35"/>
      <c r="BE151" s="35">
        <f t="shared" si="862"/>
        <v>0</v>
      </c>
      <c r="BF151" s="35"/>
      <c r="BG151" s="35">
        <f t="shared" si="863"/>
        <v>0</v>
      </c>
      <c r="BH151" s="35"/>
      <c r="BI151" s="35">
        <f t="shared" si="864"/>
        <v>0</v>
      </c>
      <c r="BJ151" s="35"/>
      <c r="BK151" s="35">
        <f t="shared" si="865"/>
        <v>0</v>
      </c>
      <c r="BL151" s="35"/>
      <c r="BM151" s="35">
        <f t="shared" si="866"/>
        <v>0</v>
      </c>
      <c r="BN151" s="35"/>
      <c r="BO151" s="35">
        <f t="shared" si="867"/>
        <v>0</v>
      </c>
      <c r="BP151" s="46"/>
      <c r="BQ151" s="35">
        <f t="shared" si="868"/>
        <v>0</v>
      </c>
      <c r="BR151" s="35">
        <v>0</v>
      </c>
      <c r="BS151" s="35"/>
      <c r="BT151" s="35">
        <f t="shared" si="488"/>
        <v>0</v>
      </c>
      <c r="BU151" s="35"/>
      <c r="BV151" s="35">
        <f t="shared" si="869"/>
        <v>0</v>
      </c>
      <c r="BW151" s="35"/>
      <c r="BX151" s="35">
        <f t="shared" si="870"/>
        <v>0</v>
      </c>
      <c r="BY151" s="35"/>
      <c r="BZ151" s="35">
        <f t="shared" si="871"/>
        <v>0</v>
      </c>
      <c r="CA151" s="35"/>
      <c r="CB151" s="35">
        <f t="shared" si="872"/>
        <v>0</v>
      </c>
      <c r="CC151" s="35"/>
      <c r="CD151" s="35">
        <f t="shared" si="873"/>
        <v>0</v>
      </c>
      <c r="CE151" s="35"/>
      <c r="CF151" s="35">
        <f t="shared" si="874"/>
        <v>0</v>
      </c>
      <c r="CG151" s="35"/>
      <c r="CH151" s="35">
        <f t="shared" si="875"/>
        <v>0</v>
      </c>
      <c r="CI151" s="35"/>
      <c r="CJ151" s="35">
        <f t="shared" si="876"/>
        <v>0</v>
      </c>
      <c r="CK151" s="35"/>
      <c r="CL151" s="35">
        <f t="shared" si="877"/>
        <v>0</v>
      </c>
      <c r="CM151" s="46"/>
      <c r="CN151" s="35">
        <f t="shared" si="878"/>
        <v>0</v>
      </c>
      <c r="CO151" s="29" t="s">
        <v>233</v>
      </c>
      <c r="CQ151" s="11"/>
    </row>
    <row r="152" spans="1:95" ht="54" hidden="1" x14ac:dyDescent="0.35">
      <c r="A152" s="1" t="s">
        <v>153</v>
      </c>
      <c r="B152" s="5" t="s">
        <v>99</v>
      </c>
      <c r="C152" s="6" t="s">
        <v>28</v>
      </c>
      <c r="D152" s="34">
        <v>0</v>
      </c>
      <c r="E152" s="35"/>
      <c r="F152" s="35">
        <f t="shared" si="486"/>
        <v>0</v>
      </c>
      <c r="G152" s="35"/>
      <c r="H152" s="35">
        <f t="shared" si="839"/>
        <v>0</v>
      </c>
      <c r="I152" s="35"/>
      <c r="J152" s="35">
        <f t="shared" si="840"/>
        <v>0</v>
      </c>
      <c r="K152" s="35"/>
      <c r="L152" s="35">
        <f t="shared" si="841"/>
        <v>0</v>
      </c>
      <c r="M152" s="35"/>
      <c r="N152" s="35">
        <f t="shared" si="842"/>
        <v>0</v>
      </c>
      <c r="O152" s="78"/>
      <c r="P152" s="35">
        <f t="shared" si="843"/>
        <v>0</v>
      </c>
      <c r="Q152" s="35"/>
      <c r="R152" s="35">
        <f t="shared" si="844"/>
        <v>0</v>
      </c>
      <c r="S152" s="35"/>
      <c r="T152" s="35">
        <f t="shared" si="845"/>
        <v>0</v>
      </c>
      <c r="U152" s="35"/>
      <c r="V152" s="35">
        <f t="shared" si="846"/>
        <v>0</v>
      </c>
      <c r="W152" s="35"/>
      <c r="X152" s="35">
        <f t="shared" si="847"/>
        <v>0</v>
      </c>
      <c r="Y152" s="35"/>
      <c r="Z152" s="35">
        <f t="shared" si="848"/>
        <v>0</v>
      </c>
      <c r="AA152" s="35"/>
      <c r="AB152" s="35">
        <f t="shared" si="849"/>
        <v>0</v>
      </c>
      <c r="AC152" s="35"/>
      <c r="AD152" s="35">
        <f t="shared" si="850"/>
        <v>0</v>
      </c>
      <c r="AE152" s="35"/>
      <c r="AF152" s="35">
        <f t="shared" si="851"/>
        <v>0</v>
      </c>
      <c r="AG152" s="35"/>
      <c r="AH152" s="35">
        <f t="shared" si="852"/>
        <v>0</v>
      </c>
      <c r="AI152" s="35"/>
      <c r="AJ152" s="35">
        <f t="shared" si="853"/>
        <v>0</v>
      </c>
      <c r="AK152" s="35"/>
      <c r="AL152" s="35">
        <f t="shared" si="854"/>
        <v>0</v>
      </c>
      <c r="AM152" s="46"/>
      <c r="AN152" s="35">
        <f t="shared" si="855"/>
        <v>0</v>
      </c>
      <c r="AO152" s="35">
        <v>0</v>
      </c>
      <c r="AP152" s="35"/>
      <c r="AQ152" s="35">
        <f t="shared" si="487"/>
        <v>0</v>
      </c>
      <c r="AR152" s="35"/>
      <c r="AS152" s="35">
        <f t="shared" si="856"/>
        <v>0</v>
      </c>
      <c r="AT152" s="35"/>
      <c r="AU152" s="35">
        <f t="shared" si="857"/>
        <v>0</v>
      </c>
      <c r="AV152" s="35"/>
      <c r="AW152" s="35">
        <f t="shared" si="858"/>
        <v>0</v>
      </c>
      <c r="AX152" s="35"/>
      <c r="AY152" s="35">
        <f t="shared" si="859"/>
        <v>0</v>
      </c>
      <c r="AZ152" s="35"/>
      <c r="BA152" s="35">
        <f t="shared" si="860"/>
        <v>0</v>
      </c>
      <c r="BB152" s="35"/>
      <c r="BC152" s="35">
        <f t="shared" si="861"/>
        <v>0</v>
      </c>
      <c r="BD152" s="35"/>
      <c r="BE152" s="35">
        <f t="shared" si="862"/>
        <v>0</v>
      </c>
      <c r="BF152" s="35"/>
      <c r="BG152" s="35">
        <f t="shared" si="863"/>
        <v>0</v>
      </c>
      <c r="BH152" s="35"/>
      <c r="BI152" s="35">
        <f t="shared" si="864"/>
        <v>0</v>
      </c>
      <c r="BJ152" s="35"/>
      <c r="BK152" s="35">
        <f t="shared" si="865"/>
        <v>0</v>
      </c>
      <c r="BL152" s="35"/>
      <c r="BM152" s="35">
        <f t="shared" si="866"/>
        <v>0</v>
      </c>
      <c r="BN152" s="35"/>
      <c r="BO152" s="35">
        <f t="shared" si="867"/>
        <v>0</v>
      </c>
      <c r="BP152" s="46"/>
      <c r="BQ152" s="35">
        <f t="shared" si="868"/>
        <v>0</v>
      </c>
      <c r="BR152" s="35">
        <v>92000</v>
      </c>
      <c r="BS152" s="35"/>
      <c r="BT152" s="35">
        <f t="shared" si="488"/>
        <v>92000</v>
      </c>
      <c r="BU152" s="35"/>
      <c r="BV152" s="35">
        <f t="shared" si="869"/>
        <v>92000</v>
      </c>
      <c r="BW152" s="35"/>
      <c r="BX152" s="35">
        <f t="shared" si="870"/>
        <v>92000</v>
      </c>
      <c r="BY152" s="35"/>
      <c r="BZ152" s="35">
        <f t="shared" si="871"/>
        <v>92000</v>
      </c>
      <c r="CA152" s="35">
        <v>-92000</v>
      </c>
      <c r="CB152" s="35">
        <f t="shared" si="872"/>
        <v>0</v>
      </c>
      <c r="CC152" s="35"/>
      <c r="CD152" s="35">
        <f t="shared" si="873"/>
        <v>0</v>
      </c>
      <c r="CE152" s="35"/>
      <c r="CF152" s="35">
        <f t="shared" si="874"/>
        <v>0</v>
      </c>
      <c r="CG152" s="35"/>
      <c r="CH152" s="35">
        <f t="shared" si="875"/>
        <v>0</v>
      </c>
      <c r="CI152" s="35"/>
      <c r="CJ152" s="35">
        <f t="shared" si="876"/>
        <v>0</v>
      </c>
      <c r="CK152" s="35"/>
      <c r="CL152" s="35">
        <f t="shared" si="877"/>
        <v>0</v>
      </c>
      <c r="CM152" s="46"/>
      <c r="CN152" s="35">
        <f t="shared" si="878"/>
        <v>0</v>
      </c>
      <c r="CO152" s="29" t="s">
        <v>234</v>
      </c>
      <c r="CP152" s="23" t="s">
        <v>49</v>
      </c>
      <c r="CQ152" s="11"/>
    </row>
    <row r="153" spans="1:95" ht="54" x14ac:dyDescent="0.35">
      <c r="A153" s="1" t="s">
        <v>157</v>
      </c>
      <c r="B153" s="7" t="s">
        <v>100</v>
      </c>
      <c r="C153" s="6" t="s">
        <v>28</v>
      </c>
      <c r="D153" s="34">
        <v>54241.5</v>
      </c>
      <c r="E153" s="35">
        <v>-630.1</v>
      </c>
      <c r="F153" s="35">
        <f t="shared" si="486"/>
        <v>53611.4</v>
      </c>
      <c r="G153" s="35"/>
      <c r="H153" s="35">
        <f t="shared" si="839"/>
        <v>53611.4</v>
      </c>
      <c r="I153" s="35"/>
      <c r="J153" s="35">
        <f t="shared" si="840"/>
        <v>53611.4</v>
      </c>
      <c r="K153" s="35"/>
      <c r="L153" s="35">
        <f t="shared" si="841"/>
        <v>53611.4</v>
      </c>
      <c r="M153" s="35"/>
      <c r="N153" s="35">
        <f t="shared" si="842"/>
        <v>53611.4</v>
      </c>
      <c r="O153" s="78"/>
      <c r="P153" s="35">
        <f t="shared" si="843"/>
        <v>53611.4</v>
      </c>
      <c r="Q153" s="35"/>
      <c r="R153" s="35">
        <f t="shared" si="844"/>
        <v>53611.4</v>
      </c>
      <c r="S153" s="35"/>
      <c r="T153" s="35">
        <f t="shared" si="845"/>
        <v>53611.4</v>
      </c>
      <c r="U153" s="35"/>
      <c r="V153" s="35">
        <f t="shared" si="846"/>
        <v>53611.4</v>
      </c>
      <c r="W153" s="35"/>
      <c r="X153" s="35">
        <f t="shared" si="847"/>
        <v>53611.4</v>
      </c>
      <c r="Y153" s="35"/>
      <c r="Z153" s="35">
        <f t="shared" si="848"/>
        <v>53611.4</v>
      </c>
      <c r="AA153" s="35"/>
      <c r="AB153" s="35">
        <f t="shared" si="849"/>
        <v>53611.4</v>
      </c>
      <c r="AC153" s="35"/>
      <c r="AD153" s="35">
        <f t="shared" si="850"/>
        <v>53611.4</v>
      </c>
      <c r="AE153" s="35"/>
      <c r="AF153" s="35">
        <f t="shared" si="851"/>
        <v>53611.4</v>
      </c>
      <c r="AG153" s="35"/>
      <c r="AH153" s="35">
        <f t="shared" si="852"/>
        <v>53611.4</v>
      </c>
      <c r="AI153" s="35">
        <v>-37034.902999999998</v>
      </c>
      <c r="AJ153" s="35">
        <f t="shared" si="853"/>
        <v>16576.497000000003</v>
      </c>
      <c r="AK153" s="35">
        <v>37034.902999999998</v>
      </c>
      <c r="AL153" s="35">
        <f t="shared" si="854"/>
        <v>53611.4</v>
      </c>
      <c r="AM153" s="46">
        <v>-37034.902999999998</v>
      </c>
      <c r="AN153" s="35">
        <f t="shared" si="855"/>
        <v>16576.497000000003</v>
      </c>
      <c r="AO153" s="35">
        <v>0</v>
      </c>
      <c r="AP153" s="35"/>
      <c r="AQ153" s="35">
        <f t="shared" si="487"/>
        <v>0</v>
      </c>
      <c r="AR153" s="35"/>
      <c r="AS153" s="35">
        <f t="shared" si="856"/>
        <v>0</v>
      </c>
      <c r="AT153" s="35"/>
      <c r="AU153" s="35">
        <f t="shared" si="857"/>
        <v>0</v>
      </c>
      <c r="AV153" s="35"/>
      <c r="AW153" s="35">
        <f t="shared" si="858"/>
        <v>0</v>
      </c>
      <c r="AX153" s="35"/>
      <c r="AY153" s="35">
        <f t="shared" si="859"/>
        <v>0</v>
      </c>
      <c r="AZ153" s="35"/>
      <c r="BA153" s="35">
        <f t="shared" si="860"/>
        <v>0</v>
      </c>
      <c r="BB153" s="35"/>
      <c r="BC153" s="35">
        <f t="shared" si="861"/>
        <v>0</v>
      </c>
      <c r="BD153" s="35"/>
      <c r="BE153" s="35">
        <f t="shared" si="862"/>
        <v>0</v>
      </c>
      <c r="BF153" s="35"/>
      <c r="BG153" s="35">
        <f t="shared" si="863"/>
        <v>0</v>
      </c>
      <c r="BH153" s="35"/>
      <c r="BI153" s="35">
        <f t="shared" si="864"/>
        <v>0</v>
      </c>
      <c r="BJ153" s="35"/>
      <c r="BK153" s="35">
        <f t="shared" si="865"/>
        <v>0</v>
      </c>
      <c r="BL153" s="35">
        <v>37034.902999999998</v>
      </c>
      <c r="BM153" s="35">
        <f t="shared" si="866"/>
        <v>37034.902999999998</v>
      </c>
      <c r="BN153" s="35">
        <v>-37034.902999999998</v>
      </c>
      <c r="BO153" s="35">
        <f t="shared" si="867"/>
        <v>0</v>
      </c>
      <c r="BP153" s="46">
        <v>37034.902999999998</v>
      </c>
      <c r="BQ153" s="35">
        <f t="shared" si="868"/>
        <v>37034.902999999998</v>
      </c>
      <c r="BR153" s="35">
        <v>0</v>
      </c>
      <c r="BS153" s="35"/>
      <c r="BT153" s="35">
        <f t="shared" si="488"/>
        <v>0</v>
      </c>
      <c r="BU153" s="35"/>
      <c r="BV153" s="35">
        <f t="shared" si="869"/>
        <v>0</v>
      </c>
      <c r="BW153" s="35"/>
      <c r="BX153" s="35">
        <f t="shared" si="870"/>
        <v>0</v>
      </c>
      <c r="BY153" s="35"/>
      <c r="BZ153" s="35">
        <f t="shared" si="871"/>
        <v>0</v>
      </c>
      <c r="CA153" s="35"/>
      <c r="CB153" s="35">
        <f t="shared" si="872"/>
        <v>0</v>
      </c>
      <c r="CC153" s="35"/>
      <c r="CD153" s="35">
        <f t="shared" si="873"/>
        <v>0</v>
      </c>
      <c r="CE153" s="35"/>
      <c r="CF153" s="35">
        <f t="shared" si="874"/>
        <v>0</v>
      </c>
      <c r="CG153" s="35"/>
      <c r="CH153" s="35">
        <f t="shared" si="875"/>
        <v>0</v>
      </c>
      <c r="CI153" s="35"/>
      <c r="CJ153" s="35">
        <f t="shared" si="876"/>
        <v>0</v>
      </c>
      <c r="CK153" s="35"/>
      <c r="CL153" s="35">
        <f t="shared" si="877"/>
        <v>0</v>
      </c>
      <c r="CM153" s="46"/>
      <c r="CN153" s="35">
        <f t="shared" si="878"/>
        <v>0</v>
      </c>
      <c r="CO153" s="29" t="s">
        <v>235</v>
      </c>
      <c r="CQ153" s="11"/>
    </row>
    <row r="154" spans="1:95" ht="54" x14ac:dyDescent="0.35">
      <c r="A154" s="1" t="s">
        <v>158</v>
      </c>
      <c r="B154" s="7" t="s">
        <v>101</v>
      </c>
      <c r="C154" s="6" t="s">
        <v>28</v>
      </c>
      <c r="D154" s="34">
        <v>56188.4</v>
      </c>
      <c r="E154" s="35"/>
      <c r="F154" s="35">
        <f t="shared" si="486"/>
        <v>56188.4</v>
      </c>
      <c r="G154" s="35"/>
      <c r="H154" s="35">
        <f t="shared" si="839"/>
        <v>56188.4</v>
      </c>
      <c r="I154" s="35"/>
      <c r="J154" s="35">
        <f t="shared" si="840"/>
        <v>56188.4</v>
      </c>
      <c r="K154" s="35"/>
      <c r="L154" s="35">
        <f t="shared" si="841"/>
        <v>56188.4</v>
      </c>
      <c r="M154" s="35"/>
      <c r="N154" s="35">
        <f t="shared" si="842"/>
        <v>56188.4</v>
      </c>
      <c r="O154" s="78"/>
      <c r="P154" s="35">
        <f t="shared" si="843"/>
        <v>56188.4</v>
      </c>
      <c r="Q154" s="35"/>
      <c r="R154" s="35">
        <f t="shared" si="844"/>
        <v>56188.4</v>
      </c>
      <c r="S154" s="35"/>
      <c r="T154" s="35">
        <f t="shared" si="845"/>
        <v>56188.4</v>
      </c>
      <c r="U154" s="35"/>
      <c r="V154" s="35">
        <f t="shared" si="846"/>
        <v>56188.4</v>
      </c>
      <c r="W154" s="35"/>
      <c r="X154" s="35">
        <f t="shared" si="847"/>
        <v>56188.4</v>
      </c>
      <c r="Y154" s="35"/>
      <c r="Z154" s="35">
        <f t="shared" si="848"/>
        <v>56188.4</v>
      </c>
      <c r="AA154" s="35">
        <v>-24433.503000000001</v>
      </c>
      <c r="AB154" s="35">
        <f t="shared" si="849"/>
        <v>31754.897000000001</v>
      </c>
      <c r="AC154" s="35"/>
      <c r="AD154" s="35">
        <f t="shared" si="850"/>
        <v>31754.897000000001</v>
      </c>
      <c r="AE154" s="35"/>
      <c r="AF154" s="35">
        <f t="shared" si="851"/>
        <v>31754.897000000001</v>
      </c>
      <c r="AG154" s="35"/>
      <c r="AH154" s="35">
        <f t="shared" si="852"/>
        <v>31754.897000000001</v>
      </c>
      <c r="AI154" s="35"/>
      <c r="AJ154" s="35">
        <f t="shared" si="853"/>
        <v>31754.897000000001</v>
      </c>
      <c r="AK154" s="35"/>
      <c r="AL154" s="35">
        <f t="shared" si="854"/>
        <v>31754.897000000001</v>
      </c>
      <c r="AM154" s="46">
        <v>-7369.652</v>
      </c>
      <c r="AN154" s="35">
        <f t="shared" si="855"/>
        <v>24385.245000000003</v>
      </c>
      <c r="AO154" s="35">
        <v>25289.4</v>
      </c>
      <c r="AP154" s="35">
        <v>-203.3</v>
      </c>
      <c r="AQ154" s="35">
        <f t="shared" si="487"/>
        <v>25086.100000000002</v>
      </c>
      <c r="AR154" s="35"/>
      <c r="AS154" s="35">
        <f t="shared" si="856"/>
        <v>25086.100000000002</v>
      </c>
      <c r="AT154" s="35"/>
      <c r="AU154" s="35">
        <f t="shared" si="857"/>
        <v>25086.100000000002</v>
      </c>
      <c r="AV154" s="35"/>
      <c r="AW154" s="35">
        <f t="shared" si="858"/>
        <v>25086.100000000002</v>
      </c>
      <c r="AX154" s="35"/>
      <c r="AY154" s="35">
        <f t="shared" si="859"/>
        <v>25086.100000000002</v>
      </c>
      <c r="AZ154" s="35"/>
      <c r="BA154" s="35">
        <f t="shared" si="860"/>
        <v>25086.100000000002</v>
      </c>
      <c r="BB154" s="35"/>
      <c r="BC154" s="35">
        <f t="shared" si="861"/>
        <v>25086.100000000002</v>
      </c>
      <c r="BD154" s="35"/>
      <c r="BE154" s="35">
        <f t="shared" si="862"/>
        <v>25086.100000000002</v>
      </c>
      <c r="BF154" s="35">
        <v>24433.503000000001</v>
      </c>
      <c r="BG154" s="35">
        <f t="shared" si="863"/>
        <v>49519.603000000003</v>
      </c>
      <c r="BH154" s="35"/>
      <c r="BI154" s="35">
        <f t="shared" si="864"/>
        <v>49519.603000000003</v>
      </c>
      <c r="BJ154" s="35"/>
      <c r="BK154" s="35">
        <f t="shared" si="865"/>
        <v>49519.603000000003</v>
      </c>
      <c r="BL154" s="35"/>
      <c r="BM154" s="35">
        <f t="shared" si="866"/>
        <v>49519.603000000003</v>
      </c>
      <c r="BN154" s="35"/>
      <c r="BO154" s="35">
        <f t="shared" si="867"/>
        <v>49519.603000000003</v>
      </c>
      <c r="BP154" s="46">
        <v>7369.652</v>
      </c>
      <c r="BQ154" s="35">
        <f t="shared" si="868"/>
        <v>56889.255000000005</v>
      </c>
      <c r="BR154" s="35">
        <v>0</v>
      </c>
      <c r="BS154" s="35"/>
      <c r="BT154" s="35">
        <f t="shared" si="488"/>
        <v>0</v>
      </c>
      <c r="BU154" s="35"/>
      <c r="BV154" s="35">
        <f t="shared" si="869"/>
        <v>0</v>
      </c>
      <c r="BW154" s="35"/>
      <c r="BX154" s="35">
        <f t="shared" si="870"/>
        <v>0</v>
      </c>
      <c r="BY154" s="35"/>
      <c r="BZ154" s="35">
        <f t="shared" si="871"/>
        <v>0</v>
      </c>
      <c r="CA154" s="35"/>
      <c r="CB154" s="35">
        <f t="shared" si="872"/>
        <v>0</v>
      </c>
      <c r="CC154" s="35"/>
      <c r="CD154" s="35">
        <f t="shared" si="873"/>
        <v>0</v>
      </c>
      <c r="CE154" s="35"/>
      <c r="CF154" s="35">
        <f t="shared" si="874"/>
        <v>0</v>
      </c>
      <c r="CG154" s="35"/>
      <c r="CH154" s="35">
        <f t="shared" si="875"/>
        <v>0</v>
      </c>
      <c r="CI154" s="35"/>
      <c r="CJ154" s="35">
        <f t="shared" si="876"/>
        <v>0</v>
      </c>
      <c r="CK154" s="35"/>
      <c r="CL154" s="35">
        <f t="shared" si="877"/>
        <v>0</v>
      </c>
      <c r="CM154" s="46"/>
      <c r="CN154" s="35">
        <f t="shared" si="878"/>
        <v>0</v>
      </c>
      <c r="CO154" s="29" t="s">
        <v>236</v>
      </c>
      <c r="CQ154" s="11"/>
    </row>
    <row r="155" spans="1:95" ht="54" x14ac:dyDescent="0.35">
      <c r="A155" s="1" t="s">
        <v>159</v>
      </c>
      <c r="B155" s="7" t="s">
        <v>102</v>
      </c>
      <c r="C155" s="6" t="s">
        <v>28</v>
      </c>
      <c r="D155" s="34">
        <v>16975.900000000001</v>
      </c>
      <c r="E155" s="35"/>
      <c r="F155" s="35">
        <f t="shared" si="486"/>
        <v>16975.900000000001</v>
      </c>
      <c r="G155" s="35"/>
      <c r="H155" s="35">
        <f t="shared" si="839"/>
        <v>16975.900000000001</v>
      </c>
      <c r="I155" s="35"/>
      <c r="J155" s="35">
        <f t="shared" si="840"/>
        <v>16975.900000000001</v>
      </c>
      <c r="K155" s="35"/>
      <c r="L155" s="35">
        <f t="shared" si="841"/>
        <v>16975.900000000001</v>
      </c>
      <c r="M155" s="35"/>
      <c r="N155" s="35">
        <f t="shared" si="842"/>
        <v>16975.900000000001</v>
      </c>
      <c r="O155" s="78"/>
      <c r="P155" s="35">
        <f t="shared" si="843"/>
        <v>16975.900000000001</v>
      </c>
      <c r="Q155" s="35"/>
      <c r="R155" s="35">
        <f t="shared" si="844"/>
        <v>16975.900000000001</v>
      </c>
      <c r="S155" s="35"/>
      <c r="T155" s="35">
        <f t="shared" si="845"/>
        <v>16975.900000000001</v>
      </c>
      <c r="U155" s="35"/>
      <c r="V155" s="35">
        <f t="shared" si="846"/>
        <v>16975.900000000001</v>
      </c>
      <c r="W155" s="35"/>
      <c r="X155" s="35">
        <f t="shared" si="847"/>
        <v>16975.900000000001</v>
      </c>
      <c r="Y155" s="35"/>
      <c r="Z155" s="35">
        <f t="shared" si="848"/>
        <v>16975.900000000001</v>
      </c>
      <c r="AA155" s="35">
        <v>-700</v>
      </c>
      <c r="AB155" s="35">
        <f t="shared" si="849"/>
        <v>16275.900000000001</v>
      </c>
      <c r="AC155" s="35"/>
      <c r="AD155" s="35">
        <f t="shared" si="850"/>
        <v>16275.900000000001</v>
      </c>
      <c r="AE155" s="35"/>
      <c r="AF155" s="35">
        <f t="shared" si="851"/>
        <v>16275.900000000001</v>
      </c>
      <c r="AG155" s="35"/>
      <c r="AH155" s="35">
        <f t="shared" si="852"/>
        <v>16275.900000000001</v>
      </c>
      <c r="AI155" s="35"/>
      <c r="AJ155" s="35">
        <f t="shared" si="853"/>
        <v>16275.900000000001</v>
      </c>
      <c r="AK155" s="35"/>
      <c r="AL155" s="35">
        <f t="shared" si="854"/>
        <v>16275.900000000001</v>
      </c>
      <c r="AM155" s="46"/>
      <c r="AN155" s="35">
        <f t="shared" si="855"/>
        <v>16275.900000000001</v>
      </c>
      <c r="AO155" s="35">
        <v>0</v>
      </c>
      <c r="AP155" s="35"/>
      <c r="AQ155" s="35">
        <f t="shared" si="487"/>
        <v>0</v>
      </c>
      <c r="AR155" s="35"/>
      <c r="AS155" s="35">
        <f t="shared" si="856"/>
        <v>0</v>
      </c>
      <c r="AT155" s="35"/>
      <c r="AU155" s="35">
        <f t="shared" si="857"/>
        <v>0</v>
      </c>
      <c r="AV155" s="35"/>
      <c r="AW155" s="35">
        <f t="shared" si="858"/>
        <v>0</v>
      </c>
      <c r="AX155" s="35"/>
      <c r="AY155" s="35">
        <f t="shared" si="859"/>
        <v>0</v>
      </c>
      <c r="AZ155" s="35"/>
      <c r="BA155" s="35">
        <f t="shared" si="860"/>
        <v>0</v>
      </c>
      <c r="BB155" s="35"/>
      <c r="BC155" s="35">
        <f t="shared" si="861"/>
        <v>0</v>
      </c>
      <c r="BD155" s="35"/>
      <c r="BE155" s="35">
        <f t="shared" si="862"/>
        <v>0</v>
      </c>
      <c r="BF155" s="35"/>
      <c r="BG155" s="35">
        <f t="shared" si="863"/>
        <v>0</v>
      </c>
      <c r="BH155" s="35"/>
      <c r="BI155" s="35">
        <f t="shared" si="864"/>
        <v>0</v>
      </c>
      <c r="BJ155" s="35"/>
      <c r="BK155" s="35">
        <f t="shared" si="865"/>
        <v>0</v>
      </c>
      <c r="BL155" s="35"/>
      <c r="BM155" s="35">
        <f t="shared" si="866"/>
        <v>0</v>
      </c>
      <c r="BN155" s="35"/>
      <c r="BO155" s="35">
        <f t="shared" si="867"/>
        <v>0</v>
      </c>
      <c r="BP155" s="46"/>
      <c r="BQ155" s="35">
        <f t="shared" si="868"/>
        <v>0</v>
      </c>
      <c r="BR155" s="35">
        <v>0</v>
      </c>
      <c r="BS155" s="35"/>
      <c r="BT155" s="35">
        <f t="shared" si="488"/>
        <v>0</v>
      </c>
      <c r="BU155" s="35"/>
      <c r="BV155" s="35">
        <f t="shared" si="869"/>
        <v>0</v>
      </c>
      <c r="BW155" s="35"/>
      <c r="BX155" s="35">
        <f t="shared" si="870"/>
        <v>0</v>
      </c>
      <c r="BY155" s="35"/>
      <c r="BZ155" s="35">
        <f t="shared" si="871"/>
        <v>0</v>
      </c>
      <c r="CA155" s="35"/>
      <c r="CB155" s="35">
        <f t="shared" si="872"/>
        <v>0</v>
      </c>
      <c r="CC155" s="35"/>
      <c r="CD155" s="35">
        <f t="shared" si="873"/>
        <v>0</v>
      </c>
      <c r="CE155" s="35"/>
      <c r="CF155" s="35">
        <f t="shared" si="874"/>
        <v>0</v>
      </c>
      <c r="CG155" s="35"/>
      <c r="CH155" s="35">
        <f t="shared" si="875"/>
        <v>0</v>
      </c>
      <c r="CI155" s="35"/>
      <c r="CJ155" s="35">
        <f t="shared" si="876"/>
        <v>0</v>
      </c>
      <c r="CK155" s="35"/>
      <c r="CL155" s="35">
        <f t="shared" si="877"/>
        <v>0</v>
      </c>
      <c r="CM155" s="46"/>
      <c r="CN155" s="35">
        <f t="shared" si="878"/>
        <v>0</v>
      </c>
      <c r="CO155" s="29" t="s">
        <v>254</v>
      </c>
      <c r="CQ155" s="11"/>
    </row>
    <row r="156" spans="1:95" ht="54" x14ac:dyDescent="0.35">
      <c r="A156" s="1" t="s">
        <v>160</v>
      </c>
      <c r="B156" s="59" t="s">
        <v>103</v>
      </c>
      <c r="C156" s="6" t="s">
        <v>32</v>
      </c>
      <c r="D156" s="34">
        <v>4161.5</v>
      </c>
      <c r="E156" s="35"/>
      <c r="F156" s="35">
        <f t="shared" si="486"/>
        <v>4161.5</v>
      </c>
      <c r="G156" s="35"/>
      <c r="H156" s="35">
        <f t="shared" si="839"/>
        <v>4161.5</v>
      </c>
      <c r="I156" s="35"/>
      <c r="J156" s="35">
        <f t="shared" si="840"/>
        <v>4161.5</v>
      </c>
      <c r="K156" s="35"/>
      <c r="L156" s="35">
        <f t="shared" si="841"/>
        <v>4161.5</v>
      </c>
      <c r="M156" s="35"/>
      <c r="N156" s="35">
        <f t="shared" si="842"/>
        <v>4161.5</v>
      </c>
      <c r="O156" s="78"/>
      <c r="P156" s="35">
        <f t="shared" si="843"/>
        <v>4161.5</v>
      </c>
      <c r="Q156" s="35"/>
      <c r="R156" s="35">
        <f t="shared" si="844"/>
        <v>4161.5</v>
      </c>
      <c r="S156" s="35">
        <v>-1361.5</v>
      </c>
      <c r="T156" s="35">
        <f t="shared" si="845"/>
        <v>2800</v>
      </c>
      <c r="U156" s="35"/>
      <c r="V156" s="35">
        <f t="shared" si="846"/>
        <v>2800</v>
      </c>
      <c r="W156" s="35"/>
      <c r="X156" s="35">
        <f t="shared" si="847"/>
        <v>2800</v>
      </c>
      <c r="Y156" s="35"/>
      <c r="Z156" s="35">
        <f t="shared" si="848"/>
        <v>2800</v>
      </c>
      <c r="AA156" s="35"/>
      <c r="AB156" s="35">
        <f t="shared" si="849"/>
        <v>2800</v>
      </c>
      <c r="AC156" s="35"/>
      <c r="AD156" s="35">
        <f t="shared" si="850"/>
        <v>2800</v>
      </c>
      <c r="AE156" s="35"/>
      <c r="AF156" s="35">
        <f t="shared" si="851"/>
        <v>2800</v>
      </c>
      <c r="AG156" s="35"/>
      <c r="AH156" s="35">
        <f t="shared" si="852"/>
        <v>2800</v>
      </c>
      <c r="AI156" s="35"/>
      <c r="AJ156" s="35">
        <f t="shared" si="853"/>
        <v>2800</v>
      </c>
      <c r="AK156" s="35"/>
      <c r="AL156" s="35">
        <f t="shared" si="854"/>
        <v>2800</v>
      </c>
      <c r="AM156" s="46"/>
      <c r="AN156" s="35">
        <f t="shared" si="855"/>
        <v>2800</v>
      </c>
      <c r="AO156" s="35">
        <v>0</v>
      </c>
      <c r="AP156" s="35"/>
      <c r="AQ156" s="35">
        <f t="shared" si="487"/>
        <v>0</v>
      </c>
      <c r="AR156" s="35"/>
      <c r="AS156" s="35">
        <f t="shared" si="856"/>
        <v>0</v>
      </c>
      <c r="AT156" s="35"/>
      <c r="AU156" s="35">
        <f t="shared" si="857"/>
        <v>0</v>
      </c>
      <c r="AV156" s="35"/>
      <c r="AW156" s="35">
        <f t="shared" si="858"/>
        <v>0</v>
      </c>
      <c r="AX156" s="35"/>
      <c r="AY156" s="35">
        <f t="shared" si="859"/>
        <v>0</v>
      </c>
      <c r="AZ156" s="35"/>
      <c r="BA156" s="35">
        <f t="shared" si="860"/>
        <v>0</v>
      </c>
      <c r="BB156" s="35"/>
      <c r="BC156" s="35">
        <f t="shared" si="861"/>
        <v>0</v>
      </c>
      <c r="BD156" s="35"/>
      <c r="BE156" s="35">
        <f t="shared" si="862"/>
        <v>0</v>
      </c>
      <c r="BF156" s="35"/>
      <c r="BG156" s="35">
        <f t="shared" si="863"/>
        <v>0</v>
      </c>
      <c r="BH156" s="35"/>
      <c r="BI156" s="35">
        <f t="shared" si="864"/>
        <v>0</v>
      </c>
      <c r="BJ156" s="35"/>
      <c r="BK156" s="35">
        <f t="shared" si="865"/>
        <v>0</v>
      </c>
      <c r="BL156" s="35"/>
      <c r="BM156" s="35">
        <f t="shared" si="866"/>
        <v>0</v>
      </c>
      <c r="BN156" s="35"/>
      <c r="BO156" s="35">
        <f t="shared" si="867"/>
        <v>0</v>
      </c>
      <c r="BP156" s="46"/>
      <c r="BQ156" s="35">
        <f t="shared" si="868"/>
        <v>0</v>
      </c>
      <c r="BR156" s="35">
        <v>0</v>
      </c>
      <c r="BS156" s="35"/>
      <c r="BT156" s="35">
        <f t="shared" si="488"/>
        <v>0</v>
      </c>
      <c r="BU156" s="35"/>
      <c r="BV156" s="35">
        <f t="shared" si="869"/>
        <v>0</v>
      </c>
      <c r="BW156" s="35"/>
      <c r="BX156" s="35">
        <f t="shared" si="870"/>
        <v>0</v>
      </c>
      <c r="BY156" s="35"/>
      <c r="BZ156" s="35">
        <f t="shared" si="871"/>
        <v>0</v>
      </c>
      <c r="CA156" s="35"/>
      <c r="CB156" s="35">
        <f t="shared" si="872"/>
        <v>0</v>
      </c>
      <c r="CC156" s="35"/>
      <c r="CD156" s="35">
        <f t="shared" si="873"/>
        <v>0</v>
      </c>
      <c r="CE156" s="35"/>
      <c r="CF156" s="35">
        <f t="shared" si="874"/>
        <v>0</v>
      </c>
      <c r="CG156" s="35"/>
      <c r="CH156" s="35">
        <f t="shared" si="875"/>
        <v>0</v>
      </c>
      <c r="CI156" s="35"/>
      <c r="CJ156" s="35">
        <f t="shared" si="876"/>
        <v>0</v>
      </c>
      <c r="CK156" s="35"/>
      <c r="CL156" s="35">
        <f t="shared" si="877"/>
        <v>0</v>
      </c>
      <c r="CM156" s="46"/>
      <c r="CN156" s="35">
        <f t="shared" si="878"/>
        <v>0</v>
      </c>
      <c r="CO156" s="29" t="s">
        <v>255</v>
      </c>
      <c r="CQ156" s="11"/>
    </row>
    <row r="157" spans="1:95" ht="54" x14ac:dyDescent="0.35">
      <c r="A157" s="1" t="s">
        <v>161</v>
      </c>
      <c r="B157" s="59" t="s">
        <v>104</v>
      </c>
      <c r="C157" s="6" t="s">
        <v>28</v>
      </c>
      <c r="D157" s="34">
        <v>96500</v>
      </c>
      <c r="E157" s="35"/>
      <c r="F157" s="35">
        <f t="shared" si="486"/>
        <v>96500</v>
      </c>
      <c r="G157" s="35"/>
      <c r="H157" s="35">
        <f t="shared" si="839"/>
        <v>96500</v>
      </c>
      <c r="I157" s="35"/>
      <c r="J157" s="35">
        <f t="shared" si="840"/>
        <v>96500</v>
      </c>
      <c r="K157" s="35"/>
      <c r="L157" s="35">
        <f t="shared" si="841"/>
        <v>96500</v>
      </c>
      <c r="M157" s="35"/>
      <c r="N157" s="35">
        <f t="shared" si="842"/>
        <v>96500</v>
      </c>
      <c r="O157" s="78"/>
      <c r="P157" s="35">
        <f t="shared" si="843"/>
        <v>96500</v>
      </c>
      <c r="Q157" s="35"/>
      <c r="R157" s="35">
        <f t="shared" si="844"/>
        <v>96500</v>
      </c>
      <c r="S157" s="35"/>
      <c r="T157" s="35">
        <f t="shared" si="845"/>
        <v>96500</v>
      </c>
      <c r="U157" s="35"/>
      <c r="V157" s="35">
        <f t="shared" si="846"/>
        <v>96500</v>
      </c>
      <c r="W157" s="35"/>
      <c r="X157" s="35">
        <f t="shared" si="847"/>
        <v>96500</v>
      </c>
      <c r="Y157" s="35"/>
      <c r="Z157" s="35">
        <f t="shared" si="848"/>
        <v>96500</v>
      </c>
      <c r="AA157" s="35"/>
      <c r="AB157" s="35">
        <f t="shared" si="849"/>
        <v>96500</v>
      </c>
      <c r="AC157" s="35"/>
      <c r="AD157" s="35">
        <f t="shared" si="850"/>
        <v>96500</v>
      </c>
      <c r="AE157" s="35"/>
      <c r="AF157" s="35">
        <f t="shared" si="851"/>
        <v>96500</v>
      </c>
      <c r="AG157" s="35"/>
      <c r="AH157" s="35">
        <f t="shared" si="852"/>
        <v>96500</v>
      </c>
      <c r="AI157" s="35"/>
      <c r="AJ157" s="35">
        <f t="shared" si="853"/>
        <v>96500</v>
      </c>
      <c r="AK157" s="35"/>
      <c r="AL157" s="35">
        <f t="shared" si="854"/>
        <v>96500</v>
      </c>
      <c r="AM157" s="46"/>
      <c r="AN157" s="35">
        <f t="shared" si="855"/>
        <v>96500</v>
      </c>
      <c r="AO157" s="35">
        <v>365837.5</v>
      </c>
      <c r="AP157" s="35"/>
      <c r="AQ157" s="35">
        <f t="shared" si="487"/>
        <v>365837.5</v>
      </c>
      <c r="AR157" s="35"/>
      <c r="AS157" s="35">
        <f t="shared" si="856"/>
        <v>365837.5</v>
      </c>
      <c r="AT157" s="35"/>
      <c r="AU157" s="35">
        <f t="shared" si="857"/>
        <v>365837.5</v>
      </c>
      <c r="AV157" s="35"/>
      <c r="AW157" s="35">
        <f t="shared" si="858"/>
        <v>365837.5</v>
      </c>
      <c r="AX157" s="35"/>
      <c r="AY157" s="35">
        <f t="shared" si="859"/>
        <v>365837.5</v>
      </c>
      <c r="AZ157" s="35"/>
      <c r="BA157" s="35">
        <f t="shared" si="860"/>
        <v>365837.5</v>
      </c>
      <c r="BB157" s="35"/>
      <c r="BC157" s="35">
        <f t="shared" si="861"/>
        <v>365837.5</v>
      </c>
      <c r="BD157" s="35"/>
      <c r="BE157" s="35">
        <f t="shared" si="862"/>
        <v>365837.5</v>
      </c>
      <c r="BF157" s="35"/>
      <c r="BG157" s="35">
        <f t="shared" si="863"/>
        <v>365837.5</v>
      </c>
      <c r="BH157" s="35"/>
      <c r="BI157" s="35">
        <f t="shared" si="864"/>
        <v>365837.5</v>
      </c>
      <c r="BJ157" s="35"/>
      <c r="BK157" s="35">
        <f t="shared" si="865"/>
        <v>365837.5</v>
      </c>
      <c r="BL157" s="35"/>
      <c r="BM157" s="35">
        <f t="shared" si="866"/>
        <v>365837.5</v>
      </c>
      <c r="BN157" s="35"/>
      <c r="BO157" s="35">
        <f t="shared" si="867"/>
        <v>365837.5</v>
      </c>
      <c r="BP157" s="46">
        <v>10000</v>
      </c>
      <c r="BQ157" s="35">
        <f t="shared" si="868"/>
        <v>375837.5</v>
      </c>
      <c r="BR157" s="35">
        <v>0</v>
      </c>
      <c r="BS157" s="35"/>
      <c r="BT157" s="35">
        <f t="shared" si="488"/>
        <v>0</v>
      </c>
      <c r="BU157" s="35"/>
      <c r="BV157" s="35">
        <f t="shared" si="869"/>
        <v>0</v>
      </c>
      <c r="BW157" s="35"/>
      <c r="BX157" s="35">
        <f t="shared" si="870"/>
        <v>0</v>
      </c>
      <c r="BY157" s="35"/>
      <c r="BZ157" s="35">
        <f t="shared" si="871"/>
        <v>0</v>
      </c>
      <c r="CA157" s="35"/>
      <c r="CB157" s="35">
        <f t="shared" si="872"/>
        <v>0</v>
      </c>
      <c r="CC157" s="35"/>
      <c r="CD157" s="35">
        <f t="shared" si="873"/>
        <v>0</v>
      </c>
      <c r="CE157" s="35"/>
      <c r="CF157" s="35">
        <f t="shared" si="874"/>
        <v>0</v>
      </c>
      <c r="CG157" s="35"/>
      <c r="CH157" s="35">
        <f t="shared" si="875"/>
        <v>0</v>
      </c>
      <c r="CI157" s="35"/>
      <c r="CJ157" s="35">
        <f t="shared" si="876"/>
        <v>0</v>
      </c>
      <c r="CK157" s="35"/>
      <c r="CL157" s="35">
        <f t="shared" si="877"/>
        <v>0</v>
      </c>
      <c r="CM157" s="46">
        <v>40000</v>
      </c>
      <c r="CN157" s="35">
        <f t="shared" si="878"/>
        <v>40000</v>
      </c>
      <c r="CO157" s="29" t="s">
        <v>256</v>
      </c>
      <c r="CQ157" s="11"/>
    </row>
    <row r="158" spans="1:95" ht="54" x14ac:dyDescent="0.35">
      <c r="A158" s="1" t="s">
        <v>162</v>
      </c>
      <c r="B158" s="59" t="s">
        <v>349</v>
      </c>
      <c r="C158" s="6" t="s">
        <v>32</v>
      </c>
      <c r="D158" s="35">
        <v>11500</v>
      </c>
      <c r="E158" s="35"/>
      <c r="F158" s="35">
        <f t="shared" si="486"/>
        <v>11500</v>
      </c>
      <c r="G158" s="35"/>
      <c r="H158" s="35">
        <f t="shared" si="839"/>
        <v>11500</v>
      </c>
      <c r="I158" s="35"/>
      <c r="J158" s="35">
        <f t="shared" si="840"/>
        <v>11500</v>
      </c>
      <c r="K158" s="35"/>
      <c r="L158" s="35">
        <f t="shared" si="841"/>
        <v>11500</v>
      </c>
      <c r="M158" s="35"/>
      <c r="N158" s="35">
        <f t="shared" si="842"/>
        <v>11500</v>
      </c>
      <c r="O158" s="78"/>
      <c r="P158" s="35">
        <f t="shared" si="843"/>
        <v>11500</v>
      </c>
      <c r="Q158" s="35"/>
      <c r="R158" s="35">
        <f t="shared" si="844"/>
        <v>11500</v>
      </c>
      <c r="S158" s="35"/>
      <c r="T158" s="35">
        <f t="shared" si="845"/>
        <v>11500</v>
      </c>
      <c r="U158" s="35"/>
      <c r="V158" s="35">
        <f t="shared" si="846"/>
        <v>11500</v>
      </c>
      <c r="W158" s="35">
        <v>-11500</v>
      </c>
      <c r="X158" s="35">
        <f t="shared" si="847"/>
        <v>0</v>
      </c>
      <c r="Y158" s="35"/>
      <c r="Z158" s="35">
        <f t="shared" si="848"/>
        <v>0</v>
      </c>
      <c r="AA158" s="35"/>
      <c r="AB158" s="35">
        <f t="shared" si="849"/>
        <v>0</v>
      </c>
      <c r="AC158" s="35"/>
      <c r="AD158" s="35">
        <f t="shared" si="850"/>
        <v>0</v>
      </c>
      <c r="AE158" s="35"/>
      <c r="AF158" s="35">
        <f t="shared" si="851"/>
        <v>0</v>
      </c>
      <c r="AG158" s="35"/>
      <c r="AH158" s="35">
        <f t="shared" si="852"/>
        <v>0</v>
      </c>
      <c r="AI158" s="35"/>
      <c r="AJ158" s="35">
        <f t="shared" si="853"/>
        <v>0</v>
      </c>
      <c r="AK158" s="35"/>
      <c r="AL158" s="35">
        <f t="shared" si="854"/>
        <v>0</v>
      </c>
      <c r="AM158" s="46"/>
      <c r="AN158" s="35">
        <f t="shared" si="855"/>
        <v>0</v>
      </c>
      <c r="AO158" s="35">
        <v>76294.8</v>
      </c>
      <c r="AP158" s="35"/>
      <c r="AQ158" s="35">
        <f t="shared" si="487"/>
        <v>76294.8</v>
      </c>
      <c r="AR158" s="35"/>
      <c r="AS158" s="35">
        <f t="shared" si="856"/>
        <v>76294.8</v>
      </c>
      <c r="AT158" s="35"/>
      <c r="AU158" s="35">
        <f t="shared" si="857"/>
        <v>76294.8</v>
      </c>
      <c r="AV158" s="35"/>
      <c r="AW158" s="35">
        <f t="shared" si="858"/>
        <v>76294.8</v>
      </c>
      <c r="AX158" s="35"/>
      <c r="AY158" s="35">
        <f t="shared" si="859"/>
        <v>76294.8</v>
      </c>
      <c r="AZ158" s="35"/>
      <c r="BA158" s="35">
        <f t="shared" si="860"/>
        <v>76294.8</v>
      </c>
      <c r="BB158" s="35">
        <v>11500</v>
      </c>
      <c r="BC158" s="35">
        <f t="shared" si="861"/>
        <v>87794.8</v>
      </c>
      <c r="BD158" s="35"/>
      <c r="BE158" s="35">
        <f t="shared" si="862"/>
        <v>87794.8</v>
      </c>
      <c r="BF158" s="35"/>
      <c r="BG158" s="35">
        <f t="shared" si="863"/>
        <v>87794.8</v>
      </c>
      <c r="BH158" s="35"/>
      <c r="BI158" s="35">
        <f t="shared" si="864"/>
        <v>87794.8</v>
      </c>
      <c r="BJ158" s="35"/>
      <c r="BK158" s="35">
        <f t="shared" si="865"/>
        <v>87794.8</v>
      </c>
      <c r="BL158" s="35"/>
      <c r="BM158" s="35">
        <f t="shared" si="866"/>
        <v>87794.8</v>
      </c>
      <c r="BN158" s="35"/>
      <c r="BO158" s="35">
        <f t="shared" si="867"/>
        <v>87794.8</v>
      </c>
      <c r="BP158" s="46"/>
      <c r="BQ158" s="35">
        <f t="shared" si="868"/>
        <v>87794.8</v>
      </c>
      <c r="BR158" s="35">
        <v>0</v>
      </c>
      <c r="BS158" s="35"/>
      <c r="BT158" s="35">
        <f t="shared" si="488"/>
        <v>0</v>
      </c>
      <c r="BU158" s="35"/>
      <c r="BV158" s="35">
        <f t="shared" si="869"/>
        <v>0</v>
      </c>
      <c r="BW158" s="35"/>
      <c r="BX158" s="35">
        <f t="shared" si="870"/>
        <v>0</v>
      </c>
      <c r="BY158" s="35"/>
      <c r="BZ158" s="35">
        <f t="shared" si="871"/>
        <v>0</v>
      </c>
      <c r="CA158" s="35"/>
      <c r="CB158" s="35">
        <f t="shared" si="872"/>
        <v>0</v>
      </c>
      <c r="CC158" s="35"/>
      <c r="CD158" s="35">
        <f t="shared" si="873"/>
        <v>0</v>
      </c>
      <c r="CE158" s="35"/>
      <c r="CF158" s="35">
        <f t="shared" si="874"/>
        <v>0</v>
      </c>
      <c r="CG158" s="35"/>
      <c r="CH158" s="35">
        <f t="shared" si="875"/>
        <v>0</v>
      </c>
      <c r="CI158" s="35"/>
      <c r="CJ158" s="35">
        <f t="shared" si="876"/>
        <v>0</v>
      </c>
      <c r="CK158" s="35"/>
      <c r="CL158" s="35">
        <f t="shared" si="877"/>
        <v>0</v>
      </c>
      <c r="CM158" s="46"/>
      <c r="CN158" s="35">
        <f t="shared" si="878"/>
        <v>0</v>
      </c>
      <c r="CO158" s="29" t="s">
        <v>257</v>
      </c>
      <c r="CQ158" s="11"/>
    </row>
    <row r="159" spans="1:95" ht="54" x14ac:dyDescent="0.35">
      <c r="A159" s="1" t="s">
        <v>163</v>
      </c>
      <c r="B159" s="59" t="s">
        <v>302</v>
      </c>
      <c r="C159" s="6" t="s">
        <v>28</v>
      </c>
      <c r="D159" s="35"/>
      <c r="E159" s="35">
        <f>E162</f>
        <v>8013.6</v>
      </c>
      <c r="F159" s="35">
        <f t="shared" si="486"/>
        <v>8013.6</v>
      </c>
      <c r="G159" s="35">
        <f>G162</f>
        <v>0</v>
      </c>
      <c r="H159" s="35">
        <f t="shared" si="839"/>
        <v>8013.6</v>
      </c>
      <c r="I159" s="35">
        <f>I162</f>
        <v>0</v>
      </c>
      <c r="J159" s="35">
        <f t="shared" si="840"/>
        <v>8013.6</v>
      </c>
      <c r="K159" s="35">
        <f>K162+K161</f>
        <v>2353.636</v>
      </c>
      <c r="L159" s="35">
        <f t="shared" si="841"/>
        <v>10367.236000000001</v>
      </c>
      <c r="M159" s="35">
        <f>M162+M161</f>
        <v>-2353.6</v>
      </c>
      <c r="N159" s="35">
        <f t="shared" si="842"/>
        <v>8013.6360000000004</v>
      </c>
      <c r="O159" s="78">
        <f>O162+O161</f>
        <v>0</v>
      </c>
      <c r="P159" s="35">
        <f t="shared" si="843"/>
        <v>8013.6360000000004</v>
      </c>
      <c r="Q159" s="35">
        <f>Q162+Q161</f>
        <v>0</v>
      </c>
      <c r="R159" s="35">
        <f t="shared" si="844"/>
        <v>8013.6360000000004</v>
      </c>
      <c r="S159" s="35">
        <f>S162+S161</f>
        <v>0</v>
      </c>
      <c r="T159" s="35">
        <f t="shared" si="845"/>
        <v>8013.6360000000004</v>
      </c>
      <c r="U159" s="35">
        <f>U162+U161</f>
        <v>0</v>
      </c>
      <c r="V159" s="35">
        <f t="shared" si="846"/>
        <v>8013.6360000000004</v>
      </c>
      <c r="W159" s="35">
        <f>W162+W161</f>
        <v>0</v>
      </c>
      <c r="X159" s="35">
        <f t="shared" si="847"/>
        <v>8013.6360000000004</v>
      </c>
      <c r="Y159" s="35">
        <f>Y162+Y161</f>
        <v>0</v>
      </c>
      <c r="Z159" s="35">
        <f t="shared" si="848"/>
        <v>8013.6360000000004</v>
      </c>
      <c r="AA159" s="35">
        <f>AA162+AA161</f>
        <v>48312.714</v>
      </c>
      <c r="AB159" s="35">
        <f t="shared" si="849"/>
        <v>56326.35</v>
      </c>
      <c r="AC159" s="35">
        <f>AC162+AC161</f>
        <v>0</v>
      </c>
      <c r="AD159" s="35">
        <f t="shared" si="850"/>
        <v>56326.35</v>
      </c>
      <c r="AE159" s="35">
        <f>AE162+AE161</f>
        <v>0</v>
      </c>
      <c r="AF159" s="35">
        <f t="shared" si="851"/>
        <v>56326.35</v>
      </c>
      <c r="AG159" s="35">
        <f>AG162+AG161</f>
        <v>0</v>
      </c>
      <c r="AH159" s="35">
        <f t="shared" si="852"/>
        <v>56326.35</v>
      </c>
      <c r="AI159" s="35">
        <f>AI162+AI161</f>
        <v>6066.1019999999999</v>
      </c>
      <c r="AJ159" s="35">
        <f t="shared" si="853"/>
        <v>62392.451999999997</v>
      </c>
      <c r="AK159" s="35">
        <f>AK162+AK161</f>
        <v>-6066.1019999999999</v>
      </c>
      <c r="AL159" s="35">
        <f t="shared" si="854"/>
        <v>56326.35</v>
      </c>
      <c r="AM159" s="46">
        <f>AM162+AM161</f>
        <v>0</v>
      </c>
      <c r="AN159" s="35">
        <f t="shared" si="855"/>
        <v>56326.35</v>
      </c>
      <c r="AO159" s="35"/>
      <c r="AP159" s="35">
        <f>AP161</f>
        <v>8356.2000000000007</v>
      </c>
      <c r="AQ159" s="35">
        <f t="shared" si="487"/>
        <v>8356.2000000000007</v>
      </c>
      <c r="AR159" s="35">
        <f>AR161</f>
        <v>0</v>
      </c>
      <c r="AS159" s="35">
        <f t="shared" si="856"/>
        <v>8356.2000000000007</v>
      </c>
      <c r="AT159" s="35">
        <f>AT161</f>
        <v>0</v>
      </c>
      <c r="AU159" s="35">
        <f t="shared" si="857"/>
        <v>8356.2000000000007</v>
      </c>
      <c r="AV159" s="35">
        <f>AV162+AV161</f>
        <v>0</v>
      </c>
      <c r="AW159" s="35">
        <f t="shared" si="858"/>
        <v>8356.2000000000007</v>
      </c>
      <c r="AX159" s="35">
        <f>AX162+AX161</f>
        <v>0</v>
      </c>
      <c r="AY159" s="35">
        <f t="shared" si="859"/>
        <v>8356.2000000000007</v>
      </c>
      <c r="AZ159" s="35">
        <f>AZ162+AZ161</f>
        <v>0</v>
      </c>
      <c r="BA159" s="35">
        <f t="shared" si="860"/>
        <v>8356.2000000000007</v>
      </c>
      <c r="BB159" s="35">
        <f>BB162+BB161</f>
        <v>0</v>
      </c>
      <c r="BC159" s="35">
        <f t="shared" si="861"/>
        <v>8356.2000000000007</v>
      </c>
      <c r="BD159" s="35">
        <f>BD162+BD161</f>
        <v>0</v>
      </c>
      <c r="BE159" s="35">
        <f t="shared" si="862"/>
        <v>8356.2000000000007</v>
      </c>
      <c r="BF159" s="35">
        <f>BF162+BF161</f>
        <v>5542.88</v>
      </c>
      <c r="BG159" s="35">
        <f t="shared" si="863"/>
        <v>13899.080000000002</v>
      </c>
      <c r="BH159" s="35">
        <f>BH162+BH161</f>
        <v>0</v>
      </c>
      <c r="BI159" s="35">
        <f t="shared" si="864"/>
        <v>13899.080000000002</v>
      </c>
      <c r="BJ159" s="35">
        <f>BJ162+BJ161</f>
        <v>0</v>
      </c>
      <c r="BK159" s="35">
        <f t="shared" si="865"/>
        <v>13899.080000000002</v>
      </c>
      <c r="BL159" s="35">
        <f>BL162+BL161</f>
        <v>0</v>
      </c>
      <c r="BM159" s="35">
        <f t="shared" si="866"/>
        <v>13899.080000000002</v>
      </c>
      <c r="BN159" s="35">
        <f>BN162+BN161</f>
        <v>0</v>
      </c>
      <c r="BO159" s="35">
        <f t="shared" si="867"/>
        <v>13899.080000000002</v>
      </c>
      <c r="BP159" s="46">
        <f>BP162+BP161</f>
        <v>0</v>
      </c>
      <c r="BQ159" s="35">
        <f t="shared" si="868"/>
        <v>13899.080000000002</v>
      </c>
      <c r="BR159" s="35"/>
      <c r="BS159" s="35"/>
      <c r="BT159" s="35">
        <f t="shared" si="488"/>
        <v>0</v>
      </c>
      <c r="BU159" s="35"/>
      <c r="BV159" s="35">
        <f t="shared" si="869"/>
        <v>0</v>
      </c>
      <c r="BW159" s="35"/>
      <c r="BX159" s="35">
        <f t="shared" si="870"/>
        <v>0</v>
      </c>
      <c r="BY159" s="35">
        <f>BY162+BY161</f>
        <v>0</v>
      </c>
      <c r="BZ159" s="35">
        <f t="shared" si="871"/>
        <v>0</v>
      </c>
      <c r="CA159" s="35">
        <f>CA162+CA161</f>
        <v>0</v>
      </c>
      <c r="CB159" s="35">
        <f t="shared" si="872"/>
        <v>0</v>
      </c>
      <c r="CC159" s="35">
        <f>CC162+CC161</f>
        <v>0</v>
      </c>
      <c r="CD159" s="35">
        <f t="shared" si="873"/>
        <v>0</v>
      </c>
      <c r="CE159" s="35">
        <f>CE162+CE161</f>
        <v>0</v>
      </c>
      <c r="CF159" s="35">
        <f t="shared" si="874"/>
        <v>0</v>
      </c>
      <c r="CG159" s="35">
        <f>CG162+CG161</f>
        <v>0</v>
      </c>
      <c r="CH159" s="35">
        <f t="shared" si="875"/>
        <v>0</v>
      </c>
      <c r="CI159" s="35">
        <f>CI162+CI161</f>
        <v>0</v>
      </c>
      <c r="CJ159" s="35">
        <f t="shared" si="876"/>
        <v>0</v>
      </c>
      <c r="CK159" s="35">
        <f>CK162+CK161</f>
        <v>0</v>
      </c>
      <c r="CL159" s="35">
        <f t="shared" si="877"/>
        <v>0</v>
      </c>
      <c r="CM159" s="46">
        <f>CM162+CM161</f>
        <v>0</v>
      </c>
      <c r="CN159" s="35">
        <f t="shared" si="878"/>
        <v>0</v>
      </c>
      <c r="CO159" s="29"/>
      <c r="CQ159" s="11"/>
    </row>
    <row r="160" spans="1:95" x14ac:dyDescent="0.35">
      <c r="A160" s="1"/>
      <c r="B160" s="7" t="s">
        <v>5</v>
      </c>
      <c r="C160" s="6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78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46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46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46"/>
      <c r="CN160" s="35"/>
      <c r="CO160" s="29"/>
      <c r="CQ160" s="11"/>
    </row>
    <row r="161" spans="1:95" hidden="1" x14ac:dyDescent="0.35">
      <c r="A161" s="1"/>
      <c r="B161" s="5" t="s">
        <v>6</v>
      </c>
      <c r="C161" s="6"/>
      <c r="D161" s="35"/>
      <c r="E161" s="35"/>
      <c r="F161" s="35">
        <f t="shared" si="486"/>
        <v>0</v>
      </c>
      <c r="G161" s="35"/>
      <c r="H161" s="35">
        <f t="shared" ref="H161:H163" si="879">F161+G161</f>
        <v>0</v>
      </c>
      <c r="I161" s="35"/>
      <c r="J161" s="35">
        <f t="shared" ref="J161:J163" si="880">H161+I161</f>
        <v>0</v>
      </c>
      <c r="K161" s="35">
        <v>2353.636</v>
      </c>
      <c r="L161" s="35">
        <f t="shared" ref="L161:L163" si="881">J161+K161</f>
        <v>2353.636</v>
      </c>
      <c r="M161" s="35"/>
      <c r="N161" s="35">
        <f t="shared" ref="N161:N163" si="882">L161+M161</f>
        <v>2353.636</v>
      </c>
      <c r="O161" s="78"/>
      <c r="P161" s="35">
        <f t="shared" ref="P161:P163" si="883">N161+O161</f>
        <v>2353.636</v>
      </c>
      <c r="Q161" s="35"/>
      <c r="R161" s="35">
        <f t="shared" ref="R161:R163" si="884">P161+Q161</f>
        <v>2353.636</v>
      </c>
      <c r="S161" s="35"/>
      <c r="T161" s="35">
        <f t="shared" ref="T161:T163" si="885">R161+S161</f>
        <v>2353.636</v>
      </c>
      <c r="U161" s="35"/>
      <c r="V161" s="35">
        <f t="shared" ref="V161:V163" si="886">T161+U161</f>
        <v>2353.636</v>
      </c>
      <c r="W161" s="35"/>
      <c r="X161" s="35">
        <f t="shared" ref="X161:X163" si="887">V161+W161</f>
        <v>2353.636</v>
      </c>
      <c r="Y161" s="35"/>
      <c r="Z161" s="35">
        <f t="shared" ref="Z161:Z163" si="888">X161+Y161</f>
        <v>2353.636</v>
      </c>
      <c r="AA161" s="35">
        <f>4724.094+43588.62</f>
        <v>48312.714</v>
      </c>
      <c r="AB161" s="35">
        <f t="shared" ref="AB161:AB163" si="889">Z161+AA161</f>
        <v>50666.35</v>
      </c>
      <c r="AC161" s="35"/>
      <c r="AD161" s="35">
        <f t="shared" ref="AD161:AD163" si="890">AB161+AC161</f>
        <v>50666.35</v>
      </c>
      <c r="AE161" s="35"/>
      <c r="AF161" s="35">
        <f t="shared" ref="AF161:AF163" si="891">AD161+AE161</f>
        <v>50666.35</v>
      </c>
      <c r="AG161" s="35"/>
      <c r="AH161" s="35">
        <f t="shared" ref="AH161:AH163" si="892">AF161+AG161</f>
        <v>50666.35</v>
      </c>
      <c r="AI161" s="35">
        <v>6066.1019999999999</v>
      </c>
      <c r="AJ161" s="35">
        <f t="shared" ref="AJ161:AJ163" si="893">AH161+AI161</f>
        <v>56732.451999999997</v>
      </c>
      <c r="AK161" s="35">
        <v>-6066.1019999999999</v>
      </c>
      <c r="AL161" s="35">
        <f t="shared" ref="AL161:AL163" si="894">AJ161+AK161</f>
        <v>50666.35</v>
      </c>
      <c r="AM161" s="46"/>
      <c r="AN161" s="35">
        <f t="shared" ref="AN161:AN163" si="895">AL161+AM161</f>
        <v>50666.35</v>
      </c>
      <c r="AO161" s="35"/>
      <c r="AP161" s="35">
        <v>8356.2000000000007</v>
      </c>
      <c r="AQ161" s="35">
        <f t="shared" si="487"/>
        <v>8356.2000000000007</v>
      </c>
      <c r="AR161" s="35"/>
      <c r="AS161" s="35">
        <f t="shared" ref="AS161:AS163" si="896">AQ161+AR161</f>
        <v>8356.2000000000007</v>
      </c>
      <c r="AT161" s="35"/>
      <c r="AU161" s="35">
        <f t="shared" ref="AU161:AU163" si="897">AS161+AT161</f>
        <v>8356.2000000000007</v>
      </c>
      <c r="AV161" s="35"/>
      <c r="AW161" s="35">
        <f t="shared" ref="AW161:AW163" si="898">AU161+AV161</f>
        <v>8356.2000000000007</v>
      </c>
      <c r="AX161" s="35"/>
      <c r="AY161" s="35">
        <f t="shared" ref="AY161:AY163" si="899">AW161+AX161</f>
        <v>8356.2000000000007</v>
      </c>
      <c r="AZ161" s="35"/>
      <c r="BA161" s="35">
        <f t="shared" ref="BA161:BA163" si="900">AY161+AZ161</f>
        <v>8356.2000000000007</v>
      </c>
      <c r="BB161" s="35"/>
      <c r="BC161" s="35">
        <f t="shared" ref="BC161:BC163" si="901">BA161+BB161</f>
        <v>8356.2000000000007</v>
      </c>
      <c r="BD161" s="35"/>
      <c r="BE161" s="35">
        <f t="shared" ref="BE161:BE163" si="902">BC161+BD161</f>
        <v>8356.2000000000007</v>
      </c>
      <c r="BF161" s="35">
        <f>-4724.094+10266.974</f>
        <v>5542.88</v>
      </c>
      <c r="BG161" s="35">
        <f t="shared" ref="BG161:BG163" si="903">BE161+BF161</f>
        <v>13899.080000000002</v>
      </c>
      <c r="BH161" s="35"/>
      <c r="BI161" s="35">
        <f t="shared" ref="BI161:BI163" si="904">BG161+BH161</f>
        <v>13899.080000000002</v>
      </c>
      <c r="BJ161" s="35"/>
      <c r="BK161" s="35">
        <f t="shared" ref="BK161:BK163" si="905">BI161+BJ161</f>
        <v>13899.080000000002</v>
      </c>
      <c r="BL161" s="35"/>
      <c r="BM161" s="35">
        <f t="shared" ref="BM161:BM163" si="906">BK161+BL161</f>
        <v>13899.080000000002</v>
      </c>
      <c r="BN161" s="35"/>
      <c r="BO161" s="35">
        <f t="shared" ref="BO161:BO163" si="907">BM161+BN161</f>
        <v>13899.080000000002</v>
      </c>
      <c r="BP161" s="46"/>
      <c r="BQ161" s="35">
        <f t="shared" ref="BQ161:BQ163" si="908">BO161+BP161</f>
        <v>13899.080000000002</v>
      </c>
      <c r="BR161" s="35"/>
      <c r="BS161" s="35"/>
      <c r="BT161" s="35">
        <f t="shared" si="488"/>
        <v>0</v>
      </c>
      <c r="BU161" s="35"/>
      <c r="BV161" s="35">
        <f t="shared" ref="BV161:BV163" si="909">BT161+BU161</f>
        <v>0</v>
      </c>
      <c r="BW161" s="35"/>
      <c r="BX161" s="35">
        <f t="shared" ref="BX161:BX163" si="910">BV161+BW161</f>
        <v>0</v>
      </c>
      <c r="BY161" s="35"/>
      <c r="BZ161" s="35">
        <f t="shared" ref="BZ161:BZ163" si="911">BX161+BY161</f>
        <v>0</v>
      </c>
      <c r="CA161" s="35"/>
      <c r="CB161" s="35">
        <f t="shared" ref="CB161:CB163" si="912">BZ161+CA161</f>
        <v>0</v>
      </c>
      <c r="CC161" s="35"/>
      <c r="CD161" s="35">
        <f t="shared" ref="CD161:CD163" si="913">CB161+CC161</f>
        <v>0</v>
      </c>
      <c r="CE161" s="35"/>
      <c r="CF161" s="35">
        <f t="shared" ref="CF161:CF163" si="914">CD161+CE161</f>
        <v>0</v>
      </c>
      <c r="CG161" s="35"/>
      <c r="CH161" s="35">
        <f t="shared" ref="CH161:CH163" si="915">CF161+CG161</f>
        <v>0</v>
      </c>
      <c r="CI161" s="35"/>
      <c r="CJ161" s="35">
        <f t="shared" ref="CJ161:CJ163" si="916">CH161+CI161</f>
        <v>0</v>
      </c>
      <c r="CK161" s="35"/>
      <c r="CL161" s="35">
        <f t="shared" ref="CL161:CL163" si="917">CJ161+CK161</f>
        <v>0</v>
      </c>
      <c r="CM161" s="46"/>
      <c r="CN161" s="35">
        <f t="shared" ref="CN161:CN163" si="918">CL161+CM161</f>
        <v>0</v>
      </c>
      <c r="CO161" s="39">
        <v>1110543580</v>
      </c>
      <c r="CP161" s="107" t="s">
        <v>49</v>
      </c>
      <c r="CQ161" s="11"/>
    </row>
    <row r="162" spans="1:95" x14ac:dyDescent="0.35">
      <c r="A162" s="1"/>
      <c r="B162" s="7" t="s">
        <v>12</v>
      </c>
      <c r="C162" s="6"/>
      <c r="D162" s="35"/>
      <c r="E162" s="35">
        <v>8013.6</v>
      </c>
      <c r="F162" s="35">
        <f t="shared" si="486"/>
        <v>8013.6</v>
      </c>
      <c r="G162" s="35"/>
      <c r="H162" s="35">
        <f t="shared" si="879"/>
        <v>8013.6</v>
      </c>
      <c r="I162" s="35"/>
      <c r="J162" s="35">
        <f t="shared" si="880"/>
        <v>8013.6</v>
      </c>
      <c r="K162" s="35"/>
      <c r="L162" s="35">
        <f t="shared" si="881"/>
        <v>8013.6</v>
      </c>
      <c r="M162" s="35">
        <v>-2353.6</v>
      </c>
      <c r="N162" s="35">
        <f t="shared" si="882"/>
        <v>5660</v>
      </c>
      <c r="O162" s="35"/>
      <c r="P162" s="35">
        <f t="shared" si="883"/>
        <v>5660</v>
      </c>
      <c r="Q162" s="35"/>
      <c r="R162" s="35">
        <f t="shared" si="884"/>
        <v>5660</v>
      </c>
      <c r="S162" s="35"/>
      <c r="T162" s="35">
        <f t="shared" si="885"/>
        <v>5660</v>
      </c>
      <c r="U162" s="35"/>
      <c r="V162" s="35">
        <f t="shared" si="886"/>
        <v>5660</v>
      </c>
      <c r="W162" s="35"/>
      <c r="X162" s="35">
        <f t="shared" si="887"/>
        <v>5660</v>
      </c>
      <c r="Y162" s="35"/>
      <c r="Z162" s="35">
        <f t="shared" si="888"/>
        <v>5660</v>
      </c>
      <c r="AA162" s="35"/>
      <c r="AB162" s="35">
        <f t="shared" si="889"/>
        <v>5660</v>
      </c>
      <c r="AC162" s="35"/>
      <c r="AD162" s="35">
        <f t="shared" si="890"/>
        <v>5660</v>
      </c>
      <c r="AE162" s="35"/>
      <c r="AF162" s="35">
        <f t="shared" si="891"/>
        <v>5660</v>
      </c>
      <c r="AG162" s="35"/>
      <c r="AH162" s="35">
        <f t="shared" si="892"/>
        <v>5660</v>
      </c>
      <c r="AI162" s="35"/>
      <c r="AJ162" s="35">
        <f t="shared" si="893"/>
        <v>5660</v>
      </c>
      <c r="AK162" s="35"/>
      <c r="AL162" s="35">
        <f t="shared" si="894"/>
        <v>5660</v>
      </c>
      <c r="AM162" s="35"/>
      <c r="AN162" s="35">
        <f t="shared" si="895"/>
        <v>5660</v>
      </c>
      <c r="AO162" s="35"/>
      <c r="AP162" s="35"/>
      <c r="AQ162" s="35">
        <f t="shared" si="487"/>
        <v>0</v>
      </c>
      <c r="AR162" s="35"/>
      <c r="AS162" s="35">
        <f t="shared" si="896"/>
        <v>0</v>
      </c>
      <c r="AT162" s="35"/>
      <c r="AU162" s="35">
        <f t="shared" si="897"/>
        <v>0</v>
      </c>
      <c r="AV162" s="35"/>
      <c r="AW162" s="35">
        <f t="shared" si="898"/>
        <v>0</v>
      </c>
      <c r="AX162" s="35"/>
      <c r="AY162" s="35">
        <f t="shared" si="899"/>
        <v>0</v>
      </c>
      <c r="AZ162" s="35"/>
      <c r="BA162" s="35">
        <f t="shared" si="900"/>
        <v>0</v>
      </c>
      <c r="BB162" s="35"/>
      <c r="BC162" s="35">
        <f t="shared" si="901"/>
        <v>0</v>
      </c>
      <c r="BD162" s="35"/>
      <c r="BE162" s="35">
        <f t="shared" si="902"/>
        <v>0</v>
      </c>
      <c r="BF162" s="35"/>
      <c r="BG162" s="35">
        <f t="shared" si="903"/>
        <v>0</v>
      </c>
      <c r="BH162" s="35"/>
      <c r="BI162" s="35">
        <f t="shared" si="904"/>
        <v>0</v>
      </c>
      <c r="BJ162" s="35"/>
      <c r="BK162" s="35">
        <f t="shared" si="905"/>
        <v>0</v>
      </c>
      <c r="BL162" s="35"/>
      <c r="BM162" s="35">
        <f t="shared" si="906"/>
        <v>0</v>
      </c>
      <c r="BN162" s="35"/>
      <c r="BO162" s="35">
        <f t="shared" si="907"/>
        <v>0</v>
      </c>
      <c r="BP162" s="35"/>
      <c r="BQ162" s="35">
        <f t="shared" si="908"/>
        <v>0</v>
      </c>
      <c r="BR162" s="35"/>
      <c r="BS162" s="35"/>
      <c r="BT162" s="35">
        <f t="shared" si="488"/>
        <v>0</v>
      </c>
      <c r="BU162" s="35"/>
      <c r="BV162" s="35">
        <f t="shared" si="909"/>
        <v>0</v>
      </c>
      <c r="BW162" s="35"/>
      <c r="BX162" s="35">
        <f t="shared" si="910"/>
        <v>0</v>
      </c>
      <c r="BY162" s="35"/>
      <c r="BZ162" s="35">
        <f t="shared" si="911"/>
        <v>0</v>
      </c>
      <c r="CA162" s="35"/>
      <c r="CB162" s="35">
        <f t="shared" si="912"/>
        <v>0</v>
      </c>
      <c r="CC162" s="35"/>
      <c r="CD162" s="35">
        <f t="shared" si="913"/>
        <v>0</v>
      </c>
      <c r="CE162" s="35"/>
      <c r="CF162" s="35">
        <f t="shared" si="914"/>
        <v>0</v>
      </c>
      <c r="CG162" s="35"/>
      <c r="CH162" s="35">
        <f t="shared" si="915"/>
        <v>0</v>
      </c>
      <c r="CI162" s="35"/>
      <c r="CJ162" s="35">
        <f t="shared" si="916"/>
        <v>0</v>
      </c>
      <c r="CK162" s="35"/>
      <c r="CL162" s="35">
        <f t="shared" si="917"/>
        <v>0</v>
      </c>
      <c r="CM162" s="35"/>
      <c r="CN162" s="35">
        <f t="shared" si="918"/>
        <v>0</v>
      </c>
      <c r="CO162" s="29" t="s">
        <v>303</v>
      </c>
      <c r="CQ162" s="11"/>
    </row>
    <row r="163" spans="1:95" x14ac:dyDescent="0.35">
      <c r="A163" s="1"/>
      <c r="B163" s="59" t="s">
        <v>4</v>
      </c>
      <c r="C163" s="59"/>
      <c r="D163" s="37">
        <f>D168+D169+D170+D171+D172+D173+D174+D175+D179+D183+D187+D188+D192+D196+D200+D204+D209</f>
        <v>1068232.1000000001</v>
      </c>
      <c r="E163" s="37">
        <f>E168+E169+E170+E171+E172+E173+E174+E175+E179+E183+E187+E188+E192+E196+E200+E204+E209</f>
        <v>0</v>
      </c>
      <c r="F163" s="37">
        <f t="shared" si="486"/>
        <v>1068232.1000000001</v>
      </c>
      <c r="G163" s="37">
        <f>G168+G169+G170+G171+G172+G173+G174+G175+G179+G183+G187+G188+G192+G196+G200+G204+G209+G212</f>
        <v>30698.199999999997</v>
      </c>
      <c r="H163" s="37">
        <f t="shared" si="879"/>
        <v>1098930.3</v>
      </c>
      <c r="I163" s="37">
        <f>I168+I169+I170+I171+I172+I173+I174+I175+I179+I183+I187+I188+I192+I196+I200+I204+I209+I212</f>
        <v>0</v>
      </c>
      <c r="J163" s="37">
        <f t="shared" si="880"/>
        <v>1098930.3</v>
      </c>
      <c r="K163" s="37">
        <f>K168+K169+K170+K171+K172+K173+K174+K175+K179+K183+K187+K188+K192+K196+K200+K204+K209+K212</f>
        <v>0</v>
      </c>
      <c r="L163" s="37">
        <f t="shared" si="881"/>
        <v>1098930.3</v>
      </c>
      <c r="M163" s="37">
        <f>M168+M169+M170+M171+M172+M173+M174+M175+M179+M183+M187+M188+M192+M196+M200+M204+M209+M212</f>
        <v>0</v>
      </c>
      <c r="N163" s="37">
        <f t="shared" si="882"/>
        <v>1098930.3</v>
      </c>
      <c r="O163" s="37">
        <f>O168+O169+O170+O171+O172+O173+O174+O175+O179+O183+O187+O188+O192+O196+O200+O204+O209+O212</f>
        <v>121013.87899999999</v>
      </c>
      <c r="P163" s="37">
        <f t="shared" si="883"/>
        <v>1219944.179</v>
      </c>
      <c r="Q163" s="37">
        <f>Q168+Q169+Q170+Q171+Q172+Q173+Q174+Q175+Q179+Q183+Q187+Q188+Q192+Q196+Q200+Q204+Q209+Q212</f>
        <v>0</v>
      </c>
      <c r="R163" s="37">
        <f t="shared" si="884"/>
        <v>1219944.179</v>
      </c>
      <c r="S163" s="37">
        <f>S168+S169+S170+S171+S172+S173+S174+S175+S179+S183+S187+S188+S192+S196+S200+S204+S209+S212+S216</f>
        <v>15502.397999999999</v>
      </c>
      <c r="T163" s="37">
        <f t="shared" si="885"/>
        <v>1235446.577</v>
      </c>
      <c r="U163" s="37">
        <f>U168+U169+U170+U171+U172+U173+U174+U175+U179+U183+U187+U188+U192+U196+U200+U204+U209+U212+U216</f>
        <v>0</v>
      </c>
      <c r="V163" s="37">
        <f t="shared" si="886"/>
        <v>1235446.577</v>
      </c>
      <c r="W163" s="37">
        <f>W168+W169+W170+W171+W172+W173+W174+W175+W179+W183+W187+W188+W192+W196+W200+W204+W209+W212+W216</f>
        <v>-355998.06499999994</v>
      </c>
      <c r="X163" s="37">
        <f t="shared" si="887"/>
        <v>879448.5120000001</v>
      </c>
      <c r="Y163" s="37">
        <f>Y168+Y169+Y170+Y171+Y172+Y173+Y174+Y175+Y179+Y183+Y187+Y188+Y192+Y196+Y200+Y204+Y209+Y212+Y216</f>
        <v>0</v>
      </c>
      <c r="Z163" s="37">
        <f t="shared" si="888"/>
        <v>879448.5120000001</v>
      </c>
      <c r="AA163" s="37">
        <f>AA168+AA169+AA170+AA171+AA172+AA173+AA174+AA175+AA179+AA183+AA187+AA188+AA192+AA196+AA200+AA204+AA209+AA212+AA216</f>
        <v>-17132.885999999999</v>
      </c>
      <c r="AB163" s="37">
        <f t="shared" si="889"/>
        <v>862315.62600000016</v>
      </c>
      <c r="AC163" s="37">
        <f>AC168+AC169+AC170+AC171+AC172+AC173+AC174+AC175+AC179+AC183+AC187+AC188+AC192+AC196+AC200+AC204+AC209+AC212+AC216</f>
        <v>0</v>
      </c>
      <c r="AD163" s="37">
        <f t="shared" si="890"/>
        <v>862315.62600000016</v>
      </c>
      <c r="AE163" s="37">
        <f>AE168+AE169+AE170+AE171+AE172+AE173+AE174+AE175+AE179+AE183+AE187+AE188+AE192+AE196+AE200+AE204+AE209+AE212+AE216</f>
        <v>0</v>
      </c>
      <c r="AF163" s="37">
        <f t="shared" si="891"/>
        <v>862315.62600000016</v>
      </c>
      <c r="AG163" s="37">
        <f>AG168+AG169+AG170+AG171+AG172+AG173+AG174+AG175+AG179+AG183+AG187+AG188+AG192+AG196+AG200+AG204+AG209+AG212+AG216</f>
        <v>0</v>
      </c>
      <c r="AH163" s="37">
        <f t="shared" si="892"/>
        <v>862315.62600000016</v>
      </c>
      <c r="AI163" s="37">
        <f>AI168+AI169+AI170+AI171+AI172+AI173+AI174+AI175+AI179+AI183+AI187+AI188+AI192+AI196+AI200+AI204+AI209+AI212+AI216</f>
        <v>0</v>
      </c>
      <c r="AJ163" s="37">
        <f t="shared" si="893"/>
        <v>862315.62600000016</v>
      </c>
      <c r="AK163" s="35">
        <f>AK168+AK169+AK170+AK171+AK172+AK173+AK174+AK175+AK179+AK183+AK187+AK188+AK192+AK196+AK200+AK204+AK209+AK212+AK216</f>
        <v>0</v>
      </c>
      <c r="AL163" s="37">
        <f t="shared" si="894"/>
        <v>862315.62600000016</v>
      </c>
      <c r="AM163" s="37">
        <f>AM168+AM169+AM170+AM171+AM172+AM173+AM174+AM175+AM179+AM183+AM187+AM188+AM192+AM196+AM200+AM204+AM209+AM212+AM216</f>
        <v>0</v>
      </c>
      <c r="AN163" s="35">
        <f t="shared" si="895"/>
        <v>862315.62600000016</v>
      </c>
      <c r="AO163" s="37">
        <f t="shared" ref="AO163:BS163" si="919">AO168+AO169+AO170+AO171+AO172+AO173+AO174+AO175+AO179+AO183+AO187+AO188+AO192+AO196+AO200+AO204+AO209</f>
        <v>771904.09999999986</v>
      </c>
      <c r="AP163" s="37">
        <f t="shared" ref="AP163" si="920">AP168+AP169+AP170+AP171+AP172+AP173+AP174+AP175+AP179+AP183+AP187+AP188+AP192+AP196+AP200+AP204+AP209</f>
        <v>0</v>
      </c>
      <c r="AQ163" s="37">
        <f t="shared" si="487"/>
        <v>771904.09999999986</v>
      </c>
      <c r="AR163" s="37">
        <f>AR168+AR169+AR170+AR171+AR172+AR173+AR174+AR175+AR179+AR183+AR187+AR188+AR192+AR196+AR200+AR204+AR209+AR212</f>
        <v>0</v>
      </c>
      <c r="AS163" s="37">
        <f t="shared" si="896"/>
        <v>771904.09999999986</v>
      </c>
      <c r="AT163" s="37">
        <f>AT168+AT169+AT170+AT171+AT172+AT173+AT174+AT175+AT179+AT183+AT187+AT188+AT192+AT196+AT200+AT204+AT209+AT212</f>
        <v>0</v>
      </c>
      <c r="AU163" s="37">
        <f t="shared" si="897"/>
        <v>771904.09999999986</v>
      </c>
      <c r="AV163" s="37">
        <f>AV168+AV169+AV170+AV171+AV172+AV173+AV174+AV175+AV179+AV183+AV187+AV188+AV192+AV196+AV200+AV204+AV209+AV212</f>
        <v>0</v>
      </c>
      <c r="AW163" s="37">
        <f t="shared" si="898"/>
        <v>771904.09999999986</v>
      </c>
      <c r="AX163" s="37">
        <f>AX168+AX169+AX170+AX171+AX172+AX173+AX174+AX175+AX179+AX183+AX187+AX188+AX192+AX196+AX200+AX204+AX209+AX212</f>
        <v>-6816.6819999999998</v>
      </c>
      <c r="AY163" s="37">
        <f t="shared" si="899"/>
        <v>765087.41799999983</v>
      </c>
      <c r="AZ163" s="37">
        <f>AZ168+AZ169+AZ170+AZ171+AZ172+AZ173+AZ174+AZ175+AZ179+AZ183+AZ187+AZ188+AZ192+AZ196+AZ200+AZ204+AZ209+AZ212+AZ216</f>
        <v>0</v>
      </c>
      <c r="BA163" s="37">
        <f t="shared" si="900"/>
        <v>765087.41799999983</v>
      </c>
      <c r="BB163" s="37">
        <f>BB168+BB169+BB170+BB171+BB172+BB173+BB174+BB175+BB179+BB183+BB187+BB188+BB192+BB196+BB200+BB204+BB209+BB212+BB216</f>
        <v>88311.4</v>
      </c>
      <c r="BC163" s="37">
        <f t="shared" si="901"/>
        <v>853398.81799999985</v>
      </c>
      <c r="BD163" s="37">
        <f>BD168+BD169+BD170+BD171+BD172+BD173+BD174+BD175+BD179+BD183+BD187+BD188+BD192+BD196+BD200+BD204+BD209+BD212+BD216</f>
        <v>0</v>
      </c>
      <c r="BE163" s="37">
        <f t="shared" si="902"/>
        <v>853398.81799999985</v>
      </c>
      <c r="BF163" s="37">
        <f>BF168+BF169+BF170+BF171+BF172+BF173+BF174+BF175+BF179+BF183+BF187+BF188+BF192+BF196+BF200+BF204+BF209+BF212+BF216</f>
        <v>0</v>
      </c>
      <c r="BG163" s="37">
        <f t="shared" si="903"/>
        <v>853398.81799999985</v>
      </c>
      <c r="BH163" s="37">
        <f>BH168+BH169+BH170+BH171+BH172+BH173+BH174+BH175+BH179+BH183+BH187+BH188+BH192+BH196+BH200+BH204+BH209+BH212+BH216</f>
        <v>0</v>
      </c>
      <c r="BI163" s="37">
        <f t="shared" si="904"/>
        <v>853398.81799999985</v>
      </c>
      <c r="BJ163" s="37">
        <f>BJ168+BJ169+BJ170+BJ171+BJ172+BJ173+BJ174+BJ175+BJ179+BJ183+BJ187+BJ188+BJ192+BJ196+BJ200+BJ204+BJ209+BJ212+BJ216</f>
        <v>0</v>
      </c>
      <c r="BK163" s="37">
        <f t="shared" si="905"/>
        <v>853398.81799999985</v>
      </c>
      <c r="BL163" s="35">
        <f>BL168+BL169+BL170+BL171+BL172+BL173+BL174+BL175+BL179+BL183+BL187+BL188+BL192+BL196+BL200+BL204+BL209+BL212+BL216</f>
        <v>0</v>
      </c>
      <c r="BM163" s="37">
        <f t="shared" si="906"/>
        <v>853398.81799999985</v>
      </c>
      <c r="BN163" s="35">
        <f>BN168+BN169+BN170+BN171+BN172+BN173+BN174+BN175+BN179+BN183+BN187+BN188+BN192+BN196+BN200+BN204+BN209+BN212+BN216</f>
        <v>0</v>
      </c>
      <c r="BO163" s="37">
        <f t="shared" si="907"/>
        <v>853398.81799999985</v>
      </c>
      <c r="BP163" s="37">
        <f>BP168+BP169+BP170+BP171+BP172+BP173+BP174+BP175+BP179+BP183+BP187+BP188+BP192+BP196+BP200+BP204+BP209+BP212+BP216</f>
        <v>0</v>
      </c>
      <c r="BQ163" s="35">
        <f t="shared" si="908"/>
        <v>853398.81799999985</v>
      </c>
      <c r="BR163" s="37">
        <f t="shared" si="919"/>
        <v>1699506.2</v>
      </c>
      <c r="BS163" s="37">
        <f t="shared" si="919"/>
        <v>0</v>
      </c>
      <c r="BT163" s="37">
        <f t="shared" si="488"/>
        <v>1699506.2</v>
      </c>
      <c r="BU163" s="37">
        <f>BU168+BU169+BU170+BU171+BU172+BU173+BU174+BU175+BU179+BU183+BU187+BU188+BU192+BU196+BU200+BU204+BU209+BU212</f>
        <v>0</v>
      </c>
      <c r="BV163" s="37">
        <f t="shared" si="909"/>
        <v>1699506.2</v>
      </c>
      <c r="BW163" s="37">
        <f>BW168+BW169+BW170+BW171+BW172+BW173+BW174+BW175+BW179+BW183+BW187+BW188+BW192+BW196+BW200+BW204+BW209+BW212</f>
        <v>0</v>
      </c>
      <c r="BX163" s="37">
        <f t="shared" si="910"/>
        <v>1699506.2</v>
      </c>
      <c r="BY163" s="37">
        <f>BY168+BY169+BY170+BY171+BY172+BY173+BY174+BY175+BY179+BY183+BY187+BY188+BY192+BY196+BY200+BY204+BY209+BY212</f>
        <v>0</v>
      </c>
      <c r="BZ163" s="37">
        <f t="shared" si="911"/>
        <v>1699506.2</v>
      </c>
      <c r="CA163" s="37">
        <f>CA168+CA169+CA170+CA171+CA172+CA173+CA174+CA175+CA179+CA183+CA187+CA188+CA192+CA196+CA200+CA204+CA209+CA212</f>
        <v>142302.80299999999</v>
      </c>
      <c r="CB163" s="37">
        <f t="shared" si="912"/>
        <v>1841809.003</v>
      </c>
      <c r="CC163" s="37">
        <f>CC168+CC169+CC170+CC171+CC172+CC173+CC174+CC175+CC179+CC183+CC187+CC188+CC192+CC196+CC200+CC204+CC209+CC212+CC216</f>
        <v>0</v>
      </c>
      <c r="CD163" s="37">
        <f t="shared" si="913"/>
        <v>1841809.003</v>
      </c>
      <c r="CE163" s="37">
        <f>CE168+CE169+CE170+CE171+CE172+CE173+CE174+CE175+CE179+CE183+CE187+CE188+CE192+CE196+CE200+CE204+CE209+CE212+CE216</f>
        <v>100264.44799999999</v>
      </c>
      <c r="CF163" s="37">
        <f t="shared" si="914"/>
        <v>1942073.4510000001</v>
      </c>
      <c r="CG163" s="37">
        <f>CG168+CG169+CG170+CG171+CG172+CG173+CG174+CG175+CG179+CG183+CG187+CG188+CG192+CG196+CG200+CG204+CG209+CG212+CG216</f>
        <v>0</v>
      </c>
      <c r="CH163" s="37">
        <f t="shared" si="915"/>
        <v>1942073.4510000001</v>
      </c>
      <c r="CI163" s="37">
        <f>CI168+CI169+CI170+CI171+CI172+CI173+CI174+CI175+CI179+CI183+CI187+CI188+CI192+CI196+CI200+CI204+CI209+CI212+CI216</f>
        <v>0</v>
      </c>
      <c r="CJ163" s="37">
        <f t="shared" si="916"/>
        <v>1942073.4510000001</v>
      </c>
      <c r="CK163" s="37">
        <f>CK168+CK169+CK170+CK171+CK172+CK173+CK174+CK175+CK179+CK183+CK187+CK188+CK192+CK196+CK200+CK204+CK209+CK212+CK216</f>
        <v>0</v>
      </c>
      <c r="CL163" s="37">
        <f t="shared" si="917"/>
        <v>1942073.4510000001</v>
      </c>
      <c r="CM163" s="37">
        <f>CM168+CM169+CM170+CM171+CM172+CM173+CM174+CM175+CM179+CM183+CM187+CM188+CM192+CM196+CM200+CM204+CM209+CM212+CM216</f>
        <v>0</v>
      </c>
      <c r="CN163" s="35">
        <f t="shared" si="918"/>
        <v>1942073.4510000001</v>
      </c>
      <c r="CO163" s="31"/>
      <c r="CP163" s="24"/>
      <c r="CQ163" s="17"/>
    </row>
    <row r="164" spans="1:95" x14ac:dyDescent="0.35">
      <c r="A164" s="1"/>
      <c r="B164" s="7" t="s">
        <v>5</v>
      </c>
      <c r="C164" s="10"/>
      <c r="D164" s="36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5"/>
      <c r="AL164" s="37"/>
      <c r="AM164" s="37"/>
      <c r="AN164" s="35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5"/>
      <c r="BM164" s="37"/>
      <c r="BN164" s="35"/>
      <c r="BO164" s="37"/>
      <c r="BP164" s="37"/>
      <c r="BQ164" s="35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5"/>
      <c r="CO164" s="31"/>
      <c r="CP164" s="24"/>
      <c r="CQ164" s="17"/>
    </row>
    <row r="165" spans="1:95" s="18" customFormat="1" hidden="1" x14ac:dyDescent="0.35">
      <c r="A165" s="16"/>
      <c r="B165" s="19" t="s">
        <v>6</v>
      </c>
      <c r="C165" s="20"/>
      <c r="D165" s="36">
        <f>D168+D169+D170+D171+D172+D173+D174+D177+D181+D185+D187+D190+D194+D198+D202+D206</f>
        <v>446886.1</v>
      </c>
      <c r="E165" s="37">
        <f>E168+E169+E170+E171+E172+E173+E174+E177+E181+E185+E187+E190+E194+E198+E202+E206</f>
        <v>0</v>
      </c>
      <c r="F165" s="37">
        <f t="shared" si="486"/>
        <v>446886.1</v>
      </c>
      <c r="G165" s="37">
        <f>G168+G169+G170+G171+G172+G173+G174+G177+G181+G185+G187+G190+G194+G198+G202+G206+G212</f>
        <v>30698.199999999997</v>
      </c>
      <c r="H165" s="37">
        <f t="shared" ref="H165:H175" si="921">F165+G165</f>
        <v>477584.3</v>
      </c>
      <c r="I165" s="37">
        <f>I168+I169+I170+I171+I172+I173+I174+I177+I181+I185+I187+I190+I194+I198+I202+I206+I212</f>
        <v>0</v>
      </c>
      <c r="J165" s="37">
        <f t="shared" ref="J165:J175" si="922">H165+I165</f>
        <v>477584.3</v>
      </c>
      <c r="K165" s="37">
        <f>K168+K169+K170+K171+K172+K173+K174+K177+K181+K185+K187+K190+K194+K198+K202+K206+K214</f>
        <v>0</v>
      </c>
      <c r="L165" s="37">
        <f t="shared" ref="L165:L175" si="923">J165+K165</f>
        <v>477584.3</v>
      </c>
      <c r="M165" s="37">
        <f>M168+M169+M170+M171+M172+M173+M174+M177+M181+M185+M187+M190+M194+M198+M202+M206+M214</f>
        <v>0</v>
      </c>
      <c r="N165" s="37">
        <f t="shared" ref="N165:N175" si="924">L165+M165</f>
        <v>477584.3</v>
      </c>
      <c r="O165" s="37">
        <f>O168+O169+O170+O171+O172+O173+O174+O177+O181+O185+O187+O190+O194+O198+O202+O206+O214</f>
        <v>-135486.12100000001</v>
      </c>
      <c r="P165" s="37">
        <f t="shared" ref="P165:P175" si="925">N165+O165</f>
        <v>342098.179</v>
      </c>
      <c r="Q165" s="37">
        <f>Q168+Q169+Q170+Q171+Q172+Q173+Q174+Q177+Q181+Q185+Q187+Q190+Q194+Q198+Q202+Q206+Q214</f>
        <v>0</v>
      </c>
      <c r="R165" s="37">
        <f t="shared" ref="R165:R175" si="926">P165+Q165</f>
        <v>342098.179</v>
      </c>
      <c r="S165" s="37">
        <f>S168+S169+S170+S171+S172+S173+S174+S177+S181+S185+S187+S190+S194+S198+S202+S206+S214+S216</f>
        <v>15502.397999999999</v>
      </c>
      <c r="T165" s="37">
        <f t="shared" ref="T165:T175" si="927">R165+S165</f>
        <v>357600.57699999999</v>
      </c>
      <c r="U165" s="37">
        <f>U168+U169+U170+U171+U172+U173+U174+U177+U181+U185+U187+U190+U194+U198+U202+U206+U214+U216</f>
        <v>0</v>
      </c>
      <c r="V165" s="37">
        <f t="shared" ref="V165:V175" si="928">T165+U165</f>
        <v>357600.57699999999</v>
      </c>
      <c r="W165" s="37">
        <f>W168+W169+W170+W171+W172+W173+W174+W177+W181+W185+W187+W190+W194+W198+W202+W206+W214+W216</f>
        <v>-142394.66500000001</v>
      </c>
      <c r="X165" s="37">
        <f t="shared" ref="X165:X175" si="929">V165+W165</f>
        <v>215205.91199999998</v>
      </c>
      <c r="Y165" s="37">
        <f>Y168+Y169+Y170+Y171+Y172+Y173+Y174+Y177+Y181+Y185+Y187+Y190+Y194+Y198+Y202+Y206+Y214+Y216</f>
        <v>0</v>
      </c>
      <c r="Z165" s="37">
        <f t="shared" ref="Z165:Z175" si="930">X165+Y165</f>
        <v>215205.91199999998</v>
      </c>
      <c r="AA165" s="37">
        <f>AA168+AA169+AA170+AA171+AA172+AA173+AA174+AA177+AA181+AA185+AA187+AA190+AA194+AA198+AA202+AA206+AA214+AA216</f>
        <v>-17132.885999999999</v>
      </c>
      <c r="AB165" s="37">
        <f t="shared" ref="AB165:AB175" si="931">Z165+AA165</f>
        <v>198073.02599999998</v>
      </c>
      <c r="AC165" s="37">
        <f>AC168+AC169+AC170+AC171+AC172+AC173+AC174+AC177+AC181+AC185+AC187+AC190+AC194+AC198+AC202+AC206+AC214+AC216</f>
        <v>0</v>
      </c>
      <c r="AD165" s="37">
        <f t="shared" ref="AD165:AD175" si="932">AB165+AC165</f>
        <v>198073.02599999998</v>
      </c>
      <c r="AE165" s="37">
        <f>AE168+AE169+AE170+AE171+AE172+AE173+AE174+AE177+AE181+AE185+AE187+AE190+AE194+AE198+AE202+AE206+AE214+AE216</f>
        <v>0</v>
      </c>
      <c r="AF165" s="37">
        <f t="shared" ref="AF165:AF175" si="933">AD165+AE165</f>
        <v>198073.02599999998</v>
      </c>
      <c r="AG165" s="37">
        <f>AG168+AG169+AG170+AG171+AG172+AG173+AG174+AG177+AG181+AG185+AG187+AG190+AG194+AG198+AG202+AG206+AG214+AG216</f>
        <v>0</v>
      </c>
      <c r="AH165" s="37">
        <f t="shared" ref="AH165:AH175" si="934">AF165+AG165</f>
        <v>198073.02599999998</v>
      </c>
      <c r="AI165" s="37">
        <f>AI168+AI169+AI170+AI171+AI172+AI173+AI174+AI177+AI181+AI185+AI187+AI190+AI194+AI198+AI202+AI206+AI214+AI216</f>
        <v>0</v>
      </c>
      <c r="AJ165" s="37">
        <f t="shared" ref="AJ165:AJ175" si="935">AH165+AI165</f>
        <v>198073.02599999998</v>
      </c>
      <c r="AK165" s="35">
        <f>AK168+AK169+AK170+AK171+AK172+AK173+AK174+AK177+AK181+AK185+AK187+AK190+AK194+AK198+AK202+AK206+AK214+AK216</f>
        <v>0</v>
      </c>
      <c r="AL165" s="37">
        <f t="shared" ref="AL165:AL175" si="936">AJ165+AK165</f>
        <v>198073.02599999998</v>
      </c>
      <c r="AM165" s="37">
        <f>AM168+AM169+AM170+AM171+AM172+AM173+AM174+AM177+AM181+AM185+AM187+AM190+AM194+AM198+AM202+AM206+AM214+AM216</f>
        <v>0</v>
      </c>
      <c r="AN165" s="37">
        <f t="shared" ref="AN165:AN175" si="937">AL165+AM165</f>
        <v>198073.02599999998</v>
      </c>
      <c r="AO165" s="37">
        <f t="shared" ref="AO165:BS165" si="938">AO168+AO169+AO170+AO171+AO172+AO173+AO174+AO177+AO181+AO185+AO187+AO190+AO194+AO198+AO202+AO206</f>
        <v>246904.09999999998</v>
      </c>
      <c r="AP165" s="37">
        <f t="shared" ref="AP165" si="939">AP168+AP169+AP170+AP171+AP172+AP173+AP174+AP177+AP181+AP185+AP187+AP190+AP194+AP198+AP202+AP206</f>
        <v>0</v>
      </c>
      <c r="AQ165" s="37">
        <f t="shared" si="487"/>
        <v>246904.09999999998</v>
      </c>
      <c r="AR165" s="37">
        <f>AR168+AR169+AR170+AR171+AR172+AR173+AR174+AR177+AR181+AR185+AR187+AR190+AR194+AR198+AR202+AR206+AR212</f>
        <v>0</v>
      </c>
      <c r="AS165" s="37">
        <f t="shared" ref="AS165:AS175" si="940">AQ165+AR165</f>
        <v>246904.09999999998</v>
      </c>
      <c r="AT165" s="37">
        <f>AT168+AT169+AT170+AT171+AT172+AT173+AT174+AT177+AT181+AT185+AT187+AT190+AT194+AT198+AT202+AT206+AT212</f>
        <v>0</v>
      </c>
      <c r="AU165" s="37">
        <f t="shared" ref="AU165:AU175" si="941">AS165+AT165</f>
        <v>246904.09999999998</v>
      </c>
      <c r="AV165" s="37">
        <f>AV168+AV169+AV170+AV171+AV172+AV173+AV174+AV177+AV181+AV185+AV187+AV190+AV194+AV198+AV202+AV206+AV212</f>
        <v>0</v>
      </c>
      <c r="AW165" s="37">
        <f t="shared" ref="AW165:AW175" si="942">AU165+AV165</f>
        <v>246904.09999999998</v>
      </c>
      <c r="AX165" s="37">
        <f>AX168+AX169+AX170+AX171+AX172+AX173+AX174+AX177+AX181+AX185+AX187+AX190+AX194+AX198+AX202+AX206+AX212</f>
        <v>-6816.6819999999998</v>
      </c>
      <c r="AY165" s="37">
        <f t="shared" ref="AY165:AY175" si="943">AW165+AX165</f>
        <v>240087.41799999998</v>
      </c>
      <c r="AZ165" s="37">
        <f>AZ168+AZ169+AZ170+AZ171+AZ172+AZ173+AZ174+AZ177+AZ181+AZ185+AZ187+AZ190+AZ194+AZ198+AZ202+AZ206+AZ214+AZ216</f>
        <v>0</v>
      </c>
      <c r="BA165" s="37">
        <f t="shared" ref="BA165:BA175" si="944">AY165+AZ165</f>
        <v>240087.41799999998</v>
      </c>
      <c r="BB165" s="37">
        <f>BB168+BB169+BB170+BB171+BB172+BB173+BB174+BB177+BB181+BB185+BB187+BB190+BB194+BB198+BB202+BB206+BB214+BB216</f>
        <v>0</v>
      </c>
      <c r="BC165" s="37">
        <f t="shared" ref="BC165:BC175" si="945">BA165+BB165</f>
        <v>240087.41799999998</v>
      </c>
      <c r="BD165" s="37">
        <f>BD168+BD169+BD170+BD171+BD172+BD173+BD174+BD177+BD181+BD185+BD187+BD190+BD194+BD198+BD202+BD206+BD214+BD216</f>
        <v>0</v>
      </c>
      <c r="BE165" s="37">
        <f t="shared" ref="BE165:BE175" si="946">BC165+BD165</f>
        <v>240087.41799999998</v>
      </c>
      <c r="BF165" s="37">
        <f>BF168+BF169+BF170+BF171+BF172+BF173+BF174+BF177+BF181+BF185+BF187+BF190+BF194+BF198+BF202+BF206+BF214+BF216</f>
        <v>0</v>
      </c>
      <c r="BG165" s="37">
        <f t="shared" ref="BG165:BG175" si="947">BE165+BF165</f>
        <v>240087.41799999998</v>
      </c>
      <c r="BH165" s="37">
        <f>BH168+BH169+BH170+BH171+BH172+BH173+BH174+BH177+BH181+BH185+BH187+BH190+BH194+BH198+BH202+BH206+BH214+BH216</f>
        <v>0</v>
      </c>
      <c r="BI165" s="37">
        <f t="shared" ref="BI165:BI175" si="948">BG165+BH165</f>
        <v>240087.41799999998</v>
      </c>
      <c r="BJ165" s="37">
        <f>BJ168+BJ169+BJ170+BJ171+BJ172+BJ173+BJ174+BJ177+BJ181+BJ185+BJ187+BJ190+BJ194+BJ198+BJ202+BJ206+BJ214+BJ216</f>
        <v>0</v>
      </c>
      <c r="BK165" s="37">
        <f t="shared" ref="BK165:BK175" si="949">BI165+BJ165</f>
        <v>240087.41799999998</v>
      </c>
      <c r="BL165" s="35">
        <f>BL168+BL169+BL170+BL171+BL172+BL173+BL174+BL177+BL181+BL185+BL187+BL190+BL194+BL198+BL202+BL206+BL214+BL216</f>
        <v>0</v>
      </c>
      <c r="BM165" s="37">
        <f t="shared" ref="BM165:BM175" si="950">BK165+BL165</f>
        <v>240087.41799999998</v>
      </c>
      <c r="BN165" s="35">
        <f>BN168+BN169+BN170+BN171+BN172+BN173+BN174+BN177+BN181+BN185+BN187+BN190+BN194+BN198+BN202+BN206+BN214+BN216</f>
        <v>0</v>
      </c>
      <c r="BO165" s="37">
        <f t="shared" ref="BO165:BO175" si="951">BM165+BN165</f>
        <v>240087.41799999998</v>
      </c>
      <c r="BP165" s="37">
        <f>BP168+BP169+BP170+BP171+BP172+BP173+BP174+BP177+BP181+BP185+BP187+BP190+BP194+BP198+BP202+BP206+BP214+BP216</f>
        <v>0</v>
      </c>
      <c r="BQ165" s="37">
        <f t="shared" ref="BQ165:BQ175" si="952">BO165+BP165</f>
        <v>240087.41799999998</v>
      </c>
      <c r="BR165" s="37">
        <f t="shared" si="938"/>
        <v>574506.19999999995</v>
      </c>
      <c r="BS165" s="37">
        <f t="shared" si="938"/>
        <v>0</v>
      </c>
      <c r="BT165" s="37">
        <f t="shared" si="488"/>
        <v>574506.19999999995</v>
      </c>
      <c r="BU165" s="37">
        <f>BU168+BU169+BU170+BU171+BU172+BU173+BU174+BU177+BU181+BU185+BU187+BU190+BU194+BU198+BU202+BU206+BU212</f>
        <v>0</v>
      </c>
      <c r="BV165" s="37">
        <f t="shared" ref="BV165:BV175" si="953">BT165+BU165</f>
        <v>574506.19999999995</v>
      </c>
      <c r="BW165" s="37">
        <f>BW168+BW169+BW170+BW171+BW172+BW173+BW174+BW177+BW181+BW185+BW187+BW190+BW194+BW198+BW202+BW206+BW212</f>
        <v>0</v>
      </c>
      <c r="BX165" s="37">
        <f t="shared" ref="BX165:BX175" si="954">BV165+BW165</f>
        <v>574506.19999999995</v>
      </c>
      <c r="BY165" s="37">
        <f>BY168+BY169+BY170+BY171+BY172+BY173+BY174+BY177+BY181+BY185+BY187+BY190+BY194+BY198+BY202+BY206+BY212</f>
        <v>0</v>
      </c>
      <c r="BZ165" s="37">
        <f t="shared" ref="BZ165:BZ175" si="955">BX165+BY165</f>
        <v>574506.19999999995</v>
      </c>
      <c r="CA165" s="37">
        <f>CA168+CA169+CA170+CA171+CA172+CA173+CA174+CA177+CA181+CA185+CA187+CA190+CA194+CA198+CA202+CA206+CA212</f>
        <v>142302.80299999999</v>
      </c>
      <c r="CB165" s="37">
        <f t="shared" ref="CB165:CB175" si="956">BZ165+CA165</f>
        <v>716809.00299999991</v>
      </c>
      <c r="CC165" s="37">
        <f>CC168+CC169+CC170+CC171+CC172+CC173+CC174+CC177+CC181+CC185+CC187+CC190+CC194+CC198+CC202+CC206+CC214+CC216</f>
        <v>0</v>
      </c>
      <c r="CD165" s="37">
        <f t="shared" ref="CD165:CD175" si="957">CB165+CC165</f>
        <v>716809.00299999991</v>
      </c>
      <c r="CE165" s="37">
        <f>CE168+CE169+CE170+CE171+CE172+CE173+CE174+CE177+CE181+CE185+CE187+CE190+CE194+CE198+CE202+CE206+CE214+CE216</f>
        <v>100264.448</v>
      </c>
      <c r="CF165" s="37">
        <f t="shared" ref="CF165:CF175" si="958">CD165+CE165</f>
        <v>817073.45099999988</v>
      </c>
      <c r="CG165" s="37">
        <f>CG168+CG169+CG170+CG171+CG172+CG173+CG174+CG177+CG181+CG185+CG187+CG190+CG194+CG198+CG202+CG206+CG214+CG216</f>
        <v>0</v>
      </c>
      <c r="CH165" s="37">
        <f t="shared" ref="CH165:CH175" si="959">CF165+CG165</f>
        <v>817073.45099999988</v>
      </c>
      <c r="CI165" s="37">
        <f>CI168+CI169+CI170+CI171+CI172+CI173+CI174+CI177+CI181+CI185+CI187+CI190+CI194+CI198+CI202+CI206+CI214+CI216</f>
        <v>0</v>
      </c>
      <c r="CJ165" s="37">
        <f t="shared" ref="CJ165:CJ175" si="960">CH165+CI165</f>
        <v>817073.45099999988</v>
      </c>
      <c r="CK165" s="37">
        <f>CK168+CK169+CK170+CK171+CK172+CK173+CK174+CK177+CK181+CK185+CK187+CK190+CK194+CK198+CK202+CK206+CK214+CK216</f>
        <v>0</v>
      </c>
      <c r="CL165" s="37">
        <f t="shared" ref="CL165:CL175" si="961">CJ165+CK165</f>
        <v>817073.45099999988</v>
      </c>
      <c r="CM165" s="37">
        <f>CM168+CM169+CM170+CM171+CM172+CM173+CM174+CM177+CM181+CM185+CM187+CM190+CM194+CM198+CM202+CM206+CM214+CM216</f>
        <v>0</v>
      </c>
      <c r="CN165" s="37">
        <f t="shared" ref="CN165:CN175" si="962">CL165+CM165</f>
        <v>817073.45099999988</v>
      </c>
      <c r="CO165" s="32"/>
      <c r="CP165" s="24" t="s">
        <v>49</v>
      </c>
      <c r="CQ165" s="17"/>
    </row>
    <row r="166" spans="1:95" x14ac:dyDescent="0.35">
      <c r="A166" s="1"/>
      <c r="B166" s="59" t="s">
        <v>20</v>
      </c>
      <c r="C166" s="10"/>
      <c r="D166" s="36">
        <f>D178+D182+D186+D191+D195+D199+D203+D211+D207</f>
        <v>621346</v>
      </c>
      <c r="E166" s="37">
        <f>E178+E182+E186+E191+E195+E199+E203+E211+E207</f>
        <v>0</v>
      </c>
      <c r="F166" s="37">
        <f t="shared" si="486"/>
        <v>621346</v>
      </c>
      <c r="G166" s="37">
        <f>G178+G182+G186+G191+G195+G199+G203+G211+G207</f>
        <v>0</v>
      </c>
      <c r="H166" s="37">
        <f t="shared" si="921"/>
        <v>621346</v>
      </c>
      <c r="I166" s="37">
        <f>I178+I182+I186+I191+I195+I199+I203+I211+I207</f>
        <v>0</v>
      </c>
      <c r="J166" s="37">
        <f t="shared" si="922"/>
        <v>621346</v>
      </c>
      <c r="K166" s="37">
        <f>K178+K182+K186+K191+K195+K199+K203+K211+K207+K215</f>
        <v>0</v>
      </c>
      <c r="L166" s="37">
        <f t="shared" si="923"/>
        <v>621346</v>
      </c>
      <c r="M166" s="37">
        <f>M178+M182+M186+M191+M195+M199+M203+M211+M207+M215</f>
        <v>0</v>
      </c>
      <c r="N166" s="37">
        <f t="shared" si="924"/>
        <v>621346</v>
      </c>
      <c r="O166" s="37">
        <f>O178+O182+O186+O191+O195+O199+O203+O211+O207+O215</f>
        <v>0</v>
      </c>
      <c r="P166" s="37">
        <f t="shared" si="925"/>
        <v>621346</v>
      </c>
      <c r="Q166" s="37">
        <f>Q178+Q182+Q186+Q191+Q195+Q199+Q203+Q211+Q207+Q215</f>
        <v>0</v>
      </c>
      <c r="R166" s="37">
        <f t="shared" si="926"/>
        <v>621346</v>
      </c>
      <c r="S166" s="37">
        <f>S178+S182+S186+S191+S195+S199+S203+S211+S207+S215</f>
        <v>0</v>
      </c>
      <c r="T166" s="37">
        <f t="shared" si="927"/>
        <v>621346</v>
      </c>
      <c r="U166" s="37">
        <f>U178+U182+U186+U191+U195+U199+U203+U211+U207+U215</f>
        <v>0</v>
      </c>
      <c r="V166" s="37">
        <f t="shared" si="928"/>
        <v>621346</v>
      </c>
      <c r="W166" s="37">
        <f>W178+W182+W186+W191+W195+W199+W203+W211+W207+W215</f>
        <v>-213603.4</v>
      </c>
      <c r="X166" s="37">
        <f t="shared" si="929"/>
        <v>407742.6</v>
      </c>
      <c r="Y166" s="37">
        <f>Y178+Y182+Y186+Y191+Y195+Y199+Y203+Y211+Y207+Y215</f>
        <v>0</v>
      </c>
      <c r="Z166" s="37">
        <f t="shared" si="930"/>
        <v>407742.6</v>
      </c>
      <c r="AA166" s="37">
        <f>AA178+AA182+AA186+AA191+AA195+AA199+AA203+AA211+AA207+AA215</f>
        <v>0</v>
      </c>
      <c r="AB166" s="37">
        <f t="shared" si="931"/>
        <v>407742.6</v>
      </c>
      <c r="AC166" s="37">
        <f>AC178+AC182+AC186+AC191+AC195+AC199+AC203+AC211+AC207+AC215</f>
        <v>0</v>
      </c>
      <c r="AD166" s="37">
        <f t="shared" si="932"/>
        <v>407742.6</v>
      </c>
      <c r="AE166" s="37">
        <f>AE178+AE182+AE186+AE191+AE195+AE199+AE203+AE211+AE207+AE215</f>
        <v>0</v>
      </c>
      <c r="AF166" s="37">
        <f t="shared" si="933"/>
        <v>407742.6</v>
      </c>
      <c r="AG166" s="37">
        <f>AG178+AG182+AG186+AG191+AG195+AG199+AG203+AG211+AG207+AG215</f>
        <v>0</v>
      </c>
      <c r="AH166" s="37">
        <f t="shared" si="934"/>
        <v>407742.6</v>
      </c>
      <c r="AI166" s="37">
        <f>AI178+AI182+AI186+AI191+AI195+AI199+AI203+AI211+AI207+AI215</f>
        <v>0</v>
      </c>
      <c r="AJ166" s="37">
        <f t="shared" si="935"/>
        <v>407742.6</v>
      </c>
      <c r="AK166" s="35">
        <f>AK178+AK182+AK186+AK191+AK195+AK199+AK203+AK211+AK207+AK215</f>
        <v>0</v>
      </c>
      <c r="AL166" s="37">
        <f t="shared" si="936"/>
        <v>407742.6</v>
      </c>
      <c r="AM166" s="37">
        <f>AM178+AM182+AM186+AM191+AM195+AM199+AM203+AM211+AM207+AM215</f>
        <v>0</v>
      </c>
      <c r="AN166" s="35">
        <f t="shared" si="937"/>
        <v>407742.6</v>
      </c>
      <c r="AO166" s="37">
        <f t="shared" ref="AO166:BS166" si="963">AO178+AO182+AO186+AO191+AO195+AO199+AO203+AO211+AO207</f>
        <v>525000</v>
      </c>
      <c r="AP166" s="37">
        <f t="shared" ref="AP166:AR166" si="964">AP178+AP182+AP186+AP191+AP195+AP199+AP203+AP211+AP207</f>
        <v>0</v>
      </c>
      <c r="AQ166" s="37">
        <f t="shared" si="487"/>
        <v>525000</v>
      </c>
      <c r="AR166" s="37">
        <f t="shared" si="964"/>
        <v>0</v>
      </c>
      <c r="AS166" s="37">
        <f t="shared" si="940"/>
        <v>525000</v>
      </c>
      <c r="AT166" s="37">
        <f t="shared" ref="AT166:AV166" si="965">AT178+AT182+AT186+AT191+AT195+AT199+AT203+AT211+AT207</f>
        <v>0</v>
      </c>
      <c r="AU166" s="37">
        <f t="shared" si="941"/>
        <v>525000</v>
      </c>
      <c r="AV166" s="37">
        <f t="shared" si="965"/>
        <v>0</v>
      </c>
      <c r="AW166" s="37">
        <f t="shared" si="942"/>
        <v>525000</v>
      </c>
      <c r="AX166" s="37">
        <f t="shared" ref="AX166:AZ166" si="966">AX178+AX182+AX186+AX191+AX195+AX199+AX203+AX211+AX207</f>
        <v>0</v>
      </c>
      <c r="AY166" s="37">
        <f t="shared" si="943"/>
        <v>525000</v>
      </c>
      <c r="AZ166" s="37">
        <f t="shared" si="966"/>
        <v>0</v>
      </c>
      <c r="BA166" s="37">
        <f t="shared" si="944"/>
        <v>525000</v>
      </c>
      <c r="BB166" s="37">
        <f t="shared" ref="BB166:BD166" si="967">BB178+BB182+BB186+BB191+BB195+BB199+BB203+BB211+BB207</f>
        <v>88311.4</v>
      </c>
      <c r="BC166" s="37">
        <f t="shared" si="945"/>
        <v>613311.4</v>
      </c>
      <c r="BD166" s="37">
        <f t="shared" si="967"/>
        <v>0</v>
      </c>
      <c r="BE166" s="37">
        <f t="shared" si="946"/>
        <v>613311.4</v>
      </c>
      <c r="BF166" s="37">
        <f t="shared" ref="BF166:BH166" si="968">BF178+BF182+BF186+BF191+BF195+BF199+BF203+BF211+BF207</f>
        <v>0</v>
      </c>
      <c r="BG166" s="37">
        <f t="shared" si="947"/>
        <v>613311.4</v>
      </c>
      <c r="BH166" s="37">
        <f t="shared" si="968"/>
        <v>0</v>
      </c>
      <c r="BI166" s="37">
        <f t="shared" si="948"/>
        <v>613311.4</v>
      </c>
      <c r="BJ166" s="37">
        <f t="shared" ref="BJ166:BL166" si="969">BJ178+BJ182+BJ186+BJ191+BJ195+BJ199+BJ203+BJ211+BJ207</f>
        <v>0</v>
      </c>
      <c r="BK166" s="37">
        <f t="shared" si="949"/>
        <v>613311.4</v>
      </c>
      <c r="BL166" s="35">
        <f t="shared" si="969"/>
        <v>0</v>
      </c>
      <c r="BM166" s="37">
        <f t="shared" si="950"/>
        <v>613311.4</v>
      </c>
      <c r="BN166" s="35">
        <f t="shared" ref="BN166:BP166" si="970">BN178+BN182+BN186+BN191+BN195+BN199+BN203+BN211+BN207</f>
        <v>0</v>
      </c>
      <c r="BO166" s="37">
        <f t="shared" si="951"/>
        <v>613311.4</v>
      </c>
      <c r="BP166" s="37">
        <f t="shared" si="970"/>
        <v>0</v>
      </c>
      <c r="BQ166" s="35">
        <f t="shared" si="952"/>
        <v>613311.4</v>
      </c>
      <c r="BR166" s="37">
        <f t="shared" si="963"/>
        <v>1125000</v>
      </c>
      <c r="BS166" s="37">
        <f t="shared" si="963"/>
        <v>0</v>
      </c>
      <c r="BT166" s="37">
        <f t="shared" si="488"/>
        <v>1125000</v>
      </c>
      <c r="BU166" s="37">
        <f t="shared" ref="BU166:BW166" si="971">BU178+BU182+BU186+BU191+BU195+BU199+BU203+BU211+BU207</f>
        <v>0</v>
      </c>
      <c r="BV166" s="37">
        <f t="shared" si="953"/>
        <v>1125000</v>
      </c>
      <c r="BW166" s="37">
        <f t="shared" si="971"/>
        <v>0</v>
      </c>
      <c r="BX166" s="37">
        <f t="shared" si="954"/>
        <v>1125000</v>
      </c>
      <c r="BY166" s="37">
        <f t="shared" ref="BY166:CA166" si="972">BY178+BY182+BY186+BY191+BY195+BY199+BY203+BY211+BY207</f>
        <v>0</v>
      </c>
      <c r="BZ166" s="37">
        <f t="shared" si="955"/>
        <v>1125000</v>
      </c>
      <c r="CA166" s="37">
        <f t="shared" si="972"/>
        <v>0</v>
      </c>
      <c r="CB166" s="37">
        <f t="shared" si="956"/>
        <v>1125000</v>
      </c>
      <c r="CC166" s="37">
        <f t="shared" ref="CC166:CE166" si="973">CC178+CC182+CC186+CC191+CC195+CC199+CC203+CC211+CC207</f>
        <v>0</v>
      </c>
      <c r="CD166" s="37">
        <f t="shared" si="957"/>
        <v>1125000</v>
      </c>
      <c r="CE166" s="37">
        <f t="shared" si="973"/>
        <v>-2.9103830456733704E-11</v>
      </c>
      <c r="CF166" s="37">
        <f t="shared" si="958"/>
        <v>1125000</v>
      </c>
      <c r="CG166" s="37">
        <f t="shared" ref="CG166:CI166" si="974">CG178+CG182+CG186+CG191+CG195+CG199+CG203+CG211+CG207</f>
        <v>0</v>
      </c>
      <c r="CH166" s="37">
        <f t="shared" si="959"/>
        <v>1125000</v>
      </c>
      <c r="CI166" s="37">
        <f t="shared" si="974"/>
        <v>0</v>
      </c>
      <c r="CJ166" s="37">
        <f t="shared" si="960"/>
        <v>1125000</v>
      </c>
      <c r="CK166" s="37">
        <f t="shared" ref="CK166:CM166" si="975">CK178+CK182+CK186+CK191+CK195+CK199+CK203+CK211+CK207</f>
        <v>0</v>
      </c>
      <c r="CL166" s="37">
        <f t="shared" si="961"/>
        <v>1125000</v>
      </c>
      <c r="CM166" s="37">
        <f t="shared" si="975"/>
        <v>0</v>
      </c>
      <c r="CN166" s="35">
        <f t="shared" si="962"/>
        <v>1125000</v>
      </c>
      <c r="CO166" s="31"/>
      <c r="CP166" s="24"/>
      <c r="CQ166" s="17"/>
    </row>
    <row r="167" spans="1:95" x14ac:dyDescent="0.35">
      <c r="A167" s="1"/>
      <c r="B167" s="59" t="s">
        <v>19</v>
      </c>
      <c r="C167" s="10"/>
      <c r="D167" s="36"/>
      <c r="E167" s="37"/>
      <c r="F167" s="37"/>
      <c r="G167" s="37"/>
      <c r="H167" s="37"/>
      <c r="I167" s="37"/>
      <c r="J167" s="37"/>
      <c r="K167" s="37">
        <f>K208</f>
        <v>0</v>
      </c>
      <c r="L167" s="37">
        <f t="shared" si="923"/>
        <v>0</v>
      </c>
      <c r="M167" s="37">
        <f>M208</f>
        <v>0</v>
      </c>
      <c r="N167" s="37">
        <f t="shared" si="924"/>
        <v>0</v>
      </c>
      <c r="O167" s="37">
        <f>O208</f>
        <v>256500</v>
      </c>
      <c r="P167" s="37">
        <f t="shared" si="925"/>
        <v>256500</v>
      </c>
      <c r="Q167" s="37">
        <f>Q208</f>
        <v>0</v>
      </c>
      <c r="R167" s="37">
        <f t="shared" si="926"/>
        <v>256500</v>
      </c>
      <c r="S167" s="37">
        <f>S208</f>
        <v>0</v>
      </c>
      <c r="T167" s="37">
        <f t="shared" si="927"/>
        <v>256500</v>
      </c>
      <c r="U167" s="37">
        <f>U208</f>
        <v>0</v>
      </c>
      <c r="V167" s="37">
        <f t="shared" si="928"/>
        <v>256500</v>
      </c>
      <c r="W167" s="37">
        <f>W208</f>
        <v>0</v>
      </c>
      <c r="X167" s="37">
        <f t="shared" si="929"/>
        <v>256500</v>
      </c>
      <c r="Y167" s="37">
        <f>Y208</f>
        <v>0</v>
      </c>
      <c r="Z167" s="37">
        <f t="shared" si="930"/>
        <v>256500</v>
      </c>
      <c r="AA167" s="37">
        <f>AA208</f>
        <v>0</v>
      </c>
      <c r="AB167" s="37">
        <f t="shared" si="931"/>
        <v>256500</v>
      </c>
      <c r="AC167" s="37">
        <f>AC208</f>
        <v>0</v>
      </c>
      <c r="AD167" s="37">
        <f t="shared" si="932"/>
        <v>256500</v>
      </c>
      <c r="AE167" s="37">
        <f>AE208</f>
        <v>0</v>
      </c>
      <c r="AF167" s="37">
        <f t="shared" si="933"/>
        <v>256500</v>
      </c>
      <c r="AG167" s="37">
        <f>AG208</f>
        <v>0</v>
      </c>
      <c r="AH167" s="37">
        <f t="shared" si="934"/>
        <v>256500</v>
      </c>
      <c r="AI167" s="37">
        <f>AI208</f>
        <v>0</v>
      </c>
      <c r="AJ167" s="37">
        <f t="shared" si="935"/>
        <v>256500</v>
      </c>
      <c r="AK167" s="35">
        <f>AK208</f>
        <v>0</v>
      </c>
      <c r="AL167" s="37">
        <f t="shared" si="936"/>
        <v>256500</v>
      </c>
      <c r="AM167" s="37">
        <f>AM208</f>
        <v>0</v>
      </c>
      <c r="AN167" s="35">
        <f t="shared" si="937"/>
        <v>256500</v>
      </c>
      <c r="AO167" s="37"/>
      <c r="AP167" s="37"/>
      <c r="AQ167" s="37"/>
      <c r="AR167" s="37"/>
      <c r="AS167" s="37"/>
      <c r="AT167" s="37"/>
      <c r="AU167" s="37"/>
      <c r="AV167" s="37"/>
      <c r="AW167" s="37">
        <f t="shared" si="942"/>
        <v>0</v>
      </c>
      <c r="AX167" s="37"/>
      <c r="AY167" s="37">
        <f t="shared" si="943"/>
        <v>0</v>
      </c>
      <c r="AZ167" s="37"/>
      <c r="BA167" s="37">
        <f t="shared" si="944"/>
        <v>0</v>
      </c>
      <c r="BB167" s="37"/>
      <c r="BC167" s="37">
        <f t="shared" si="945"/>
        <v>0</v>
      </c>
      <c r="BD167" s="37"/>
      <c r="BE167" s="37">
        <f t="shared" si="946"/>
        <v>0</v>
      </c>
      <c r="BF167" s="37"/>
      <c r="BG167" s="37">
        <f t="shared" si="947"/>
        <v>0</v>
      </c>
      <c r="BH167" s="37"/>
      <c r="BI167" s="37">
        <f t="shared" si="948"/>
        <v>0</v>
      </c>
      <c r="BJ167" s="37"/>
      <c r="BK167" s="37">
        <f t="shared" si="949"/>
        <v>0</v>
      </c>
      <c r="BL167" s="35"/>
      <c r="BM167" s="37">
        <f t="shared" si="950"/>
        <v>0</v>
      </c>
      <c r="BN167" s="35"/>
      <c r="BO167" s="37">
        <f t="shared" si="951"/>
        <v>0</v>
      </c>
      <c r="BP167" s="37"/>
      <c r="BQ167" s="35">
        <f t="shared" si="952"/>
        <v>0</v>
      </c>
      <c r="BR167" s="37"/>
      <c r="BS167" s="37"/>
      <c r="BT167" s="37"/>
      <c r="BU167" s="37"/>
      <c r="BV167" s="37"/>
      <c r="BW167" s="37"/>
      <c r="BX167" s="37"/>
      <c r="BY167" s="37"/>
      <c r="BZ167" s="37">
        <f t="shared" si="955"/>
        <v>0</v>
      </c>
      <c r="CA167" s="37"/>
      <c r="CB167" s="37">
        <f t="shared" si="956"/>
        <v>0</v>
      </c>
      <c r="CC167" s="37"/>
      <c r="CD167" s="37">
        <f t="shared" si="957"/>
        <v>0</v>
      </c>
      <c r="CE167" s="37"/>
      <c r="CF167" s="37">
        <f t="shared" si="958"/>
        <v>0</v>
      </c>
      <c r="CG167" s="37"/>
      <c r="CH167" s="37">
        <f t="shared" si="959"/>
        <v>0</v>
      </c>
      <c r="CI167" s="37"/>
      <c r="CJ167" s="37">
        <f t="shared" si="960"/>
        <v>0</v>
      </c>
      <c r="CK167" s="37"/>
      <c r="CL167" s="37">
        <f t="shared" si="961"/>
        <v>0</v>
      </c>
      <c r="CM167" s="37"/>
      <c r="CN167" s="35">
        <f t="shared" si="962"/>
        <v>0</v>
      </c>
      <c r="CO167" s="31"/>
      <c r="CP167" s="24"/>
      <c r="CQ167" s="17"/>
    </row>
    <row r="168" spans="1:95" ht="54" x14ac:dyDescent="0.35">
      <c r="A168" s="1" t="s">
        <v>164</v>
      </c>
      <c r="B168" s="59" t="s">
        <v>105</v>
      </c>
      <c r="C168" s="6" t="s">
        <v>106</v>
      </c>
      <c r="D168" s="34">
        <v>11495</v>
      </c>
      <c r="E168" s="35"/>
      <c r="F168" s="35">
        <f t="shared" si="486"/>
        <v>11495</v>
      </c>
      <c r="G168" s="35"/>
      <c r="H168" s="35">
        <f t="shared" si="921"/>
        <v>11495</v>
      </c>
      <c r="I168" s="35"/>
      <c r="J168" s="35">
        <f t="shared" si="922"/>
        <v>11495</v>
      </c>
      <c r="K168" s="35"/>
      <c r="L168" s="35">
        <f t="shared" si="923"/>
        <v>11495</v>
      </c>
      <c r="M168" s="35"/>
      <c r="N168" s="35">
        <f t="shared" si="924"/>
        <v>11495</v>
      </c>
      <c r="O168" s="78"/>
      <c r="P168" s="35">
        <f t="shared" si="925"/>
        <v>11495</v>
      </c>
      <c r="Q168" s="35"/>
      <c r="R168" s="35">
        <f t="shared" si="926"/>
        <v>11495</v>
      </c>
      <c r="S168" s="35"/>
      <c r="T168" s="35">
        <f t="shared" si="927"/>
        <v>11495</v>
      </c>
      <c r="U168" s="35"/>
      <c r="V168" s="35">
        <f t="shared" si="928"/>
        <v>11495</v>
      </c>
      <c r="W168" s="35"/>
      <c r="X168" s="35">
        <f t="shared" si="929"/>
        <v>11495</v>
      </c>
      <c r="Y168" s="35"/>
      <c r="Z168" s="35">
        <f t="shared" si="930"/>
        <v>11495</v>
      </c>
      <c r="AA168" s="35"/>
      <c r="AB168" s="35">
        <f t="shared" si="931"/>
        <v>11495</v>
      </c>
      <c r="AC168" s="35"/>
      <c r="AD168" s="35">
        <f t="shared" si="932"/>
        <v>11495</v>
      </c>
      <c r="AE168" s="35"/>
      <c r="AF168" s="35">
        <f t="shared" si="933"/>
        <v>11495</v>
      </c>
      <c r="AG168" s="35"/>
      <c r="AH168" s="35">
        <f t="shared" si="934"/>
        <v>11495</v>
      </c>
      <c r="AI168" s="35"/>
      <c r="AJ168" s="35">
        <f t="shared" si="935"/>
        <v>11495</v>
      </c>
      <c r="AK168" s="35"/>
      <c r="AL168" s="35">
        <f t="shared" si="936"/>
        <v>11495</v>
      </c>
      <c r="AM168" s="46"/>
      <c r="AN168" s="35">
        <f t="shared" si="937"/>
        <v>11495</v>
      </c>
      <c r="AO168" s="35">
        <v>0</v>
      </c>
      <c r="AP168" s="35"/>
      <c r="AQ168" s="35">
        <f t="shared" si="487"/>
        <v>0</v>
      </c>
      <c r="AR168" s="35"/>
      <c r="AS168" s="35">
        <f t="shared" si="940"/>
        <v>0</v>
      </c>
      <c r="AT168" s="35"/>
      <c r="AU168" s="35">
        <f t="shared" si="941"/>
        <v>0</v>
      </c>
      <c r="AV168" s="35"/>
      <c r="AW168" s="35">
        <f t="shared" si="942"/>
        <v>0</v>
      </c>
      <c r="AX168" s="35"/>
      <c r="AY168" s="35">
        <f t="shared" si="943"/>
        <v>0</v>
      </c>
      <c r="AZ168" s="35"/>
      <c r="BA168" s="35">
        <f t="shared" si="944"/>
        <v>0</v>
      </c>
      <c r="BB168" s="35"/>
      <c r="BC168" s="35">
        <f t="shared" si="945"/>
        <v>0</v>
      </c>
      <c r="BD168" s="35"/>
      <c r="BE168" s="35">
        <f t="shared" si="946"/>
        <v>0</v>
      </c>
      <c r="BF168" s="35"/>
      <c r="BG168" s="35">
        <f t="shared" si="947"/>
        <v>0</v>
      </c>
      <c r="BH168" s="35"/>
      <c r="BI168" s="35">
        <f t="shared" si="948"/>
        <v>0</v>
      </c>
      <c r="BJ168" s="35"/>
      <c r="BK168" s="35">
        <f t="shared" si="949"/>
        <v>0</v>
      </c>
      <c r="BL168" s="35"/>
      <c r="BM168" s="35">
        <f t="shared" si="950"/>
        <v>0</v>
      </c>
      <c r="BN168" s="35"/>
      <c r="BO168" s="35">
        <f t="shared" si="951"/>
        <v>0</v>
      </c>
      <c r="BP168" s="46"/>
      <c r="BQ168" s="35">
        <f t="shared" si="952"/>
        <v>0</v>
      </c>
      <c r="BR168" s="35">
        <v>0</v>
      </c>
      <c r="BS168" s="35"/>
      <c r="BT168" s="35">
        <f t="shared" si="488"/>
        <v>0</v>
      </c>
      <c r="BU168" s="35"/>
      <c r="BV168" s="35">
        <f t="shared" si="953"/>
        <v>0</v>
      </c>
      <c r="BW168" s="35"/>
      <c r="BX168" s="35">
        <f t="shared" si="954"/>
        <v>0</v>
      </c>
      <c r="BY168" s="35"/>
      <c r="BZ168" s="35">
        <f t="shared" si="955"/>
        <v>0</v>
      </c>
      <c r="CA168" s="35"/>
      <c r="CB168" s="35">
        <f t="shared" si="956"/>
        <v>0</v>
      </c>
      <c r="CC168" s="35"/>
      <c r="CD168" s="35">
        <f t="shared" si="957"/>
        <v>0</v>
      </c>
      <c r="CE168" s="35"/>
      <c r="CF168" s="35">
        <f t="shared" si="958"/>
        <v>0</v>
      </c>
      <c r="CG168" s="35"/>
      <c r="CH168" s="35">
        <f t="shared" si="959"/>
        <v>0</v>
      </c>
      <c r="CI168" s="35"/>
      <c r="CJ168" s="35">
        <f t="shared" si="960"/>
        <v>0</v>
      </c>
      <c r="CK168" s="35"/>
      <c r="CL168" s="35">
        <f t="shared" si="961"/>
        <v>0</v>
      </c>
      <c r="CM168" s="46"/>
      <c r="CN168" s="35">
        <f t="shared" si="962"/>
        <v>0</v>
      </c>
      <c r="CO168" s="29" t="s">
        <v>259</v>
      </c>
      <c r="CQ168" s="11"/>
    </row>
    <row r="169" spans="1:95" ht="54" x14ac:dyDescent="0.35">
      <c r="A169" s="1" t="s">
        <v>165</v>
      </c>
      <c r="B169" s="59" t="s">
        <v>107</v>
      </c>
      <c r="C169" s="10" t="s">
        <v>106</v>
      </c>
      <c r="D169" s="34">
        <v>5820.5</v>
      </c>
      <c r="E169" s="35"/>
      <c r="F169" s="35">
        <f t="shared" si="486"/>
        <v>5820.5</v>
      </c>
      <c r="G169" s="35"/>
      <c r="H169" s="35">
        <f t="shared" si="921"/>
        <v>5820.5</v>
      </c>
      <c r="I169" s="35"/>
      <c r="J169" s="35">
        <f t="shared" si="922"/>
        <v>5820.5</v>
      </c>
      <c r="K169" s="35"/>
      <c r="L169" s="35">
        <f t="shared" si="923"/>
        <v>5820.5</v>
      </c>
      <c r="M169" s="35"/>
      <c r="N169" s="35">
        <f t="shared" si="924"/>
        <v>5820.5</v>
      </c>
      <c r="O169" s="78"/>
      <c r="P169" s="35">
        <f t="shared" si="925"/>
        <v>5820.5</v>
      </c>
      <c r="Q169" s="35"/>
      <c r="R169" s="35">
        <f t="shared" si="926"/>
        <v>5820.5</v>
      </c>
      <c r="S169" s="35"/>
      <c r="T169" s="35">
        <f t="shared" si="927"/>
        <v>5820.5</v>
      </c>
      <c r="U169" s="35"/>
      <c r="V169" s="35">
        <f t="shared" si="928"/>
        <v>5820.5</v>
      </c>
      <c r="W169" s="35"/>
      <c r="X169" s="35">
        <f t="shared" si="929"/>
        <v>5820.5</v>
      </c>
      <c r="Y169" s="35"/>
      <c r="Z169" s="35">
        <f t="shared" si="930"/>
        <v>5820.5</v>
      </c>
      <c r="AA169" s="35">
        <v>-2580.8359999999998</v>
      </c>
      <c r="AB169" s="35">
        <f t="shared" si="931"/>
        <v>3239.6640000000002</v>
      </c>
      <c r="AC169" s="35"/>
      <c r="AD169" s="35">
        <f t="shared" si="932"/>
        <v>3239.6640000000002</v>
      </c>
      <c r="AE169" s="35"/>
      <c r="AF169" s="35">
        <f t="shared" si="933"/>
        <v>3239.6640000000002</v>
      </c>
      <c r="AG169" s="35"/>
      <c r="AH169" s="35">
        <f t="shared" si="934"/>
        <v>3239.6640000000002</v>
      </c>
      <c r="AI169" s="35"/>
      <c r="AJ169" s="35">
        <f t="shared" si="935"/>
        <v>3239.6640000000002</v>
      </c>
      <c r="AK169" s="35"/>
      <c r="AL169" s="35">
        <f t="shared" si="936"/>
        <v>3239.6640000000002</v>
      </c>
      <c r="AM169" s="46"/>
      <c r="AN169" s="35">
        <f t="shared" si="937"/>
        <v>3239.6640000000002</v>
      </c>
      <c r="AO169" s="35">
        <v>0</v>
      </c>
      <c r="AP169" s="35"/>
      <c r="AQ169" s="35">
        <f t="shared" si="487"/>
        <v>0</v>
      </c>
      <c r="AR169" s="35"/>
      <c r="AS169" s="35">
        <f t="shared" si="940"/>
        <v>0</v>
      </c>
      <c r="AT169" s="35"/>
      <c r="AU169" s="35">
        <f t="shared" si="941"/>
        <v>0</v>
      </c>
      <c r="AV169" s="35"/>
      <c r="AW169" s="35">
        <f t="shared" si="942"/>
        <v>0</v>
      </c>
      <c r="AX169" s="35"/>
      <c r="AY169" s="35">
        <f t="shared" si="943"/>
        <v>0</v>
      </c>
      <c r="AZ169" s="35"/>
      <c r="BA169" s="35">
        <f t="shared" si="944"/>
        <v>0</v>
      </c>
      <c r="BB169" s="35"/>
      <c r="BC169" s="35">
        <f t="shared" si="945"/>
        <v>0</v>
      </c>
      <c r="BD169" s="35"/>
      <c r="BE169" s="35">
        <f t="shared" si="946"/>
        <v>0</v>
      </c>
      <c r="BF169" s="35"/>
      <c r="BG169" s="35">
        <f t="shared" si="947"/>
        <v>0</v>
      </c>
      <c r="BH169" s="35"/>
      <c r="BI169" s="35">
        <f t="shared" si="948"/>
        <v>0</v>
      </c>
      <c r="BJ169" s="35"/>
      <c r="BK169" s="35">
        <f t="shared" si="949"/>
        <v>0</v>
      </c>
      <c r="BL169" s="35"/>
      <c r="BM169" s="35">
        <f t="shared" si="950"/>
        <v>0</v>
      </c>
      <c r="BN169" s="35"/>
      <c r="BO169" s="35">
        <f t="shared" si="951"/>
        <v>0</v>
      </c>
      <c r="BP169" s="46"/>
      <c r="BQ169" s="35">
        <f t="shared" si="952"/>
        <v>0</v>
      </c>
      <c r="BR169" s="35">
        <v>0</v>
      </c>
      <c r="BS169" s="35"/>
      <c r="BT169" s="35">
        <f t="shared" si="488"/>
        <v>0</v>
      </c>
      <c r="BU169" s="35"/>
      <c r="BV169" s="35">
        <f t="shared" si="953"/>
        <v>0</v>
      </c>
      <c r="BW169" s="35"/>
      <c r="BX169" s="35">
        <f t="shared" si="954"/>
        <v>0</v>
      </c>
      <c r="BY169" s="35"/>
      <c r="BZ169" s="35">
        <f t="shared" si="955"/>
        <v>0</v>
      </c>
      <c r="CA169" s="35"/>
      <c r="CB169" s="35">
        <f t="shared" si="956"/>
        <v>0</v>
      </c>
      <c r="CC169" s="35"/>
      <c r="CD169" s="35">
        <f t="shared" si="957"/>
        <v>0</v>
      </c>
      <c r="CE169" s="35"/>
      <c r="CF169" s="35">
        <f t="shared" si="958"/>
        <v>0</v>
      </c>
      <c r="CG169" s="35"/>
      <c r="CH169" s="35">
        <f t="shared" si="959"/>
        <v>0</v>
      </c>
      <c r="CI169" s="35"/>
      <c r="CJ169" s="35">
        <f t="shared" si="960"/>
        <v>0</v>
      </c>
      <c r="CK169" s="35"/>
      <c r="CL169" s="35">
        <f t="shared" si="961"/>
        <v>0</v>
      </c>
      <c r="CM169" s="46"/>
      <c r="CN169" s="35">
        <f t="shared" si="962"/>
        <v>0</v>
      </c>
      <c r="CO169" s="29" t="s">
        <v>260</v>
      </c>
      <c r="CQ169" s="11"/>
    </row>
    <row r="170" spans="1:95" ht="54" x14ac:dyDescent="0.35">
      <c r="A170" s="1" t="s">
        <v>166</v>
      </c>
      <c r="B170" s="59" t="s">
        <v>108</v>
      </c>
      <c r="C170" s="2" t="s">
        <v>106</v>
      </c>
      <c r="D170" s="34">
        <v>18000</v>
      </c>
      <c r="E170" s="35"/>
      <c r="F170" s="35">
        <f t="shared" si="486"/>
        <v>18000</v>
      </c>
      <c r="G170" s="35"/>
      <c r="H170" s="35">
        <f t="shared" si="921"/>
        <v>18000</v>
      </c>
      <c r="I170" s="35"/>
      <c r="J170" s="35">
        <f t="shared" si="922"/>
        <v>18000</v>
      </c>
      <c r="K170" s="35"/>
      <c r="L170" s="35">
        <f t="shared" si="923"/>
        <v>18000</v>
      </c>
      <c r="M170" s="35"/>
      <c r="N170" s="35">
        <f t="shared" si="924"/>
        <v>18000</v>
      </c>
      <c r="O170" s="78">
        <v>-18000</v>
      </c>
      <c r="P170" s="35">
        <f t="shared" si="925"/>
        <v>0</v>
      </c>
      <c r="Q170" s="35"/>
      <c r="R170" s="35">
        <f t="shared" si="926"/>
        <v>0</v>
      </c>
      <c r="S170" s="35"/>
      <c r="T170" s="35">
        <f t="shared" si="927"/>
        <v>0</v>
      </c>
      <c r="U170" s="35"/>
      <c r="V170" s="35">
        <f t="shared" si="928"/>
        <v>0</v>
      </c>
      <c r="W170" s="35"/>
      <c r="X170" s="35">
        <f t="shared" si="929"/>
        <v>0</v>
      </c>
      <c r="Y170" s="35"/>
      <c r="Z170" s="35">
        <f t="shared" si="930"/>
        <v>0</v>
      </c>
      <c r="AA170" s="35"/>
      <c r="AB170" s="35">
        <f t="shared" si="931"/>
        <v>0</v>
      </c>
      <c r="AC170" s="35"/>
      <c r="AD170" s="35">
        <f t="shared" si="932"/>
        <v>0</v>
      </c>
      <c r="AE170" s="35"/>
      <c r="AF170" s="35">
        <f t="shared" si="933"/>
        <v>0</v>
      </c>
      <c r="AG170" s="35"/>
      <c r="AH170" s="35">
        <f t="shared" si="934"/>
        <v>0</v>
      </c>
      <c r="AI170" s="35"/>
      <c r="AJ170" s="35">
        <f t="shared" si="935"/>
        <v>0</v>
      </c>
      <c r="AK170" s="35"/>
      <c r="AL170" s="35">
        <f t="shared" si="936"/>
        <v>0</v>
      </c>
      <c r="AM170" s="46"/>
      <c r="AN170" s="35">
        <f t="shared" si="937"/>
        <v>0</v>
      </c>
      <c r="AO170" s="35">
        <v>0</v>
      </c>
      <c r="AP170" s="35"/>
      <c r="AQ170" s="35">
        <f t="shared" si="487"/>
        <v>0</v>
      </c>
      <c r="AR170" s="35"/>
      <c r="AS170" s="35">
        <f t="shared" si="940"/>
        <v>0</v>
      </c>
      <c r="AT170" s="35"/>
      <c r="AU170" s="35">
        <f t="shared" si="941"/>
        <v>0</v>
      </c>
      <c r="AV170" s="35"/>
      <c r="AW170" s="35">
        <f t="shared" si="942"/>
        <v>0</v>
      </c>
      <c r="AX170" s="35">
        <v>18000</v>
      </c>
      <c r="AY170" s="35">
        <f t="shared" si="943"/>
        <v>18000</v>
      </c>
      <c r="AZ170" s="35"/>
      <c r="BA170" s="35">
        <f t="shared" si="944"/>
        <v>18000</v>
      </c>
      <c r="BB170" s="35"/>
      <c r="BC170" s="35">
        <f t="shared" si="945"/>
        <v>18000</v>
      </c>
      <c r="BD170" s="35"/>
      <c r="BE170" s="35">
        <f t="shared" si="946"/>
        <v>18000</v>
      </c>
      <c r="BF170" s="35"/>
      <c r="BG170" s="35">
        <f t="shared" si="947"/>
        <v>18000</v>
      </c>
      <c r="BH170" s="35"/>
      <c r="BI170" s="35">
        <f t="shared" si="948"/>
        <v>18000</v>
      </c>
      <c r="BJ170" s="35"/>
      <c r="BK170" s="35">
        <f t="shared" si="949"/>
        <v>18000</v>
      </c>
      <c r="BL170" s="35"/>
      <c r="BM170" s="35">
        <f t="shared" si="950"/>
        <v>18000</v>
      </c>
      <c r="BN170" s="35"/>
      <c r="BO170" s="35">
        <f t="shared" si="951"/>
        <v>18000</v>
      </c>
      <c r="BP170" s="46"/>
      <c r="BQ170" s="35">
        <f t="shared" si="952"/>
        <v>18000</v>
      </c>
      <c r="BR170" s="35">
        <v>180000</v>
      </c>
      <c r="BS170" s="35"/>
      <c r="BT170" s="35">
        <f t="shared" si="488"/>
        <v>180000</v>
      </c>
      <c r="BU170" s="35"/>
      <c r="BV170" s="35">
        <f t="shared" si="953"/>
        <v>180000</v>
      </c>
      <c r="BW170" s="35"/>
      <c r="BX170" s="35">
        <f t="shared" si="954"/>
        <v>180000</v>
      </c>
      <c r="BY170" s="35"/>
      <c r="BZ170" s="35">
        <f t="shared" si="955"/>
        <v>180000</v>
      </c>
      <c r="CA170" s="35"/>
      <c r="CB170" s="35">
        <f t="shared" si="956"/>
        <v>180000</v>
      </c>
      <c r="CC170" s="35"/>
      <c r="CD170" s="35">
        <f t="shared" si="957"/>
        <v>180000</v>
      </c>
      <c r="CE170" s="35"/>
      <c r="CF170" s="35">
        <f t="shared" si="958"/>
        <v>180000</v>
      </c>
      <c r="CG170" s="35"/>
      <c r="CH170" s="35">
        <f t="shared" si="959"/>
        <v>180000</v>
      </c>
      <c r="CI170" s="35"/>
      <c r="CJ170" s="35">
        <f t="shared" si="960"/>
        <v>180000</v>
      </c>
      <c r="CK170" s="35"/>
      <c r="CL170" s="35">
        <f t="shared" si="961"/>
        <v>180000</v>
      </c>
      <c r="CM170" s="46"/>
      <c r="CN170" s="35">
        <f t="shared" si="962"/>
        <v>180000</v>
      </c>
      <c r="CO170" s="30" t="s">
        <v>261</v>
      </c>
      <c r="CQ170" s="11"/>
    </row>
    <row r="171" spans="1:95" ht="54" x14ac:dyDescent="0.35">
      <c r="A171" s="1" t="s">
        <v>167</v>
      </c>
      <c r="B171" s="59" t="s">
        <v>109</v>
      </c>
      <c r="C171" s="10" t="s">
        <v>106</v>
      </c>
      <c r="D171" s="34">
        <v>0</v>
      </c>
      <c r="E171" s="35"/>
      <c r="F171" s="35">
        <f t="shared" si="486"/>
        <v>0</v>
      </c>
      <c r="G171" s="35"/>
      <c r="H171" s="35">
        <f t="shared" si="921"/>
        <v>0</v>
      </c>
      <c r="I171" s="35"/>
      <c r="J171" s="35">
        <f t="shared" si="922"/>
        <v>0</v>
      </c>
      <c r="K171" s="35"/>
      <c r="L171" s="35">
        <f t="shared" si="923"/>
        <v>0</v>
      </c>
      <c r="M171" s="35"/>
      <c r="N171" s="35">
        <f t="shared" si="924"/>
        <v>0</v>
      </c>
      <c r="O171" s="78"/>
      <c r="P171" s="35">
        <f t="shared" si="925"/>
        <v>0</v>
      </c>
      <c r="Q171" s="35"/>
      <c r="R171" s="35">
        <f t="shared" si="926"/>
        <v>0</v>
      </c>
      <c r="S171" s="35"/>
      <c r="T171" s="35">
        <f t="shared" si="927"/>
        <v>0</v>
      </c>
      <c r="U171" s="35"/>
      <c r="V171" s="35">
        <f t="shared" si="928"/>
        <v>0</v>
      </c>
      <c r="W171" s="35"/>
      <c r="X171" s="35">
        <f t="shared" si="929"/>
        <v>0</v>
      </c>
      <c r="Y171" s="35"/>
      <c r="Z171" s="35">
        <f t="shared" si="930"/>
        <v>0</v>
      </c>
      <c r="AA171" s="35"/>
      <c r="AB171" s="35">
        <f t="shared" si="931"/>
        <v>0</v>
      </c>
      <c r="AC171" s="35"/>
      <c r="AD171" s="35">
        <f t="shared" si="932"/>
        <v>0</v>
      </c>
      <c r="AE171" s="35"/>
      <c r="AF171" s="35">
        <f t="shared" si="933"/>
        <v>0</v>
      </c>
      <c r="AG171" s="35"/>
      <c r="AH171" s="35">
        <f t="shared" si="934"/>
        <v>0</v>
      </c>
      <c r="AI171" s="35"/>
      <c r="AJ171" s="35">
        <f t="shared" si="935"/>
        <v>0</v>
      </c>
      <c r="AK171" s="35"/>
      <c r="AL171" s="35">
        <f t="shared" si="936"/>
        <v>0</v>
      </c>
      <c r="AM171" s="46"/>
      <c r="AN171" s="35">
        <f t="shared" si="937"/>
        <v>0</v>
      </c>
      <c r="AO171" s="35">
        <v>7202.2</v>
      </c>
      <c r="AP171" s="35"/>
      <c r="AQ171" s="35">
        <f t="shared" si="487"/>
        <v>7202.2</v>
      </c>
      <c r="AR171" s="35"/>
      <c r="AS171" s="35">
        <f t="shared" si="940"/>
        <v>7202.2</v>
      </c>
      <c r="AT171" s="35"/>
      <c r="AU171" s="35">
        <f t="shared" si="941"/>
        <v>7202.2</v>
      </c>
      <c r="AV171" s="35"/>
      <c r="AW171" s="35">
        <f t="shared" si="942"/>
        <v>7202.2</v>
      </c>
      <c r="AX171" s="35"/>
      <c r="AY171" s="35">
        <f t="shared" si="943"/>
        <v>7202.2</v>
      </c>
      <c r="AZ171" s="35"/>
      <c r="BA171" s="35">
        <f t="shared" si="944"/>
        <v>7202.2</v>
      </c>
      <c r="BB171" s="35"/>
      <c r="BC171" s="35">
        <f t="shared" si="945"/>
        <v>7202.2</v>
      </c>
      <c r="BD171" s="35"/>
      <c r="BE171" s="35">
        <f t="shared" si="946"/>
        <v>7202.2</v>
      </c>
      <c r="BF171" s="35"/>
      <c r="BG171" s="35">
        <f t="shared" si="947"/>
        <v>7202.2</v>
      </c>
      <c r="BH171" s="35"/>
      <c r="BI171" s="35">
        <f t="shared" si="948"/>
        <v>7202.2</v>
      </c>
      <c r="BJ171" s="35"/>
      <c r="BK171" s="35">
        <f t="shared" si="949"/>
        <v>7202.2</v>
      </c>
      <c r="BL171" s="35"/>
      <c r="BM171" s="35">
        <f t="shared" si="950"/>
        <v>7202.2</v>
      </c>
      <c r="BN171" s="35"/>
      <c r="BO171" s="35">
        <f t="shared" si="951"/>
        <v>7202.2</v>
      </c>
      <c r="BP171" s="46"/>
      <c r="BQ171" s="35">
        <f t="shared" si="952"/>
        <v>7202.2</v>
      </c>
      <c r="BR171" s="35">
        <v>0</v>
      </c>
      <c r="BS171" s="35"/>
      <c r="BT171" s="35">
        <f t="shared" si="488"/>
        <v>0</v>
      </c>
      <c r="BU171" s="35"/>
      <c r="BV171" s="35">
        <f t="shared" si="953"/>
        <v>0</v>
      </c>
      <c r="BW171" s="35"/>
      <c r="BX171" s="35">
        <f t="shared" si="954"/>
        <v>0</v>
      </c>
      <c r="BY171" s="35"/>
      <c r="BZ171" s="35">
        <f t="shared" si="955"/>
        <v>0</v>
      </c>
      <c r="CA171" s="35"/>
      <c r="CB171" s="35">
        <f t="shared" si="956"/>
        <v>0</v>
      </c>
      <c r="CC171" s="35"/>
      <c r="CD171" s="35">
        <f t="shared" si="957"/>
        <v>0</v>
      </c>
      <c r="CE171" s="35"/>
      <c r="CF171" s="35">
        <f t="shared" si="958"/>
        <v>0</v>
      </c>
      <c r="CG171" s="35"/>
      <c r="CH171" s="35">
        <f t="shared" si="959"/>
        <v>0</v>
      </c>
      <c r="CI171" s="35"/>
      <c r="CJ171" s="35">
        <f t="shared" si="960"/>
        <v>0</v>
      </c>
      <c r="CK171" s="35"/>
      <c r="CL171" s="35">
        <f t="shared" si="961"/>
        <v>0</v>
      </c>
      <c r="CM171" s="46"/>
      <c r="CN171" s="35">
        <f t="shared" si="962"/>
        <v>0</v>
      </c>
      <c r="CO171" s="29" t="s">
        <v>262</v>
      </c>
      <c r="CQ171" s="11"/>
    </row>
    <row r="172" spans="1:95" ht="54" x14ac:dyDescent="0.35">
      <c r="A172" s="1" t="s">
        <v>168</v>
      </c>
      <c r="B172" s="59" t="s">
        <v>110</v>
      </c>
      <c r="C172" s="6" t="s">
        <v>106</v>
      </c>
      <c r="D172" s="34">
        <v>0</v>
      </c>
      <c r="E172" s="35"/>
      <c r="F172" s="35">
        <f t="shared" si="486"/>
        <v>0</v>
      </c>
      <c r="G172" s="35"/>
      <c r="H172" s="35">
        <f t="shared" si="921"/>
        <v>0</v>
      </c>
      <c r="I172" s="35"/>
      <c r="J172" s="35">
        <f t="shared" si="922"/>
        <v>0</v>
      </c>
      <c r="K172" s="35"/>
      <c r="L172" s="35">
        <f t="shared" si="923"/>
        <v>0</v>
      </c>
      <c r="M172" s="35"/>
      <c r="N172" s="35">
        <f t="shared" si="924"/>
        <v>0</v>
      </c>
      <c r="O172" s="78"/>
      <c r="P172" s="35">
        <f t="shared" si="925"/>
        <v>0</v>
      </c>
      <c r="Q172" s="35"/>
      <c r="R172" s="35">
        <f t="shared" si="926"/>
        <v>0</v>
      </c>
      <c r="S172" s="35"/>
      <c r="T172" s="35">
        <f t="shared" si="927"/>
        <v>0</v>
      </c>
      <c r="U172" s="35"/>
      <c r="V172" s="35">
        <f t="shared" si="928"/>
        <v>0</v>
      </c>
      <c r="W172" s="35"/>
      <c r="X172" s="35">
        <f t="shared" si="929"/>
        <v>0</v>
      </c>
      <c r="Y172" s="35"/>
      <c r="Z172" s="35">
        <f t="shared" si="930"/>
        <v>0</v>
      </c>
      <c r="AA172" s="35"/>
      <c r="AB172" s="35">
        <f t="shared" si="931"/>
        <v>0</v>
      </c>
      <c r="AC172" s="35"/>
      <c r="AD172" s="35">
        <f t="shared" si="932"/>
        <v>0</v>
      </c>
      <c r="AE172" s="35"/>
      <c r="AF172" s="35">
        <f t="shared" si="933"/>
        <v>0</v>
      </c>
      <c r="AG172" s="35"/>
      <c r="AH172" s="35">
        <f t="shared" si="934"/>
        <v>0</v>
      </c>
      <c r="AI172" s="35"/>
      <c r="AJ172" s="35">
        <f t="shared" si="935"/>
        <v>0</v>
      </c>
      <c r="AK172" s="35"/>
      <c r="AL172" s="35">
        <f t="shared" si="936"/>
        <v>0</v>
      </c>
      <c r="AM172" s="46"/>
      <c r="AN172" s="35">
        <f t="shared" si="937"/>
        <v>0</v>
      </c>
      <c r="AO172" s="35">
        <v>9362.9</v>
      </c>
      <c r="AP172" s="35"/>
      <c r="AQ172" s="35">
        <f t="shared" si="487"/>
        <v>9362.9</v>
      </c>
      <c r="AR172" s="35"/>
      <c r="AS172" s="35">
        <f t="shared" si="940"/>
        <v>9362.9</v>
      </c>
      <c r="AT172" s="35"/>
      <c r="AU172" s="35">
        <f t="shared" si="941"/>
        <v>9362.9</v>
      </c>
      <c r="AV172" s="35"/>
      <c r="AW172" s="35">
        <f t="shared" si="942"/>
        <v>9362.9</v>
      </c>
      <c r="AX172" s="35"/>
      <c r="AY172" s="35">
        <f t="shared" si="943"/>
        <v>9362.9</v>
      </c>
      <c r="AZ172" s="35"/>
      <c r="BA172" s="35">
        <f t="shared" si="944"/>
        <v>9362.9</v>
      </c>
      <c r="BB172" s="35"/>
      <c r="BC172" s="35">
        <f t="shared" si="945"/>
        <v>9362.9</v>
      </c>
      <c r="BD172" s="35"/>
      <c r="BE172" s="35">
        <f t="shared" si="946"/>
        <v>9362.9</v>
      </c>
      <c r="BF172" s="35"/>
      <c r="BG172" s="35">
        <f t="shared" si="947"/>
        <v>9362.9</v>
      </c>
      <c r="BH172" s="35"/>
      <c r="BI172" s="35">
        <f t="shared" si="948"/>
        <v>9362.9</v>
      </c>
      <c r="BJ172" s="35"/>
      <c r="BK172" s="35">
        <f t="shared" si="949"/>
        <v>9362.9</v>
      </c>
      <c r="BL172" s="35"/>
      <c r="BM172" s="35">
        <f t="shared" si="950"/>
        <v>9362.9</v>
      </c>
      <c r="BN172" s="35"/>
      <c r="BO172" s="35">
        <f t="shared" si="951"/>
        <v>9362.9</v>
      </c>
      <c r="BP172" s="46"/>
      <c r="BQ172" s="35">
        <f t="shared" si="952"/>
        <v>9362.9</v>
      </c>
      <c r="BR172" s="35">
        <v>0</v>
      </c>
      <c r="BS172" s="35"/>
      <c r="BT172" s="35">
        <f t="shared" si="488"/>
        <v>0</v>
      </c>
      <c r="BU172" s="35"/>
      <c r="BV172" s="35">
        <f t="shared" si="953"/>
        <v>0</v>
      </c>
      <c r="BW172" s="35"/>
      <c r="BX172" s="35">
        <f t="shared" si="954"/>
        <v>0</v>
      </c>
      <c r="BY172" s="35"/>
      <c r="BZ172" s="35">
        <f t="shared" si="955"/>
        <v>0</v>
      </c>
      <c r="CA172" s="35"/>
      <c r="CB172" s="35">
        <f t="shared" si="956"/>
        <v>0</v>
      </c>
      <c r="CC172" s="35"/>
      <c r="CD172" s="35">
        <f t="shared" si="957"/>
        <v>0</v>
      </c>
      <c r="CE172" s="35"/>
      <c r="CF172" s="35">
        <f t="shared" si="958"/>
        <v>0</v>
      </c>
      <c r="CG172" s="35"/>
      <c r="CH172" s="35">
        <f t="shared" si="959"/>
        <v>0</v>
      </c>
      <c r="CI172" s="35"/>
      <c r="CJ172" s="35">
        <f t="shared" si="960"/>
        <v>0</v>
      </c>
      <c r="CK172" s="35"/>
      <c r="CL172" s="35">
        <f t="shared" si="961"/>
        <v>0</v>
      </c>
      <c r="CM172" s="46"/>
      <c r="CN172" s="35">
        <f t="shared" si="962"/>
        <v>0</v>
      </c>
      <c r="CO172" s="29" t="s">
        <v>263</v>
      </c>
      <c r="CQ172" s="11"/>
    </row>
    <row r="173" spans="1:95" ht="54" x14ac:dyDescent="0.35">
      <c r="A173" s="1" t="s">
        <v>169</v>
      </c>
      <c r="B173" s="59" t="s">
        <v>111</v>
      </c>
      <c r="C173" s="60" t="s">
        <v>106</v>
      </c>
      <c r="D173" s="34">
        <v>0</v>
      </c>
      <c r="E173" s="35"/>
      <c r="F173" s="35">
        <f t="shared" si="486"/>
        <v>0</v>
      </c>
      <c r="G173" s="35"/>
      <c r="H173" s="35">
        <f t="shared" si="921"/>
        <v>0</v>
      </c>
      <c r="I173" s="35"/>
      <c r="J173" s="35">
        <f t="shared" si="922"/>
        <v>0</v>
      </c>
      <c r="K173" s="35"/>
      <c r="L173" s="35">
        <f t="shared" si="923"/>
        <v>0</v>
      </c>
      <c r="M173" s="35"/>
      <c r="N173" s="35">
        <f t="shared" si="924"/>
        <v>0</v>
      </c>
      <c r="O173" s="78"/>
      <c r="P173" s="35">
        <f t="shared" si="925"/>
        <v>0</v>
      </c>
      <c r="Q173" s="35"/>
      <c r="R173" s="35">
        <f t="shared" si="926"/>
        <v>0</v>
      </c>
      <c r="S173" s="35"/>
      <c r="T173" s="35">
        <f t="shared" si="927"/>
        <v>0</v>
      </c>
      <c r="U173" s="35"/>
      <c r="V173" s="35">
        <f t="shared" si="928"/>
        <v>0</v>
      </c>
      <c r="W173" s="35"/>
      <c r="X173" s="35">
        <f t="shared" si="929"/>
        <v>0</v>
      </c>
      <c r="Y173" s="35"/>
      <c r="Z173" s="35">
        <f t="shared" si="930"/>
        <v>0</v>
      </c>
      <c r="AA173" s="35"/>
      <c r="AB173" s="35">
        <f t="shared" si="931"/>
        <v>0</v>
      </c>
      <c r="AC173" s="35"/>
      <c r="AD173" s="35">
        <f t="shared" si="932"/>
        <v>0</v>
      </c>
      <c r="AE173" s="35"/>
      <c r="AF173" s="35">
        <f t="shared" si="933"/>
        <v>0</v>
      </c>
      <c r="AG173" s="35"/>
      <c r="AH173" s="35">
        <f t="shared" si="934"/>
        <v>0</v>
      </c>
      <c r="AI173" s="35"/>
      <c r="AJ173" s="35">
        <f t="shared" si="935"/>
        <v>0</v>
      </c>
      <c r="AK173" s="35"/>
      <c r="AL173" s="35">
        <f t="shared" si="936"/>
        <v>0</v>
      </c>
      <c r="AM173" s="46"/>
      <c r="AN173" s="35">
        <f t="shared" si="937"/>
        <v>0</v>
      </c>
      <c r="AO173" s="35">
        <v>7202.2</v>
      </c>
      <c r="AP173" s="35"/>
      <c r="AQ173" s="35">
        <f t="shared" si="487"/>
        <v>7202.2</v>
      </c>
      <c r="AR173" s="35"/>
      <c r="AS173" s="35">
        <f t="shared" si="940"/>
        <v>7202.2</v>
      </c>
      <c r="AT173" s="35"/>
      <c r="AU173" s="35">
        <f t="shared" si="941"/>
        <v>7202.2</v>
      </c>
      <c r="AV173" s="35"/>
      <c r="AW173" s="35">
        <f t="shared" si="942"/>
        <v>7202.2</v>
      </c>
      <c r="AX173" s="35"/>
      <c r="AY173" s="35">
        <f t="shared" si="943"/>
        <v>7202.2</v>
      </c>
      <c r="AZ173" s="35"/>
      <c r="BA173" s="35">
        <f t="shared" si="944"/>
        <v>7202.2</v>
      </c>
      <c r="BB173" s="35"/>
      <c r="BC173" s="35">
        <f t="shared" si="945"/>
        <v>7202.2</v>
      </c>
      <c r="BD173" s="35"/>
      <c r="BE173" s="35">
        <f t="shared" si="946"/>
        <v>7202.2</v>
      </c>
      <c r="BF173" s="35"/>
      <c r="BG173" s="35">
        <f t="shared" si="947"/>
        <v>7202.2</v>
      </c>
      <c r="BH173" s="35"/>
      <c r="BI173" s="35">
        <f t="shared" si="948"/>
        <v>7202.2</v>
      </c>
      <c r="BJ173" s="35"/>
      <c r="BK173" s="35">
        <f t="shared" si="949"/>
        <v>7202.2</v>
      </c>
      <c r="BL173" s="35"/>
      <c r="BM173" s="35">
        <f t="shared" si="950"/>
        <v>7202.2</v>
      </c>
      <c r="BN173" s="35"/>
      <c r="BO173" s="35">
        <f t="shared" si="951"/>
        <v>7202.2</v>
      </c>
      <c r="BP173" s="46"/>
      <c r="BQ173" s="35">
        <f t="shared" si="952"/>
        <v>7202.2</v>
      </c>
      <c r="BR173" s="35">
        <v>40000</v>
      </c>
      <c r="BS173" s="35"/>
      <c r="BT173" s="35">
        <f t="shared" si="488"/>
        <v>40000</v>
      </c>
      <c r="BU173" s="35"/>
      <c r="BV173" s="35">
        <f t="shared" si="953"/>
        <v>40000</v>
      </c>
      <c r="BW173" s="35"/>
      <c r="BX173" s="35">
        <f t="shared" si="954"/>
        <v>40000</v>
      </c>
      <c r="BY173" s="35"/>
      <c r="BZ173" s="35">
        <f t="shared" si="955"/>
        <v>40000</v>
      </c>
      <c r="CA173" s="35"/>
      <c r="CB173" s="35">
        <f t="shared" si="956"/>
        <v>40000</v>
      </c>
      <c r="CC173" s="35"/>
      <c r="CD173" s="35">
        <f t="shared" si="957"/>
        <v>40000</v>
      </c>
      <c r="CE173" s="35"/>
      <c r="CF173" s="35">
        <f t="shared" si="958"/>
        <v>40000</v>
      </c>
      <c r="CG173" s="35"/>
      <c r="CH173" s="35">
        <f t="shared" si="959"/>
        <v>40000</v>
      </c>
      <c r="CI173" s="35"/>
      <c r="CJ173" s="35">
        <f t="shared" si="960"/>
        <v>40000</v>
      </c>
      <c r="CK173" s="35"/>
      <c r="CL173" s="35">
        <f t="shared" si="961"/>
        <v>40000</v>
      </c>
      <c r="CM173" s="46"/>
      <c r="CN173" s="35">
        <f t="shared" si="962"/>
        <v>40000</v>
      </c>
      <c r="CO173" s="29" t="s">
        <v>264</v>
      </c>
      <c r="CQ173" s="11"/>
    </row>
    <row r="174" spans="1:95" ht="54" x14ac:dyDescent="0.35">
      <c r="A174" s="1" t="s">
        <v>170</v>
      </c>
      <c r="B174" s="59" t="s">
        <v>112</v>
      </c>
      <c r="C174" s="60" t="s">
        <v>106</v>
      </c>
      <c r="D174" s="34">
        <v>14272.2</v>
      </c>
      <c r="E174" s="35"/>
      <c r="F174" s="35">
        <f t="shared" si="486"/>
        <v>14272.2</v>
      </c>
      <c r="G174" s="35"/>
      <c r="H174" s="35">
        <f t="shared" si="921"/>
        <v>14272.2</v>
      </c>
      <c r="I174" s="35"/>
      <c r="J174" s="35">
        <f t="shared" si="922"/>
        <v>14272.2</v>
      </c>
      <c r="K174" s="35"/>
      <c r="L174" s="35">
        <f t="shared" si="923"/>
        <v>14272.2</v>
      </c>
      <c r="M174" s="35"/>
      <c r="N174" s="35">
        <f t="shared" si="924"/>
        <v>14272.2</v>
      </c>
      <c r="O174" s="78">
        <v>-14272.2</v>
      </c>
      <c r="P174" s="35">
        <f t="shared" si="925"/>
        <v>0</v>
      </c>
      <c r="Q174" s="35"/>
      <c r="R174" s="35">
        <f t="shared" si="926"/>
        <v>0</v>
      </c>
      <c r="S174" s="35"/>
      <c r="T174" s="35">
        <f t="shared" si="927"/>
        <v>0</v>
      </c>
      <c r="U174" s="35"/>
      <c r="V174" s="35">
        <f t="shared" si="928"/>
        <v>0</v>
      </c>
      <c r="W174" s="35"/>
      <c r="X174" s="35">
        <f t="shared" si="929"/>
        <v>0</v>
      </c>
      <c r="Y174" s="35"/>
      <c r="Z174" s="35">
        <f t="shared" si="930"/>
        <v>0</v>
      </c>
      <c r="AA174" s="35"/>
      <c r="AB174" s="35">
        <f t="shared" si="931"/>
        <v>0</v>
      </c>
      <c r="AC174" s="35"/>
      <c r="AD174" s="35">
        <f t="shared" si="932"/>
        <v>0</v>
      </c>
      <c r="AE174" s="35"/>
      <c r="AF174" s="35">
        <f t="shared" si="933"/>
        <v>0</v>
      </c>
      <c r="AG174" s="35"/>
      <c r="AH174" s="35">
        <f t="shared" si="934"/>
        <v>0</v>
      </c>
      <c r="AI174" s="35"/>
      <c r="AJ174" s="35">
        <f t="shared" si="935"/>
        <v>0</v>
      </c>
      <c r="AK174" s="35"/>
      <c r="AL174" s="35">
        <f t="shared" si="936"/>
        <v>0</v>
      </c>
      <c r="AM174" s="46"/>
      <c r="AN174" s="35">
        <f t="shared" si="937"/>
        <v>0</v>
      </c>
      <c r="AO174" s="35">
        <v>0</v>
      </c>
      <c r="AP174" s="35"/>
      <c r="AQ174" s="35">
        <f t="shared" si="487"/>
        <v>0</v>
      </c>
      <c r="AR174" s="35"/>
      <c r="AS174" s="35">
        <f t="shared" si="940"/>
        <v>0</v>
      </c>
      <c r="AT174" s="35"/>
      <c r="AU174" s="35">
        <f t="shared" si="941"/>
        <v>0</v>
      </c>
      <c r="AV174" s="35"/>
      <c r="AW174" s="35">
        <f t="shared" si="942"/>
        <v>0</v>
      </c>
      <c r="AX174" s="35"/>
      <c r="AY174" s="35">
        <f t="shared" si="943"/>
        <v>0</v>
      </c>
      <c r="AZ174" s="35"/>
      <c r="BA174" s="35">
        <f t="shared" si="944"/>
        <v>0</v>
      </c>
      <c r="BB174" s="35"/>
      <c r="BC174" s="35">
        <f t="shared" si="945"/>
        <v>0</v>
      </c>
      <c r="BD174" s="35"/>
      <c r="BE174" s="35">
        <f t="shared" si="946"/>
        <v>0</v>
      </c>
      <c r="BF174" s="35"/>
      <c r="BG174" s="35">
        <f t="shared" si="947"/>
        <v>0</v>
      </c>
      <c r="BH174" s="35"/>
      <c r="BI174" s="35">
        <f t="shared" si="948"/>
        <v>0</v>
      </c>
      <c r="BJ174" s="35"/>
      <c r="BK174" s="35">
        <f t="shared" si="949"/>
        <v>0</v>
      </c>
      <c r="BL174" s="35"/>
      <c r="BM174" s="35">
        <f t="shared" si="950"/>
        <v>0</v>
      </c>
      <c r="BN174" s="35"/>
      <c r="BO174" s="35">
        <f t="shared" si="951"/>
        <v>0</v>
      </c>
      <c r="BP174" s="46"/>
      <c r="BQ174" s="35">
        <f t="shared" si="952"/>
        <v>0</v>
      </c>
      <c r="BR174" s="35">
        <v>0</v>
      </c>
      <c r="BS174" s="35"/>
      <c r="BT174" s="35">
        <f t="shared" si="488"/>
        <v>0</v>
      </c>
      <c r="BU174" s="35"/>
      <c r="BV174" s="35">
        <f t="shared" si="953"/>
        <v>0</v>
      </c>
      <c r="BW174" s="35"/>
      <c r="BX174" s="35">
        <f t="shared" si="954"/>
        <v>0</v>
      </c>
      <c r="BY174" s="35"/>
      <c r="BZ174" s="35">
        <f t="shared" si="955"/>
        <v>0</v>
      </c>
      <c r="CA174" s="35">
        <v>14272.2</v>
      </c>
      <c r="CB174" s="35">
        <f t="shared" si="956"/>
        <v>14272.2</v>
      </c>
      <c r="CC174" s="35"/>
      <c r="CD174" s="35">
        <f t="shared" si="957"/>
        <v>14272.2</v>
      </c>
      <c r="CE174" s="35"/>
      <c r="CF174" s="35">
        <f t="shared" si="958"/>
        <v>14272.2</v>
      </c>
      <c r="CG174" s="35"/>
      <c r="CH174" s="35">
        <f t="shared" si="959"/>
        <v>14272.2</v>
      </c>
      <c r="CI174" s="35"/>
      <c r="CJ174" s="35">
        <f t="shared" si="960"/>
        <v>14272.2</v>
      </c>
      <c r="CK174" s="35"/>
      <c r="CL174" s="35">
        <f t="shared" si="961"/>
        <v>14272.2</v>
      </c>
      <c r="CM174" s="46"/>
      <c r="CN174" s="35">
        <f t="shared" si="962"/>
        <v>14272.2</v>
      </c>
      <c r="CO174" s="29" t="s">
        <v>265</v>
      </c>
      <c r="CQ174" s="11"/>
    </row>
    <row r="175" spans="1:95" ht="80.25" hidden="1" customHeight="1" x14ac:dyDescent="0.35">
      <c r="A175" s="1" t="s">
        <v>171</v>
      </c>
      <c r="B175" s="59" t="s">
        <v>113</v>
      </c>
      <c r="C175" s="60" t="s">
        <v>106</v>
      </c>
      <c r="D175" s="34">
        <f>D177+D178</f>
        <v>0</v>
      </c>
      <c r="E175" s="35">
        <f>E177+E178</f>
        <v>0</v>
      </c>
      <c r="F175" s="35">
        <f t="shared" si="486"/>
        <v>0</v>
      </c>
      <c r="G175" s="35">
        <f>G177+G178</f>
        <v>0</v>
      </c>
      <c r="H175" s="35">
        <f t="shared" si="921"/>
        <v>0</v>
      </c>
      <c r="I175" s="35">
        <f>I177+I178</f>
        <v>0</v>
      </c>
      <c r="J175" s="35">
        <f t="shared" si="922"/>
        <v>0</v>
      </c>
      <c r="K175" s="35">
        <f>K177+K178</f>
        <v>0</v>
      </c>
      <c r="L175" s="35">
        <f t="shared" si="923"/>
        <v>0</v>
      </c>
      <c r="M175" s="35">
        <f>M177+M178</f>
        <v>0</v>
      </c>
      <c r="N175" s="35">
        <f t="shared" si="924"/>
        <v>0</v>
      </c>
      <c r="O175" s="78">
        <f>O177+O178</f>
        <v>0</v>
      </c>
      <c r="P175" s="35">
        <f t="shared" si="925"/>
        <v>0</v>
      </c>
      <c r="Q175" s="35">
        <f>Q177+Q178</f>
        <v>0</v>
      </c>
      <c r="R175" s="35">
        <f t="shared" si="926"/>
        <v>0</v>
      </c>
      <c r="S175" s="35">
        <f>S177+S178</f>
        <v>0</v>
      </c>
      <c r="T175" s="35">
        <f t="shared" si="927"/>
        <v>0</v>
      </c>
      <c r="U175" s="35">
        <f>U177+U178</f>
        <v>0</v>
      </c>
      <c r="V175" s="35">
        <f t="shared" si="928"/>
        <v>0</v>
      </c>
      <c r="W175" s="35">
        <f>W177+W178</f>
        <v>0</v>
      </c>
      <c r="X175" s="35">
        <f t="shared" si="929"/>
        <v>0</v>
      </c>
      <c r="Y175" s="35">
        <f>Y177+Y178</f>
        <v>0</v>
      </c>
      <c r="Z175" s="35">
        <f t="shared" si="930"/>
        <v>0</v>
      </c>
      <c r="AA175" s="35">
        <f>AA177+AA178</f>
        <v>0</v>
      </c>
      <c r="AB175" s="35">
        <f t="shared" si="931"/>
        <v>0</v>
      </c>
      <c r="AC175" s="35">
        <f>AC177+AC178</f>
        <v>0</v>
      </c>
      <c r="AD175" s="35">
        <f t="shared" si="932"/>
        <v>0</v>
      </c>
      <c r="AE175" s="35">
        <f>AE177+AE178</f>
        <v>0</v>
      </c>
      <c r="AF175" s="35">
        <f t="shared" si="933"/>
        <v>0</v>
      </c>
      <c r="AG175" s="35">
        <f>AG177+AG178</f>
        <v>0</v>
      </c>
      <c r="AH175" s="35">
        <f t="shared" si="934"/>
        <v>0</v>
      </c>
      <c r="AI175" s="35">
        <f>AI177+AI178</f>
        <v>0</v>
      </c>
      <c r="AJ175" s="35">
        <f t="shared" si="935"/>
        <v>0</v>
      </c>
      <c r="AK175" s="35">
        <f>AK177+AK178</f>
        <v>0</v>
      </c>
      <c r="AL175" s="35">
        <f t="shared" si="936"/>
        <v>0</v>
      </c>
      <c r="AM175" s="46">
        <f>AM177+AM178</f>
        <v>0</v>
      </c>
      <c r="AN175" s="35">
        <f t="shared" si="937"/>
        <v>0</v>
      </c>
      <c r="AO175" s="35">
        <f t="shared" ref="AO175:BS175" si="976">AO177+AO178</f>
        <v>0</v>
      </c>
      <c r="AP175" s="35">
        <f t="shared" ref="AP175:AR175" si="977">AP177+AP178</f>
        <v>0</v>
      </c>
      <c r="AQ175" s="35">
        <f t="shared" si="487"/>
        <v>0</v>
      </c>
      <c r="AR175" s="35">
        <f t="shared" si="977"/>
        <v>0</v>
      </c>
      <c r="AS175" s="35">
        <f t="shared" si="940"/>
        <v>0</v>
      </c>
      <c r="AT175" s="35">
        <f t="shared" ref="AT175:AV175" si="978">AT177+AT178</f>
        <v>0</v>
      </c>
      <c r="AU175" s="35">
        <f t="shared" si="941"/>
        <v>0</v>
      </c>
      <c r="AV175" s="35">
        <f t="shared" si="978"/>
        <v>0</v>
      </c>
      <c r="AW175" s="35">
        <f t="shared" si="942"/>
        <v>0</v>
      </c>
      <c r="AX175" s="35">
        <f t="shared" ref="AX175:AZ175" si="979">AX177+AX178</f>
        <v>0</v>
      </c>
      <c r="AY175" s="35">
        <f t="shared" si="943"/>
        <v>0</v>
      </c>
      <c r="AZ175" s="35">
        <f t="shared" si="979"/>
        <v>0</v>
      </c>
      <c r="BA175" s="35">
        <f t="shared" si="944"/>
        <v>0</v>
      </c>
      <c r="BB175" s="35">
        <f t="shared" ref="BB175:BD175" si="980">BB177+BB178</f>
        <v>0</v>
      </c>
      <c r="BC175" s="35">
        <f t="shared" si="945"/>
        <v>0</v>
      </c>
      <c r="BD175" s="35">
        <f t="shared" si="980"/>
        <v>0</v>
      </c>
      <c r="BE175" s="35">
        <f t="shared" si="946"/>
        <v>0</v>
      </c>
      <c r="BF175" s="35">
        <f t="shared" ref="BF175:BH175" si="981">BF177+BF178</f>
        <v>0</v>
      </c>
      <c r="BG175" s="35">
        <f t="shared" si="947"/>
        <v>0</v>
      </c>
      <c r="BH175" s="35">
        <f t="shared" si="981"/>
        <v>0</v>
      </c>
      <c r="BI175" s="35">
        <f t="shared" si="948"/>
        <v>0</v>
      </c>
      <c r="BJ175" s="35">
        <f t="shared" ref="BJ175:BL175" si="982">BJ177+BJ178</f>
        <v>0</v>
      </c>
      <c r="BK175" s="35">
        <f t="shared" si="949"/>
        <v>0</v>
      </c>
      <c r="BL175" s="35">
        <f t="shared" si="982"/>
        <v>0</v>
      </c>
      <c r="BM175" s="35">
        <f t="shared" si="950"/>
        <v>0</v>
      </c>
      <c r="BN175" s="35">
        <f t="shared" ref="BN175:BP175" si="983">BN177+BN178</f>
        <v>0</v>
      </c>
      <c r="BO175" s="35">
        <f t="shared" si="951"/>
        <v>0</v>
      </c>
      <c r="BP175" s="46">
        <f t="shared" si="983"/>
        <v>0</v>
      </c>
      <c r="BQ175" s="35">
        <f t="shared" si="952"/>
        <v>0</v>
      </c>
      <c r="BR175" s="35">
        <f t="shared" si="976"/>
        <v>132163.9</v>
      </c>
      <c r="BS175" s="35">
        <f t="shared" si="976"/>
        <v>0</v>
      </c>
      <c r="BT175" s="35">
        <f t="shared" si="488"/>
        <v>132163.9</v>
      </c>
      <c r="BU175" s="35">
        <f t="shared" ref="BU175:BW175" si="984">BU177+BU178</f>
        <v>0</v>
      </c>
      <c r="BV175" s="35">
        <f t="shared" si="953"/>
        <v>132163.9</v>
      </c>
      <c r="BW175" s="35">
        <f t="shared" si="984"/>
        <v>0</v>
      </c>
      <c r="BX175" s="35">
        <f t="shared" si="954"/>
        <v>132163.9</v>
      </c>
      <c r="BY175" s="35">
        <f t="shared" ref="BY175:CA175" si="985">BY177+BY178</f>
        <v>0</v>
      </c>
      <c r="BZ175" s="35">
        <f t="shared" si="955"/>
        <v>132163.9</v>
      </c>
      <c r="CA175" s="35">
        <f t="shared" si="985"/>
        <v>0</v>
      </c>
      <c r="CB175" s="35">
        <f t="shared" si="956"/>
        <v>132163.9</v>
      </c>
      <c r="CC175" s="35">
        <f t="shared" ref="CC175:CE175" si="986">CC177+CC178</f>
        <v>0</v>
      </c>
      <c r="CD175" s="35">
        <f t="shared" si="957"/>
        <v>132163.9</v>
      </c>
      <c r="CE175" s="35">
        <f t="shared" si="986"/>
        <v>-132163.9</v>
      </c>
      <c r="CF175" s="35">
        <f t="shared" si="958"/>
        <v>0</v>
      </c>
      <c r="CG175" s="35">
        <f t="shared" ref="CG175:CI175" si="987">CG177+CG178</f>
        <v>0</v>
      </c>
      <c r="CH175" s="35">
        <f t="shared" si="959"/>
        <v>0</v>
      </c>
      <c r="CI175" s="35">
        <f t="shared" si="987"/>
        <v>0</v>
      </c>
      <c r="CJ175" s="35">
        <f t="shared" si="960"/>
        <v>0</v>
      </c>
      <c r="CK175" s="35">
        <f t="shared" ref="CK175:CM175" si="988">CK177+CK178</f>
        <v>0</v>
      </c>
      <c r="CL175" s="35">
        <f t="shared" si="961"/>
        <v>0</v>
      </c>
      <c r="CM175" s="46">
        <f t="shared" si="988"/>
        <v>0</v>
      </c>
      <c r="CN175" s="35">
        <f t="shared" si="962"/>
        <v>0</v>
      </c>
      <c r="CO175" s="29"/>
      <c r="CP175" s="23" t="s">
        <v>49</v>
      </c>
      <c r="CQ175" s="11"/>
    </row>
    <row r="176" spans="1:95" hidden="1" x14ac:dyDescent="0.35">
      <c r="A176" s="1"/>
      <c r="B176" s="7" t="s">
        <v>5</v>
      </c>
      <c r="C176" s="6"/>
      <c r="D176" s="34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78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6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46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46"/>
      <c r="CN176" s="35"/>
      <c r="CO176" s="29"/>
      <c r="CP176" s="23" t="s">
        <v>49</v>
      </c>
      <c r="CQ176" s="11"/>
    </row>
    <row r="177" spans="1:95" hidden="1" x14ac:dyDescent="0.35">
      <c r="A177" s="1"/>
      <c r="B177" s="5" t="s">
        <v>6</v>
      </c>
      <c r="C177" s="44"/>
      <c r="D177" s="34">
        <v>0</v>
      </c>
      <c r="E177" s="35"/>
      <c r="F177" s="35">
        <f t="shared" si="486"/>
        <v>0</v>
      </c>
      <c r="G177" s="35"/>
      <c r="H177" s="35">
        <f t="shared" ref="H177:H179" si="989">F177+G177</f>
        <v>0</v>
      </c>
      <c r="I177" s="35"/>
      <c r="J177" s="35">
        <f t="shared" ref="J177:J179" si="990">H177+I177</f>
        <v>0</v>
      </c>
      <c r="K177" s="35"/>
      <c r="L177" s="35">
        <f t="shared" ref="L177:L179" si="991">J177+K177</f>
        <v>0</v>
      </c>
      <c r="M177" s="35"/>
      <c r="N177" s="35">
        <f t="shared" ref="N177:N179" si="992">L177+M177</f>
        <v>0</v>
      </c>
      <c r="O177" s="78"/>
      <c r="P177" s="35">
        <f t="shared" ref="P177:P179" si="993">N177+O177</f>
        <v>0</v>
      </c>
      <c r="Q177" s="35"/>
      <c r="R177" s="35">
        <f t="shared" ref="R177:R179" si="994">P177+Q177</f>
        <v>0</v>
      </c>
      <c r="S177" s="35"/>
      <c r="T177" s="35">
        <f t="shared" ref="T177:T179" si="995">R177+S177</f>
        <v>0</v>
      </c>
      <c r="U177" s="35"/>
      <c r="V177" s="35">
        <f t="shared" ref="V177:V179" si="996">T177+U177</f>
        <v>0</v>
      </c>
      <c r="W177" s="35"/>
      <c r="X177" s="35">
        <f t="shared" ref="X177:X179" si="997">V177+W177</f>
        <v>0</v>
      </c>
      <c r="Y177" s="35"/>
      <c r="Z177" s="35">
        <f t="shared" ref="Z177:Z179" si="998">X177+Y177</f>
        <v>0</v>
      </c>
      <c r="AA177" s="35"/>
      <c r="AB177" s="35">
        <f t="shared" ref="AB177:AB179" si="999">Z177+AA177</f>
        <v>0</v>
      </c>
      <c r="AC177" s="35"/>
      <c r="AD177" s="35">
        <f t="shared" ref="AD177:AD179" si="1000">AB177+AC177</f>
        <v>0</v>
      </c>
      <c r="AE177" s="35"/>
      <c r="AF177" s="35">
        <f t="shared" ref="AF177:AF179" si="1001">AD177+AE177</f>
        <v>0</v>
      </c>
      <c r="AG177" s="35"/>
      <c r="AH177" s="35">
        <f t="shared" ref="AH177:AH179" si="1002">AF177+AG177</f>
        <v>0</v>
      </c>
      <c r="AI177" s="35"/>
      <c r="AJ177" s="35">
        <f t="shared" ref="AJ177:AJ179" si="1003">AH177+AI177</f>
        <v>0</v>
      </c>
      <c r="AK177" s="35"/>
      <c r="AL177" s="35">
        <f t="shared" ref="AL177:AL179" si="1004">AJ177+AK177</f>
        <v>0</v>
      </c>
      <c r="AM177" s="46"/>
      <c r="AN177" s="35">
        <f t="shared" ref="AN177:AN179" si="1005">AL177+AM177</f>
        <v>0</v>
      </c>
      <c r="AO177" s="35">
        <v>0</v>
      </c>
      <c r="AP177" s="35"/>
      <c r="AQ177" s="35">
        <f t="shared" si="487"/>
        <v>0</v>
      </c>
      <c r="AR177" s="35"/>
      <c r="AS177" s="35">
        <f t="shared" ref="AS177:AS179" si="1006">AQ177+AR177</f>
        <v>0</v>
      </c>
      <c r="AT177" s="35"/>
      <c r="AU177" s="35">
        <f t="shared" ref="AU177:AU179" si="1007">AS177+AT177</f>
        <v>0</v>
      </c>
      <c r="AV177" s="35"/>
      <c r="AW177" s="35">
        <f t="shared" ref="AW177:AW179" si="1008">AU177+AV177</f>
        <v>0</v>
      </c>
      <c r="AX177" s="35"/>
      <c r="AY177" s="35">
        <f t="shared" ref="AY177:AY179" si="1009">AW177+AX177</f>
        <v>0</v>
      </c>
      <c r="AZ177" s="35"/>
      <c r="BA177" s="35">
        <f t="shared" ref="BA177:BA179" si="1010">AY177+AZ177</f>
        <v>0</v>
      </c>
      <c r="BB177" s="35"/>
      <c r="BC177" s="35">
        <f t="shared" ref="BC177:BC179" si="1011">BA177+BB177</f>
        <v>0</v>
      </c>
      <c r="BD177" s="35"/>
      <c r="BE177" s="35">
        <f t="shared" ref="BE177:BE179" si="1012">BC177+BD177</f>
        <v>0</v>
      </c>
      <c r="BF177" s="35"/>
      <c r="BG177" s="35">
        <f t="shared" ref="BG177:BG179" si="1013">BE177+BF177</f>
        <v>0</v>
      </c>
      <c r="BH177" s="35"/>
      <c r="BI177" s="35">
        <f t="shared" ref="BI177:BI179" si="1014">BG177+BH177</f>
        <v>0</v>
      </c>
      <c r="BJ177" s="35"/>
      <c r="BK177" s="35">
        <f t="shared" ref="BK177:BK179" si="1015">BI177+BJ177</f>
        <v>0</v>
      </c>
      <c r="BL177" s="35"/>
      <c r="BM177" s="35">
        <f t="shared" ref="BM177:BM179" si="1016">BK177+BL177</f>
        <v>0</v>
      </c>
      <c r="BN177" s="35"/>
      <c r="BO177" s="35">
        <f t="shared" ref="BO177:BO179" si="1017">BM177+BN177</f>
        <v>0</v>
      </c>
      <c r="BP177" s="46"/>
      <c r="BQ177" s="35">
        <f t="shared" ref="BQ177:BQ179" si="1018">BO177+BP177</f>
        <v>0</v>
      </c>
      <c r="BR177" s="35">
        <v>33041.1</v>
      </c>
      <c r="BS177" s="35"/>
      <c r="BT177" s="35">
        <f t="shared" si="488"/>
        <v>33041.1</v>
      </c>
      <c r="BU177" s="35"/>
      <c r="BV177" s="35">
        <f t="shared" ref="BV177:BV179" si="1019">BT177+BU177</f>
        <v>33041.1</v>
      </c>
      <c r="BW177" s="35"/>
      <c r="BX177" s="35">
        <f t="shared" ref="BX177:BX179" si="1020">BV177+BW177</f>
        <v>33041.1</v>
      </c>
      <c r="BY177" s="35"/>
      <c r="BZ177" s="35">
        <f t="shared" ref="BZ177:BZ179" si="1021">BX177+BY177</f>
        <v>33041.1</v>
      </c>
      <c r="CA177" s="35"/>
      <c r="CB177" s="35">
        <f t="shared" ref="CB177:CB179" si="1022">BZ177+CA177</f>
        <v>33041.1</v>
      </c>
      <c r="CC177" s="35"/>
      <c r="CD177" s="35">
        <f t="shared" ref="CD177:CD179" si="1023">CB177+CC177</f>
        <v>33041.1</v>
      </c>
      <c r="CE177" s="35">
        <v>-33041.1</v>
      </c>
      <c r="CF177" s="35">
        <f t="shared" ref="CF177:CF179" si="1024">CD177+CE177</f>
        <v>0</v>
      </c>
      <c r="CG177" s="35"/>
      <c r="CH177" s="35">
        <f t="shared" ref="CH177:CH179" si="1025">CF177+CG177</f>
        <v>0</v>
      </c>
      <c r="CI177" s="35"/>
      <c r="CJ177" s="35">
        <f t="shared" ref="CJ177:CJ179" si="1026">CH177+CI177</f>
        <v>0</v>
      </c>
      <c r="CK177" s="35"/>
      <c r="CL177" s="35">
        <f t="shared" ref="CL177:CL179" si="1027">CJ177+CK177</f>
        <v>0</v>
      </c>
      <c r="CM177" s="46"/>
      <c r="CN177" s="35">
        <f t="shared" ref="CN177:CN179" si="1028">CL177+CM177</f>
        <v>0</v>
      </c>
      <c r="CO177" s="29" t="s">
        <v>266</v>
      </c>
      <c r="CP177" s="23" t="s">
        <v>49</v>
      </c>
      <c r="CQ177" s="11"/>
    </row>
    <row r="178" spans="1:95" hidden="1" x14ac:dyDescent="0.35">
      <c r="A178" s="1"/>
      <c r="B178" s="59" t="s">
        <v>20</v>
      </c>
      <c r="C178" s="60"/>
      <c r="D178" s="34">
        <v>0</v>
      </c>
      <c r="E178" s="35"/>
      <c r="F178" s="35">
        <f t="shared" si="486"/>
        <v>0</v>
      </c>
      <c r="G178" s="35"/>
      <c r="H178" s="35">
        <f t="shared" si="989"/>
        <v>0</v>
      </c>
      <c r="I178" s="35"/>
      <c r="J178" s="35">
        <f t="shared" si="990"/>
        <v>0</v>
      </c>
      <c r="K178" s="35"/>
      <c r="L178" s="35">
        <f t="shared" si="991"/>
        <v>0</v>
      </c>
      <c r="M178" s="35"/>
      <c r="N178" s="35">
        <f t="shared" si="992"/>
        <v>0</v>
      </c>
      <c r="O178" s="78"/>
      <c r="P178" s="35">
        <f t="shared" si="993"/>
        <v>0</v>
      </c>
      <c r="Q178" s="35"/>
      <c r="R178" s="35">
        <f t="shared" si="994"/>
        <v>0</v>
      </c>
      <c r="S178" s="35"/>
      <c r="T178" s="35">
        <f t="shared" si="995"/>
        <v>0</v>
      </c>
      <c r="U178" s="35"/>
      <c r="V178" s="35">
        <f t="shared" si="996"/>
        <v>0</v>
      </c>
      <c r="W178" s="35"/>
      <c r="X178" s="35">
        <f t="shared" si="997"/>
        <v>0</v>
      </c>
      <c r="Y178" s="35"/>
      <c r="Z178" s="35">
        <f t="shared" si="998"/>
        <v>0</v>
      </c>
      <c r="AA178" s="35"/>
      <c r="AB178" s="35">
        <f t="shared" si="999"/>
        <v>0</v>
      </c>
      <c r="AC178" s="35"/>
      <c r="AD178" s="35">
        <f t="shared" si="1000"/>
        <v>0</v>
      </c>
      <c r="AE178" s="35"/>
      <c r="AF178" s="35">
        <f t="shared" si="1001"/>
        <v>0</v>
      </c>
      <c r="AG178" s="35"/>
      <c r="AH178" s="35">
        <f t="shared" si="1002"/>
        <v>0</v>
      </c>
      <c r="AI178" s="35"/>
      <c r="AJ178" s="35">
        <f t="shared" si="1003"/>
        <v>0</v>
      </c>
      <c r="AK178" s="35"/>
      <c r="AL178" s="35">
        <f t="shared" si="1004"/>
        <v>0</v>
      </c>
      <c r="AM178" s="46"/>
      <c r="AN178" s="35">
        <f t="shared" si="1005"/>
        <v>0</v>
      </c>
      <c r="AO178" s="35">
        <v>0</v>
      </c>
      <c r="AP178" s="35"/>
      <c r="AQ178" s="35">
        <f t="shared" si="487"/>
        <v>0</v>
      </c>
      <c r="AR178" s="35"/>
      <c r="AS178" s="35">
        <f t="shared" si="1006"/>
        <v>0</v>
      </c>
      <c r="AT178" s="35"/>
      <c r="AU178" s="35">
        <f t="shared" si="1007"/>
        <v>0</v>
      </c>
      <c r="AV178" s="35"/>
      <c r="AW178" s="35">
        <f t="shared" si="1008"/>
        <v>0</v>
      </c>
      <c r="AX178" s="35"/>
      <c r="AY178" s="35">
        <f t="shared" si="1009"/>
        <v>0</v>
      </c>
      <c r="AZ178" s="35"/>
      <c r="BA178" s="35">
        <f t="shared" si="1010"/>
        <v>0</v>
      </c>
      <c r="BB178" s="35"/>
      <c r="BC178" s="35">
        <f t="shared" si="1011"/>
        <v>0</v>
      </c>
      <c r="BD178" s="35"/>
      <c r="BE178" s="35">
        <f t="shared" si="1012"/>
        <v>0</v>
      </c>
      <c r="BF178" s="35"/>
      <c r="BG178" s="35">
        <f t="shared" si="1013"/>
        <v>0</v>
      </c>
      <c r="BH178" s="35"/>
      <c r="BI178" s="35">
        <f t="shared" si="1014"/>
        <v>0</v>
      </c>
      <c r="BJ178" s="35"/>
      <c r="BK178" s="35">
        <f t="shared" si="1015"/>
        <v>0</v>
      </c>
      <c r="BL178" s="35"/>
      <c r="BM178" s="35">
        <f t="shared" si="1016"/>
        <v>0</v>
      </c>
      <c r="BN178" s="35"/>
      <c r="BO178" s="35">
        <f t="shared" si="1017"/>
        <v>0</v>
      </c>
      <c r="BP178" s="46"/>
      <c r="BQ178" s="35">
        <f t="shared" si="1018"/>
        <v>0</v>
      </c>
      <c r="BR178" s="35">
        <v>99122.8</v>
      </c>
      <c r="BS178" s="35"/>
      <c r="BT178" s="35">
        <f t="shared" si="488"/>
        <v>99122.8</v>
      </c>
      <c r="BU178" s="35"/>
      <c r="BV178" s="35">
        <f t="shared" si="1019"/>
        <v>99122.8</v>
      </c>
      <c r="BW178" s="35"/>
      <c r="BX178" s="35">
        <f t="shared" si="1020"/>
        <v>99122.8</v>
      </c>
      <c r="BY178" s="35"/>
      <c r="BZ178" s="35">
        <f t="shared" si="1021"/>
        <v>99122.8</v>
      </c>
      <c r="CA178" s="35"/>
      <c r="CB178" s="35">
        <f t="shared" si="1022"/>
        <v>99122.8</v>
      </c>
      <c r="CC178" s="35"/>
      <c r="CD178" s="35">
        <f t="shared" si="1023"/>
        <v>99122.8</v>
      </c>
      <c r="CE178" s="35">
        <v>-99122.8</v>
      </c>
      <c r="CF178" s="35">
        <f t="shared" si="1024"/>
        <v>0</v>
      </c>
      <c r="CG178" s="35"/>
      <c r="CH178" s="35">
        <f t="shared" si="1025"/>
        <v>0</v>
      </c>
      <c r="CI178" s="35"/>
      <c r="CJ178" s="35">
        <f t="shared" si="1026"/>
        <v>0</v>
      </c>
      <c r="CK178" s="35"/>
      <c r="CL178" s="35">
        <f t="shared" si="1027"/>
        <v>0</v>
      </c>
      <c r="CM178" s="46"/>
      <c r="CN178" s="35">
        <f t="shared" si="1028"/>
        <v>0</v>
      </c>
      <c r="CO178" s="29" t="s">
        <v>275</v>
      </c>
      <c r="CP178" s="23" t="s">
        <v>49</v>
      </c>
      <c r="CQ178" s="11"/>
    </row>
    <row r="179" spans="1:95" ht="54" x14ac:dyDescent="0.35">
      <c r="A179" s="1" t="s">
        <v>171</v>
      </c>
      <c r="B179" s="59" t="s">
        <v>267</v>
      </c>
      <c r="C179" s="60" t="s">
        <v>106</v>
      </c>
      <c r="D179" s="34">
        <f>D181+D182</f>
        <v>0</v>
      </c>
      <c r="E179" s="35">
        <f>E181+E182</f>
        <v>0</v>
      </c>
      <c r="F179" s="35">
        <f t="shared" si="486"/>
        <v>0</v>
      </c>
      <c r="G179" s="35">
        <f>G181+G182</f>
        <v>0</v>
      </c>
      <c r="H179" s="35">
        <f t="shared" si="989"/>
        <v>0</v>
      </c>
      <c r="I179" s="35">
        <f>I181+I182</f>
        <v>0</v>
      </c>
      <c r="J179" s="35">
        <f t="shared" si="990"/>
        <v>0</v>
      </c>
      <c r="K179" s="35">
        <f>K181+K182</f>
        <v>0</v>
      </c>
      <c r="L179" s="35">
        <f t="shared" si="991"/>
        <v>0</v>
      </c>
      <c r="M179" s="35">
        <f>M181+M182</f>
        <v>0</v>
      </c>
      <c r="N179" s="35">
        <f t="shared" si="992"/>
        <v>0</v>
      </c>
      <c r="O179" s="78">
        <f>O181+O182</f>
        <v>0</v>
      </c>
      <c r="P179" s="35">
        <f t="shared" si="993"/>
        <v>0</v>
      </c>
      <c r="Q179" s="35">
        <f>Q181+Q182</f>
        <v>0</v>
      </c>
      <c r="R179" s="35">
        <f t="shared" si="994"/>
        <v>0</v>
      </c>
      <c r="S179" s="35">
        <f>S181+S182</f>
        <v>0</v>
      </c>
      <c r="T179" s="35">
        <f t="shared" si="995"/>
        <v>0</v>
      </c>
      <c r="U179" s="35">
        <f>U181+U182</f>
        <v>0</v>
      </c>
      <c r="V179" s="35">
        <f t="shared" si="996"/>
        <v>0</v>
      </c>
      <c r="W179" s="35">
        <f>W181+W182</f>
        <v>0</v>
      </c>
      <c r="X179" s="35">
        <f t="shared" si="997"/>
        <v>0</v>
      </c>
      <c r="Y179" s="35">
        <f>Y181+Y182</f>
        <v>0</v>
      </c>
      <c r="Z179" s="35">
        <f t="shared" si="998"/>
        <v>0</v>
      </c>
      <c r="AA179" s="35">
        <f>AA181+AA182</f>
        <v>0</v>
      </c>
      <c r="AB179" s="35">
        <f t="shared" si="999"/>
        <v>0</v>
      </c>
      <c r="AC179" s="35">
        <f>AC181+AC182</f>
        <v>0</v>
      </c>
      <c r="AD179" s="35">
        <f t="shared" si="1000"/>
        <v>0</v>
      </c>
      <c r="AE179" s="35">
        <f>AE181+AE182</f>
        <v>0</v>
      </c>
      <c r="AF179" s="35">
        <f t="shared" si="1001"/>
        <v>0</v>
      </c>
      <c r="AG179" s="35">
        <f>AG181+AG182</f>
        <v>0</v>
      </c>
      <c r="AH179" s="35">
        <f t="shared" si="1002"/>
        <v>0</v>
      </c>
      <c r="AI179" s="35">
        <f>AI181+AI182</f>
        <v>0</v>
      </c>
      <c r="AJ179" s="35">
        <f t="shared" si="1003"/>
        <v>0</v>
      </c>
      <c r="AK179" s="35">
        <f>AK181+AK182</f>
        <v>0</v>
      </c>
      <c r="AL179" s="35">
        <f t="shared" si="1004"/>
        <v>0</v>
      </c>
      <c r="AM179" s="46">
        <f>AM181+AM182</f>
        <v>0</v>
      </c>
      <c r="AN179" s="35">
        <f t="shared" si="1005"/>
        <v>0</v>
      </c>
      <c r="AO179" s="35">
        <f t="shared" ref="AO179:BS179" si="1029">AO181+AO182</f>
        <v>187200.09999999998</v>
      </c>
      <c r="AP179" s="35">
        <f t="shared" ref="AP179:AR179" si="1030">AP181+AP182</f>
        <v>0</v>
      </c>
      <c r="AQ179" s="35">
        <f t="shared" si="487"/>
        <v>187200.09999999998</v>
      </c>
      <c r="AR179" s="35">
        <f t="shared" si="1030"/>
        <v>0</v>
      </c>
      <c r="AS179" s="35">
        <f t="shared" si="1006"/>
        <v>187200.09999999998</v>
      </c>
      <c r="AT179" s="35">
        <f t="shared" ref="AT179:AV179" si="1031">AT181+AT182</f>
        <v>0</v>
      </c>
      <c r="AU179" s="35">
        <f t="shared" si="1007"/>
        <v>187200.09999999998</v>
      </c>
      <c r="AV179" s="35">
        <f t="shared" si="1031"/>
        <v>0</v>
      </c>
      <c r="AW179" s="35">
        <f t="shared" si="1008"/>
        <v>187200.09999999998</v>
      </c>
      <c r="AX179" s="35">
        <f t="shared" ref="AX179:AZ179" si="1032">AX181+AX182</f>
        <v>0</v>
      </c>
      <c r="AY179" s="35">
        <f t="shared" si="1009"/>
        <v>187200.09999999998</v>
      </c>
      <c r="AZ179" s="35">
        <f t="shared" si="1032"/>
        <v>0</v>
      </c>
      <c r="BA179" s="35">
        <f t="shared" si="1010"/>
        <v>187200.09999999998</v>
      </c>
      <c r="BB179" s="35">
        <f t="shared" ref="BB179:BD179" si="1033">BB181+BB182</f>
        <v>-47019.841999999997</v>
      </c>
      <c r="BC179" s="35">
        <f t="shared" si="1011"/>
        <v>140180.25799999997</v>
      </c>
      <c r="BD179" s="35">
        <f t="shared" si="1033"/>
        <v>0</v>
      </c>
      <c r="BE179" s="35">
        <f t="shared" si="1012"/>
        <v>140180.25799999997</v>
      </c>
      <c r="BF179" s="35">
        <f t="shared" ref="BF179:BH179" si="1034">BF181+BF182</f>
        <v>0</v>
      </c>
      <c r="BG179" s="35">
        <f t="shared" si="1013"/>
        <v>140180.25799999997</v>
      </c>
      <c r="BH179" s="35">
        <f t="shared" si="1034"/>
        <v>0</v>
      </c>
      <c r="BI179" s="35">
        <f t="shared" si="1014"/>
        <v>140180.25799999997</v>
      </c>
      <c r="BJ179" s="35">
        <f t="shared" ref="BJ179:BL179" si="1035">BJ181+BJ182</f>
        <v>0</v>
      </c>
      <c r="BK179" s="35">
        <f t="shared" si="1015"/>
        <v>140180.25799999997</v>
      </c>
      <c r="BL179" s="35">
        <f t="shared" si="1035"/>
        <v>0</v>
      </c>
      <c r="BM179" s="35">
        <f t="shared" si="1016"/>
        <v>140180.25799999997</v>
      </c>
      <c r="BN179" s="35">
        <f t="shared" ref="BN179:BP179" si="1036">BN181+BN182</f>
        <v>0</v>
      </c>
      <c r="BO179" s="35">
        <f t="shared" si="1017"/>
        <v>140180.25799999997</v>
      </c>
      <c r="BP179" s="46">
        <f t="shared" si="1036"/>
        <v>0</v>
      </c>
      <c r="BQ179" s="35">
        <f t="shared" si="1018"/>
        <v>140180.25799999997</v>
      </c>
      <c r="BR179" s="35">
        <f t="shared" si="1029"/>
        <v>461481.8</v>
      </c>
      <c r="BS179" s="35">
        <f t="shared" si="1029"/>
        <v>0</v>
      </c>
      <c r="BT179" s="35">
        <f t="shared" si="488"/>
        <v>461481.8</v>
      </c>
      <c r="BU179" s="35">
        <f t="shared" ref="BU179:BW179" si="1037">BU181+BU182</f>
        <v>0</v>
      </c>
      <c r="BV179" s="35">
        <f t="shared" si="1019"/>
        <v>461481.8</v>
      </c>
      <c r="BW179" s="35">
        <f t="shared" si="1037"/>
        <v>0</v>
      </c>
      <c r="BX179" s="35">
        <f t="shared" si="1020"/>
        <v>461481.8</v>
      </c>
      <c r="BY179" s="35">
        <f t="shared" ref="BY179:CA179" si="1038">BY181+BY182</f>
        <v>0</v>
      </c>
      <c r="BZ179" s="35">
        <f t="shared" si="1021"/>
        <v>461481.8</v>
      </c>
      <c r="CA179" s="35">
        <f t="shared" si="1038"/>
        <v>0</v>
      </c>
      <c r="CB179" s="35">
        <f t="shared" si="1022"/>
        <v>461481.8</v>
      </c>
      <c r="CC179" s="35">
        <f t="shared" ref="CC179:CE179" si="1039">CC181+CC182</f>
        <v>0</v>
      </c>
      <c r="CD179" s="35">
        <f t="shared" si="1023"/>
        <v>461481.8</v>
      </c>
      <c r="CE179" s="35">
        <f t="shared" si="1039"/>
        <v>57769.2</v>
      </c>
      <c r="CF179" s="35">
        <f t="shared" si="1024"/>
        <v>519251</v>
      </c>
      <c r="CG179" s="35">
        <f t="shared" ref="CG179:CI179" si="1040">CG181+CG182</f>
        <v>0</v>
      </c>
      <c r="CH179" s="35">
        <f t="shared" si="1025"/>
        <v>519251</v>
      </c>
      <c r="CI179" s="35">
        <f t="shared" si="1040"/>
        <v>0</v>
      </c>
      <c r="CJ179" s="35">
        <f t="shared" si="1026"/>
        <v>519251</v>
      </c>
      <c r="CK179" s="35">
        <f t="shared" ref="CK179:CM179" si="1041">CK181+CK182</f>
        <v>0</v>
      </c>
      <c r="CL179" s="35">
        <f t="shared" si="1027"/>
        <v>519251</v>
      </c>
      <c r="CM179" s="46">
        <f t="shared" si="1041"/>
        <v>0</v>
      </c>
      <c r="CN179" s="35">
        <f t="shared" si="1028"/>
        <v>519251</v>
      </c>
      <c r="CO179" s="29"/>
      <c r="CQ179" s="11"/>
    </row>
    <row r="180" spans="1:95" x14ac:dyDescent="0.35">
      <c r="A180" s="1"/>
      <c r="B180" s="59" t="s">
        <v>5</v>
      </c>
      <c r="C180" s="6"/>
      <c r="D180" s="34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78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6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46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46"/>
      <c r="CN180" s="35"/>
      <c r="CO180" s="29"/>
      <c r="CQ180" s="11"/>
    </row>
    <row r="181" spans="1:95" hidden="1" x14ac:dyDescent="0.35">
      <c r="A181" s="1"/>
      <c r="B181" s="5" t="s">
        <v>6</v>
      </c>
      <c r="C181" s="44"/>
      <c r="D181" s="34">
        <v>0</v>
      </c>
      <c r="E181" s="35"/>
      <c r="F181" s="35">
        <f t="shared" si="486"/>
        <v>0</v>
      </c>
      <c r="G181" s="35"/>
      <c r="H181" s="35">
        <f t="shared" ref="H181:H183" si="1042">F181+G181</f>
        <v>0</v>
      </c>
      <c r="I181" s="35"/>
      <c r="J181" s="35">
        <f t="shared" ref="J181:J183" si="1043">H181+I181</f>
        <v>0</v>
      </c>
      <c r="K181" s="35"/>
      <c r="L181" s="35">
        <f t="shared" ref="L181:L183" si="1044">J181+K181</f>
        <v>0</v>
      </c>
      <c r="M181" s="35"/>
      <c r="N181" s="35">
        <f t="shared" ref="N181:N183" si="1045">L181+M181</f>
        <v>0</v>
      </c>
      <c r="O181" s="78"/>
      <c r="P181" s="35">
        <f t="shared" ref="P181:P183" si="1046">N181+O181</f>
        <v>0</v>
      </c>
      <c r="Q181" s="35"/>
      <c r="R181" s="35">
        <f t="shared" ref="R181:R183" si="1047">P181+Q181</f>
        <v>0</v>
      </c>
      <c r="S181" s="35"/>
      <c r="T181" s="35">
        <f t="shared" ref="T181:T183" si="1048">R181+S181</f>
        <v>0</v>
      </c>
      <c r="U181" s="35"/>
      <c r="V181" s="35">
        <f t="shared" ref="V181:V183" si="1049">T181+U181</f>
        <v>0</v>
      </c>
      <c r="W181" s="35"/>
      <c r="X181" s="35">
        <f t="shared" ref="X181:X183" si="1050">V181+W181</f>
        <v>0</v>
      </c>
      <c r="Y181" s="35"/>
      <c r="Z181" s="35">
        <f t="shared" ref="Z181:Z183" si="1051">X181+Y181</f>
        <v>0</v>
      </c>
      <c r="AA181" s="35"/>
      <c r="AB181" s="35">
        <f t="shared" ref="AB181:AB183" si="1052">Z181+AA181</f>
        <v>0</v>
      </c>
      <c r="AC181" s="35"/>
      <c r="AD181" s="35">
        <f t="shared" ref="AD181:AD183" si="1053">AB181+AC181</f>
        <v>0</v>
      </c>
      <c r="AE181" s="35"/>
      <c r="AF181" s="35">
        <f t="shared" ref="AF181:AF183" si="1054">AD181+AE181</f>
        <v>0</v>
      </c>
      <c r="AG181" s="35"/>
      <c r="AH181" s="35">
        <f t="shared" ref="AH181:AH183" si="1055">AF181+AG181</f>
        <v>0</v>
      </c>
      <c r="AI181" s="35"/>
      <c r="AJ181" s="35">
        <f t="shared" ref="AJ181:AJ183" si="1056">AH181+AI181</f>
        <v>0</v>
      </c>
      <c r="AK181" s="35"/>
      <c r="AL181" s="35">
        <f t="shared" ref="AL181:AL183" si="1057">AJ181+AK181</f>
        <v>0</v>
      </c>
      <c r="AM181" s="46"/>
      <c r="AN181" s="35">
        <f t="shared" ref="AN181:AN183" si="1058">AL181+AM181</f>
        <v>0</v>
      </c>
      <c r="AO181" s="35">
        <v>82902.599999999977</v>
      </c>
      <c r="AP181" s="35"/>
      <c r="AQ181" s="35">
        <f t="shared" si="487"/>
        <v>82902.599999999977</v>
      </c>
      <c r="AR181" s="35"/>
      <c r="AS181" s="35">
        <f t="shared" ref="AS181:AS183" si="1059">AQ181+AR181</f>
        <v>82902.599999999977</v>
      </c>
      <c r="AT181" s="35"/>
      <c r="AU181" s="35">
        <f t="shared" ref="AU181:AU183" si="1060">AS181+AT181</f>
        <v>82902.599999999977</v>
      </c>
      <c r="AV181" s="35"/>
      <c r="AW181" s="35">
        <f t="shared" ref="AW181:AW183" si="1061">AU181+AV181</f>
        <v>82902.599999999977</v>
      </c>
      <c r="AX181" s="35"/>
      <c r="AY181" s="35">
        <f t="shared" ref="AY181:AY183" si="1062">AW181+AX181</f>
        <v>82902.599999999977</v>
      </c>
      <c r="AZ181" s="35"/>
      <c r="BA181" s="35">
        <f t="shared" ref="BA181:BA183" si="1063">AY181+AZ181</f>
        <v>82902.599999999977</v>
      </c>
      <c r="BB181" s="35">
        <v>-23039.741999999998</v>
      </c>
      <c r="BC181" s="35">
        <f t="shared" ref="BC181:BC183" si="1064">BA181+BB181</f>
        <v>59862.857999999978</v>
      </c>
      <c r="BD181" s="35"/>
      <c r="BE181" s="35">
        <f t="shared" ref="BE181:BE183" si="1065">BC181+BD181</f>
        <v>59862.857999999978</v>
      </c>
      <c r="BF181" s="35"/>
      <c r="BG181" s="35">
        <f t="shared" ref="BG181:BG183" si="1066">BE181+BF181</f>
        <v>59862.857999999978</v>
      </c>
      <c r="BH181" s="35"/>
      <c r="BI181" s="35">
        <f t="shared" ref="BI181:BI183" si="1067">BG181+BH181</f>
        <v>59862.857999999978</v>
      </c>
      <c r="BJ181" s="35"/>
      <c r="BK181" s="35">
        <f t="shared" ref="BK181:BK183" si="1068">BI181+BJ181</f>
        <v>59862.857999999978</v>
      </c>
      <c r="BL181" s="35"/>
      <c r="BM181" s="35">
        <f t="shared" ref="BM181:BM183" si="1069">BK181+BL181</f>
        <v>59862.857999999978</v>
      </c>
      <c r="BN181" s="35"/>
      <c r="BO181" s="35">
        <f t="shared" ref="BO181:BO183" si="1070">BM181+BN181</f>
        <v>59862.857999999978</v>
      </c>
      <c r="BP181" s="46"/>
      <c r="BQ181" s="35">
        <f t="shared" ref="BQ181:BQ183" si="1071">BO181+BP181</f>
        <v>59862.857999999978</v>
      </c>
      <c r="BR181" s="35">
        <v>100000</v>
      </c>
      <c r="BS181" s="35"/>
      <c r="BT181" s="35">
        <f t="shared" si="488"/>
        <v>100000</v>
      </c>
      <c r="BU181" s="35"/>
      <c r="BV181" s="35">
        <f t="shared" ref="BV181:BV183" si="1072">BT181+BU181</f>
        <v>100000</v>
      </c>
      <c r="BW181" s="35"/>
      <c r="BX181" s="35">
        <f t="shared" ref="BX181:BX183" si="1073">BV181+BW181</f>
        <v>100000</v>
      </c>
      <c r="BY181" s="35"/>
      <c r="BZ181" s="35">
        <f t="shared" ref="BZ181:BZ183" si="1074">BX181+BY181</f>
        <v>100000</v>
      </c>
      <c r="CA181" s="35"/>
      <c r="CB181" s="35">
        <f t="shared" ref="CB181:CB183" si="1075">BZ181+CA181</f>
        <v>100000</v>
      </c>
      <c r="CC181" s="35"/>
      <c r="CD181" s="35">
        <f t="shared" ref="CD181:CD183" si="1076">CB181+CC181</f>
        <v>100000</v>
      </c>
      <c r="CE181" s="35">
        <v>33041.1</v>
      </c>
      <c r="CF181" s="35">
        <f t="shared" ref="CF181:CF183" si="1077">CD181+CE181</f>
        <v>133041.1</v>
      </c>
      <c r="CG181" s="35"/>
      <c r="CH181" s="35">
        <f t="shared" ref="CH181:CH183" si="1078">CF181+CG181</f>
        <v>133041.1</v>
      </c>
      <c r="CI181" s="35"/>
      <c r="CJ181" s="35">
        <f t="shared" ref="CJ181:CJ183" si="1079">CH181+CI181</f>
        <v>133041.1</v>
      </c>
      <c r="CK181" s="35"/>
      <c r="CL181" s="35">
        <f t="shared" ref="CL181:CL183" si="1080">CJ181+CK181</f>
        <v>133041.1</v>
      </c>
      <c r="CM181" s="46"/>
      <c r="CN181" s="35">
        <f t="shared" ref="CN181:CN183" si="1081">CL181+CM181</f>
        <v>133041.1</v>
      </c>
      <c r="CO181" s="29" t="s">
        <v>268</v>
      </c>
      <c r="CP181" s="23" t="s">
        <v>49</v>
      </c>
      <c r="CQ181" s="11"/>
    </row>
    <row r="182" spans="1:95" x14ac:dyDescent="0.35">
      <c r="A182" s="1"/>
      <c r="B182" s="59" t="s">
        <v>20</v>
      </c>
      <c r="C182" s="60"/>
      <c r="D182" s="34">
        <v>0</v>
      </c>
      <c r="E182" s="35"/>
      <c r="F182" s="35">
        <f t="shared" si="486"/>
        <v>0</v>
      </c>
      <c r="G182" s="35"/>
      <c r="H182" s="35">
        <f t="shared" si="1042"/>
        <v>0</v>
      </c>
      <c r="I182" s="35"/>
      <c r="J182" s="35">
        <f t="shared" si="1043"/>
        <v>0</v>
      </c>
      <c r="K182" s="35"/>
      <c r="L182" s="35">
        <f t="shared" si="1044"/>
        <v>0</v>
      </c>
      <c r="M182" s="35"/>
      <c r="N182" s="35">
        <f t="shared" si="1045"/>
        <v>0</v>
      </c>
      <c r="O182" s="78"/>
      <c r="P182" s="35">
        <f t="shared" si="1046"/>
        <v>0</v>
      </c>
      <c r="Q182" s="35"/>
      <c r="R182" s="35">
        <f t="shared" si="1047"/>
        <v>0</v>
      </c>
      <c r="S182" s="35"/>
      <c r="T182" s="35">
        <f t="shared" si="1048"/>
        <v>0</v>
      </c>
      <c r="U182" s="35"/>
      <c r="V182" s="35">
        <f t="shared" si="1049"/>
        <v>0</v>
      </c>
      <c r="W182" s="35"/>
      <c r="X182" s="35">
        <f t="shared" si="1050"/>
        <v>0</v>
      </c>
      <c r="Y182" s="35"/>
      <c r="Z182" s="35">
        <f t="shared" si="1051"/>
        <v>0</v>
      </c>
      <c r="AA182" s="35"/>
      <c r="AB182" s="35">
        <f t="shared" si="1052"/>
        <v>0</v>
      </c>
      <c r="AC182" s="35"/>
      <c r="AD182" s="35">
        <f t="shared" si="1053"/>
        <v>0</v>
      </c>
      <c r="AE182" s="35"/>
      <c r="AF182" s="35">
        <f t="shared" si="1054"/>
        <v>0</v>
      </c>
      <c r="AG182" s="35"/>
      <c r="AH182" s="35">
        <f t="shared" si="1055"/>
        <v>0</v>
      </c>
      <c r="AI182" s="35"/>
      <c r="AJ182" s="35">
        <f t="shared" si="1056"/>
        <v>0</v>
      </c>
      <c r="AK182" s="35"/>
      <c r="AL182" s="35">
        <f t="shared" si="1057"/>
        <v>0</v>
      </c>
      <c r="AM182" s="46"/>
      <c r="AN182" s="35">
        <f t="shared" si="1058"/>
        <v>0</v>
      </c>
      <c r="AO182" s="35">
        <v>104297.5</v>
      </c>
      <c r="AP182" s="35"/>
      <c r="AQ182" s="35">
        <f t="shared" si="487"/>
        <v>104297.5</v>
      </c>
      <c r="AR182" s="35"/>
      <c r="AS182" s="35">
        <f t="shared" si="1059"/>
        <v>104297.5</v>
      </c>
      <c r="AT182" s="35"/>
      <c r="AU182" s="35">
        <f t="shared" si="1060"/>
        <v>104297.5</v>
      </c>
      <c r="AV182" s="35"/>
      <c r="AW182" s="35">
        <f t="shared" si="1061"/>
        <v>104297.5</v>
      </c>
      <c r="AX182" s="35"/>
      <c r="AY182" s="35">
        <f t="shared" si="1062"/>
        <v>104297.5</v>
      </c>
      <c r="AZ182" s="35"/>
      <c r="BA182" s="35">
        <f t="shared" si="1063"/>
        <v>104297.5</v>
      </c>
      <c r="BB182" s="35">
        <v>-23980.1</v>
      </c>
      <c r="BC182" s="35">
        <f t="shared" si="1064"/>
        <v>80317.399999999994</v>
      </c>
      <c r="BD182" s="35"/>
      <c r="BE182" s="35">
        <f t="shared" si="1065"/>
        <v>80317.399999999994</v>
      </c>
      <c r="BF182" s="35"/>
      <c r="BG182" s="35">
        <f t="shared" si="1066"/>
        <v>80317.399999999994</v>
      </c>
      <c r="BH182" s="35"/>
      <c r="BI182" s="35">
        <f t="shared" si="1067"/>
        <v>80317.399999999994</v>
      </c>
      <c r="BJ182" s="35"/>
      <c r="BK182" s="35">
        <f t="shared" si="1068"/>
        <v>80317.399999999994</v>
      </c>
      <c r="BL182" s="35"/>
      <c r="BM182" s="35">
        <f t="shared" si="1069"/>
        <v>80317.399999999994</v>
      </c>
      <c r="BN182" s="35"/>
      <c r="BO182" s="35">
        <f t="shared" si="1070"/>
        <v>80317.399999999994</v>
      </c>
      <c r="BP182" s="46"/>
      <c r="BQ182" s="35">
        <f t="shared" si="1071"/>
        <v>80317.399999999994</v>
      </c>
      <c r="BR182" s="35">
        <v>361481.8</v>
      </c>
      <c r="BS182" s="35"/>
      <c r="BT182" s="35">
        <f t="shared" si="488"/>
        <v>361481.8</v>
      </c>
      <c r="BU182" s="35"/>
      <c r="BV182" s="35">
        <f t="shared" si="1072"/>
        <v>361481.8</v>
      </c>
      <c r="BW182" s="35"/>
      <c r="BX182" s="35">
        <f t="shared" si="1073"/>
        <v>361481.8</v>
      </c>
      <c r="BY182" s="35"/>
      <c r="BZ182" s="35">
        <f t="shared" si="1074"/>
        <v>361481.8</v>
      </c>
      <c r="CA182" s="35"/>
      <c r="CB182" s="35">
        <f t="shared" si="1075"/>
        <v>361481.8</v>
      </c>
      <c r="CC182" s="35"/>
      <c r="CD182" s="35">
        <f t="shared" si="1076"/>
        <v>361481.8</v>
      </c>
      <c r="CE182" s="35">
        <v>24728.1</v>
      </c>
      <c r="CF182" s="35">
        <f t="shared" si="1077"/>
        <v>386209.89999999997</v>
      </c>
      <c r="CG182" s="35"/>
      <c r="CH182" s="35">
        <f t="shared" si="1078"/>
        <v>386209.89999999997</v>
      </c>
      <c r="CI182" s="35"/>
      <c r="CJ182" s="35">
        <f t="shared" si="1079"/>
        <v>386209.89999999997</v>
      </c>
      <c r="CK182" s="35"/>
      <c r="CL182" s="35">
        <f t="shared" si="1080"/>
        <v>386209.89999999997</v>
      </c>
      <c r="CM182" s="46"/>
      <c r="CN182" s="35">
        <f t="shared" si="1081"/>
        <v>386209.89999999997</v>
      </c>
      <c r="CO182" s="29" t="s">
        <v>275</v>
      </c>
      <c r="CQ182" s="11"/>
    </row>
    <row r="183" spans="1:95" ht="54" x14ac:dyDescent="0.35">
      <c r="A183" s="1" t="s">
        <v>172</v>
      </c>
      <c r="B183" s="59" t="s">
        <v>114</v>
      </c>
      <c r="C183" s="60" t="s">
        <v>106</v>
      </c>
      <c r="D183" s="34">
        <f>D185+D186</f>
        <v>368198.39999999997</v>
      </c>
      <c r="E183" s="35">
        <f>E185+E186</f>
        <v>0</v>
      </c>
      <c r="F183" s="35">
        <f t="shared" si="486"/>
        <v>368198.39999999997</v>
      </c>
      <c r="G183" s="35">
        <f>G185+G186</f>
        <v>16885.599999999999</v>
      </c>
      <c r="H183" s="35">
        <f t="shared" si="1042"/>
        <v>385083.99999999994</v>
      </c>
      <c r="I183" s="35">
        <f>I185+I186</f>
        <v>0</v>
      </c>
      <c r="J183" s="35">
        <f t="shared" si="1043"/>
        <v>385083.99999999994</v>
      </c>
      <c r="K183" s="35">
        <f>K185+K186</f>
        <v>0</v>
      </c>
      <c r="L183" s="35">
        <f t="shared" si="1044"/>
        <v>385083.99999999994</v>
      </c>
      <c r="M183" s="35">
        <f>M185+M186</f>
        <v>0</v>
      </c>
      <c r="N183" s="35">
        <f t="shared" si="1045"/>
        <v>385083.99999999994</v>
      </c>
      <c r="O183" s="78">
        <f>O185+O186</f>
        <v>198236.696</v>
      </c>
      <c r="P183" s="35">
        <f t="shared" si="1046"/>
        <v>583320.696</v>
      </c>
      <c r="Q183" s="35">
        <f>Q185+Q186</f>
        <v>0</v>
      </c>
      <c r="R183" s="35">
        <f t="shared" si="1047"/>
        <v>583320.696</v>
      </c>
      <c r="S183" s="35">
        <f>S185+S186</f>
        <v>0</v>
      </c>
      <c r="T183" s="35">
        <f t="shared" si="1048"/>
        <v>583320.696</v>
      </c>
      <c r="U183" s="35">
        <f>U185+U186</f>
        <v>0</v>
      </c>
      <c r="V183" s="35">
        <f t="shared" si="1049"/>
        <v>583320.696</v>
      </c>
      <c r="W183" s="35">
        <f>W185+W186</f>
        <v>-142394.66500000001</v>
      </c>
      <c r="X183" s="35">
        <f t="shared" si="1050"/>
        <v>440926.03099999996</v>
      </c>
      <c r="Y183" s="35">
        <f>Y185+Y186</f>
        <v>0</v>
      </c>
      <c r="Z183" s="35">
        <f t="shared" si="1051"/>
        <v>440926.03099999996</v>
      </c>
      <c r="AA183" s="35">
        <f>AA185+AA186</f>
        <v>0</v>
      </c>
      <c r="AB183" s="35">
        <f t="shared" si="1052"/>
        <v>440926.03099999996</v>
      </c>
      <c r="AC183" s="35">
        <f>AC185+AC186</f>
        <v>0</v>
      </c>
      <c r="AD183" s="35">
        <f t="shared" si="1053"/>
        <v>440926.03099999996</v>
      </c>
      <c r="AE183" s="35">
        <f>AE185+AE186</f>
        <v>-35727.800000000003</v>
      </c>
      <c r="AF183" s="35">
        <f t="shared" si="1054"/>
        <v>405198.23099999997</v>
      </c>
      <c r="AG183" s="35">
        <f>AG185+AG186</f>
        <v>0</v>
      </c>
      <c r="AH183" s="35">
        <f t="shared" si="1055"/>
        <v>405198.23099999997</v>
      </c>
      <c r="AI183" s="35">
        <f>AI185+AI186</f>
        <v>0</v>
      </c>
      <c r="AJ183" s="35">
        <f t="shared" si="1056"/>
        <v>405198.23099999997</v>
      </c>
      <c r="AK183" s="35">
        <f>AK185+AK186</f>
        <v>0</v>
      </c>
      <c r="AL183" s="35">
        <f t="shared" si="1057"/>
        <v>405198.23099999997</v>
      </c>
      <c r="AM183" s="46">
        <f>AM185+AM186</f>
        <v>0</v>
      </c>
      <c r="AN183" s="35">
        <f t="shared" si="1058"/>
        <v>405198.23099999997</v>
      </c>
      <c r="AO183" s="35">
        <f t="shared" ref="AO183:BS183" si="1082">AO185+AO186</f>
        <v>439063.3</v>
      </c>
      <c r="AP183" s="35">
        <f t="shared" ref="AP183:AR183" si="1083">AP185+AP186</f>
        <v>0</v>
      </c>
      <c r="AQ183" s="35">
        <f t="shared" si="487"/>
        <v>439063.3</v>
      </c>
      <c r="AR183" s="35">
        <f t="shared" si="1083"/>
        <v>0</v>
      </c>
      <c r="AS183" s="35">
        <f t="shared" si="1059"/>
        <v>439063.3</v>
      </c>
      <c r="AT183" s="35">
        <f t="shared" ref="AT183:AV183" si="1084">AT185+AT186</f>
        <v>0</v>
      </c>
      <c r="AU183" s="35">
        <f t="shared" si="1060"/>
        <v>439063.3</v>
      </c>
      <c r="AV183" s="35">
        <f t="shared" si="1084"/>
        <v>0</v>
      </c>
      <c r="AW183" s="35">
        <f t="shared" si="1061"/>
        <v>439063.3</v>
      </c>
      <c r="AX183" s="35">
        <f t="shared" ref="AX183:AZ183" si="1085">AX185+AX186</f>
        <v>-26250</v>
      </c>
      <c r="AY183" s="35">
        <f t="shared" si="1062"/>
        <v>412813.3</v>
      </c>
      <c r="AZ183" s="35">
        <f t="shared" si="1085"/>
        <v>0</v>
      </c>
      <c r="BA183" s="35">
        <f t="shared" si="1063"/>
        <v>412813.3</v>
      </c>
      <c r="BB183" s="35">
        <f t="shared" ref="BB183:BD183" si="1086">BB185+BB186</f>
        <v>0</v>
      </c>
      <c r="BC183" s="35">
        <f t="shared" si="1064"/>
        <v>412813.3</v>
      </c>
      <c r="BD183" s="35">
        <f t="shared" si="1086"/>
        <v>0</v>
      </c>
      <c r="BE183" s="35">
        <f t="shared" si="1065"/>
        <v>412813.3</v>
      </c>
      <c r="BF183" s="35">
        <f t="shared" ref="BF183:BH183" si="1087">BF185+BF186</f>
        <v>0</v>
      </c>
      <c r="BG183" s="35">
        <f t="shared" si="1066"/>
        <v>412813.3</v>
      </c>
      <c r="BH183" s="35">
        <f t="shared" si="1087"/>
        <v>0</v>
      </c>
      <c r="BI183" s="35">
        <f t="shared" si="1067"/>
        <v>412813.3</v>
      </c>
      <c r="BJ183" s="35">
        <f t="shared" ref="BJ183:BL183" si="1088">BJ185+BJ186</f>
        <v>35727.800000000003</v>
      </c>
      <c r="BK183" s="35">
        <f t="shared" si="1068"/>
        <v>448541.1</v>
      </c>
      <c r="BL183" s="35">
        <f t="shared" si="1088"/>
        <v>0</v>
      </c>
      <c r="BM183" s="35">
        <f t="shared" si="1069"/>
        <v>448541.1</v>
      </c>
      <c r="BN183" s="35">
        <f t="shared" ref="BN183:BP183" si="1089">BN185+BN186</f>
        <v>0</v>
      </c>
      <c r="BO183" s="35">
        <f t="shared" si="1070"/>
        <v>448541.1</v>
      </c>
      <c r="BP183" s="46">
        <f t="shared" si="1089"/>
        <v>0</v>
      </c>
      <c r="BQ183" s="35">
        <f t="shared" si="1071"/>
        <v>448541.1</v>
      </c>
      <c r="BR183" s="35">
        <f t="shared" si="1082"/>
        <v>780860.5</v>
      </c>
      <c r="BS183" s="35">
        <f t="shared" si="1082"/>
        <v>0</v>
      </c>
      <c r="BT183" s="35">
        <f t="shared" si="488"/>
        <v>780860.5</v>
      </c>
      <c r="BU183" s="35">
        <f t="shared" ref="BU183:BW183" si="1090">BU185+BU186</f>
        <v>0</v>
      </c>
      <c r="BV183" s="35">
        <f t="shared" si="1072"/>
        <v>780860.5</v>
      </c>
      <c r="BW183" s="35">
        <f t="shared" si="1090"/>
        <v>0</v>
      </c>
      <c r="BX183" s="35">
        <f t="shared" si="1073"/>
        <v>780860.5</v>
      </c>
      <c r="BY183" s="35">
        <f t="shared" ref="BY183:CA183" si="1091">BY185+BY186</f>
        <v>0</v>
      </c>
      <c r="BZ183" s="35">
        <f t="shared" si="1074"/>
        <v>780860.5</v>
      </c>
      <c r="CA183" s="35">
        <f t="shared" si="1091"/>
        <v>70483.820999999996</v>
      </c>
      <c r="CB183" s="35">
        <f t="shared" si="1075"/>
        <v>851344.321</v>
      </c>
      <c r="CC183" s="35">
        <f t="shared" ref="CC183:CE183" si="1092">CC185+CC186</f>
        <v>0</v>
      </c>
      <c r="CD183" s="35">
        <f t="shared" si="1076"/>
        <v>851344.321</v>
      </c>
      <c r="CE183" s="35">
        <f t="shared" si="1092"/>
        <v>-2281.1520000000019</v>
      </c>
      <c r="CF183" s="35">
        <f t="shared" si="1077"/>
        <v>849063.16899999999</v>
      </c>
      <c r="CG183" s="35">
        <f t="shared" ref="CG183:CI183" si="1093">CG185+CG186</f>
        <v>0</v>
      </c>
      <c r="CH183" s="35">
        <f t="shared" si="1078"/>
        <v>849063.16899999999</v>
      </c>
      <c r="CI183" s="35">
        <f t="shared" si="1093"/>
        <v>0</v>
      </c>
      <c r="CJ183" s="35">
        <f t="shared" si="1079"/>
        <v>849063.16899999999</v>
      </c>
      <c r="CK183" s="35">
        <f t="shared" ref="CK183:CM183" si="1094">CK185+CK186</f>
        <v>0</v>
      </c>
      <c r="CL183" s="35">
        <f t="shared" si="1080"/>
        <v>849063.16899999999</v>
      </c>
      <c r="CM183" s="46">
        <f t="shared" si="1094"/>
        <v>0</v>
      </c>
      <c r="CN183" s="35">
        <f t="shared" si="1081"/>
        <v>849063.16899999999</v>
      </c>
      <c r="CO183" s="29"/>
      <c r="CQ183" s="11"/>
    </row>
    <row r="184" spans="1:95" x14ac:dyDescent="0.35">
      <c r="A184" s="1"/>
      <c r="B184" s="59" t="s">
        <v>5</v>
      </c>
      <c r="C184" s="6"/>
      <c r="D184" s="34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78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46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46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46"/>
      <c r="CN184" s="35"/>
      <c r="CO184" s="29"/>
      <c r="CQ184" s="11"/>
    </row>
    <row r="185" spans="1:95" hidden="1" x14ac:dyDescent="0.35">
      <c r="A185" s="1"/>
      <c r="B185" s="5" t="s">
        <v>6</v>
      </c>
      <c r="C185" s="10"/>
      <c r="D185" s="34">
        <v>222989.79999999996</v>
      </c>
      <c r="E185" s="35"/>
      <c r="F185" s="35">
        <f t="shared" si="486"/>
        <v>222989.79999999996</v>
      </c>
      <c r="G185" s="35">
        <f>5305+11580.6</f>
        <v>16885.599999999999</v>
      </c>
      <c r="H185" s="35">
        <f t="shared" ref="H185:H188" si="1095">F185+G185</f>
        <v>239875.39999999997</v>
      </c>
      <c r="I185" s="35"/>
      <c r="J185" s="35">
        <f t="shared" ref="J185:J188" si="1096">H185+I185</f>
        <v>239875.39999999997</v>
      </c>
      <c r="K185" s="35"/>
      <c r="L185" s="35">
        <f t="shared" ref="L185:L188" si="1097">J185+K185</f>
        <v>239875.39999999997</v>
      </c>
      <c r="M185" s="35"/>
      <c r="N185" s="35">
        <f t="shared" ref="N185:N188" si="1098">L185+M185</f>
        <v>239875.39999999997</v>
      </c>
      <c r="O185" s="78">
        <f>42130.217-44233.821</f>
        <v>-2103.6040000000066</v>
      </c>
      <c r="P185" s="35">
        <f t="shared" ref="P185:P188" si="1099">N185+O185</f>
        <v>237771.79599999997</v>
      </c>
      <c r="Q185" s="35"/>
      <c r="R185" s="35">
        <f t="shared" ref="R185:R188" si="1100">P185+Q185</f>
        <v>237771.79599999997</v>
      </c>
      <c r="S185" s="35"/>
      <c r="T185" s="35">
        <f t="shared" ref="T185:T188" si="1101">R185+S185</f>
        <v>237771.79599999997</v>
      </c>
      <c r="U185" s="35"/>
      <c r="V185" s="35">
        <f t="shared" ref="V185:V188" si="1102">T185+U185</f>
        <v>237771.79599999997</v>
      </c>
      <c r="W185" s="35">
        <f>-100264.448-42130.217</f>
        <v>-142394.66500000001</v>
      </c>
      <c r="X185" s="35">
        <f t="shared" ref="X185:X188" si="1103">V185+W185</f>
        <v>95377.130999999965</v>
      </c>
      <c r="Y185" s="35"/>
      <c r="Z185" s="35">
        <f t="shared" ref="Z185:Z188" si="1104">X185+Y185</f>
        <v>95377.130999999965</v>
      </c>
      <c r="AA185" s="35"/>
      <c r="AB185" s="35">
        <f t="shared" ref="AB185:AB188" si="1105">Z185+AA185</f>
        <v>95377.130999999965</v>
      </c>
      <c r="AC185" s="35"/>
      <c r="AD185" s="35">
        <f t="shared" ref="AD185:AD188" si="1106">AB185+AC185</f>
        <v>95377.130999999965</v>
      </c>
      <c r="AE185" s="35"/>
      <c r="AF185" s="35">
        <f t="shared" ref="AF185:AF188" si="1107">AD185+AE185</f>
        <v>95377.130999999965</v>
      </c>
      <c r="AG185" s="35"/>
      <c r="AH185" s="35">
        <f t="shared" ref="AH185:AH188" si="1108">AF185+AG185</f>
        <v>95377.130999999965</v>
      </c>
      <c r="AI185" s="35"/>
      <c r="AJ185" s="35">
        <f t="shared" ref="AJ185:AJ188" si="1109">AH185+AI185</f>
        <v>95377.130999999965</v>
      </c>
      <c r="AK185" s="35"/>
      <c r="AL185" s="35">
        <f t="shared" ref="AL185:AL188" si="1110">AJ185+AK185</f>
        <v>95377.130999999965</v>
      </c>
      <c r="AM185" s="46"/>
      <c r="AN185" s="35">
        <f t="shared" ref="AN185:AN188" si="1111">AL185+AM185</f>
        <v>95377.130999999965</v>
      </c>
      <c r="AO185" s="35">
        <v>109765.79999999999</v>
      </c>
      <c r="AP185" s="35"/>
      <c r="AQ185" s="35">
        <f t="shared" si="487"/>
        <v>109765.79999999999</v>
      </c>
      <c r="AR185" s="35"/>
      <c r="AS185" s="35">
        <f t="shared" ref="AS185:AS188" si="1112">AQ185+AR185</f>
        <v>109765.79999999999</v>
      </c>
      <c r="AT185" s="35"/>
      <c r="AU185" s="35">
        <f t="shared" ref="AU185:AU188" si="1113">AS185+AT185</f>
        <v>109765.79999999999</v>
      </c>
      <c r="AV185" s="35"/>
      <c r="AW185" s="35">
        <f t="shared" ref="AW185:AW188" si="1114">AU185+AV185</f>
        <v>109765.79999999999</v>
      </c>
      <c r="AX185" s="35">
        <v>-26250</v>
      </c>
      <c r="AY185" s="35">
        <f t="shared" ref="AY185:AY188" si="1115">AW185+AX185</f>
        <v>83515.799999999988</v>
      </c>
      <c r="AZ185" s="35"/>
      <c r="BA185" s="35">
        <f t="shared" ref="BA185:BA188" si="1116">AY185+AZ185</f>
        <v>83515.799999999988</v>
      </c>
      <c r="BB185" s="35"/>
      <c r="BC185" s="35">
        <f t="shared" ref="BC185:BC188" si="1117">BA185+BB185</f>
        <v>83515.799999999988</v>
      </c>
      <c r="BD185" s="35"/>
      <c r="BE185" s="35">
        <f t="shared" ref="BE185:BE188" si="1118">BC185+BD185</f>
        <v>83515.799999999988</v>
      </c>
      <c r="BF185" s="35"/>
      <c r="BG185" s="35">
        <f t="shared" ref="BG185:BG188" si="1119">BE185+BF185</f>
        <v>83515.799999999988</v>
      </c>
      <c r="BH185" s="35"/>
      <c r="BI185" s="35">
        <f t="shared" ref="BI185:BI188" si="1120">BG185+BH185</f>
        <v>83515.799999999988</v>
      </c>
      <c r="BJ185" s="35"/>
      <c r="BK185" s="35">
        <f t="shared" ref="BK185:BK188" si="1121">BI185+BJ185</f>
        <v>83515.799999999988</v>
      </c>
      <c r="BL185" s="35"/>
      <c r="BM185" s="35">
        <f t="shared" ref="BM185:BM188" si="1122">BK185+BL185</f>
        <v>83515.799999999988</v>
      </c>
      <c r="BN185" s="35"/>
      <c r="BO185" s="35">
        <f t="shared" ref="BO185:BO188" si="1123">BM185+BN185</f>
        <v>83515.799999999988</v>
      </c>
      <c r="BP185" s="46"/>
      <c r="BQ185" s="35">
        <f t="shared" ref="BQ185:BQ188" si="1124">BO185+BP185</f>
        <v>83515.799999999988</v>
      </c>
      <c r="BR185" s="35">
        <v>195215.1</v>
      </c>
      <c r="BS185" s="35"/>
      <c r="BT185" s="35">
        <f t="shared" si="488"/>
        <v>195215.1</v>
      </c>
      <c r="BU185" s="35"/>
      <c r="BV185" s="35">
        <f t="shared" ref="BV185:BV188" si="1125">BT185+BU185</f>
        <v>195215.1</v>
      </c>
      <c r="BW185" s="35"/>
      <c r="BX185" s="35">
        <f t="shared" ref="BX185:BX188" si="1126">BV185+BW185</f>
        <v>195215.1</v>
      </c>
      <c r="BY185" s="35"/>
      <c r="BZ185" s="35">
        <f t="shared" ref="BZ185:BZ188" si="1127">BX185+BY185</f>
        <v>195215.1</v>
      </c>
      <c r="CA185" s="35">
        <v>70483.820999999996</v>
      </c>
      <c r="CB185" s="35">
        <f t="shared" ref="CB185:CB188" si="1128">BZ185+CA185</f>
        <v>265698.92099999997</v>
      </c>
      <c r="CC185" s="35"/>
      <c r="CD185" s="35">
        <f t="shared" ref="CD185:CD188" si="1129">CB185+CC185</f>
        <v>265698.92099999997</v>
      </c>
      <c r="CE185" s="35">
        <v>100264.448</v>
      </c>
      <c r="CF185" s="35">
        <f t="shared" ref="CF185:CF188" si="1130">CD185+CE185</f>
        <v>365963.36899999995</v>
      </c>
      <c r="CG185" s="35"/>
      <c r="CH185" s="35">
        <f t="shared" ref="CH185:CH188" si="1131">CF185+CG185</f>
        <v>365963.36899999995</v>
      </c>
      <c r="CI185" s="35"/>
      <c r="CJ185" s="35">
        <f t="shared" ref="CJ185:CJ188" si="1132">CH185+CI185</f>
        <v>365963.36899999995</v>
      </c>
      <c r="CK185" s="35"/>
      <c r="CL185" s="35">
        <f t="shared" ref="CL185:CL188" si="1133">CJ185+CK185</f>
        <v>365963.36899999995</v>
      </c>
      <c r="CM185" s="46"/>
      <c r="CN185" s="35">
        <f t="shared" ref="CN185:CN188" si="1134">CL185+CM185</f>
        <v>365963.36899999995</v>
      </c>
      <c r="CO185" s="29" t="s">
        <v>269</v>
      </c>
      <c r="CP185" s="23" t="s">
        <v>49</v>
      </c>
      <c r="CQ185" s="11"/>
    </row>
    <row r="186" spans="1:95" x14ac:dyDescent="0.35">
      <c r="A186" s="1"/>
      <c r="B186" s="59" t="s">
        <v>20</v>
      </c>
      <c r="C186" s="2"/>
      <c r="D186" s="34">
        <v>145208.6</v>
      </c>
      <c r="E186" s="35"/>
      <c r="F186" s="35">
        <f t="shared" si="486"/>
        <v>145208.6</v>
      </c>
      <c r="G186" s="35"/>
      <c r="H186" s="35">
        <f t="shared" si="1095"/>
        <v>145208.6</v>
      </c>
      <c r="I186" s="35"/>
      <c r="J186" s="35">
        <f t="shared" si="1096"/>
        <v>145208.6</v>
      </c>
      <c r="K186" s="35"/>
      <c r="L186" s="35">
        <f t="shared" si="1097"/>
        <v>145208.6</v>
      </c>
      <c r="M186" s="35"/>
      <c r="N186" s="35">
        <f t="shared" si="1098"/>
        <v>145208.6</v>
      </c>
      <c r="O186" s="78">
        <v>200340.3</v>
      </c>
      <c r="P186" s="35">
        <f t="shared" si="1099"/>
        <v>345548.9</v>
      </c>
      <c r="Q186" s="35"/>
      <c r="R186" s="35">
        <f t="shared" si="1100"/>
        <v>345548.9</v>
      </c>
      <c r="S186" s="35"/>
      <c r="T186" s="35">
        <f t="shared" si="1101"/>
        <v>345548.9</v>
      </c>
      <c r="U186" s="35"/>
      <c r="V186" s="35">
        <f t="shared" si="1102"/>
        <v>345548.9</v>
      </c>
      <c r="W186" s="35"/>
      <c r="X186" s="35">
        <f t="shared" si="1103"/>
        <v>345548.9</v>
      </c>
      <c r="Y186" s="35"/>
      <c r="Z186" s="35">
        <f t="shared" si="1104"/>
        <v>345548.9</v>
      </c>
      <c r="AA186" s="35"/>
      <c r="AB186" s="35">
        <f t="shared" si="1105"/>
        <v>345548.9</v>
      </c>
      <c r="AC186" s="35"/>
      <c r="AD186" s="35">
        <f t="shared" si="1106"/>
        <v>345548.9</v>
      </c>
      <c r="AE186" s="35">
        <v>-35727.800000000003</v>
      </c>
      <c r="AF186" s="35">
        <f t="shared" si="1107"/>
        <v>309821.10000000003</v>
      </c>
      <c r="AG186" s="35"/>
      <c r="AH186" s="35">
        <f t="shared" si="1108"/>
        <v>309821.10000000003</v>
      </c>
      <c r="AI186" s="35"/>
      <c r="AJ186" s="35">
        <f t="shared" si="1109"/>
        <v>309821.10000000003</v>
      </c>
      <c r="AK186" s="35"/>
      <c r="AL186" s="35">
        <f t="shared" si="1110"/>
        <v>309821.10000000003</v>
      </c>
      <c r="AM186" s="46"/>
      <c r="AN186" s="35">
        <f t="shared" si="1111"/>
        <v>309821.10000000003</v>
      </c>
      <c r="AO186" s="35">
        <v>329297.5</v>
      </c>
      <c r="AP186" s="35"/>
      <c r="AQ186" s="35">
        <f t="shared" si="487"/>
        <v>329297.5</v>
      </c>
      <c r="AR186" s="35"/>
      <c r="AS186" s="35">
        <f t="shared" si="1112"/>
        <v>329297.5</v>
      </c>
      <c r="AT186" s="35"/>
      <c r="AU186" s="35">
        <f t="shared" si="1113"/>
        <v>329297.5</v>
      </c>
      <c r="AV186" s="35"/>
      <c r="AW186" s="35">
        <f t="shared" si="1114"/>
        <v>329297.5</v>
      </c>
      <c r="AX186" s="35"/>
      <c r="AY186" s="35">
        <f t="shared" si="1115"/>
        <v>329297.5</v>
      </c>
      <c r="AZ186" s="35"/>
      <c r="BA186" s="35">
        <f t="shared" si="1116"/>
        <v>329297.5</v>
      </c>
      <c r="BB186" s="35"/>
      <c r="BC186" s="35">
        <f t="shared" si="1117"/>
        <v>329297.5</v>
      </c>
      <c r="BD186" s="35"/>
      <c r="BE186" s="35">
        <f t="shared" si="1118"/>
        <v>329297.5</v>
      </c>
      <c r="BF186" s="35"/>
      <c r="BG186" s="35">
        <f t="shared" si="1119"/>
        <v>329297.5</v>
      </c>
      <c r="BH186" s="35"/>
      <c r="BI186" s="35">
        <f t="shared" si="1120"/>
        <v>329297.5</v>
      </c>
      <c r="BJ186" s="35">
        <v>35727.800000000003</v>
      </c>
      <c r="BK186" s="35">
        <f t="shared" si="1121"/>
        <v>365025.3</v>
      </c>
      <c r="BL186" s="35"/>
      <c r="BM186" s="35">
        <f t="shared" si="1122"/>
        <v>365025.3</v>
      </c>
      <c r="BN186" s="35"/>
      <c r="BO186" s="35">
        <f t="shared" si="1123"/>
        <v>365025.3</v>
      </c>
      <c r="BP186" s="46"/>
      <c r="BQ186" s="35">
        <f t="shared" si="1124"/>
        <v>365025.3</v>
      </c>
      <c r="BR186" s="35">
        <v>585645.4</v>
      </c>
      <c r="BS186" s="35"/>
      <c r="BT186" s="35">
        <f t="shared" si="488"/>
        <v>585645.4</v>
      </c>
      <c r="BU186" s="35"/>
      <c r="BV186" s="35">
        <f t="shared" si="1125"/>
        <v>585645.4</v>
      </c>
      <c r="BW186" s="35"/>
      <c r="BX186" s="35">
        <f t="shared" si="1126"/>
        <v>585645.4</v>
      </c>
      <c r="BY186" s="35"/>
      <c r="BZ186" s="35">
        <f t="shared" si="1127"/>
        <v>585645.4</v>
      </c>
      <c r="CA186" s="35"/>
      <c r="CB186" s="35">
        <f t="shared" si="1128"/>
        <v>585645.4</v>
      </c>
      <c r="CC186" s="35"/>
      <c r="CD186" s="35">
        <f t="shared" si="1129"/>
        <v>585645.4</v>
      </c>
      <c r="CE186" s="35">
        <v>-102545.60000000001</v>
      </c>
      <c r="CF186" s="35">
        <f t="shared" si="1130"/>
        <v>483099.80000000005</v>
      </c>
      <c r="CG186" s="35"/>
      <c r="CH186" s="35">
        <f t="shared" si="1131"/>
        <v>483099.80000000005</v>
      </c>
      <c r="CI186" s="35"/>
      <c r="CJ186" s="35">
        <f t="shared" si="1132"/>
        <v>483099.80000000005</v>
      </c>
      <c r="CK186" s="35"/>
      <c r="CL186" s="35">
        <f t="shared" si="1133"/>
        <v>483099.80000000005</v>
      </c>
      <c r="CM186" s="46"/>
      <c r="CN186" s="35">
        <f t="shared" si="1134"/>
        <v>483099.80000000005</v>
      </c>
      <c r="CO186" s="29" t="s">
        <v>275</v>
      </c>
      <c r="CQ186" s="11"/>
    </row>
    <row r="187" spans="1:95" ht="54" x14ac:dyDescent="0.35">
      <c r="A187" s="1" t="s">
        <v>173</v>
      </c>
      <c r="B187" s="59" t="s">
        <v>115</v>
      </c>
      <c r="C187" s="10" t="s">
        <v>106</v>
      </c>
      <c r="D187" s="34">
        <v>21398.400000000001</v>
      </c>
      <c r="E187" s="35"/>
      <c r="F187" s="35">
        <f t="shared" si="486"/>
        <v>21398.400000000001</v>
      </c>
      <c r="G187" s="35"/>
      <c r="H187" s="35">
        <f t="shared" si="1095"/>
        <v>21398.400000000001</v>
      </c>
      <c r="I187" s="35"/>
      <c r="J187" s="35">
        <f t="shared" si="1096"/>
        <v>21398.400000000001</v>
      </c>
      <c r="K187" s="35"/>
      <c r="L187" s="35">
        <f t="shared" si="1097"/>
        <v>21398.400000000001</v>
      </c>
      <c r="M187" s="35"/>
      <c r="N187" s="35">
        <f t="shared" si="1098"/>
        <v>21398.400000000001</v>
      </c>
      <c r="O187" s="78"/>
      <c r="P187" s="35">
        <f t="shared" si="1099"/>
        <v>21398.400000000001</v>
      </c>
      <c r="Q187" s="35"/>
      <c r="R187" s="35">
        <f t="shared" si="1100"/>
        <v>21398.400000000001</v>
      </c>
      <c r="S187" s="35"/>
      <c r="T187" s="35">
        <f t="shared" si="1101"/>
        <v>21398.400000000001</v>
      </c>
      <c r="U187" s="35"/>
      <c r="V187" s="35">
        <f t="shared" si="1102"/>
        <v>21398.400000000001</v>
      </c>
      <c r="W187" s="35"/>
      <c r="X187" s="35">
        <f t="shared" si="1103"/>
        <v>21398.400000000001</v>
      </c>
      <c r="Y187" s="35"/>
      <c r="Z187" s="35">
        <f t="shared" si="1104"/>
        <v>21398.400000000001</v>
      </c>
      <c r="AA187" s="35"/>
      <c r="AB187" s="35">
        <f t="shared" si="1105"/>
        <v>21398.400000000001</v>
      </c>
      <c r="AC187" s="35"/>
      <c r="AD187" s="35">
        <f t="shared" si="1106"/>
        <v>21398.400000000001</v>
      </c>
      <c r="AE187" s="35"/>
      <c r="AF187" s="35">
        <f t="shared" si="1107"/>
        <v>21398.400000000001</v>
      </c>
      <c r="AG187" s="35"/>
      <c r="AH187" s="35">
        <f t="shared" si="1108"/>
        <v>21398.400000000001</v>
      </c>
      <c r="AI187" s="35"/>
      <c r="AJ187" s="35">
        <f t="shared" si="1109"/>
        <v>21398.400000000001</v>
      </c>
      <c r="AK187" s="35"/>
      <c r="AL187" s="35">
        <f t="shared" si="1110"/>
        <v>21398.400000000001</v>
      </c>
      <c r="AM187" s="46"/>
      <c r="AN187" s="35">
        <f t="shared" si="1111"/>
        <v>21398.400000000001</v>
      </c>
      <c r="AO187" s="35">
        <v>0</v>
      </c>
      <c r="AP187" s="35"/>
      <c r="AQ187" s="35">
        <f t="shared" si="487"/>
        <v>0</v>
      </c>
      <c r="AR187" s="35"/>
      <c r="AS187" s="35">
        <f t="shared" si="1112"/>
        <v>0</v>
      </c>
      <c r="AT187" s="35"/>
      <c r="AU187" s="35">
        <f t="shared" si="1113"/>
        <v>0</v>
      </c>
      <c r="AV187" s="35"/>
      <c r="AW187" s="35">
        <f t="shared" si="1114"/>
        <v>0</v>
      </c>
      <c r="AX187" s="35"/>
      <c r="AY187" s="35">
        <f t="shared" si="1115"/>
        <v>0</v>
      </c>
      <c r="AZ187" s="35"/>
      <c r="BA187" s="35">
        <f t="shared" si="1116"/>
        <v>0</v>
      </c>
      <c r="BB187" s="35"/>
      <c r="BC187" s="35">
        <f t="shared" si="1117"/>
        <v>0</v>
      </c>
      <c r="BD187" s="35"/>
      <c r="BE187" s="35">
        <f t="shared" si="1118"/>
        <v>0</v>
      </c>
      <c r="BF187" s="35"/>
      <c r="BG187" s="35">
        <f t="shared" si="1119"/>
        <v>0</v>
      </c>
      <c r="BH187" s="35"/>
      <c r="BI187" s="35">
        <f t="shared" si="1120"/>
        <v>0</v>
      </c>
      <c r="BJ187" s="35"/>
      <c r="BK187" s="35">
        <f t="shared" si="1121"/>
        <v>0</v>
      </c>
      <c r="BL187" s="35"/>
      <c r="BM187" s="35">
        <f t="shared" si="1122"/>
        <v>0</v>
      </c>
      <c r="BN187" s="35"/>
      <c r="BO187" s="35">
        <f t="shared" si="1123"/>
        <v>0</v>
      </c>
      <c r="BP187" s="46"/>
      <c r="BQ187" s="35">
        <f t="shared" si="1124"/>
        <v>0</v>
      </c>
      <c r="BR187" s="35">
        <v>0</v>
      </c>
      <c r="BS187" s="35"/>
      <c r="BT187" s="35">
        <f t="shared" si="488"/>
        <v>0</v>
      </c>
      <c r="BU187" s="35"/>
      <c r="BV187" s="35">
        <f t="shared" si="1125"/>
        <v>0</v>
      </c>
      <c r="BW187" s="35"/>
      <c r="BX187" s="35">
        <f t="shared" si="1126"/>
        <v>0</v>
      </c>
      <c r="BY187" s="35"/>
      <c r="BZ187" s="35">
        <f t="shared" si="1127"/>
        <v>0</v>
      </c>
      <c r="CA187" s="35"/>
      <c r="CB187" s="35">
        <f t="shared" si="1128"/>
        <v>0</v>
      </c>
      <c r="CC187" s="35"/>
      <c r="CD187" s="35">
        <f t="shared" si="1129"/>
        <v>0</v>
      </c>
      <c r="CE187" s="35"/>
      <c r="CF187" s="35">
        <f t="shared" si="1130"/>
        <v>0</v>
      </c>
      <c r="CG187" s="35"/>
      <c r="CH187" s="35">
        <f t="shared" si="1131"/>
        <v>0</v>
      </c>
      <c r="CI187" s="35"/>
      <c r="CJ187" s="35">
        <f t="shared" si="1132"/>
        <v>0</v>
      </c>
      <c r="CK187" s="35"/>
      <c r="CL187" s="35">
        <f t="shared" si="1133"/>
        <v>0</v>
      </c>
      <c r="CM187" s="46"/>
      <c r="CN187" s="35">
        <f t="shared" si="1134"/>
        <v>0</v>
      </c>
      <c r="CO187" s="29" t="s">
        <v>270</v>
      </c>
      <c r="CQ187" s="11"/>
    </row>
    <row r="188" spans="1:95" ht="54" x14ac:dyDescent="0.35">
      <c r="A188" s="1" t="s">
        <v>174</v>
      </c>
      <c r="B188" s="59" t="s">
        <v>116</v>
      </c>
      <c r="C188" s="6" t="s">
        <v>106</v>
      </c>
      <c r="D188" s="34">
        <f>D190+D191</f>
        <v>35000</v>
      </c>
      <c r="E188" s="35">
        <f>E190+E191</f>
        <v>0</v>
      </c>
      <c r="F188" s="35">
        <f t="shared" si="486"/>
        <v>35000</v>
      </c>
      <c r="G188" s="35">
        <f>G190+G191</f>
        <v>0</v>
      </c>
      <c r="H188" s="35">
        <f t="shared" si="1095"/>
        <v>35000</v>
      </c>
      <c r="I188" s="35">
        <f>I190+I191</f>
        <v>0</v>
      </c>
      <c r="J188" s="35">
        <f t="shared" si="1096"/>
        <v>35000</v>
      </c>
      <c r="K188" s="35">
        <f>K190+K191</f>
        <v>0</v>
      </c>
      <c r="L188" s="35">
        <f t="shared" si="1097"/>
        <v>35000</v>
      </c>
      <c r="M188" s="35">
        <f>M190+M191</f>
        <v>0</v>
      </c>
      <c r="N188" s="35">
        <f t="shared" si="1098"/>
        <v>35000</v>
      </c>
      <c r="O188" s="78">
        <f>O190+O191</f>
        <v>0</v>
      </c>
      <c r="P188" s="35">
        <f t="shared" si="1099"/>
        <v>35000</v>
      </c>
      <c r="Q188" s="35">
        <f>Q190+Q191</f>
        <v>0</v>
      </c>
      <c r="R188" s="35">
        <f t="shared" si="1100"/>
        <v>35000</v>
      </c>
      <c r="S188" s="35">
        <f>S190+S191</f>
        <v>0</v>
      </c>
      <c r="T188" s="35">
        <f t="shared" si="1101"/>
        <v>35000</v>
      </c>
      <c r="U188" s="35">
        <f>U190+U191</f>
        <v>0</v>
      </c>
      <c r="V188" s="35">
        <f t="shared" si="1102"/>
        <v>35000</v>
      </c>
      <c r="W188" s="35">
        <f>W190+W191</f>
        <v>0</v>
      </c>
      <c r="X188" s="35">
        <f t="shared" si="1103"/>
        <v>35000</v>
      </c>
      <c r="Y188" s="35">
        <f>Y190+Y191</f>
        <v>0</v>
      </c>
      <c r="Z188" s="35">
        <f t="shared" si="1104"/>
        <v>35000</v>
      </c>
      <c r="AA188" s="35">
        <f>AA190+AA191</f>
        <v>0</v>
      </c>
      <c r="AB188" s="35">
        <f t="shared" si="1105"/>
        <v>35000</v>
      </c>
      <c r="AC188" s="35">
        <f>AC190+AC191</f>
        <v>0</v>
      </c>
      <c r="AD188" s="35">
        <f t="shared" si="1106"/>
        <v>35000</v>
      </c>
      <c r="AE188" s="35">
        <f>AE190+AE191</f>
        <v>0</v>
      </c>
      <c r="AF188" s="35">
        <f t="shared" si="1107"/>
        <v>35000</v>
      </c>
      <c r="AG188" s="35">
        <f>AG190+AG191</f>
        <v>0</v>
      </c>
      <c r="AH188" s="35">
        <f t="shared" si="1108"/>
        <v>35000</v>
      </c>
      <c r="AI188" s="35">
        <f>AI190+AI191</f>
        <v>0</v>
      </c>
      <c r="AJ188" s="35">
        <f t="shared" si="1109"/>
        <v>35000</v>
      </c>
      <c r="AK188" s="35">
        <f>AK190+AK191</f>
        <v>0</v>
      </c>
      <c r="AL188" s="35">
        <f t="shared" si="1110"/>
        <v>35000</v>
      </c>
      <c r="AM188" s="46">
        <f>AM190+AM191</f>
        <v>0</v>
      </c>
      <c r="AN188" s="35">
        <f t="shared" si="1111"/>
        <v>35000</v>
      </c>
      <c r="AO188" s="35">
        <f t="shared" ref="AO188:BS188" si="1135">AO190+AO191</f>
        <v>105000</v>
      </c>
      <c r="AP188" s="35">
        <f t="shared" ref="AP188:AR188" si="1136">AP190+AP191</f>
        <v>0</v>
      </c>
      <c r="AQ188" s="35">
        <f t="shared" si="487"/>
        <v>105000</v>
      </c>
      <c r="AR188" s="35">
        <f t="shared" si="1136"/>
        <v>0</v>
      </c>
      <c r="AS188" s="35">
        <f t="shared" si="1112"/>
        <v>105000</v>
      </c>
      <c r="AT188" s="35">
        <f t="shared" ref="AT188:AV188" si="1137">AT190+AT191</f>
        <v>0</v>
      </c>
      <c r="AU188" s="35">
        <f t="shared" si="1113"/>
        <v>105000</v>
      </c>
      <c r="AV188" s="35">
        <f t="shared" si="1137"/>
        <v>0</v>
      </c>
      <c r="AW188" s="35">
        <f t="shared" si="1114"/>
        <v>105000</v>
      </c>
      <c r="AX188" s="35">
        <f t="shared" ref="AX188:AZ188" si="1138">AX190+AX191</f>
        <v>0</v>
      </c>
      <c r="AY188" s="35">
        <f t="shared" si="1115"/>
        <v>105000</v>
      </c>
      <c r="AZ188" s="35">
        <f t="shared" si="1138"/>
        <v>0</v>
      </c>
      <c r="BA188" s="35">
        <f t="shared" si="1116"/>
        <v>105000</v>
      </c>
      <c r="BB188" s="35">
        <f t="shared" ref="BB188:BD188" si="1139">BB190+BB191</f>
        <v>0</v>
      </c>
      <c r="BC188" s="35">
        <f t="shared" si="1117"/>
        <v>105000</v>
      </c>
      <c r="BD188" s="35">
        <f t="shared" si="1139"/>
        <v>0</v>
      </c>
      <c r="BE188" s="35">
        <f t="shared" si="1118"/>
        <v>105000</v>
      </c>
      <c r="BF188" s="35">
        <f t="shared" ref="BF188:BH188" si="1140">BF190+BF191</f>
        <v>0</v>
      </c>
      <c r="BG188" s="35">
        <f t="shared" si="1119"/>
        <v>105000</v>
      </c>
      <c r="BH188" s="35">
        <f t="shared" si="1140"/>
        <v>0</v>
      </c>
      <c r="BI188" s="35">
        <f t="shared" si="1120"/>
        <v>105000</v>
      </c>
      <c r="BJ188" s="35">
        <f t="shared" ref="BJ188:BL188" si="1141">BJ190+BJ191</f>
        <v>47278.85</v>
      </c>
      <c r="BK188" s="35">
        <f t="shared" si="1121"/>
        <v>152278.85</v>
      </c>
      <c r="BL188" s="35">
        <f t="shared" si="1141"/>
        <v>0</v>
      </c>
      <c r="BM188" s="35">
        <f t="shared" si="1122"/>
        <v>152278.85</v>
      </c>
      <c r="BN188" s="35">
        <f t="shared" ref="BN188:BP188" si="1142">BN190+BN191</f>
        <v>0</v>
      </c>
      <c r="BO188" s="35">
        <f t="shared" si="1123"/>
        <v>152278.85</v>
      </c>
      <c r="BP188" s="46">
        <f t="shared" si="1142"/>
        <v>0</v>
      </c>
      <c r="BQ188" s="35">
        <f t="shared" si="1124"/>
        <v>152278.85</v>
      </c>
      <c r="BR188" s="35">
        <f t="shared" si="1135"/>
        <v>105000</v>
      </c>
      <c r="BS188" s="35">
        <f t="shared" si="1135"/>
        <v>0</v>
      </c>
      <c r="BT188" s="35">
        <f t="shared" si="488"/>
        <v>105000</v>
      </c>
      <c r="BU188" s="35">
        <f t="shared" ref="BU188:BW188" si="1143">BU190+BU191</f>
        <v>0</v>
      </c>
      <c r="BV188" s="35">
        <f t="shared" si="1125"/>
        <v>105000</v>
      </c>
      <c r="BW188" s="35">
        <f t="shared" si="1143"/>
        <v>0</v>
      </c>
      <c r="BX188" s="35">
        <f t="shared" si="1126"/>
        <v>105000</v>
      </c>
      <c r="BY188" s="35">
        <f t="shared" ref="BY188:CA188" si="1144">BY190+BY191</f>
        <v>0</v>
      </c>
      <c r="BZ188" s="35">
        <f t="shared" si="1127"/>
        <v>105000</v>
      </c>
      <c r="CA188" s="35">
        <f t="shared" si="1144"/>
        <v>0</v>
      </c>
      <c r="CB188" s="35">
        <f t="shared" si="1128"/>
        <v>105000</v>
      </c>
      <c r="CC188" s="35">
        <f t="shared" ref="CC188:CE188" si="1145">CC190+CC191</f>
        <v>0</v>
      </c>
      <c r="CD188" s="35">
        <f t="shared" si="1129"/>
        <v>105000</v>
      </c>
      <c r="CE188" s="35">
        <f t="shared" si="1145"/>
        <v>0</v>
      </c>
      <c r="CF188" s="35">
        <f t="shared" si="1130"/>
        <v>105000</v>
      </c>
      <c r="CG188" s="35">
        <f t="shared" ref="CG188:CI188" si="1146">CG190+CG191</f>
        <v>0</v>
      </c>
      <c r="CH188" s="35">
        <f t="shared" si="1131"/>
        <v>105000</v>
      </c>
      <c r="CI188" s="35">
        <f t="shared" si="1146"/>
        <v>0</v>
      </c>
      <c r="CJ188" s="35">
        <f t="shared" si="1132"/>
        <v>105000</v>
      </c>
      <c r="CK188" s="35">
        <f t="shared" ref="CK188:CM188" si="1147">CK190+CK191</f>
        <v>0</v>
      </c>
      <c r="CL188" s="35">
        <f t="shared" si="1133"/>
        <v>105000</v>
      </c>
      <c r="CM188" s="46">
        <f t="shared" si="1147"/>
        <v>0</v>
      </c>
      <c r="CN188" s="35">
        <f t="shared" si="1134"/>
        <v>105000</v>
      </c>
      <c r="CO188" s="29"/>
      <c r="CQ188" s="11"/>
    </row>
    <row r="189" spans="1:95" x14ac:dyDescent="0.35">
      <c r="A189" s="1"/>
      <c r="B189" s="59" t="s">
        <v>5</v>
      </c>
      <c r="C189" s="10"/>
      <c r="D189" s="34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78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46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46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46"/>
      <c r="CN189" s="35"/>
      <c r="CO189" s="29"/>
      <c r="CQ189" s="11"/>
    </row>
    <row r="190" spans="1:95" hidden="1" x14ac:dyDescent="0.35">
      <c r="A190" s="1"/>
      <c r="B190" s="5" t="s">
        <v>6</v>
      </c>
      <c r="C190" s="2"/>
      <c r="D190" s="34">
        <v>26250</v>
      </c>
      <c r="E190" s="35"/>
      <c r="F190" s="35">
        <f t="shared" ref="F190:F272" si="1148">D190+E190</f>
        <v>26250</v>
      </c>
      <c r="G190" s="35"/>
      <c r="H190" s="35">
        <f t="shared" ref="H190:H192" si="1149">F190+G190</f>
        <v>26250</v>
      </c>
      <c r="I190" s="35"/>
      <c r="J190" s="35">
        <f t="shared" ref="J190:J192" si="1150">H190+I190</f>
        <v>26250</v>
      </c>
      <c r="K190" s="35"/>
      <c r="L190" s="35">
        <f t="shared" ref="L190:L192" si="1151">J190+K190</f>
        <v>26250</v>
      </c>
      <c r="M190" s="35"/>
      <c r="N190" s="35">
        <f t="shared" ref="N190:N192" si="1152">L190+M190</f>
        <v>26250</v>
      </c>
      <c r="O190" s="78"/>
      <c r="P190" s="35">
        <f t="shared" ref="P190:P192" si="1153">N190+O190</f>
        <v>26250</v>
      </c>
      <c r="Q190" s="35"/>
      <c r="R190" s="35">
        <f t="shared" ref="R190:R192" si="1154">P190+Q190</f>
        <v>26250</v>
      </c>
      <c r="S190" s="35"/>
      <c r="T190" s="35">
        <f t="shared" ref="T190:T192" si="1155">R190+S190</f>
        <v>26250</v>
      </c>
      <c r="U190" s="35"/>
      <c r="V190" s="35">
        <f t="shared" ref="V190:V192" si="1156">T190+U190</f>
        <v>26250</v>
      </c>
      <c r="W190" s="35"/>
      <c r="X190" s="35">
        <f t="shared" ref="X190:X192" si="1157">V190+W190</f>
        <v>26250</v>
      </c>
      <c r="Y190" s="35"/>
      <c r="Z190" s="35">
        <f t="shared" ref="Z190:Z192" si="1158">X190+Y190</f>
        <v>26250</v>
      </c>
      <c r="AA190" s="35"/>
      <c r="AB190" s="35">
        <f t="shared" ref="AB190:AB192" si="1159">Z190+AA190</f>
        <v>26250</v>
      </c>
      <c r="AC190" s="35"/>
      <c r="AD190" s="35">
        <f t="shared" ref="AD190:AD192" si="1160">AB190+AC190</f>
        <v>26250</v>
      </c>
      <c r="AE190" s="35"/>
      <c r="AF190" s="35">
        <f t="shared" ref="AF190:AF192" si="1161">AD190+AE190</f>
        <v>26250</v>
      </c>
      <c r="AG190" s="35"/>
      <c r="AH190" s="35">
        <f t="shared" ref="AH190:AH192" si="1162">AF190+AG190</f>
        <v>26250</v>
      </c>
      <c r="AI190" s="35"/>
      <c r="AJ190" s="35">
        <f t="shared" ref="AJ190:AJ192" si="1163">AH190+AI190</f>
        <v>26250</v>
      </c>
      <c r="AK190" s="35"/>
      <c r="AL190" s="35">
        <f t="shared" ref="AL190:AL192" si="1164">AJ190+AK190</f>
        <v>26250</v>
      </c>
      <c r="AM190" s="46"/>
      <c r="AN190" s="35">
        <f t="shared" ref="AN190:AN192" si="1165">AL190+AM190</f>
        <v>26250</v>
      </c>
      <c r="AO190" s="35">
        <v>26250</v>
      </c>
      <c r="AP190" s="35"/>
      <c r="AQ190" s="35">
        <f t="shared" ref="AQ190:AQ272" si="1166">AO190+AP190</f>
        <v>26250</v>
      </c>
      <c r="AR190" s="35"/>
      <c r="AS190" s="35">
        <f t="shared" ref="AS190:AS192" si="1167">AQ190+AR190</f>
        <v>26250</v>
      </c>
      <c r="AT190" s="35"/>
      <c r="AU190" s="35">
        <f t="shared" ref="AU190:AU192" si="1168">AS190+AT190</f>
        <v>26250</v>
      </c>
      <c r="AV190" s="35"/>
      <c r="AW190" s="35">
        <f t="shared" ref="AW190:AW192" si="1169">AU190+AV190</f>
        <v>26250</v>
      </c>
      <c r="AX190" s="35"/>
      <c r="AY190" s="35">
        <f t="shared" ref="AY190:AY192" si="1170">AW190+AX190</f>
        <v>26250</v>
      </c>
      <c r="AZ190" s="35"/>
      <c r="BA190" s="35">
        <f t="shared" ref="BA190:BA192" si="1171">AY190+AZ190</f>
        <v>26250</v>
      </c>
      <c r="BB190" s="35"/>
      <c r="BC190" s="35">
        <f t="shared" ref="BC190:BC192" si="1172">BA190+BB190</f>
        <v>26250</v>
      </c>
      <c r="BD190" s="35"/>
      <c r="BE190" s="35">
        <f t="shared" ref="BE190:BE192" si="1173">BC190+BD190</f>
        <v>26250</v>
      </c>
      <c r="BF190" s="35"/>
      <c r="BG190" s="35">
        <f t="shared" ref="BG190:BG192" si="1174">BE190+BF190</f>
        <v>26250</v>
      </c>
      <c r="BH190" s="35"/>
      <c r="BI190" s="35">
        <f t="shared" ref="BI190:BI192" si="1175">BG190+BH190</f>
        <v>26250</v>
      </c>
      <c r="BJ190" s="35">
        <v>1016.15</v>
      </c>
      <c r="BK190" s="35">
        <f t="shared" ref="BK190:BK192" si="1176">BI190+BJ190</f>
        <v>27266.15</v>
      </c>
      <c r="BL190" s="35"/>
      <c r="BM190" s="35">
        <f t="shared" ref="BM190:BM192" si="1177">BK190+BL190</f>
        <v>27266.15</v>
      </c>
      <c r="BN190" s="35"/>
      <c r="BO190" s="35">
        <f t="shared" ref="BO190:BO192" si="1178">BM190+BN190</f>
        <v>27266.15</v>
      </c>
      <c r="BP190" s="46"/>
      <c r="BQ190" s="35">
        <f t="shared" ref="BQ190:BQ192" si="1179">BO190+BP190</f>
        <v>27266.15</v>
      </c>
      <c r="BR190" s="35">
        <v>26250</v>
      </c>
      <c r="BS190" s="35"/>
      <c r="BT190" s="35">
        <f t="shared" ref="BT190:BT272" si="1180">BR190+BS190</f>
        <v>26250</v>
      </c>
      <c r="BU190" s="35"/>
      <c r="BV190" s="35">
        <f t="shared" ref="BV190:BV192" si="1181">BT190+BU190</f>
        <v>26250</v>
      </c>
      <c r="BW190" s="35"/>
      <c r="BX190" s="35">
        <f t="shared" ref="BX190:BX192" si="1182">BV190+BW190</f>
        <v>26250</v>
      </c>
      <c r="BY190" s="35"/>
      <c r="BZ190" s="35">
        <f t="shared" ref="BZ190:BZ192" si="1183">BX190+BY190</f>
        <v>26250</v>
      </c>
      <c r="CA190" s="35"/>
      <c r="CB190" s="35">
        <f t="shared" ref="CB190:CB192" si="1184">BZ190+CA190</f>
        <v>26250</v>
      </c>
      <c r="CC190" s="35"/>
      <c r="CD190" s="35">
        <f t="shared" ref="CD190:CD192" si="1185">CB190+CC190</f>
        <v>26250</v>
      </c>
      <c r="CE190" s="35"/>
      <c r="CF190" s="35">
        <f t="shared" ref="CF190:CF192" si="1186">CD190+CE190</f>
        <v>26250</v>
      </c>
      <c r="CG190" s="35"/>
      <c r="CH190" s="35">
        <f t="shared" ref="CH190:CH192" si="1187">CF190+CG190</f>
        <v>26250</v>
      </c>
      <c r="CI190" s="35"/>
      <c r="CJ190" s="35">
        <f t="shared" ref="CJ190:CJ192" si="1188">CH190+CI190</f>
        <v>26250</v>
      </c>
      <c r="CK190" s="35"/>
      <c r="CL190" s="35">
        <f t="shared" ref="CL190:CL192" si="1189">CJ190+CK190</f>
        <v>26250</v>
      </c>
      <c r="CM190" s="46"/>
      <c r="CN190" s="35">
        <f t="shared" ref="CN190:CN192" si="1190">CL190+CM190</f>
        <v>26250</v>
      </c>
      <c r="CO190" s="30" t="s">
        <v>271</v>
      </c>
      <c r="CP190" s="23" t="s">
        <v>49</v>
      </c>
      <c r="CQ190" s="11"/>
    </row>
    <row r="191" spans="1:95" x14ac:dyDescent="0.35">
      <c r="A191" s="1"/>
      <c r="B191" s="59" t="s">
        <v>20</v>
      </c>
      <c r="C191" s="10"/>
      <c r="D191" s="34">
        <v>8750</v>
      </c>
      <c r="E191" s="35"/>
      <c r="F191" s="35">
        <f t="shared" si="1148"/>
        <v>8750</v>
      </c>
      <c r="G191" s="35"/>
      <c r="H191" s="35">
        <f t="shared" si="1149"/>
        <v>8750</v>
      </c>
      <c r="I191" s="35"/>
      <c r="J191" s="35">
        <f t="shared" si="1150"/>
        <v>8750</v>
      </c>
      <c r="K191" s="35"/>
      <c r="L191" s="35">
        <f t="shared" si="1151"/>
        <v>8750</v>
      </c>
      <c r="M191" s="35"/>
      <c r="N191" s="35">
        <f t="shared" si="1152"/>
        <v>8750</v>
      </c>
      <c r="O191" s="78"/>
      <c r="P191" s="35">
        <f t="shared" si="1153"/>
        <v>8750</v>
      </c>
      <c r="Q191" s="35"/>
      <c r="R191" s="35">
        <f t="shared" si="1154"/>
        <v>8750</v>
      </c>
      <c r="S191" s="35"/>
      <c r="T191" s="35">
        <f t="shared" si="1155"/>
        <v>8750</v>
      </c>
      <c r="U191" s="35"/>
      <c r="V191" s="35">
        <f t="shared" si="1156"/>
        <v>8750</v>
      </c>
      <c r="W191" s="35"/>
      <c r="X191" s="35">
        <f t="shared" si="1157"/>
        <v>8750</v>
      </c>
      <c r="Y191" s="35"/>
      <c r="Z191" s="35">
        <f t="shared" si="1158"/>
        <v>8750</v>
      </c>
      <c r="AA191" s="35"/>
      <c r="AB191" s="35">
        <f t="shared" si="1159"/>
        <v>8750</v>
      </c>
      <c r="AC191" s="35"/>
      <c r="AD191" s="35">
        <f t="shared" si="1160"/>
        <v>8750</v>
      </c>
      <c r="AE191" s="35"/>
      <c r="AF191" s="35">
        <f t="shared" si="1161"/>
        <v>8750</v>
      </c>
      <c r="AG191" s="35"/>
      <c r="AH191" s="35">
        <f t="shared" si="1162"/>
        <v>8750</v>
      </c>
      <c r="AI191" s="35"/>
      <c r="AJ191" s="35">
        <f t="shared" si="1163"/>
        <v>8750</v>
      </c>
      <c r="AK191" s="35"/>
      <c r="AL191" s="35">
        <f t="shared" si="1164"/>
        <v>8750</v>
      </c>
      <c r="AM191" s="46"/>
      <c r="AN191" s="35">
        <f t="shared" si="1165"/>
        <v>8750</v>
      </c>
      <c r="AO191" s="35">
        <v>78750</v>
      </c>
      <c r="AP191" s="35"/>
      <c r="AQ191" s="35">
        <f t="shared" si="1166"/>
        <v>78750</v>
      </c>
      <c r="AR191" s="35"/>
      <c r="AS191" s="35">
        <f t="shared" si="1167"/>
        <v>78750</v>
      </c>
      <c r="AT191" s="35"/>
      <c r="AU191" s="35">
        <f t="shared" si="1168"/>
        <v>78750</v>
      </c>
      <c r="AV191" s="35"/>
      <c r="AW191" s="35">
        <f t="shared" si="1169"/>
        <v>78750</v>
      </c>
      <c r="AX191" s="35"/>
      <c r="AY191" s="35">
        <f t="shared" si="1170"/>
        <v>78750</v>
      </c>
      <c r="AZ191" s="35"/>
      <c r="BA191" s="35">
        <f t="shared" si="1171"/>
        <v>78750</v>
      </c>
      <c r="BB191" s="35"/>
      <c r="BC191" s="35">
        <f t="shared" si="1172"/>
        <v>78750</v>
      </c>
      <c r="BD191" s="35"/>
      <c r="BE191" s="35">
        <f t="shared" si="1173"/>
        <v>78750</v>
      </c>
      <c r="BF191" s="35"/>
      <c r="BG191" s="35">
        <f t="shared" si="1174"/>
        <v>78750</v>
      </c>
      <c r="BH191" s="35"/>
      <c r="BI191" s="35">
        <f t="shared" si="1175"/>
        <v>78750</v>
      </c>
      <c r="BJ191" s="35">
        <v>46262.7</v>
      </c>
      <c r="BK191" s="35">
        <f t="shared" si="1176"/>
        <v>125012.7</v>
      </c>
      <c r="BL191" s="35"/>
      <c r="BM191" s="35">
        <f t="shared" si="1177"/>
        <v>125012.7</v>
      </c>
      <c r="BN191" s="35"/>
      <c r="BO191" s="35">
        <f t="shared" si="1178"/>
        <v>125012.7</v>
      </c>
      <c r="BP191" s="46"/>
      <c r="BQ191" s="35">
        <f t="shared" si="1179"/>
        <v>125012.7</v>
      </c>
      <c r="BR191" s="35">
        <v>78750</v>
      </c>
      <c r="BS191" s="35"/>
      <c r="BT191" s="35">
        <f t="shared" si="1180"/>
        <v>78750</v>
      </c>
      <c r="BU191" s="35"/>
      <c r="BV191" s="35">
        <f t="shared" si="1181"/>
        <v>78750</v>
      </c>
      <c r="BW191" s="35"/>
      <c r="BX191" s="35">
        <f t="shared" si="1182"/>
        <v>78750</v>
      </c>
      <c r="BY191" s="35"/>
      <c r="BZ191" s="35">
        <f t="shared" si="1183"/>
        <v>78750</v>
      </c>
      <c r="CA191" s="35"/>
      <c r="CB191" s="35">
        <f t="shared" si="1184"/>
        <v>78750</v>
      </c>
      <c r="CC191" s="35"/>
      <c r="CD191" s="35">
        <f t="shared" si="1185"/>
        <v>78750</v>
      </c>
      <c r="CE191" s="35"/>
      <c r="CF191" s="35">
        <f t="shared" si="1186"/>
        <v>78750</v>
      </c>
      <c r="CG191" s="35"/>
      <c r="CH191" s="35">
        <f t="shared" si="1187"/>
        <v>78750</v>
      </c>
      <c r="CI191" s="35"/>
      <c r="CJ191" s="35">
        <f t="shared" si="1188"/>
        <v>78750</v>
      </c>
      <c r="CK191" s="35"/>
      <c r="CL191" s="35">
        <f t="shared" si="1189"/>
        <v>78750</v>
      </c>
      <c r="CM191" s="46"/>
      <c r="CN191" s="35">
        <f t="shared" si="1190"/>
        <v>78750</v>
      </c>
      <c r="CO191" s="29" t="s">
        <v>275</v>
      </c>
      <c r="CQ191" s="11"/>
    </row>
    <row r="192" spans="1:95" ht="54" x14ac:dyDescent="0.35">
      <c r="A192" s="1" t="s">
        <v>175</v>
      </c>
      <c r="B192" s="59" t="s">
        <v>117</v>
      </c>
      <c r="C192" s="6" t="s">
        <v>106</v>
      </c>
      <c r="D192" s="34">
        <f>D194+D195</f>
        <v>0</v>
      </c>
      <c r="E192" s="35">
        <f>E194+E195</f>
        <v>0</v>
      </c>
      <c r="F192" s="35">
        <f t="shared" si="1148"/>
        <v>0</v>
      </c>
      <c r="G192" s="35">
        <f>G194+G195</f>
        <v>0</v>
      </c>
      <c r="H192" s="35">
        <f t="shared" si="1149"/>
        <v>0</v>
      </c>
      <c r="I192" s="35">
        <f>I194+I195</f>
        <v>0</v>
      </c>
      <c r="J192" s="35">
        <f t="shared" si="1150"/>
        <v>0</v>
      </c>
      <c r="K192" s="35">
        <f>K194+K195</f>
        <v>0</v>
      </c>
      <c r="L192" s="35">
        <f t="shared" si="1151"/>
        <v>0</v>
      </c>
      <c r="M192" s="35">
        <f>M194+M195</f>
        <v>0</v>
      </c>
      <c r="N192" s="35">
        <f t="shared" si="1152"/>
        <v>0</v>
      </c>
      <c r="O192" s="78">
        <f>O194+O195</f>
        <v>0</v>
      </c>
      <c r="P192" s="35">
        <f t="shared" si="1153"/>
        <v>0</v>
      </c>
      <c r="Q192" s="35">
        <f>Q194+Q195</f>
        <v>0</v>
      </c>
      <c r="R192" s="35">
        <f t="shared" si="1154"/>
        <v>0</v>
      </c>
      <c r="S192" s="35">
        <f>S194+S195</f>
        <v>0</v>
      </c>
      <c r="T192" s="35">
        <f t="shared" si="1155"/>
        <v>0</v>
      </c>
      <c r="U192" s="35">
        <f>U194+U195</f>
        <v>0</v>
      </c>
      <c r="V192" s="35">
        <f t="shared" si="1156"/>
        <v>0</v>
      </c>
      <c r="W192" s="35">
        <f>W194+W195</f>
        <v>0</v>
      </c>
      <c r="X192" s="35">
        <f t="shared" si="1157"/>
        <v>0</v>
      </c>
      <c r="Y192" s="35">
        <f>Y194+Y195</f>
        <v>0</v>
      </c>
      <c r="Z192" s="35">
        <f t="shared" si="1158"/>
        <v>0</v>
      </c>
      <c r="AA192" s="35">
        <f>AA194+AA195</f>
        <v>0</v>
      </c>
      <c r="AB192" s="35">
        <f t="shared" si="1159"/>
        <v>0</v>
      </c>
      <c r="AC192" s="35">
        <f>AC194+AC195</f>
        <v>0</v>
      </c>
      <c r="AD192" s="35">
        <f t="shared" si="1160"/>
        <v>0</v>
      </c>
      <c r="AE192" s="35">
        <f>AE194+AE195</f>
        <v>0</v>
      </c>
      <c r="AF192" s="35">
        <f t="shared" si="1161"/>
        <v>0</v>
      </c>
      <c r="AG192" s="35">
        <f>AG194+AG195</f>
        <v>0</v>
      </c>
      <c r="AH192" s="35">
        <f t="shared" si="1162"/>
        <v>0</v>
      </c>
      <c r="AI192" s="35">
        <f>AI194+AI195</f>
        <v>0</v>
      </c>
      <c r="AJ192" s="35">
        <f t="shared" si="1163"/>
        <v>0</v>
      </c>
      <c r="AK192" s="35">
        <f>AK194+AK195</f>
        <v>0</v>
      </c>
      <c r="AL192" s="35">
        <f t="shared" si="1164"/>
        <v>0</v>
      </c>
      <c r="AM192" s="46">
        <f>AM194+AM195</f>
        <v>0</v>
      </c>
      <c r="AN192" s="35">
        <f t="shared" si="1165"/>
        <v>0</v>
      </c>
      <c r="AO192" s="35">
        <f t="shared" ref="AO192:BS192" si="1191">AO194+AO195</f>
        <v>8664.7000000000007</v>
      </c>
      <c r="AP192" s="35">
        <f t="shared" ref="AP192:AR192" si="1192">AP194+AP195</f>
        <v>0</v>
      </c>
      <c r="AQ192" s="35">
        <f t="shared" si="1166"/>
        <v>8664.7000000000007</v>
      </c>
      <c r="AR192" s="35">
        <f t="shared" si="1192"/>
        <v>0</v>
      </c>
      <c r="AS192" s="35">
        <f t="shared" si="1167"/>
        <v>8664.7000000000007</v>
      </c>
      <c r="AT192" s="35">
        <f t="shared" ref="AT192:AV192" si="1193">AT194+AT195</f>
        <v>0</v>
      </c>
      <c r="AU192" s="35">
        <f t="shared" si="1168"/>
        <v>8664.7000000000007</v>
      </c>
      <c r="AV192" s="35">
        <f t="shared" si="1193"/>
        <v>0</v>
      </c>
      <c r="AW192" s="35">
        <f t="shared" si="1169"/>
        <v>8664.7000000000007</v>
      </c>
      <c r="AX192" s="35">
        <f t="shared" ref="AX192:AZ192" si="1194">AX194+AX195</f>
        <v>0</v>
      </c>
      <c r="AY192" s="35">
        <f t="shared" si="1170"/>
        <v>8664.7000000000007</v>
      </c>
      <c r="AZ192" s="35">
        <f t="shared" si="1194"/>
        <v>0</v>
      </c>
      <c r="BA192" s="35">
        <f t="shared" si="1171"/>
        <v>8664.7000000000007</v>
      </c>
      <c r="BB192" s="35">
        <f t="shared" ref="BB192:BD192" si="1195">BB194+BB195</f>
        <v>0</v>
      </c>
      <c r="BC192" s="35">
        <f t="shared" si="1172"/>
        <v>8664.7000000000007</v>
      </c>
      <c r="BD192" s="35">
        <f t="shared" si="1195"/>
        <v>0</v>
      </c>
      <c r="BE192" s="35">
        <f t="shared" si="1173"/>
        <v>8664.7000000000007</v>
      </c>
      <c r="BF192" s="35">
        <f t="shared" ref="BF192:BH192" si="1196">BF194+BF195</f>
        <v>0</v>
      </c>
      <c r="BG192" s="35">
        <f t="shared" si="1174"/>
        <v>8664.7000000000007</v>
      </c>
      <c r="BH192" s="35">
        <f t="shared" si="1196"/>
        <v>0</v>
      </c>
      <c r="BI192" s="35">
        <f t="shared" si="1175"/>
        <v>8664.7000000000007</v>
      </c>
      <c r="BJ192" s="35">
        <f t="shared" ref="BJ192:BL192" si="1197">BJ194+BJ195</f>
        <v>0</v>
      </c>
      <c r="BK192" s="35">
        <f t="shared" si="1176"/>
        <v>8664.7000000000007</v>
      </c>
      <c r="BL192" s="35">
        <f t="shared" si="1197"/>
        <v>0</v>
      </c>
      <c r="BM192" s="35">
        <f t="shared" si="1177"/>
        <v>8664.7000000000007</v>
      </c>
      <c r="BN192" s="35">
        <f t="shared" ref="BN192:BP192" si="1198">BN194+BN195</f>
        <v>0</v>
      </c>
      <c r="BO192" s="35">
        <f t="shared" si="1178"/>
        <v>8664.7000000000007</v>
      </c>
      <c r="BP192" s="46">
        <f t="shared" si="1198"/>
        <v>0</v>
      </c>
      <c r="BQ192" s="35">
        <f t="shared" si="1179"/>
        <v>8664.7000000000007</v>
      </c>
      <c r="BR192" s="35">
        <f t="shared" si="1191"/>
        <v>0</v>
      </c>
      <c r="BS192" s="35">
        <f t="shared" si="1191"/>
        <v>0</v>
      </c>
      <c r="BT192" s="35">
        <f t="shared" si="1180"/>
        <v>0</v>
      </c>
      <c r="BU192" s="35">
        <f t="shared" ref="BU192:BW192" si="1199">BU194+BU195</f>
        <v>0</v>
      </c>
      <c r="BV192" s="35">
        <f t="shared" si="1181"/>
        <v>0</v>
      </c>
      <c r="BW192" s="35">
        <f t="shared" si="1199"/>
        <v>0</v>
      </c>
      <c r="BX192" s="35">
        <f t="shared" si="1182"/>
        <v>0</v>
      </c>
      <c r="BY192" s="35">
        <f t="shared" ref="BY192:CA192" si="1200">BY194+BY195</f>
        <v>0</v>
      </c>
      <c r="BZ192" s="35">
        <f t="shared" si="1183"/>
        <v>0</v>
      </c>
      <c r="CA192" s="35">
        <f t="shared" si="1200"/>
        <v>0</v>
      </c>
      <c r="CB192" s="35">
        <f t="shared" si="1184"/>
        <v>0</v>
      </c>
      <c r="CC192" s="35">
        <f t="shared" ref="CC192:CE192" si="1201">CC194+CC195</f>
        <v>0</v>
      </c>
      <c r="CD192" s="35">
        <f t="shared" si="1185"/>
        <v>0</v>
      </c>
      <c r="CE192" s="35">
        <f t="shared" si="1201"/>
        <v>0</v>
      </c>
      <c r="CF192" s="35">
        <f t="shared" si="1186"/>
        <v>0</v>
      </c>
      <c r="CG192" s="35">
        <f t="shared" ref="CG192:CI192" si="1202">CG194+CG195</f>
        <v>0</v>
      </c>
      <c r="CH192" s="35">
        <f t="shared" si="1187"/>
        <v>0</v>
      </c>
      <c r="CI192" s="35">
        <f t="shared" si="1202"/>
        <v>0</v>
      </c>
      <c r="CJ192" s="35">
        <f t="shared" si="1188"/>
        <v>0</v>
      </c>
      <c r="CK192" s="35">
        <f t="shared" ref="CK192:CM192" si="1203">CK194+CK195</f>
        <v>0</v>
      </c>
      <c r="CL192" s="35">
        <f t="shared" si="1189"/>
        <v>0</v>
      </c>
      <c r="CM192" s="46">
        <f t="shared" si="1203"/>
        <v>0</v>
      </c>
      <c r="CN192" s="35">
        <f t="shared" si="1190"/>
        <v>0</v>
      </c>
      <c r="CO192" s="29"/>
      <c r="CQ192" s="11"/>
    </row>
    <row r="193" spans="1:95" x14ac:dyDescent="0.35">
      <c r="A193" s="1"/>
      <c r="B193" s="59" t="s">
        <v>5</v>
      </c>
      <c r="C193" s="6"/>
      <c r="D193" s="34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78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46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46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46"/>
      <c r="CN193" s="35"/>
      <c r="CO193" s="29"/>
      <c r="CQ193" s="11"/>
    </row>
    <row r="194" spans="1:95" hidden="1" x14ac:dyDescent="0.35">
      <c r="A194" s="1"/>
      <c r="B194" s="5" t="s">
        <v>6</v>
      </c>
      <c r="C194" s="43"/>
      <c r="D194" s="34">
        <v>0</v>
      </c>
      <c r="E194" s="35"/>
      <c r="F194" s="35">
        <f t="shared" si="1148"/>
        <v>0</v>
      </c>
      <c r="G194" s="35"/>
      <c r="H194" s="35">
        <f t="shared" ref="H194:H196" si="1204">F194+G194</f>
        <v>0</v>
      </c>
      <c r="I194" s="35"/>
      <c r="J194" s="35">
        <f t="shared" ref="J194:J196" si="1205">H194+I194</f>
        <v>0</v>
      </c>
      <c r="K194" s="35"/>
      <c r="L194" s="35">
        <f t="shared" ref="L194:L196" si="1206">J194+K194</f>
        <v>0</v>
      </c>
      <c r="M194" s="35"/>
      <c r="N194" s="35">
        <f t="shared" ref="N194:N196" si="1207">L194+M194</f>
        <v>0</v>
      </c>
      <c r="O194" s="78"/>
      <c r="P194" s="35">
        <f t="shared" ref="P194:P196" si="1208">N194+O194</f>
        <v>0</v>
      </c>
      <c r="Q194" s="35"/>
      <c r="R194" s="35">
        <f t="shared" ref="R194:R196" si="1209">P194+Q194</f>
        <v>0</v>
      </c>
      <c r="S194" s="35"/>
      <c r="T194" s="35">
        <f t="shared" ref="T194:T196" si="1210">R194+S194</f>
        <v>0</v>
      </c>
      <c r="U194" s="35"/>
      <c r="V194" s="35">
        <f t="shared" ref="V194:V196" si="1211">T194+U194</f>
        <v>0</v>
      </c>
      <c r="W194" s="35"/>
      <c r="X194" s="35">
        <f t="shared" ref="X194:X196" si="1212">V194+W194</f>
        <v>0</v>
      </c>
      <c r="Y194" s="35"/>
      <c r="Z194" s="35">
        <f t="shared" ref="Z194:Z196" si="1213">X194+Y194</f>
        <v>0</v>
      </c>
      <c r="AA194" s="35"/>
      <c r="AB194" s="35">
        <f t="shared" ref="AB194:AB196" si="1214">Z194+AA194</f>
        <v>0</v>
      </c>
      <c r="AC194" s="35"/>
      <c r="AD194" s="35">
        <f t="shared" ref="AD194:AD196" si="1215">AB194+AC194</f>
        <v>0</v>
      </c>
      <c r="AE194" s="35"/>
      <c r="AF194" s="35">
        <f t="shared" ref="AF194:AF196" si="1216">AD194+AE194</f>
        <v>0</v>
      </c>
      <c r="AG194" s="35"/>
      <c r="AH194" s="35">
        <f t="shared" ref="AH194:AH196" si="1217">AF194+AG194</f>
        <v>0</v>
      </c>
      <c r="AI194" s="35"/>
      <c r="AJ194" s="35">
        <f t="shared" ref="AJ194:AJ196" si="1218">AH194+AI194</f>
        <v>0</v>
      </c>
      <c r="AK194" s="35"/>
      <c r="AL194" s="35">
        <f t="shared" ref="AL194:AL196" si="1219">AJ194+AK194</f>
        <v>0</v>
      </c>
      <c r="AM194" s="46"/>
      <c r="AN194" s="35">
        <f t="shared" ref="AN194:AN196" si="1220">AL194+AM194</f>
        <v>0</v>
      </c>
      <c r="AO194" s="35">
        <v>2166.1999999999998</v>
      </c>
      <c r="AP194" s="35"/>
      <c r="AQ194" s="35">
        <f t="shared" si="1166"/>
        <v>2166.1999999999998</v>
      </c>
      <c r="AR194" s="35"/>
      <c r="AS194" s="35">
        <f t="shared" ref="AS194:AS196" si="1221">AQ194+AR194</f>
        <v>2166.1999999999998</v>
      </c>
      <c r="AT194" s="35"/>
      <c r="AU194" s="35">
        <f t="shared" ref="AU194:AU196" si="1222">AS194+AT194</f>
        <v>2166.1999999999998</v>
      </c>
      <c r="AV194" s="35"/>
      <c r="AW194" s="35">
        <f t="shared" ref="AW194:AW196" si="1223">AU194+AV194</f>
        <v>2166.1999999999998</v>
      </c>
      <c r="AX194" s="35"/>
      <c r="AY194" s="35">
        <f t="shared" ref="AY194:AY196" si="1224">AW194+AX194</f>
        <v>2166.1999999999998</v>
      </c>
      <c r="AZ194" s="35"/>
      <c r="BA194" s="35">
        <f t="shared" ref="BA194:BA196" si="1225">AY194+AZ194</f>
        <v>2166.1999999999998</v>
      </c>
      <c r="BB194" s="35"/>
      <c r="BC194" s="35">
        <f t="shared" ref="BC194:BC196" si="1226">BA194+BB194</f>
        <v>2166.1999999999998</v>
      </c>
      <c r="BD194" s="35"/>
      <c r="BE194" s="35">
        <f t="shared" ref="BE194:BE196" si="1227">BC194+BD194</f>
        <v>2166.1999999999998</v>
      </c>
      <c r="BF194" s="35"/>
      <c r="BG194" s="35">
        <f t="shared" ref="BG194:BG196" si="1228">BE194+BF194</f>
        <v>2166.1999999999998</v>
      </c>
      <c r="BH194" s="35"/>
      <c r="BI194" s="35">
        <f t="shared" ref="BI194:BI196" si="1229">BG194+BH194</f>
        <v>2166.1999999999998</v>
      </c>
      <c r="BJ194" s="35"/>
      <c r="BK194" s="35">
        <f t="shared" ref="BK194:BK196" si="1230">BI194+BJ194</f>
        <v>2166.1999999999998</v>
      </c>
      <c r="BL194" s="35"/>
      <c r="BM194" s="35">
        <f t="shared" ref="BM194:BM196" si="1231">BK194+BL194</f>
        <v>2166.1999999999998</v>
      </c>
      <c r="BN194" s="35"/>
      <c r="BO194" s="35">
        <f t="shared" ref="BO194:BO196" si="1232">BM194+BN194</f>
        <v>2166.1999999999998</v>
      </c>
      <c r="BP194" s="46"/>
      <c r="BQ194" s="35">
        <f t="shared" ref="BQ194:BQ196" si="1233">BO194+BP194</f>
        <v>2166.1999999999998</v>
      </c>
      <c r="BR194" s="35">
        <v>0</v>
      </c>
      <c r="BS194" s="35"/>
      <c r="BT194" s="35">
        <f t="shared" si="1180"/>
        <v>0</v>
      </c>
      <c r="BU194" s="35"/>
      <c r="BV194" s="35">
        <f t="shared" ref="BV194:BV196" si="1234">BT194+BU194</f>
        <v>0</v>
      </c>
      <c r="BW194" s="35"/>
      <c r="BX194" s="35">
        <f t="shared" ref="BX194:BX196" si="1235">BV194+BW194</f>
        <v>0</v>
      </c>
      <c r="BY194" s="35"/>
      <c r="BZ194" s="35">
        <f t="shared" ref="BZ194:BZ196" si="1236">BX194+BY194</f>
        <v>0</v>
      </c>
      <c r="CA194" s="35"/>
      <c r="CB194" s="35">
        <f t="shared" ref="CB194:CB196" si="1237">BZ194+CA194</f>
        <v>0</v>
      </c>
      <c r="CC194" s="35"/>
      <c r="CD194" s="35">
        <f t="shared" ref="CD194:CD196" si="1238">CB194+CC194</f>
        <v>0</v>
      </c>
      <c r="CE194" s="35"/>
      <c r="CF194" s="35">
        <f t="shared" ref="CF194:CF196" si="1239">CD194+CE194</f>
        <v>0</v>
      </c>
      <c r="CG194" s="35"/>
      <c r="CH194" s="35">
        <f t="shared" ref="CH194:CH196" si="1240">CF194+CG194</f>
        <v>0</v>
      </c>
      <c r="CI194" s="35"/>
      <c r="CJ194" s="35">
        <f t="shared" ref="CJ194:CJ196" si="1241">CH194+CI194</f>
        <v>0</v>
      </c>
      <c r="CK194" s="35"/>
      <c r="CL194" s="35">
        <f t="shared" ref="CL194:CL196" si="1242">CJ194+CK194</f>
        <v>0</v>
      </c>
      <c r="CM194" s="46"/>
      <c r="CN194" s="35">
        <f t="shared" ref="CN194:CN196" si="1243">CL194+CM194</f>
        <v>0</v>
      </c>
      <c r="CO194" s="29" t="s">
        <v>272</v>
      </c>
      <c r="CP194" s="23" t="s">
        <v>49</v>
      </c>
      <c r="CQ194" s="11"/>
    </row>
    <row r="195" spans="1:95" x14ac:dyDescent="0.35">
      <c r="A195" s="1"/>
      <c r="B195" s="59" t="s">
        <v>20</v>
      </c>
      <c r="C195" s="59"/>
      <c r="D195" s="34">
        <v>0</v>
      </c>
      <c r="E195" s="35"/>
      <c r="F195" s="35">
        <f t="shared" si="1148"/>
        <v>0</v>
      </c>
      <c r="G195" s="35"/>
      <c r="H195" s="35">
        <f t="shared" si="1204"/>
        <v>0</v>
      </c>
      <c r="I195" s="35"/>
      <c r="J195" s="35">
        <f t="shared" si="1205"/>
        <v>0</v>
      </c>
      <c r="K195" s="35"/>
      <c r="L195" s="35">
        <f t="shared" si="1206"/>
        <v>0</v>
      </c>
      <c r="M195" s="35"/>
      <c r="N195" s="35">
        <f t="shared" si="1207"/>
        <v>0</v>
      </c>
      <c r="O195" s="78"/>
      <c r="P195" s="35">
        <f t="shared" si="1208"/>
        <v>0</v>
      </c>
      <c r="Q195" s="35"/>
      <c r="R195" s="35">
        <f t="shared" si="1209"/>
        <v>0</v>
      </c>
      <c r="S195" s="35"/>
      <c r="T195" s="35">
        <f t="shared" si="1210"/>
        <v>0</v>
      </c>
      <c r="U195" s="35"/>
      <c r="V195" s="35">
        <f t="shared" si="1211"/>
        <v>0</v>
      </c>
      <c r="W195" s="35"/>
      <c r="X195" s="35">
        <f t="shared" si="1212"/>
        <v>0</v>
      </c>
      <c r="Y195" s="35"/>
      <c r="Z195" s="35">
        <f t="shared" si="1213"/>
        <v>0</v>
      </c>
      <c r="AA195" s="35"/>
      <c r="AB195" s="35">
        <f t="shared" si="1214"/>
        <v>0</v>
      </c>
      <c r="AC195" s="35"/>
      <c r="AD195" s="35">
        <f t="shared" si="1215"/>
        <v>0</v>
      </c>
      <c r="AE195" s="35"/>
      <c r="AF195" s="35">
        <f t="shared" si="1216"/>
        <v>0</v>
      </c>
      <c r="AG195" s="35"/>
      <c r="AH195" s="35">
        <f t="shared" si="1217"/>
        <v>0</v>
      </c>
      <c r="AI195" s="35"/>
      <c r="AJ195" s="35">
        <f t="shared" si="1218"/>
        <v>0</v>
      </c>
      <c r="AK195" s="35"/>
      <c r="AL195" s="35">
        <f t="shared" si="1219"/>
        <v>0</v>
      </c>
      <c r="AM195" s="46"/>
      <c r="AN195" s="35">
        <f t="shared" si="1220"/>
        <v>0</v>
      </c>
      <c r="AO195" s="35">
        <v>6498.5</v>
      </c>
      <c r="AP195" s="35"/>
      <c r="AQ195" s="35">
        <f t="shared" si="1166"/>
        <v>6498.5</v>
      </c>
      <c r="AR195" s="35"/>
      <c r="AS195" s="35">
        <f t="shared" si="1221"/>
        <v>6498.5</v>
      </c>
      <c r="AT195" s="35"/>
      <c r="AU195" s="35">
        <f t="shared" si="1222"/>
        <v>6498.5</v>
      </c>
      <c r="AV195" s="35"/>
      <c r="AW195" s="35">
        <f t="shared" si="1223"/>
        <v>6498.5</v>
      </c>
      <c r="AX195" s="35"/>
      <c r="AY195" s="35">
        <f t="shared" si="1224"/>
        <v>6498.5</v>
      </c>
      <c r="AZ195" s="35"/>
      <c r="BA195" s="35">
        <f t="shared" si="1225"/>
        <v>6498.5</v>
      </c>
      <c r="BB195" s="35"/>
      <c r="BC195" s="35">
        <f t="shared" si="1226"/>
        <v>6498.5</v>
      </c>
      <c r="BD195" s="35"/>
      <c r="BE195" s="35">
        <f t="shared" si="1227"/>
        <v>6498.5</v>
      </c>
      <c r="BF195" s="35"/>
      <c r="BG195" s="35">
        <f t="shared" si="1228"/>
        <v>6498.5</v>
      </c>
      <c r="BH195" s="35"/>
      <c r="BI195" s="35">
        <f t="shared" si="1229"/>
        <v>6498.5</v>
      </c>
      <c r="BJ195" s="35"/>
      <c r="BK195" s="35">
        <f t="shared" si="1230"/>
        <v>6498.5</v>
      </c>
      <c r="BL195" s="35"/>
      <c r="BM195" s="35">
        <f t="shared" si="1231"/>
        <v>6498.5</v>
      </c>
      <c r="BN195" s="35"/>
      <c r="BO195" s="35">
        <f t="shared" si="1232"/>
        <v>6498.5</v>
      </c>
      <c r="BP195" s="46"/>
      <c r="BQ195" s="35">
        <f t="shared" si="1233"/>
        <v>6498.5</v>
      </c>
      <c r="BR195" s="35">
        <v>0</v>
      </c>
      <c r="BS195" s="35"/>
      <c r="BT195" s="35">
        <f t="shared" si="1180"/>
        <v>0</v>
      </c>
      <c r="BU195" s="35"/>
      <c r="BV195" s="35">
        <f t="shared" si="1234"/>
        <v>0</v>
      </c>
      <c r="BW195" s="35"/>
      <c r="BX195" s="35">
        <f t="shared" si="1235"/>
        <v>0</v>
      </c>
      <c r="BY195" s="35"/>
      <c r="BZ195" s="35">
        <f t="shared" si="1236"/>
        <v>0</v>
      </c>
      <c r="CA195" s="35"/>
      <c r="CB195" s="35">
        <f t="shared" si="1237"/>
        <v>0</v>
      </c>
      <c r="CC195" s="35"/>
      <c r="CD195" s="35">
        <f t="shared" si="1238"/>
        <v>0</v>
      </c>
      <c r="CE195" s="35"/>
      <c r="CF195" s="35">
        <f t="shared" si="1239"/>
        <v>0</v>
      </c>
      <c r="CG195" s="35"/>
      <c r="CH195" s="35">
        <f t="shared" si="1240"/>
        <v>0</v>
      </c>
      <c r="CI195" s="35"/>
      <c r="CJ195" s="35">
        <f t="shared" si="1241"/>
        <v>0</v>
      </c>
      <c r="CK195" s="35"/>
      <c r="CL195" s="35">
        <f t="shared" si="1242"/>
        <v>0</v>
      </c>
      <c r="CM195" s="46"/>
      <c r="CN195" s="35">
        <f t="shared" si="1243"/>
        <v>0</v>
      </c>
      <c r="CO195" s="29" t="s">
        <v>275</v>
      </c>
      <c r="CQ195" s="11"/>
    </row>
    <row r="196" spans="1:95" ht="54" x14ac:dyDescent="0.35">
      <c r="A196" s="1" t="s">
        <v>176</v>
      </c>
      <c r="B196" s="59" t="s">
        <v>118</v>
      </c>
      <c r="C196" s="59" t="s">
        <v>106</v>
      </c>
      <c r="D196" s="34">
        <f>D198+D199</f>
        <v>0</v>
      </c>
      <c r="E196" s="35">
        <f>E198+E199</f>
        <v>0</v>
      </c>
      <c r="F196" s="35">
        <f t="shared" si="1148"/>
        <v>0</v>
      </c>
      <c r="G196" s="35">
        <f>G198+G199</f>
        <v>0</v>
      </c>
      <c r="H196" s="35">
        <f t="shared" si="1204"/>
        <v>0</v>
      </c>
      <c r="I196" s="35">
        <f>I198+I199</f>
        <v>0</v>
      </c>
      <c r="J196" s="35">
        <f t="shared" si="1205"/>
        <v>0</v>
      </c>
      <c r="K196" s="35">
        <f>K198+K199</f>
        <v>0</v>
      </c>
      <c r="L196" s="35">
        <f t="shared" si="1206"/>
        <v>0</v>
      </c>
      <c r="M196" s="35">
        <f>M198+M199</f>
        <v>0</v>
      </c>
      <c r="N196" s="35">
        <f t="shared" si="1207"/>
        <v>0</v>
      </c>
      <c r="O196" s="78">
        <f>O198+O199</f>
        <v>0</v>
      </c>
      <c r="P196" s="35">
        <f t="shared" si="1208"/>
        <v>0</v>
      </c>
      <c r="Q196" s="35">
        <f>Q198+Q199</f>
        <v>0</v>
      </c>
      <c r="R196" s="35">
        <f t="shared" si="1209"/>
        <v>0</v>
      </c>
      <c r="S196" s="35">
        <f>S198+S199</f>
        <v>0</v>
      </c>
      <c r="T196" s="35">
        <f t="shared" si="1210"/>
        <v>0</v>
      </c>
      <c r="U196" s="35">
        <f>U198+U199</f>
        <v>0</v>
      </c>
      <c r="V196" s="35">
        <f t="shared" si="1211"/>
        <v>0</v>
      </c>
      <c r="W196" s="35">
        <f>W198+W199</f>
        <v>0</v>
      </c>
      <c r="X196" s="35">
        <f t="shared" si="1212"/>
        <v>0</v>
      </c>
      <c r="Y196" s="35">
        <f>Y198+Y199</f>
        <v>0</v>
      </c>
      <c r="Z196" s="35">
        <f t="shared" si="1213"/>
        <v>0</v>
      </c>
      <c r="AA196" s="35">
        <f>AA198+AA199</f>
        <v>0</v>
      </c>
      <c r="AB196" s="35">
        <f t="shared" si="1214"/>
        <v>0</v>
      </c>
      <c r="AC196" s="35">
        <f>AC198+AC199</f>
        <v>0</v>
      </c>
      <c r="AD196" s="35">
        <f t="shared" si="1215"/>
        <v>0</v>
      </c>
      <c r="AE196" s="35">
        <f>AE198+AE199</f>
        <v>0</v>
      </c>
      <c r="AF196" s="35">
        <f t="shared" si="1216"/>
        <v>0</v>
      </c>
      <c r="AG196" s="35">
        <f>AG198+AG199</f>
        <v>0</v>
      </c>
      <c r="AH196" s="35">
        <f t="shared" si="1217"/>
        <v>0</v>
      </c>
      <c r="AI196" s="35">
        <f>AI198+AI199</f>
        <v>0</v>
      </c>
      <c r="AJ196" s="35">
        <f t="shared" si="1218"/>
        <v>0</v>
      </c>
      <c r="AK196" s="35">
        <f>AK198+AK199</f>
        <v>0</v>
      </c>
      <c r="AL196" s="35">
        <f t="shared" si="1219"/>
        <v>0</v>
      </c>
      <c r="AM196" s="46">
        <f>AM198+AM199</f>
        <v>0</v>
      </c>
      <c r="AN196" s="35">
        <f t="shared" si="1220"/>
        <v>0</v>
      </c>
      <c r="AO196" s="35">
        <f t="shared" ref="AO196:BS196" si="1244">AO198+AO199</f>
        <v>8208.7000000000007</v>
      </c>
      <c r="AP196" s="35">
        <f t="shared" ref="AP196:AR196" si="1245">AP198+AP199</f>
        <v>0</v>
      </c>
      <c r="AQ196" s="35">
        <f t="shared" si="1166"/>
        <v>8208.7000000000007</v>
      </c>
      <c r="AR196" s="35">
        <f t="shared" si="1245"/>
        <v>0</v>
      </c>
      <c r="AS196" s="35">
        <f t="shared" si="1221"/>
        <v>8208.7000000000007</v>
      </c>
      <c r="AT196" s="35">
        <f t="shared" ref="AT196:AV196" si="1246">AT198+AT199</f>
        <v>0</v>
      </c>
      <c r="AU196" s="35">
        <f t="shared" si="1222"/>
        <v>8208.7000000000007</v>
      </c>
      <c r="AV196" s="35">
        <f t="shared" si="1246"/>
        <v>0</v>
      </c>
      <c r="AW196" s="35">
        <f t="shared" si="1223"/>
        <v>8208.7000000000007</v>
      </c>
      <c r="AX196" s="35">
        <f t="shared" ref="AX196:AZ196" si="1247">AX198+AX199</f>
        <v>0</v>
      </c>
      <c r="AY196" s="35">
        <f t="shared" si="1224"/>
        <v>8208.7000000000007</v>
      </c>
      <c r="AZ196" s="35">
        <f t="shared" si="1247"/>
        <v>0</v>
      </c>
      <c r="BA196" s="35">
        <f t="shared" si="1225"/>
        <v>8208.7000000000007</v>
      </c>
      <c r="BB196" s="35">
        <f t="shared" ref="BB196:BD196" si="1248">BB198+BB199</f>
        <v>0</v>
      </c>
      <c r="BC196" s="35">
        <f t="shared" si="1226"/>
        <v>8208.7000000000007</v>
      </c>
      <c r="BD196" s="35">
        <f t="shared" si="1248"/>
        <v>0</v>
      </c>
      <c r="BE196" s="35">
        <f t="shared" si="1227"/>
        <v>8208.7000000000007</v>
      </c>
      <c r="BF196" s="35">
        <f t="shared" ref="BF196:BH196" si="1249">BF198+BF199</f>
        <v>0</v>
      </c>
      <c r="BG196" s="35">
        <f t="shared" si="1228"/>
        <v>8208.7000000000007</v>
      </c>
      <c r="BH196" s="35">
        <f t="shared" si="1249"/>
        <v>0</v>
      </c>
      <c r="BI196" s="35">
        <f t="shared" si="1229"/>
        <v>8208.7000000000007</v>
      </c>
      <c r="BJ196" s="35">
        <f t="shared" ref="BJ196:BL196" si="1250">BJ198+BJ199</f>
        <v>0</v>
      </c>
      <c r="BK196" s="35">
        <f t="shared" si="1230"/>
        <v>8208.7000000000007</v>
      </c>
      <c r="BL196" s="35">
        <f t="shared" si="1250"/>
        <v>0</v>
      </c>
      <c r="BM196" s="35">
        <f t="shared" si="1231"/>
        <v>8208.7000000000007</v>
      </c>
      <c r="BN196" s="35">
        <f t="shared" ref="BN196:BP196" si="1251">BN198+BN199</f>
        <v>0</v>
      </c>
      <c r="BO196" s="35">
        <f t="shared" si="1232"/>
        <v>8208.7000000000007</v>
      </c>
      <c r="BP196" s="46">
        <f t="shared" si="1251"/>
        <v>0</v>
      </c>
      <c r="BQ196" s="35">
        <f t="shared" si="1233"/>
        <v>8208.7000000000007</v>
      </c>
      <c r="BR196" s="35">
        <f t="shared" si="1244"/>
        <v>0</v>
      </c>
      <c r="BS196" s="35">
        <f t="shared" si="1244"/>
        <v>0</v>
      </c>
      <c r="BT196" s="35">
        <f t="shared" si="1180"/>
        <v>0</v>
      </c>
      <c r="BU196" s="35">
        <f t="shared" ref="BU196:BW196" si="1252">BU198+BU199</f>
        <v>0</v>
      </c>
      <c r="BV196" s="35">
        <f t="shared" si="1234"/>
        <v>0</v>
      </c>
      <c r="BW196" s="35">
        <f t="shared" si="1252"/>
        <v>0</v>
      </c>
      <c r="BX196" s="35">
        <f t="shared" si="1235"/>
        <v>0</v>
      </c>
      <c r="BY196" s="35">
        <f t="shared" ref="BY196:CA196" si="1253">BY198+BY199</f>
        <v>0</v>
      </c>
      <c r="BZ196" s="35">
        <f t="shared" si="1236"/>
        <v>0</v>
      </c>
      <c r="CA196" s="35">
        <f t="shared" si="1253"/>
        <v>0</v>
      </c>
      <c r="CB196" s="35">
        <f t="shared" si="1237"/>
        <v>0</v>
      </c>
      <c r="CC196" s="35">
        <f t="shared" ref="CC196:CE196" si="1254">CC198+CC199</f>
        <v>0</v>
      </c>
      <c r="CD196" s="35">
        <f t="shared" si="1238"/>
        <v>0</v>
      </c>
      <c r="CE196" s="35">
        <f t="shared" si="1254"/>
        <v>0</v>
      </c>
      <c r="CF196" s="35">
        <f t="shared" si="1239"/>
        <v>0</v>
      </c>
      <c r="CG196" s="35">
        <f t="shared" ref="CG196:CI196" si="1255">CG198+CG199</f>
        <v>0</v>
      </c>
      <c r="CH196" s="35">
        <f t="shared" si="1240"/>
        <v>0</v>
      </c>
      <c r="CI196" s="35">
        <f t="shared" si="1255"/>
        <v>0</v>
      </c>
      <c r="CJ196" s="35">
        <f t="shared" si="1241"/>
        <v>0</v>
      </c>
      <c r="CK196" s="35">
        <f t="shared" ref="CK196:CM196" si="1256">CK198+CK199</f>
        <v>0</v>
      </c>
      <c r="CL196" s="35">
        <f t="shared" si="1242"/>
        <v>0</v>
      </c>
      <c r="CM196" s="46">
        <f t="shared" si="1256"/>
        <v>0</v>
      </c>
      <c r="CN196" s="35">
        <f t="shared" si="1243"/>
        <v>0</v>
      </c>
      <c r="CO196" s="29"/>
      <c r="CQ196" s="11"/>
    </row>
    <row r="197" spans="1:95" x14ac:dyDescent="0.35">
      <c r="A197" s="1"/>
      <c r="B197" s="59" t="s">
        <v>5</v>
      </c>
      <c r="C197" s="6"/>
      <c r="D197" s="34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78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46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46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46"/>
      <c r="CN197" s="35"/>
      <c r="CO197" s="29"/>
      <c r="CQ197" s="11"/>
    </row>
    <row r="198" spans="1:95" hidden="1" x14ac:dyDescent="0.35">
      <c r="A198" s="1"/>
      <c r="B198" s="5" t="s">
        <v>6</v>
      </c>
      <c r="C198" s="43"/>
      <c r="D198" s="34">
        <v>0</v>
      </c>
      <c r="E198" s="35"/>
      <c r="F198" s="35">
        <f t="shared" si="1148"/>
        <v>0</v>
      </c>
      <c r="G198" s="35"/>
      <c r="H198" s="35">
        <f t="shared" ref="H198:H200" si="1257">F198+G198</f>
        <v>0</v>
      </c>
      <c r="I198" s="35"/>
      <c r="J198" s="35">
        <f t="shared" ref="J198:J200" si="1258">H198+I198</f>
        <v>0</v>
      </c>
      <c r="K198" s="35"/>
      <c r="L198" s="35">
        <f t="shared" ref="L198:L200" si="1259">J198+K198</f>
        <v>0</v>
      </c>
      <c r="M198" s="35"/>
      <c r="N198" s="35">
        <f t="shared" ref="N198:N200" si="1260">L198+M198</f>
        <v>0</v>
      </c>
      <c r="O198" s="78"/>
      <c r="P198" s="35">
        <f t="shared" ref="P198:P200" si="1261">N198+O198</f>
        <v>0</v>
      </c>
      <c r="Q198" s="35"/>
      <c r="R198" s="35">
        <f t="shared" ref="R198:R200" si="1262">P198+Q198</f>
        <v>0</v>
      </c>
      <c r="S198" s="35"/>
      <c r="T198" s="35">
        <f t="shared" ref="T198:T200" si="1263">R198+S198</f>
        <v>0</v>
      </c>
      <c r="U198" s="35"/>
      <c r="V198" s="35">
        <f t="shared" ref="V198:V200" si="1264">T198+U198</f>
        <v>0</v>
      </c>
      <c r="W198" s="35"/>
      <c r="X198" s="35">
        <f t="shared" ref="X198:X200" si="1265">V198+W198</f>
        <v>0</v>
      </c>
      <c r="Y198" s="35"/>
      <c r="Z198" s="35">
        <f t="shared" ref="Z198:Z200" si="1266">X198+Y198</f>
        <v>0</v>
      </c>
      <c r="AA198" s="35"/>
      <c r="AB198" s="35">
        <f t="shared" ref="AB198:AB200" si="1267">Z198+AA198</f>
        <v>0</v>
      </c>
      <c r="AC198" s="35"/>
      <c r="AD198" s="35">
        <f t="shared" ref="AD198:AD200" si="1268">AB198+AC198</f>
        <v>0</v>
      </c>
      <c r="AE198" s="35"/>
      <c r="AF198" s="35">
        <f t="shared" ref="AF198:AF200" si="1269">AD198+AE198</f>
        <v>0</v>
      </c>
      <c r="AG198" s="35"/>
      <c r="AH198" s="35">
        <f t="shared" ref="AH198:AH200" si="1270">AF198+AG198</f>
        <v>0</v>
      </c>
      <c r="AI198" s="35"/>
      <c r="AJ198" s="35">
        <f t="shared" ref="AJ198:AJ200" si="1271">AH198+AI198</f>
        <v>0</v>
      </c>
      <c r="AK198" s="35"/>
      <c r="AL198" s="35">
        <f t="shared" ref="AL198:AL200" si="1272">AJ198+AK198</f>
        <v>0</v>
      </c>
      <c r="AM198" s="46"/>
      <c r="AN198" s="35">
        <f t="shared" ref="AN198:AN200" si="1273">AL198+AM198</f>
        <v>0</v>
      </c>
      <c r="AO198" s="35">
        <v>2052.1999999999998</v>
      </c>
      <c r="AP198" s="35"/>
      <c r="AQ198" s="35">
        <f t="shared" si="1166"/>
        <v>2052.1999999999998</v>
      </c>
      <c r="AR198" s="35"/>
      <c r="AS198" s="35">
        <f t="shared" ref="AS198:AS200" si="1274">AQ198+AR198</f>
        <v>2052.1999999999998</v>
      </c>
      <c r="AT198" s="35"/>
      <c r="AU198" s="35">
        <f t="shared" ref="AU198:AU200" si="1275">AS198+AT198</f>
        <v>2052.1999999999998</v>
      </c>
      <c r="AV198" s="35"/>
      <c r="AW198" s="35">
        <f t="shared" ref="AW198:AW200" si="1276">AU198+AV198</f>
        <v>2052.1999999999998</v>
      </c>
      <c r="AX198" s="35"/>
      <c r="AY198" s="35">
        <f t="shared" ref="AY198:AY200" si="1277">AW198+AX198</f>
        <v>2052.1999999999998</v>
      </c>
      <c r="AZ198" s="35"/>
      <c r="BA198" s="35">
        <f t="shared" ref="BA198:BA200" si="1278">AY198+AZ198</f>
        <v>2052.1999999999998</v>
      </c>
      <c r="BB198" s="35"/>
      <c r="BC198" s="35">
        <f t="shared" ref="BC198:BC200" si="1279">BA198+BB198</f>
        <v>2052.1999999999998</v>
      </c>
      <c r="BD198" s="35"/>
      <c r="BE198" s="35">
        <f t="shared" ref="BE198:BE200" si="1280">BC198+BD198</f>
        <v>2052.1999999999998</v>
      </c>
      <c r="BF198" s="35"/>
      <c r="BG198" s="35">
        <f t="shared" ref="BG198:BG200" si="1281">BE198+BF198</f>
        <v>2052.1999999999998</v>
      </c>
      <c r="BH198" s="35"/>
      <c r="BI198" s="35">
        <f t="shared" ref="BI198:BI200" si="1282">BG198+BH198</f>
        <v>2052.1999999999998</v>
      </c>
      <c r="BJ198" s="35"/>
      <c r="BK198" s="35">
        <f t="shared" ref="BK198:BK200" si="1283">BI198+BJ198</f>
        <v>2052.1999999999998</v>
      </c>
      <c r="BL198" s="35"/>
      <c r="BM198" s="35">
        <f t="shared" ref="BM198:BM200" si="1284">BK198+BL198</f>
        <v>2052.1999999999998</v>
      </c>
      <c r="BN198" s="35"/>
      <c r="BO198" s="35">
        <f t="shared" ref="BO198:BO200" si="1285">BM198+BN198</f>
        <v>2052.1999999999998</v>
      </c>
      <c r="BP198" s="46"/>
      <c r="BQ198" s="35">
        <f t="shared" ref="BQ198:BQ200" si="1286">BO198+BP198</f>
        <v>2052.1999999999998</v>
      </c>
      <c r="BR198" s="35">
        <v>0</v>
      </c>
      <c r="BS198" s="35"/>
      <c r="BT198" s="35">
        <f t="shared" si="1180"/>
        <v>0</v>
      </c>
      <c r="BU198" s="35"/>
      <c r="BV198" s="35">
        <f t="shared" ref="BV198:BV200" si="1287">BT198+BU198</f>
        <v>0</v>
      </c>
      <c r="BW198" s="35"/>
      <c r="BX198" s="35">
        <f t="shared" ref="BX198:BX200" si="1288">BV198+BW198</f>
        <v>0</v>
      </c>
      <c r="BY198" s="35"/>
      <c r="BZ198" s="35">
        <f t="shared" ref="BZ198:BZ200" si="1289">BX198+BY198</f>
        <v>0</v>
      </c>
      <c r="CA198" s="35"/>
      <c r="CB198" s="35">
        <f t="shared" ref="CB198:CB200" si="1290">BZ198+CA198</f>
        <v>0</v>
      </c>
      <c r="CC198" s="35"/>
      <c r="CD198" s="35">
        <f t="shared" ref="CD198:CD200" si="1291">CB198+CC198</f>
        <v>0</v>
      </c>
      <c r="CE198" s="35"/>
      <c r="CF198" s="35">
        <f t="shared" ref="CF198:CF200" si="1292">CD198+CE198</f>
        <v>0</v>
      </c>
      <c r="CG198" s="35"/>
      <c r="CH198" s="35">
        <f t="shared" ref="CH198:CH200" si="1293">CF198+CG198</f>
        <v>0</v>
      </c>
      <c r="CI198" s="35"/>
      <c r="CJ198" s="35">
        <f t="shared" ref="CJ198:CJ200" si="1294">CH198+CI198</f>
        <v>0</v>
      </c>
      <c r="CK198" s="35"/>
      <c r="CL198" s="35">
        <f t="shared" ref="CL198:CL200" si="1295">CJ198+CK198</f>
        <v>0</v>
      </c>
      <c r="CM198" s="46"/>
      <c r="CN198" s="35">
        <f t="shared" ref="CN198:CN200" si="1296">CL198+CM198</f>
        <v>0</v>
      </c>
      <c r="CO198" s="29" t="s">
        <v>273</v>
      </c>
      <c r="CP198" s="23" t="s">
        <v>49</v>
      </c>
      <c r="CQ198" s="11"/>
    </row>
    <row r="199" spans="1:95" x14ac:dyDescent="0.35">
      <c r="A199" s="1"/>
      <c r="B199" s="59" t="s">
        <v>20</v>
      </c>
      <c r="C199" s="59"/>
      <c r="D199" s="34">
        <v>0</v>
      </c>
      <c r="E199" s="35"/>
      <c r="F199" s="35">
        <f t="shared" si="1148"/>
        <v>0</v>
      </c>
      <c r="G199" s="35"/>
      <c r="H199" s="35">
        <f t="shared" si="1257"/>
        <v>0</v>
      </c>
      <c r="I199" s="35"/>
      <c r="J199" s="35">
        <f t="shared" si="1258"/>
        <v>0</v>
      </c>
      <c r="K199" s="35"/>
      <c r="L199" s="35">
        <f t="shared" si="1259"/>
        <v>0</v>
      </c>
      <c r="M199" s="35"/>
      <c r="N199" s="35">
        <f t="shared" si="1260"/>
        <v>0</v>
      </c>
      <c r="O199" s="78"/>
      <c r="P199" s="35">
        <f t="shared" si="1261"/>
        <v>0</v>
      </c>
      <c r="Q199" s="35"/>
      <c r="R199" s="35">
        <f t="shared" si="1262"/>
        <v>0</v>
      </c>
      <c r="S199" s="35"/>
      <c r="T199" s="35">
        <f t="shared" si="1263"/>
        <v>0</v>
      </c>
      <c r="U199" s="35"/>
      <c r="V199" s="35">
        <f t="shared" si="1264"/>
        <v>0</v>
      </c>
      <c r="W199" s="35"/>
      <c r="X199" s="35">
        <f t="shared" si="1265"/>
        <v>0</v>
      </c>
      <c r="Y199" s="35"/>
      <c r="Z199" s="35">
        <f t="shared" si="1266"/>
        <v>0</v>
      </c>
      <c r="AA199" s="35"/>
      <c r="AB199" s="35">
        <f t="shared" si="1267"/>
        <v>0</v>
      </c>
      <c r="AC199" s="35"/>
      <c r="AD199" s="35">
        <f t="shared" si="1268"/>
        <v>0</v>
      </c>
      <c r="AE199" s="35"/>
      <c r="AF199" s="35">
        <f t="shared" si="1269"/>
        <v>0</v>
      </c>
      <c r="AG199" s="35"/>
      <c r="AH199" s="35">
        <f t="shared" si="1270"/>
        <v>0</v>
      </c>
      <c r="AI199" s="35"/>
      <c r="AJ199" s="35">
        <f t="shared" si="1271"/>
        <v>0</v>
      </c>
      <c r="AK199" s="35"/>
      <c r="AL199" s="35">
        <f t="shared" si="1272"/>
        <v>0</v>
      </c>
      <c r="AM199" s="46"/>
      <c r="AN199" s="35">
        <f t="shared" si="1273"/>
        <v>0</v>
      </c>
      <c r="AO199" s="35">
        <v>6156.5</v>
      </c>
      <c r="AP199" s="35"/>
      <c r="AQ199" s="35">
        <f t="shared" si="1166"/>
        <v>6156.5</v>
      </c>
      <c r="AR199" s="35"/>
      <c r="AS199" s="35">
        <f t="shared" si="1274"/>
        <v>6156.5</v>
      </c>
      <c r="AT199" s="35"/>
      <c r="AU199" s="35">
        <f t="shared" si="1275"/>
        <v>6156.5</v>
      </c>
      <c r="AV199" s="35"/>
      <c r="AW199" s="35">
        <f t="shared" si="1276"/>
        <v>6156.5</v>
      </c>
      <c r="AX199" s="35"/>
      <c r="AY199" s="35">
        <f t="shared" si="1277"/>
        <v>6156.5</v>
      </c>
      <c r="AZ199" s="35"/>
      <c r="BA199" s="35">
        <f t="shared" si="1278"/>
        <v>6156.5</v>
      </c>
      <c r="BB199" s="35"/>
      <c r="BC199" s="35">
        <f t="shared" si="1279"/>
        <v>6156.5</v>
      </c>
      <c r="BD199" s="35"/>
      <c r="BE199" s="35">
        <f t="shared" si="1280"/>
        <v>6156.5</v>
      </c>
      <c r="BF199" s="35"/>
      <c r="BG199" s="35">
        <f t="shared" si="1281"/>
        <v>6156.5</v>
      </c>
      <c r="BH199" s="35"/>
      <c r="BI199" s="35">
        <f t="shared" si="1282"/>
        <v>6156.5</v>
      </c>
      <c r="BJ199" s="35"/>
      <c r="BK199" s="35">
        <f t="shared" si="1283"/>
        <v>6156.5</v>
      </c>
      <c r="BL199" s="35"/>
      <c r="BM199" s="35">
        <f t="shared" si="1284"/>
        <v>6156.5</v>
      </c>
      <c r="BN199" s="35"/>
      <c r="BO199" s="35">
        <f t="shared" si="1285"/>
        <v>6156.5</v>
      </c>
      <c r="BP199" s="46"/>
      <c r="BQ199" s="35">
        <f t="shared" si="1286"/>
        <v>6156.5</v>
      </c>
      <c r="BR199" s="35">
        <v>0</v>
      </c>
      <c r="BS199" s="35"/>
      <c r="BT199" s="35">
        <f t="shared" si="1180"/>
        <v>0</v>
      </c>
      <c r="BU199" s="35"/>
      <c r="BV199" s="35">
        <f t="shared" si="1287"/>
        <v>0</v>
      </c>
      <c r="BW199" s="35"/>
      <c r="BX199" s="35">
        <f t="shared" si="1288"/>
        <v>0</v>
      </c>
      <c r="BY199" s="35"/>
      <c r="BZ199" s="35">
        <f t="shared" si="1289"/>
        <v>0</v>
      </c>
      <c r="CA199" s="35"/>
      <c r="CB199" s="35">
        <f t="shared" si="1290"/>
        <v>0</v>
      </c>
      <c r="CC199" s="35"/>
      <c r="CD199" s="35">
        <f t="shared" si="1291"/>
        <v>0</v>
      </c>
      <c r="CE199" s="35"/>
      <c r="CF199" s="35">
        <f t="shared" si="1292"/>
        <v>0</v>
      </c>
      <c r="CG199" s="35"/>
      <c r="CH199" s="35">
        <f t="shared" si="1293"/>
        <v>0</v>
      </c>
      <c r="CI199" s="35"/>
      <c r="CJ199" s="35">
        <f t="shared" si="1294"/>
        <v>0</v>
      </c>
      <c r="CK199" s="35"/>
      <c r="CL199" s="35">
        <f t="shared" si="1295"/>
        <v>0</v>
      </c>
      <c r="CM199" s="46"/>
      <c r="CN199" s="35">
        <f t="shared" si="1296"/>
        <v>0</v>
      </c>
      <c r="CO199" s="29" t="s">
        <v>275</v>
      </c>
      <c r="CQ199" s="11"/>
    </row>
    <row r="200" spans="1:95" ht="54" x14ac:dyDescent="0.35">
      <c r="A200" s="1" t="s">
        <v>177</v>
      </c>
      <c r="B200" s="59" t="s">
        <v>119</v>
      </c>
      <c r="C200" s="59" t="s">
        <v>106</v>
      </c>
      <c r="D200" s="34">
        <f>D202+D203</f>
        <v>235920.4</v>
      </c>
      <c r="E200" s="35">
        <f>E202+E203</f>
        <v>0</v>
      </c>
      <c r="F200" s="35">
        <f t="shared" si="1148"/>
        <v>235920.4</v>
      </c>
      <c r="G200" s="35">
        <f>G202+G203</f>
        <v>0</v>
      </c>
      <c r="H200" s="35">
        <f t="shared" si="1257"/>
        <v>235920.4</v>
      </c>
      <c r="I200" s="35">
        <f>I202+I203</f>
        <v>0</v>
      </c>
      <c r="J200" s="35">
        <f t="shared" si="1258"/>
        <v>235920.4</v>
      </c>
      <c r="K200" s="35">
        <f>K202+K203</f>
        <v>0</v>
      </c>
      <c r="L200" s="35">
        <f t="shared" si="1259"/>
        <v>235920.4</v>
      </c>
      <c r="M200" s="35">
        <f>M202+M203</f>
        <v>0</v>
      </c>
      <c r="N200" s="35">
        <f t="shared" si="1260"/>
        <v>235920.4</v>
      </c>
      <c r="O200" s="78">
        <f>O202+O203</f>
        <v>-58980.1</v>
      </c>
      <c r="P200" s="35">
        <f t="shared" si="1261"/>
        <v>176940.3</v>
      </c>
      <c r="Q200" s="35">
        <f>Q202+Q203</f>
        <v>0</v>
      </c>
      <c r="R200" s="35">
        <f t="shared" si="1262"/>
        <v>176940.3</v>
      </c>
      <c r="S200" s="35">
        <f>S202+S203</f>
        <v>0</v>
      </c>
      <c r="T200" s="35">
        <f t="shared" si="1263"/>
        <v>176940.3</v>
      </c>
      <c r="U200" s="35">
        <f>U202+U203</f>
        <v>0</v>
      </c>
      <c r="V200" s="35">
        <f t="shared" si="1264"/>
        <v>176940.3</v>
      </c>
      <c r="W200" s="35">
        <f>W202+W203</f>
        <v>-176940.3</v>
      </c>
      <c r="X200" s="35">
        <f t="shared" si="1265"/>
        <v>0</v>
      </c>
      <c r="Y200" s="35">
        <f>Y202+Y203</f>
        <v>0</v>
      </c>
      <c r="Z200" s="35">
        <f t="shared" si="1266"/>
        <v>0</v>
      </c>
      <c r="AA200" s="35">
        <f>AA202+AA203</f>
        <v>0</v>
      </c>
      <c r="AB200" s="35">
        <f t="shared" si="1267"/>
        <v>0</v>
      </c>
      <c r="AC200" s="35">
        <f>AC202+AC203</f>
        <v>0</v>
      </c>
      <c r="AD200" s="35">
        <f t="shared" si="1268"/>
        <v>0</v>
      </c>
      <c r="AE200" s="35">
        <f>AE202+AE203</f>
        <v>0</v>
      </c>
      <c r="AF200" s="35">
        <f t="shared" si="1269"/>
        <v>0</v>
      </c>
      <c r="AG200" s="35">
        <f>AG202+AG203</f>
        <v>0</v>
      </c>
      <c r="AH200" s="35">
        <f t="shared" si="1270"/>
        <v>0</v>
      </c>
      <c r="AI200" s="35">
        <f>AI202+AI203</f>
        <v>0</v>
      </c>
      <c r="AJ200" s="35">
        <f t="shared" si="1271"/>
        <v>0</v>
      </c>
      <c r="AK200" s="35">
        <f>AK202+AK203</f>
        <v>0</v>
      </c>
      <c r="AL200" s="35">
        <f t="shared" si="1272"/>
        <v>0</v>
      </c>
      <c r="AM200" s="46">
        <f>AM202+AM203</f>
        <v>0</v>
      </c>
      <c r="AN200" s="35">
        <f t="shared" si="1273"/>
        <v>0</v>
      </c>
      <c r="AO200" s="35">
        <f t="shared" ref="AO200:BS200" si="1297">AO202+AO203</f>
        <v>0</v>
      </c>
      <c r="AP200" s="35">
        <f t="shared" ref="AP200:AR200" si="1298">AP202+AP203</f>
        <v>0</v>
      </c>
      <c r="AQ200" s="35">
        <f t="shared" si="1166"/>
        <v>0</v>
      </c>
      <c r="AR200" s="35">
        <f t="shared" si="1298"/>
        <v>0</v>
      </c>
      <c r="AS200" s="35">
        <f t="shared" si="1274"/>
        <v>0</v>
      </c>
      <c r="AT200" s="35">
        <f t="shared" ref="AT200:AV200" si="1299">AT202+AT203</f>
        <v>0</v>
      </c>
      <c r="AU200" s="35">
        <f t="shared" si="1275"/>
        <v>0</v>
      </c>
      <c r="AV200" s="35">
        <f t="shared" si="1299"/>
        <v>0</v>
      </c>
      <c r="AW200" s="35">
        <f t="shared" si="1276"/>
        <v>0</v>
      </c>
      <c r="AX200" s="35">
        <f t="shared" ref="AX200:AZ200" si="1300">AX202+AX203</f>
        <v>1433.318</v>
      </c>
      <c r="AY200" s="35">
        <f t="shared" si="1277"/>
        <v>1433.318</v>
      </c>
      <c r="AZ200" s="35">
        <f t="shared" si="1300"/>
        <v>0</v>
      </c>
      <c r="BA200" s="35">
        <f t="shared" si="1278"/>
        <v>1433.318</v>
      </c>
      <c r="BB200" s="35">
        <f t="shared" ref="BB200:BD200" si="1301">BB202+BB203</f>
        <v>0</v>
      </c>
      <c r="BC200" s="35">
        <f t="shared" si="1279"/>
        <v>1433.318</v>
      </c>
      <c r="BD200" s="35">
        <f t="shared" si="1301"/>
        <v>0</v>
      </c>
      <c r="BE200" s="35">
        <f t="shared" si="1280"/>
        <v>1433.318</v>
      </c>
      <c r="BF200" s="35">
        <f t="shared" ref="BF200:BH200" si="1302">BF202+BF203</f>
        <v>0</v>
      </c>
      <c r="BG200" s="35">
        <f t="shared" si="1281"/>
        <v>1433.318</v>
      </c>
      <c r="BH200" s="35">
        <f t="shared" si="1302"/>
        <v>0</v>
      </c>
      <c r="BI200" s="35">
        <f t="shared" si="1282"/>
        <v>1433.318</v>
      </c>
      <c r="BJ200" s="35">
        <f t="shared" ref="BJ200:BL200" si="1303">BJ202+BJ203</f>
        <v>0</v>
      </c>
      <c r="BK200" s="35">
        <f t="shared" si="1283"/>
        <v>1433.318</v>
      </c>
      <c r="BL200" s="35">
        <f t="shared" si="1303"/>
        <v>0</v>
      </c>
      <c r="BM200" s="35">
        <f t="shared" si="1284"/>
        <v>1433.318</v>
      </c>
      <c r="BN200" s="35">
        <f t="shared" ref="BN200:BP200" si="1304">BN202+BN203</f>
        <v>0</v>
      </c>
      <c r="BO200" s="35">
        <f t="shared" si="1285"/>
        <v>1433.318</v>
      </c>
      <c r="BP200" s="46">
        <f t="shared" si="1304"/>
        <v>0</v>
      </c>
      <c r="BQ200" s="35">
        <f t="shared" si="1286"/>
        <v>1433.318</v>
      </c>
      <c r="BR200" s="35">
        <f t="shared" si="1297"/>
        <v>0</v>
      </c>
      <c r="BS200" s="35">
        <f t="shared" si="1297"/>
        <v>0</v>
      </c>
      <c r="BT200" s="35">
        <f t="shared" si="1180"/>
        <v>0</v>
      </c>
      <c r="BU200" s="35">
        <f t="shared" ref="BU200:BW200" si="1305">BU202+BU203</f>
        <v>0</v>
      </c>
      <c r="BV200" s="35">
        <f t="shared" si="1287"/>
        <v>0</v>
      </c>
      <c r="BW200" s="35">
        <f t="shared" si="1305"/>
        <v>0</v>
      </c>
      <c r="BX200" s="35">
        <f t="shared" si="1288"/>
        <v>0</v>
      </c>
      <c r="BY200" s="35">
        <f t="shared" ref="BY200:CA200" si="1306">BY202+BY203</f>
        <v>0</v>
      </c>
      <c r="BZ200" s="35">
        <f t="shared" si="1289"/>
        <v>0</v>
      </c>
      <c r="CA200" s="35">
        <f t="shared" si="1306"/>
        <v>57546.781999999999</v>
      </c>
      <c r="CB200" s="35">
        <f t="shared" si="1290"/>
        <v>57546.781999999999</v>
      </c>
      <c r="CC200" s="35">
        <f t="shared" ref="CC200:CE200" si="1307">CC202+CC203</f>
        <v>0</v>
      </c>
      <c r="CD200" s="35">
        <f t="shared" si="1291"/>
        <v>57546.781999999999</v>
      </c>
      <c r="CE200" s="35">
        <f t="shared" si="1307"/>
        <v>176940.3</v>
      </c>
      <c r="CF200" s="35">
        <f t="shared" si="1292"/>
        <v>234487.08199999999</v>
      </c>
      <c r="CG200" s="35">
        <f t="shared" ref="CG200:CI200" si="1308">CG202+CG203</f>
        <v>0</v>
      </c>
      <c r="CH200" s="35">
        <f t="shared" si="1293"/>
        <v>234487.08199999999</v>
      </c>
      <c r="CI200" s="35">
        <f t="shared" si="1308"/>
        <v>0</v>
      </c>
      <c r="CJ200" s="35">
        <f t="shared" si="1294"/>
        <v>234487.08199999999</v>
      </c>
      <c r="CK200" s="35">
        <f t="shared" ref="CK200:CM200" si="1309">CK202+CK203</f>
        <v>0</v>
      </c>
      <c r="CL200" s="35">
        <f t="shared" si="1295"/>
        <v>234487.08199999999</v>
      </c>
      <c r="CM200" s="46">
        <f t="shared" si="1309"/>
        <v>0</v>
      </c>
      <c r="CN200" s="35">
        <f t="shared" si="1296"/>
        <v>234487.08199999999</v>
      </c>
      <c r="CO200" s="29"/>
      <c r="CQ200" s="11"/>
    </row>
    <row r="201" spans="1:95" x14ac:dyDescent="0.35">
      <c r="A201" s="1"/>
      <c r="B201" s="59" t="s">
        <v>5</v>
      </c>
      <c r="C201" s="6"/>
      <c r="D201" s="34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78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46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46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46"/>
      <c r="CN201" s="35"/>
      <c r="CO201" s="29"/>
      <c r="CQ201" s="11"/>
    </row>
    <row r="202" spans="1:95" hidden="1" x14ac:dyDescent="0.35">
      <c r="A202" s="1"/>
      <c r="B202" s="5" t="s">
        <v>6</v>
      </c>
      <c r="C202" s="43"/>
      <c r="D202" s="34">
        <v>58980.1</v>
      </c>
      <c r="E202" s="35"/>
      <c r="F202" s="35">
        <f t="shared" si="1148"/>
        <v>58980.1</v>
      </c>
      <c r="G202" s="35"/>
      <c r="H202" s="35">
        <f t="shared" ref="H202:H204" si="1310">F202+G202</f>
        <v>58980.1</v>
      </c>
      <c r="I202" s="35"/>
      <c r="J202" s="35">
        <f t="shared" ref="J202:J204" si="1311">H202+I202</f>
        <v>58980.1</v>
      </c>
      <c r="K202" s="35"/>
      <c r="L202" s="35">
        <f t="shared" ref="L202:L204" si="1312">J202+K202</f>
        <v>58980.1</v>
      </c>
      <c r="M202" s="35"/>
      <c r="N202" s="35">
        <f t="shared" ref="N202:N204" si="1313">L202+M202</f>
        <v>58980.1</v>
      </c>
      <c r="O202" s="78">
        <v>-58980.1</v>
      </c>
      <c r="P202" s="35">
        <f t="shared" ref="P202:P204" si="1314">N202+O202</f>
        <v>0</v>
      </c>
      <c r="Q202" s="35"/>
      <c r="R202" s="35">
        <f t="shared" ref="R202:R204" si="1315">P202+Q202</f>
        <v>0</v>
      </c>
      <c r="S202" s="35"/>
      <c r="T202" s="35">
        <f t="shared" ref="T202:T204" si="1316">R202+S202</f>
        <v>0</v>
      </c>
      <c r="U202" s="35"/>
      <c r="V202" s="35">
        <f t="shared" ref="V202:V204" si="1317">T202+U202</f>
        <v>0</v>
      </c>
      <c r="W202" s="35"/>
      <c r="X202" s="35">
        <f t="shared" ref="X202:X204" si="1318">V202+W202</f>
        <v>0</v>
      </c>
      <c r="Y202" s="35"/>
      <c r="Z202" s="35">
        <f t="shared" ref="Z202:Z204" si="1319">X202+Y202</f>
        <v>0</v>
      </c>
      <c r="AA202" s="35"/>
      <c r="AB202" s="35">
        <f t="shared" ref="AB202:AB204" si="1320">Z202+AA202</f>
        <v>0</v>
      </c>
      <c r="AC202" s="35"/>
      <c r="AD202" s="35">
        <f t="shared" ref="AD202:AD204" si="1321">AB202+AC202</f>
        <v>0</v>
      </c>
      <c r="AE202" s="35"/>
      <c r="AF202" s="35">
        <f t="shared" ref="AF202:AF204" si="1322">AD202+AE202</f>
        <v>0</v>
      </c>
      <c r="AG202" s="35"/>
      <c r="AH202" s="35">
        <f t="shared" ref="AH202:AH204" si="1323">AF202+AG202</f>
        <v>0</v>
      </c>
      <c r="AI202" s="35"/>
      <c r="AJ202" s="35">
        <f t="shared" ref="AJ202:AJ204" si="1324">AH202+AI202</f>
        <v>0</v>
      </c>
      <c r="AK202" s="35"/>
      <c r="AL202" s="35">
        <f t="shared" ref="AL202:AL204" si="1325">AJ202+AK202</f>
        <v>0</v>
      </c>
      <c r="AM202" s="46"/>
      <c r="AN202" s="35">
        <f t="shared" ref="AN202:AN204" si="1326">AL202+AM202</f>
        <v>0</v>
      </c>
      <c r="AO202" s="35">
        <v>0</v>
      </c>
      <c r="AP202" s="35"/>
      <c r="AQ202" s="35">
        <f t="shared" si="1166"/>
        <v>0</v>
      </c>
      <c r="AR202" s="35"/>
      <c r="AS202" s="35">
        <f t="shared" ref="AS202:AS204" si="1327">AQ202+AR202</f>
        <v>0</v>
      </c>
      <c r="AT202" s="35"/>
      <c r="AU202" s="35">
        <f t="shared" ref="AU202:AU204" si="1328">AS202+AT202</f>
        <v>0</v>
      </c>
      <c r="AV202" s="35"/>
      <c r="AW202" s="35">
        <f t="shared" ref="AW202:AW204" si="1329">AU202+AV202</f>
        <v>0</v>
      </c>
      <c r="AX202" s="35">
        <v>1433.318</v>
      </c>
      <c r="AY202" s="35">
        <f t="shared" ref="AY202:AY204" si="1330">AW202+AX202</f>
        <v>1433.318</v>
      </c>
      <c r="AZ202" s="35"/>
      <c r="BA202" s="35">
        <f t="shared" ref="BA202:BA204" si="1331">AY202+AZ202</f>
        <v>1433.318</v>
      </c>
      <c r="BB202" s="35"/>
      <c r="BC202" s="35">
        <f t="shared" ref="BC202:BC204" si="1332">BA202+BB202</f>
        <v>1433.318</v>
      </c>
      <c r="BD202" s="35"/>
      <c r="BE202" s="35">
        <f t="shared" ref="BE202:BE204" si="1333">BC202+BD202</f>
        <v>1433.318</v>
      </c>
      <c r="BF202" s="35"/>
      <c r="BG202" s="35">
        <f t="shared" ref="BG202:BG204" si="1334">BE202+BF202</f>
        <v>1433.318</v>
      </c>
      <c r="BH202" s="35"/>
      <c r="BI202" s="35">
        <f t="shared" ref="BI202:BI204" si="1335">BG202+BH202</f>
        <v>1433.318</v>
      </c>
      <c r="BJ202" s="35"/>
      <c r="BK202" s="35">
        <f t="shared" ref="BK202:BK204" si="1336">BI202+BJ202</f>
        <v>1433.318</v>
      </c>
      <c r="BL202" s="35"/>
      <c r="BM202" s="35">
        <f t="shared" ref="BM202:BM204" si="1337">BK202+BL202</f>
        <v>1433.318</v>
      </c>
      <c r="BN202" s="35"/>
      <c r="BO202" s="35">
        <f t="shared" ref="BO202:BO204" si="1338">BM202+BN202</f>
        <v>1433.318</v>
      </c>
      <c r="BP202" s="46"/>
      <c r="BQ202" s="35">
        <f t="shared" ref="BQ202:BQ204" si="1339">BO202+BP202</f>
        <v>1433.318</v>
      </c>
      <c r="BR202" s="35">
        <v>0</v>
      </c>
      <c r="BS202" s="35"/>
      <c r="BT202" s="35">
        <f t="shared" si="1180"/>
        <v>0</v>
      </c>
      <c r="BU202" s="35"/>
      <c r="BV202" s="35">
        <f t="shared" ref="BV202:BV204" si="1340">BT202+BU202</f>
        <v>0</v>
      </c>
      <c r="BW202" s="35"/>
      <c r="BX202" s="35">
        <f t="shared" ref="BX202:BX204" si="1341">BV202+BW202</f>
        <v>0</v>
      </c>
      <c r="BY202" s="35"/>
      <c r="BZ202" s="35">
        <f t="shared" ref="BZ202:BZ204" si="1342">BX202+BY202</f>
        <v>0</v>
      </c>
      <c r="CA202" s="35">
        <v>57546.781999999999</v>
      </c>
      <c r="CB202" s="35">
        <f t="shared" ref="CB202:CB204" si="1343">BZ202+CA202</f>
        <v>57546.781999999999</v>
      </c>
      <c r="CC202" s="35"/>
      <c r="CD202" s="35">
        <f t="shared" ref="CD202:CD204" si="1344">CB202+CC202</f>
        <v>57546.781999999999</v>
      </c>
      <c r="CE202" s="35"/>
      <c r="CF202" s="35">
        <f t="shared" ref="CF202:CF204" si="1345">CD202+CE202</f>
        <v>57546.781999999999</v>
      </c>
      <c r="CG202" s="35"/>
      <c r="CH202" s="35">
        <f t="shared" ref="CH202:CH204" si="1346">CF202+CG202</f>
        <v>57546.781999999999</v>
      </c>
      <c r="CI202" s="35"/>
      <c r="CJ202" s="35">
        <f t="shared" ref="CJ202:CJ204" si="1347">CH202+CI202</f>
        <v>57546.781999999999</v>
      </c>
      <c r="CK202" s="35"/>
      <c r="CL202" s="35">
        <f t="shared" ref="CL202:CL204" si="1348">CJ202+CK202</f>
        <v>57546.781999999999</v>
      </c>
      <c r="CM202" s="46"/>
      <c r="CN202" s="35">
        <f t="shared" ref="CN202:CN204" si="1349">CL202+CM202</f>
        <v>57546.781999999999</v>
      </c>
      <c r="CO202" s="29" t="s">
        <v>274</v>
      </c>
      <c r="CP202" s="23" t="s">
        <v>49</v>
      </c>
      <c r="CQ202" s="11"/>
    </row>
    <row r="203" spans="1:95" x14ac:dyDescent="0.35">
      <c r="A203" s="1"/>
      <c r="B203" s="59" t="s">
        <v>20</v>
      </c>
      <c r="C203" s="59"/>
      <c r="D203" s="34">
        <v>176940.3</v>
      </c>
      <c r="E203" s="35"/>
      <c r="F203" s="35">
        <f t="shared" si="1148"/>
        <v>176940.3</v>
      </c>
      <c r="G203" s="35"/>
      <c r="H203" s="35">
        <f t="shared" si="1310"/>
        <v>176940.3</v>
      </c>
      <c r="I203" s="35"/>
      <c r="J203" s="35">
        <f t="shared" si="1311"/>
        <v>176940.3</v>
      </c>
      <c r="K203" s="35"/>
      <c r="L203" s="35">
        <f t="shared" si="1312"/>
        <v>176940.3</v>
      </c>
      <c r="M203" s="35"/>
      <c r="N203" s="35">
        <f t="shared" si="1313"/>
        <v>176940.3</v>
      </c>
      <c r="O203" s="78"/>
      <c r="P203" s="35">
        <f t="shared" si="1314"/>
        <v>176940.3</v>
      </c>
      <c r="Q203" s="35"/>
      <c r="R203" s="35">
        <f t="shared" si="1315"/>
        <v>176940.3</v>
      </c>
      <c r="S203" s="35"/>
      <c r="T203" s="35">
        <f t="shared" si="1316"/>
        <v>176940.3</v>
      </c>
      <c r="U203" s="35"/>
      <c r="V203" s="35">
        <f t="shared" si="1317"/>
        <v>176940.3</v>
      </c>
      <c r="W203" s="35">
        <v>-176940.3</v>
      </c>
      <c r="X203" s="35">
        <f t="shared" si="1318"/>
        <v>0</v>
      </c>
      <c r="Y203" s="35"/>
      <c r="Z203" s="35">
        <f t="shared" si="1319"/>
        <v>0</v>
      </c>
      <c r="AA203" s="35"/>
      <c r="AB203" s="35">
        <f t="shared" si="1320"/>
        <v>0</v>
      </c>
      <c r="AC203" s="35"/>
      <c r="AD203" s="35">
        <f t="shared" si="1321"/>
        <v>0</v>
      </c>
      <c r="AE203" s="35"/>
      <c r="AF203" s="35">
        <f t="shared" si="1322"/>
        <v>0</v>
      </c>
      <c r="AG203" s="35"/>
      <c r="AH203" s="35">
        <f t="shared" si="1323"/>
        <v>0</v>
      </c>
      <c r="AI203" s="35"/>
      <c r="AJ203" s="35">
        <f t="shared" si="1324"/>
        <v>0</v>
      </c>
      <c r="AK203" s="35"/>
      <c r="AL203" s="35">
        <f t="shared" si="1325"/>
        <v>0</v>
      </c>
      <c r="AM203" s="46"/>
      <c r="AN203" s="35">
        <f t="shared" si="1326"/>
        <v>0</v>
      </c>
      <c r="AO203" s="35">
        <v>0</v>
      </c>
      <c r="AP203" s="35"/>
      <c r="AQ203" s="35">
        <f t="shared" si="1166"/>
        <v>0</v>
      </c>
      <c r="AR203" s="35"/>
      <c r="AS203" s="35">
        <f t="shared" si="1327"/>
        <v>0</v>
      </c>
      <c r="AT203" s="35"/>
      <c r="AU203" s="35">
        <f t="shared" si="1328"/>
        <v>0</v>
      </c>
      <c r="AV203" s="35"/>
      <c r="AW203" s="35">
        <f t="shared" si="1329"/>
        <v>0</v>
      </c>
      <c r="AX203" s="35"/>
      <c r="AY203" s="35">
        <f t="shared" si="1330"/>
        <v>0</v>
      </c>
      <c r="AZ203" s="35"/>
      <c r="BA203" s="35">
        <f t="shared" si="1331"/>
        <v>0</v>
      </c>
      <c r="BB203" s="35"/>
      <c r="BC203" s="35">
        <f t="shared" si="1332"/>
        <v>0</v>
      </c>
      <c r="BD203" s="35"/>
      <c r="BE203" s="35">
        <f t="shared" si="1333"/>
        <v>0</v>
      </c>
      <c r="BF203" s="35"/>
      <c r="BG203" s="35">
        <f t="shared" si="1334"/>
        <v>0</v>
      </c>
      <c r="BH203" s="35"/>
      <c r="BI203" s="35">
        <f t="shared" si="1335"/>
        <v>0</v>
      </c>
      <c r="BJ203" s="35"/>
      <c r="BK203" s="35">
        <f t="shared" si="1336"/>
        <v>0</v>
      </c>
      <c r="BL203" s="35"/>
      <c r="BM203" s="35">
        <f t="shared" si="1337"/>
        <v>0</v>
      </c>
      <c r="BN203" s="35"/>
      <c r="BO203" s="35">
        <f t="shared" si="1338"/>
        <v>0</v>
      </c>
      <c r="BP203" s="46"/>
      <c r="BQ203" s="35">
        <f t="shared" si="1339"/>
        <v>0</v>
      </c>
      <c r="BR203" s="35">
        <v>0</v>
      </c>
      <c r="BS203" s="35"/>
      <c r="BT203" s="35">
        <f t="shared" si="1180"/>
        <v>0</v>
      </c>
      <c r="BU203" s="35"/>
      <c r="BV203" s="35">
        <f t="shared" si="1340"/>
        <v>0</v>
      </c>
      <c r="BW203" s="35"/>
      <c r="BX203" s="35">
        <f t="shared" si="1341"/>
        <v>0</v>
      </c>
      <c r="BY203" s="35"/>
      <c r="BZ203" s="35">
        <f t="shared" si="1342"/>
        <v>0</v>
      </c>
      <c r="CA203" s="35"/>
      <c r="CB203" s="35">
        <f t="shared" si="1343"/>
        <v>0</v>
      </c>
      <c r="CC203" s="35"/>
      <c r="CD203" s="35">
        <f t="shared" si="1344"/>
        <v>0</v>
      </c>
      <c r="CE203" s="35">
        <v>176940.3</v>
      </c>
      <c r="CF203" s="35">
        <f t="shared" si="1345"/>
        <v>176940.3</v>
      </c>
      <c r="CG203" s="35"/>
      <c r="CH203" s="35">
        <f t="shared" si="1346"/>
        <v>176940.3</v>
      </c>
      <c r="CI203" s="35"/>
      <c r="CJ203" s="35">
        <f t="shared" si="1347"/>
        <v>176940.3</v>
      </c>
      <c r="CK203" s="35"/>
      <c r="CL203" s="35">
        <f t="shared" si="1348"/>
        <v>176940.3</v>
      </c>
      <c r="CM203" s="46"/>
      <c r="CN203" s="35">
        <f t="shared" si="1349"/>
        <v>176940.3</v>
      </c>
      <c r="CO203" s="29" t="s">
        <v>275</v>
      </c>
      <c r="CQ203" s="11"/>
    </row>
    <row r="204" spans="1:95" ht="54" x14ac:dyDescent="0.35">
      <c r="A204" s="1" t="s">
        <v>178</v>
      </c>
      <c r="B204" s="59" t="s">
        <v>120</v>
      </c>
      <c r="C204" s="59" t="s">
        <v>106</v>
      </c>
      <c r="D204" s="34">
        <f>D206+D207</f>
        <v>270720.40000000002</v>
      </c>
      <c r="E204" s="35">
        <f>E206+E207</f>
        <v>0</v>
      </c>
      <c r="F204" s="35">
        <f t="shared" si="1148"/>
        <v>270720.40000000002</v>
      </c>
      <c r="G204" s="35">
        <f>G206+G207</f>
        <v>0</v>
      </c>
      <c r="H204" s="35">
        <f t="shared" si="1310"/>
        <v>270720.40000000002</v>
      </c>
      <c r="I204" s="35">
        <f>I206+I207</f>
        <v>0</v>
      </c>
      <c r="J204" s="35">
        <f t="shared" si="1311"/>
        <v>270720.40000000002</v>
      </c>
      <c r="K204" s="35">
        <f>K206+K207+K208</f>
        <v>0</v>
      </c>
      <c r="L204" s="35">
        <f t="shared" si="1312"/>
        <v>270720.40000000002</v>
      </c>
      <c r="M204" s="35">
        <f>M206+M207+M208</f>
        <v>0</v>
      </c>
      <c r="N204" s="35">
        <f t="shared" si="1313"/>
        <v>270720.40000000002</v>
      </c>
      <c r="O204" s="78">
        <f>O206+O207+O208</f>
        <v>14029.483000000007</v>
      </c>
      <c r="P204" s="35">
        <f t="shared" si="1314"/>
        <v>284749.88300000003</v>
      </c>
      <c r="Q204" s="35">
        <f>Q206+Q207+Q208</f>
        <v>0</v>
      </c>
      <c r="R204" s="35">
        <f t="shared" si="1315"/>
        <v>284749.88300000003</v>
      </c>
      <c r="S204" s="35">
        <f>S206+S207+S208</f>
        <v>0</v>
      </c>
      <c r="T204" s="35">
        <f t="shared" si="1316"/>
        <v>284749.88300000003</v>
      </c>
      <c r="U204" s="35">
        <f>U206+U207+U208</f>
        <v>0</v>
      </c>
      <c r="V204" s="35">
        <f t="shared" si="1317"/>
        <v>284749.88300000003</v>
      </c>
      <c r="W204" s="35">
        <f>W206+W207+W208</f>
        <v>0</v>
      </c>
      <c r="X204" s="35">
        <f t="shared" si="1318"/>
        <v>284749.88300000003</v>
      </c>
      <c r="Y204" s="35">
        <f>Y206+Y207+Y208</f>
        <v>0</v>
      </c>
      <c r="Z204" s="35">
        <f t="shared" si="1319"/>
        <v>284749.88300000003</v>
      </c>
      <c r="AA204" s="35">
        <f>AA206+AA207+AA208</f>
        <v>-14552.05</v>
      </c>
      <c r="AB204" s="35">
        <f t="shared" si="1320"/>
        <v>270197.83300000004</v>
      </c>
      <c r="AC204" s="35">
        <f>AC206+AC207+AC208</f>
        <v>0</v>
      </c>
      <c r="AD204" s="35">
        <f t="shared" si="1321"/>
        <v>270197.83300000004</v>
      </c>
      <c r="AE204" s="35">
        <f>AE206+AE207+AE208</f>
        <v>35727.800000000003</v>
      </c>
      <c r="AF204" s="35">
        <f t="shared" si="1322"/>
        <v>305925.63300000003</v>
      </c>
      <c r="AG204" s="35">
        <f>AG206+AG207+AG208</f>
        <v>0</v>
      </c>
      <c r="AH204" s="35">
        <f t="shared" si="1323"/>
        <v>305925.63300000003</v>
      </c>
      <c r="AI204" s="35">
        <f>AI206+AI207+AI208</f>
        <v>0</v>
      </c>
      <c r="AJ204" s="35">
        <f t="shared" si="1324"/>
        <v>305925.63300000003</v>
      </c>
      <c r="AK204" s="35">
        <f>AK206+AK207+AK208</f>
        <v>0</v>
      </c>
      <c r="AL204" s="35">
        <f t="shared" si="1325"/>
        <v>305925.63300000003</v>
      </c>
      <c r="AM204" s="46">
        <f>AM206+AM207+AM208</f>
        <v>0</v>
      </c>
      <c r="AN204" s="35">
        <f t="shared" si="1326"/>
        <v>305925.63300000003</v>
      </c>
      <c r="AO204" s="35">
        <f t="shared" ref="AO204:BS204" si="1350">AO206+AO207</f>
        <v>0</v>
      </c>
      <c r="AP204" s="35">
        <f t="shared" ref="AP204:AR204" si="1351">AP206+AP207</f>
        <v>0</v>
      </c>
      <c r="AQ204" s="35">
        <f t="shared" si="1166"/>
        <v>0</v>
      </c>
      <c r="AR204" s="35">
        <f t="shared" si="1351"/>
        <v>0</v>
      </c>
      <c r="AS204" s="35">
        <f t="shared" si="1327"/>
        <v>0</v>
      </c>
      <c r="AT204" s="35">
        <f t="shared" ref="AT204" si="1352">AT206+AT207</f>
        <v>0</v>
      </c>
      <c r="AU204" s="35">
        <f t="shared" si="1328"/>
        <v>0</v>
      </c>
      <c r="AV204" s="35">
        <f>AV206+AV207+AV208</f>
        <v>0</v>
      </c>
      <c r="AW204" s="35">
        <f t="shared" si="1329"/>
        <v>0</v>
      </c>
      <c r="AX204" s="35">
        <f>AX206+AX207+AX208</f>
        <v>0</v>
      </c>
      <c r="AY204" s="35">
        <f t="shared" si="1330"/>
        <v>0</v>
      </c>
      <c r="AZ204" s="35">
        <f>AZ206+AZ207+AZ208</f>
        <v>0</v>
      </c>
      <c r="BA204" s="35">
        <f t="shared" si="1331"/>
        <v>0</v>
      </c>
      <c r="BB204" s="35">
        <f>BB206+BB207+BB208</f>
        <v>135331.242</v>
      </c>
      <c r="BC204" s="35">
        <f t="shared" si="1332"/>
        <v>135331.242</v>
      </c>
      <c r="BD204" s="35">
        <f>BD206+BD207+BD208</f>
        <v>0</v>
      </c>
      <c r="BE204" s="35">
        <f t="shared" si="1333"/>
        <v>135331.242</v>
      </c>
      <c r="BF204" s="35">
        <f>BF206+BF207+BF208</f>
        <v>0</v>
      </c>
      <c r="BG204" s="35">
        <f t="shared" si="1334"/>
        <v>135331.242</v>
      </c>
      <c r="BH204" s="35">
        <f>BH206+BH207+BH208</f>
        <v>0</v>
      </c>
      <c r="BI204" s="35">
        <f t="shared" si="1335"/>
        <v>135331.242</v>
      </c>
      <c r="BJ204" s="35">
        <f>BJ206+BJ207+BJ208</f>
        <v>-83006.649999999994</v>
      </c>
      <c r="BK204" s="35">
        <f t="shared" si="1336"/>
        <v>52324.592000000004</v>
      </c>
      <c r="BL204" s="35">
        <f>BL206+BL207+BL208</f>
        <v>0</v>
      </c>
      <c r="BM204" s="35">
        <f t="shared" si="1337"/>
        <v>52324.592000000004</v>
      </c>
      <c r="BN204" s="35">
        <f>BN206+BN207+BN208</f>
        <v>0</v>
      </c>
      <c r="BO204" s="35">
        <f t="shared" si="1338"/>
        <v>52324.592000000004</v>
      </c>
      <c r="BP204" s="46">
        <f>BP206+BP207+BP208</f>
        <v>0</v>
      </c>
      <c r="BQ204" s="35">
        <f t="shared" si="1339"/>
        <v>52324.592000000004</v>
      </c>
      <c r="BR204" s="35">
        <f t="shared" si="1350"/>
        <v>0</v>
      </c>
      <c r="BS204" s="35">
        <f t="shared" si="1350"/>
        <v>0</v>
      </c>
      <c r="BT204" s="35">
        <f t="shared" si="1180"/>
        <v>0</v>
      </c>
      <c r="BU204" s="35">
        <f t="shared" ref="BU204:BW204" si="1353">BU206+BU207</f>
        <v>0</v>
      </c>
      <c r="BV204" s="35">
        <f t="shared" si="1340"/>
        <v>0</v>
      </c>
      <c r="BW204" s="35">
        <f t="shared" si="1353"/>
        <v>0</v>
      </c>
      <c r="BX204" s="35">
        <f t="shared" si="1341"/>
        <v>0</v>
      </c>
      <c r="BY204" s="35">
        <f>BY206+BY207+BY208</f>
        <v>0</v>
      </c>
      <c r="BZ204" s="35">
        <f t="shared" si="1342"/>
        <v>0</v>
      </c>
      <c r="CA204" s="35">
        <f>CA206+CA207+CA208</f>
        <v>0</v>
      </c>
      <c r="CB204" s="35">
        <f t="shared" si="1343"/>
        <v>0</v>
      </c>
      <c r="CC204" s="35">
        <f>CC206+CC207+CC208</f>
        <v>0</v>
      </c>
      <c r="CD204" s="35">
        <f t="shared" si="1344"/>
        <v>0</v>
      </c>
      <c r="CE204" s="35">
        <f>CE206+CE207+CE208</f>
        <v>0</v>
      </c>
      <c r="CF204" s="35">
        <f t="shared" si="1345"/>
        <v>0</v>
      </c>
      <c r="CG204" s="35">
        <f>CG206+CG207+CG208</f>
        <v>0</v>
      </c>
      <c r="CH204" s="35">
        <f t="shared" si="1346"/>
        <v>0</v>
      </c>
      <c r="CI204" s="35">
        <f>CI206+CI207+CI208</f>
        <v>0</v>
      </c>
      <c r="CJ204" s="35">
        <f t="shared" si="1347"/>
        <v>0</v>
      </c>
      <c r="CK204" s="35">
        <f>CK206+CK207+CK208</f>
        <v>0</v>
      </c>
      <c r="CL204" s="35">
        <f t="shared" si="1348"/>
        <v>0</v>
      </c>
      <c r="CM204" s="46">
        <f>CM206+CM207+CM208</f>
        <v>0</v>
      </c>
      <c r="CN204" s="35">
        <f t="shared" si="1349"/>
        <v>0</v>
      </c>
      <c r="CO204" s="29"/>
      <c r="CQ204" s="11"/>
    </row>
    <row r="205" spans="1:95" x14ac:dyDescent="0.35">
      <c r="A205" s="1"/>
      <c r="B205" s="59" t="s">
        <v>5</v>
      </c>
      <c r="C205" s="59"/>
      <c r="D205" s="34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78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46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46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46"/>
      <c r="CN205" s="35"/>
      <c r="CO205" s="29"/>
      <c r="CQ205" s="11"/>
    </row>
    <row r="206" spans="1:95" hidden="1" x14ac:dyDescent="0.35">
      <c r="A206" s="1"/>
      <c r="B206" s="43" t="s">
        <v>6</v>
      </c>
      <c r="C206" s="43"/>
      <c r="D206" s="34">
        <v>67680.100000000006</v>
      </c>
      <c r="E206" s="35"/>
      <c r="F206" s="35">
        <f t="shared" si="1148"/>
        <v>67680.100000000006</v>
      </c>
      <c r="G206" s="35"/>
      <c r="H206" s="35">
        <f t="shared" ref="H206:H209" si="1354">F206+G206</f>
        <v>67680.100000000006</v>
      </c>
      <c r="I206" s="35"/>
      <c r="J206" s="35">
        <f t="shared" ref="J206:J209" si="1355">H206+I206</f>
        <v>67680.100000000006</v>
      </c>
      <c r="K206" s="35">
        <f>11520.4-11520.4</f>
        <v>0</v>
      </c>
      <c r="L206" s="35">
        <f t="shared" ref="L206:L209" si="1356">J206+K206</f>
        <v>67680.100000000006</v>
      </c>
      <c r="M206" s="35">
        <f>11520.4-11520.4</f>
        <v>0</v>
      </c>
      <c r="N206" s="35">
        <f t="shared" ref="N206:N209" si="1357">L206+M206</f>
        <v>67680.100000000006</v>
      </c>
      <c r="O206" s="78">
        <f>-52930.217+10800</f>
        <v>-42130.216999999997</v>
      </c>
      <c r="P206" s="35">
        <f t="shared" ref="P206:P209" si="1358">N206+O206</f>
        <v>25549.883000000009</v>
      </c>
      <c r="Q206" s="35"/>
      <c r="R206" s="35">
        <f t="shared" ref="R206:R209" si="1359">P206+Q206</f>
        <v>25549.883000000009</v>
      </c>
      <c r="S206" s="35"/>
      <c r="T206" s="35">
        <f t="shared" ref="T206:T209" si="1360">R206+S206</f>
        <v>25549.883000000009</v>
      </c>
      <c r="U206" s="35"/>
      <c r="V206" s="35">
        <f t="shared" ref="V206:V209" si="1361">T206+U206</f>
        <v>25549.883000000009</v>
      </c>
      <c r="W206" s="35"/>
      <c r="X206" s="35">
        <f t="shared" ref="X206:X209" si="1362">V206+W206</f>
        <v>25549.883000000009</v>
      </c>
      <c r="Y206" s="35"/>
      <c r="Z206" s="35">
        <f t="shared" ref="Z206:Z209" si="1363">X206+Y206</f>
        <v>25549.883000000009</v>
      </c>
      <c r="AA206" s="35">
        <v>-14552.05</v>
      </c>
      <c r="AB206" s="35">
        <f t="shared" ref="AB206:AB209" si="1364">Z206+AA206</f>
        <v>10997.83300000001</v>
      </c>
      <c r="AC206" s="35"/>
      <c r="AD206" s="35">
        <f t="shared" ref="AD206:AD209" si="1365">AB206+AC206</f>
        <v>10997.83300000001</v>
      </c>
      <c r="AE206" s="35"/>
      <c r="AF206" s="35">
        <f t="shared" ref="AF206:AF209" si="1366">AD206+AE206</f>
        <v>10997.83300000001</v>
      </c>
      <c r="AG206" s="35"/>
      <c r="AH206" s="35">
        <f t="shared" ref="AH206:AH209" si="1367">AF206+AG206</f>
        <v>10997.83300000001</v>
      </c>
      <c r="AI206" s="35"/>
      <c r="AJ206" s="35">
        <f t="shared" ref="AJ206:AJ209" si="1368">AH206+AI206</f>
        <v>10997.83300000001</v>
      </c>
      <c r="AK206" s="35"/>
      <c r="AL206" s="35">
        <f t="shared" ref="AL206:AL209" si="1369">AJ206+AK206</f>
        <v>10997.83300000001</v>
      </c>
      <c r="AM206" s="46"/>
      <c r="AN206" s="35">
        <f t="shared" ref="AN206:AN209" si="1370">AL206+AM206</f>
        <v>10997.83300000001</v>
      </c>
      <c r="AO206" s="35">
        <v>0</v>
      </c>
      <c r="AP206" s="35"/>
      <c r="AQ206" s="35">
        <f t="shared" si="1166"/>
        <v>0</v>
      </c>
      <c r="AR206" s="35"/>
      <c r="AS206" s="35">
        <f t="shared" ref="AS206:AS209" si="1371">AQ206+AR206</f>
        <v>0</v>
      </c>
      <c r="AT206" s="35"/>
      <c r="AU206" s="35">
        <f t="shared" ref="AU206:AU209" si="1372">AS206+AT206</f>
        <v>0</v>
      </c>
      <c r="AV206" s="35"/>
      <c r="AW206" s="35">
        <f t="shared" ref="AW206:AW209" si="1373">AU206+AV206</f>
        <v>0</v>
      </c>
      <c r="AX206" s="35"/>
      <c r="AY206" s="35">
        <f t="shared" ref="AY206:AY209" si="1374">AW206+AX206</f>
        <v>0</v>
      </c>
      <c r="AZ206" s="35"/>
      <c r="BA206" s="35">
        <f t="shared" ref="BA206:BA209" si="1375">AY206+AZ206</f>
        <v>0</v>
      </c>
      <c r="BB206" s="35">
        <v>23039.741999999998</v>
      </c>
      <c r="BC206" s="35">
        <f t="shared" ref="BC206:BC209" si="1376">BA206+BB206</f>
        <v>23039.741999999998</v>
      </c>
      <c r="BD206" s="35"/>
      <c r="BE206" s="35">
        <f t="shared" ref="BE206:BE209" si="1377">BC206+BD206</f>
        <v>23039.741999999998</v>
      </c>
      <c r="BF206" s="35"/>
      <c r="BG206" s="35">
        <f t="shared" ref="BG206:BG209" si="1378">BE206+BF206</f>
        <v>23039.741999999998</v>
      </c>
      <c r="BH206" s="35"/>
      <c r="BI206" s="35">
        <f t="shared" ref="BI206:BI209" si="1379">BG206+BH206</f>
        <v>23039.741999999998</v>
      </c>
      <c r="BJ206" s="35">
        <v>-1016.15</v>
      </c>
      <c r="BK206" s="35">
        <f t="shared" ref="BK206:BK209" si="1380">BI206+BJ206</f>
        <v>22023.591999999997</v>
      </c>
      <c r="BL206" s="35"/>
      <c r="BM206" s="35">
        <f t="shared" ref="BM206:BM209" si="1381">BK206+BL206</f>
        <v>22023.591999999997</v>
      </c>
      <c r="BN206" s="35"/>
      <c r="BO206" s="35">
        <f t="shared" ref="BO206:BO209" si="1382">BM206+BN206</f>
        <v>22023.591999999997</v>
      </c>
      <c r="BP206" s="46"/>
      <c r="BQ206" s="35">
        <f t="shared" ref="BQ206:BQ209" si="1383">BO206+BP206</f>
        <v>22023.591999999997</v>
      </c>
      <c r="BR206" s="35">
        <v>0</v>
      </c>
      <c r="BS206" s="35"/>
      <c r="BT206" s="35">
        <f t="shared" si="1180"/>
        <v>0</v>
      </c>
      <c r="BU206" s="35"/>
      <c r="BV206" s="35">
        <f t="shared" ref="BV206:BV209" si="1384">BT206+BU206</f>
        <v>0</v>
      </c>
      <c r="BW206" s="35"/>
      <c r="BX206" s="35">
        <f t="shared" ref="BX206:BX209" si="1385">BV206+BW206</f>
        <v>0</v>
      </c>
      <c r="BY206" s="35"/>
      <c r="BZ206" s="35">
        <f t="shared" ref="BZ206:BZ209" si="1386">BX206+BY206</f>
        <v>0</v>
      </c>
      <c r="CA206" s="35"/>
      <c r="CB206" s="35">
        <f t="shared" ref="CB206:CB209" si="1387">BZ206+CA206</f>
        <v>0</v>
      </c>
      <c r="CC206" s="35"/>
      <c r="CD206" s="35">
        <f t="shared" ref="CD206:CD209" si="1388">CB206+CC206</f>
        <v>0</v>
      </c>
      <c r="CE206" s="35"/>
      <c r="CF206" s="35">
        <f t="shared" ref="CF206:CF209" si="1389">CD206+CE206</f>
        <v>0</v>
      </c>
      <c r="CG206" s="35"/>
      <c r="CH206" s="35">
        <f t="shared" ref="CH206:CH209" si="1390">CF206+CG206</f>
        <v>0</v>
      </c>
      <c r="CI206" s="35"/>
      <c r="CJ206" s="35">
        <f t="shared" ref="CJ206:CJ209" si="1391">CH206+CI206</f>
        <v>0</v>
      </c>
      <c r="CK206" s="35"/>
      <c r="CL206" s="35">
        <f t="shared" ref="CL206:CL209" si="1392">CJ206+CK206</f>
        <v>0</v>
      </c>
      <c r="CM206" s="46"/>
      <c r="CN206" s="35">
        <f t="shared" ref="CN206:CN209" si="1393">CL206+CM206</f>
        <v>0</v>
      </c>
      <c r="CO206" s="29" t="s">
        <v>332</v>
      </c>
      <c r="CP206" s="23" t="s">
        <v>49</v>
      </c>
      <c r="CQ206" s="11"/>
    </row>
    <row r="207" spans="1:95" x14ac:dyDescent="0.35">
      <c r="A207" s="1"/>
      <c r="B207" s="59" t="s">
        <v>20</v>
      </c>
      <c r="C207" s="59"/>
      <c r="D207" s="34">
        <v>203040.3</v>
      </c>
      <c r="E207" s="35"/>
      <c r="F207" s="35">
        <f t="shared" si="1148"/>
        <v>203040.3</v>
      </c>
      <c r="G207" s="35"/>
      <c r="H207" s="35">
        <f t="shared" si="1354"/>
        <v>203040.3</v>
      </c>
      <c r="I207" s="35"/>
      <c r="J207" s="35">
        <f t="shared" si="1355"/>
        <v>203040.3</v>
      </c>
      <c r="K207" s="35"/>
      <c r="L207" s="35">
        <f t="shared" si="1356"/>
        <v>203040.3</v>
      </c>
      <c r="M207" s="35"/>
      <c r="N207" s="35">
        <f t="shared" si="1357"/>
        <v>203040.3</v>
      </c>
      <c r="O207" s="78">
        <f>-203040.3+2700</f>
        <v>-200340.3</v>
      </c>
      <c r="P207" s="35">
        <f t="shared" si="1358"/>
        <v>2700</v>
      </c>
      <c r="Q207" s="35"/>
      <c r="R207" s="35">
        <f t="shared" si="1359"/>
        <v>2700</v>
      </c>
      <c r="S207" s="35"/>
      <c r="T207" s="35">
        <f t="shared" si="1360"/>
        <v>2700</v>
      </c>
      <c r="U207" s="35"/>
      <c r="V207" s="35">
        <f t="shared" si="1361"/>
        <v>2700</v>
      </c>
      <c r="W207" s="35"/>
      <c r="X207" s="35">
        <f t="shared" si="1362"/>
        <v>2700</v>
      </c>
      <c r="Y207" s="35"/>
      <c r="Z207" s="35">
        <f t="shared" si="1363"/>
        <v>2700</v>
      </c>
      <c r="AA207" s="35"/>
      <c r="AB207" s="35">
        <f t="shared" si="1364"/>
        <v>2700</v>
      </c>
      <c r="AC207" s="35"/>
      <c r="AD207" s="35">
        <f t="shared" si="1365"/>
        <v>2700</v>
      </c>
      <c r="AE207" s="35">
        <v>35727.800000000003</v>
      </c>
      <c r="AF207" s="35">
        <f t="shared" si="1366"/>
        <v>38427.800000000003</v>
      </c>
      <c r="AG207" s="35"/>
      <c r="AH207" s="35">
        <f t="shared" si="1367"/>
        <v>38427.800000000003</v>
      </c>
      <c r="AI207" s="35"/>
      <c r="AJ207" s="35">
        <f t="shared" si="1368"/>
        <v>38427.800000000003</v>
      </c>
      <c r="AK207" s="35"/>
      <c r="AL207" s="35">
        <f t="shared" si="1369"/>
        <v>38427.800000000003</v>
      </c>
      <c r="AM207" s="46"/>
      <c r="AN207" s="35">
        <f t="shared" si="1370"/>
        <v>38427.800000000003</v>
      </c>
      <c r="AO207" s="35">
        <v>0</v>
      </c>
      <c r="AP207" s="35"/>
      <c r="AQ207" s="35">
        <f t="shared" si="1166"/>
        <v>0</v>
      </c>
      <c r="AR207" s="35"/>
      <c r="AS207" s="35">
        <f t="shared" si="1371"/>
        <v>0</v>
      </c>
      <c r="AT207" s="35"/>
      <c r="AU207" s="35">
        <f t="shared" si="1372"/>
        <v>0</v>
      </c>
      <c r="AV207" s="35"/>
      <c r="AW207" s="35">
        <f t="shared" si="1373"/>
        <v>0</v>
      </c>
      <c r="AX207" s="35"/>
      <c r="AY207" s="35">
        <f t="shared" si="1374"/>
        <v>0</v>
      </c>
      <c r="AZ207" s="35"/>
      <c r="BA207" s="35">
        <f t="shared" si="1375"/>
        <v>0</v>
      </c>
      <c r="BB207" s="35">
        <v>112291.5</v>
      </c>
      <c r="BC207" s="35">
        <f t="shared" si="1376"/>
        <v>112291.5</v>
      </c>
      <c r="BD207" s="35"/>
      <c r="BE207" s="35">
        <f t="shared" si="1377"/>
        <v>112291.5</v>
      </c>
      <c r="BF207" s="35"/>
      <c r="BG207" s="35">
        <f t="shared" si="1378"/>
        <v>112291.5</v>
      </c>
      <c r="BH207" s="35"/>
      <c r="BI207" s="35">
        <f t="shared" si="1379"/>
        <v>112291.5</v>
      </c>
      <c r="BJ207" s="35">
        <v>-81990.5</v>
      </c>
      <c r="BK207" s="35">
        <f t="shared" si="1380"/>
        <v>30301</v>
      </c>
      <c r="BL207" s="35"/>
      <c r="BM207" s="35">
        <f t="shared" si="1381"/>
        <v>30301</v>
      </c>
      <c r="BN207" s="35"/>
      <c r="BO207" s="35">
        <f t="shared" si="1382"/>
        <v>30301</v>
      </c>
      <c r="BP207" s="46"/>
      <c r="BQ207" s="35">
        <f t="shared" si="1383"/>
        <v>30301</v>
      </c>
      <c r="BR207" s="35">
        <v>0</v>
      </c>
      <c r="BS207" s="35"/>
      <c r="BT207" s="35">
        <f t="shared" si="1180"/>
        <v>0</v>
      </c>
      <c r="BU207" s="35"/>
      <c r="BV207" s="35">
        <f t="shared" si="1384"/>
        <v>0</v>
      </c>
      <c r="BW207" s="35"/>
      <c r="BX207" s="35">
        <f t="shared" si="1385"/>
        <v>0</v>
      </c>
      <c r="BY207" s="35"/>
      <c r="BZ207" s="35">
        <f t="shared" si="1386"/>
        <v>0</v>
      </c>
      <c r="CA207" s="35"/>
      <c r="CB207" s="35">
        <f t="shared" si="1387"/>
        <v>0</v>
      </c>
      <c r="CC207" s="35"/>
      <c r="CD207" s="35">
        <f t="shared" si="1388"/>
        <v>0</v>
      </c>
      <c r="CE207" s="35"/>
      <c r="CF207" s="35">
        <f t="shared" si="1389"/>
        <v>0</v>
      </c>
      <c r="CG207" s="35"/>
      <c r="CH207" s="35">
        <f t="shared" si="1390"/>
        <v>0</v>
      </c>
      <c r="CI207" s="35"/>
      <c r="CJ207" s="35">
        <f t="shared" si="1391"/>
        <v>0</v>
      </c>
      <c r="CK207" s="35"/>
      <c r="CL207" s="35">
        <f t="shared" si="1392"/>
        <v>0</v>
      </c>
      <c r="CM207" s="46"/>
      <c r="CN207" s="35">
        <f t="shared" si="1393"/>
        <v>0</v>
      </c>
      <c r="CO207" s="29" t="s">
        <v>275</v>
      </c>
      <c r="CQ207" s="11"/>
    </row>
    <row r="208" spans="1:95" x14ac:dyDescent="0.35">
      <c r="A208" s="1"/>
      <c r="B208" s="59" t="s">
        <v>19</v>
      </c>
      <c r="C208" s="59"/>
      <c r="D208" s="34"/>
      <c r="E208" s="35"/>
      <c r="F208" s="35"/>
      <c r="G208" s="35"/>
      <c r="H208" s="35"/>
      <c r="I208" s="35"/>
      <c r="J208" s="35"/>
      <c r="K208" s="35"/>
      <c r="L208" s="35">
        <f t="shared" si="1356"/>
        <v>0</v>
      </c>
      <c r="M208" s="35"/>
      <c r="N208" s="35">
        <f t="shared" si="1357"/>
        <v>0</v>
      </c>
      <c r="O208" s="78">
        <v>256500</v>
      </c>
      <c r="P208" s="35">
        <f t="shared" si="1358"/>
        <v>256500</v>
      </c>
      <c r="Q208" s="35"/>
      <c r="R208" s="35">
        <f t="shared" si="1359"/>
        <v>256500</v>
      </c>
      <c r="S208" s="35"/>
      <c r="T208" s="35">
        <f t="shared" si="1360"/>
        <v>256500</v>
      </c>
      <c r="U208" s="35"/>
      <c r="V208" s="35">
        <f t="shared" si="1361"/>
        <v>256500</v>
      </c>
      <c r="W208" s="35"/>
      <c r="X208" s="35">
        <f t="shared" si="1362"/>
        <v>256500</v>
      </c>
      <c r="Y208" s="35"/>
      <c r="Z208" s="35">
        <f t="shared" si="1363"/>
        <v>256500</v>
      </c>
      <c r="AA208" s="35"/>
      <c r="AB208" s="35">
        <f t="shared" si="1364"/>
        <v>256500</v>
      </c>
      <c r="AC208" s="35"/>
      <c r="AD208" s="35">
        <f t="shared" si="1365"/>
        <v>256500</v>
      </c>
      <c r="AE208" s="35"/>
      <c r="AF208" s="35">
        <f t="shared" si="1366"/>
        <v>256500</v>
      </c>
      <c r="AG208" s="35"/>
      <c r="AH208" s="35">
        <f t="shared" si="1367"/>
        <v>256500</v>
      </c>
      <c r="AI208" s="35"/>
      <c r="AJ208" s="35">
        <f t="shared" si="1368"/>
        <v>256500</v>
      </c>
      <c r="AK208" s="35"/>
      <c r="AL208" s="35">
        <f t="shared" si="1369"/>
        <v>256500</v>
      </c>
      <c r="AM208" s="46"/>
      <c r="AN208" s="35">
        <f t="shared" si="1370"/>
        <v>256500</v>
      </c>
      <c r="AO208" s="35"/>
      <c r="AP208" s="35"/>
      <c r="AQ208" s="35"/>
      <c r="AR208" s="35"/>
      <c r="AS208" s="35"/>
      <c r="AT208" s="35"/>
      <c r="AU208" s="35"/>
      <c r="AV208" s="35"/>
      <c r="AW208" s="35">
        <f t="shared" si="1373"/>
        <v>0</v>
      </c>
      <c r="AX208" s="35"/>
      <c r="AY208" s="35">
        <f t="shared" si="1374"/>
        <v>0</v>
      </c>
      <c r="AZ208" s="35"/>
      <c r="BA208" s="35">
        <f t="shared" si="1375"/>
        <v>0</v>
      </c>
      <c r="BB208" s="35"/>
      <c r="BC208" s="35">
        <f t="shared" si="1376"/>
        <v>0</v>
      </c>
      <c r="BD208" s="35"/>
      <c r="BE208" s="35">
        <f t="shared" si="1377"/>
        <v>0</v>
      </c>
      <c r="BF208" s="35"/>
      <c r="BG208" s="35">
        <f t="shared" si="1378"/>
        <v>0</v>
      </c>
      <c r="BH208" s="35"/>
      <c r="BI208" s="35">
        <f t="shared" si="1379"/>
        <v>0</v>
      </c>
      <c r="BJ208" s="35"/>
      <c r="BK208" s="35">
        <f t="shared" si="1380"/>
        <v>0</v>
      </c>
      <c r="BL208" s="35"/>
      <c r="BM208" s="35">
        <f t="shared" si="1381"/>
        <v>0</v>
      </c>
      <c r="BN208" s="35"/>
      <c r="BO208" s="35">
        <f t="shared" si="1382"/>
        <v>0</v>
      </c>
      <c r="BP208" s="46"/>
      <c r="BQ208" s="35">
        <f t="shared" si="1383"/>
        <v>0</v>
      </c>
      <c r="BR208" s="35"/>
      <c r="BS208" s="35"/>
      <c r="BT208" s="35"/>
      <c r="BU208" s="35"/>
      <c r="BV208" s="35"/>
      <c r="BW208" s="35"/>
      <c r="BX208" s="35"/>
      <c r="BY208" s="35"/>
      <c r="BZ208" s="35">
        <f t="shared" si="1386"/>
        <v>0</v>
      </c>
      <c r="CA208" s="35"/>
      <c r="CB208" s="35">
        <f t="shared" si="1387"/>
        <v>0</v>
      </c>
      <c r="CC208" s="35"/>
      <c r="CD208" s="35">
        <f t="shared" si="1388"/>
        <v>0</v>
      </c>
      <c r="CE208" s="35"/>
      <c r="CF208" s="35">
        <f t="shared" si="1389"/>
        <v>0</v>
      </c>
      <c r="CG208" s="35"/>
      <c r="CH208" s="35">
        <f t="shared" si="1390"/>
        <v>0</v>
      </c>
      <c r="CI208" s="35"/>
      <c r="CJ208" s="35">
        <f t="shared" si="1391"/>
        <v>0</v>
      </c>
      <c r="CK208" s="35"/>
      <c r="CL208" s="35">
        <f t="shared" si="1392"/>
        <v>0</v>
      </c>
      <c r="CM208" s="46"/>
      <c r="CN208" s="35">
        <f t="shared" si="1393"/>
        <v>0</v>
      </c>
      <c r="CO208" s="29" t="s">
        <v>331</v>
      </c>
      <c r="CQ208" s="11"/>
    </row>
    <row r="209" spans="1:95" ht="54" x14ac:dyDescent="0.35">
      <c r="A209" s="1" t="s">
        <v>179</v>
      </c>
      <c r="B209" s="59" t="s">
        <v>121</v>
      </c>
      <c r="C209" s="6" t="s">
        <v>106</v>
      </c>
      <c r="D209" s="34">
        <f>D211</f>
        <v>87406.8</v>
      </c>
      <c r="E209" s="35">
        <f>E211</f>
        <v>0</v>
      </c>
      <c r="F209" s="35">
        <f t="shared" si="1148"/>
        <v>87406.8</v>
      </c>
      <c r="G209" s="35">
        <f>G211</f>
        <v>0</v>
      </c>
      <c r="H209" s="35">
        <f t="shared" si="1354"/>
        <v>87406.8</v>
      </c>
      <c r="I209" s="35">
        <f>I211</f>
        <v>0</v>
      </c>
      <c r="J209" s="35">
        <f t="shared" si="1355"/>
        <v>87406.8</v>
      </c>
      <c r="K209" s="35">
        <f>K211</f>
        <v>0</v>
      </c>
      <c r="L209" s="35">
        <f t="shared" si="1356"/>
        <v>87406.8</v>
      </c>
      <c r="M209" s="35">
        <f>M211</f>
        <v>0</v>
      </c>
      <c r="N209" s="35">
        <f t="shared" si="1357"/>
        <v>87406.8</v>
      </c>
      <c r="O209" s="78">
        <f>O211</f>
        <v>0</v>
      </c>
      <c r="P209" s="35">
        <f t="shared" si="1358"/>
        <v>87406.8</v>
      </c>
      <c r="Q209" s="35">
        <f>Q211</f>
        <v>0</v>
      </c>
      <c r="R209" s="35">
        <f t="shared" si="1359"/>
        <v>87406.8</v>
      </c>
      <c r="S209" s="35">
        <f>S211</f>
        <v>0</v>
      </c>
      <c r="T209" s="35">
        <f t="shared" si="1360"/>
        <v>87406.8</v>
      </c>
      <c r="U209" s="35">
        <f>U211</f>
        <v>0</v>
      </c>
      <c r="V209" s="35">
        <f t="shared" si="1361"/>
        <v>87406.8</v>
      </c>
      <c r="W209" s="35">
        <f>W211</f>
        <v>-36663.1</v>
      </c>
      <c r="X209" s="35">
        <f t="shared" si="1362"/>
        <v>50743.700000000004</v>
      </c>
      <c r="Y209" s="35">
        <f>Y211</f>
        <v>0</v>
      </c>
      <c r="Z209" s="35">
        <f t="shared" si="1363"/>
        <v>50743.700000000004</v>
      </c>
      <c r="AA209" s="35">
        <f>AA211</f>
        <v>0</v>
      </c>
      <c r="AB209" s="35">
        <f t="shared" si="1364"/>
        <v>50743.700000000004</v>
      </c>
      <c r="AC209" s="35">
        <f>AC211</f>
        <v>0</v>
      </c>
      <c r="AD209" s="35">
        <f t="shared" si="1365"/>
        <v>50743.700000000004</v>
      </c>
      <c r="AE209" s="35">
        <f>AE211</f>
        <v>0</v>
      </c>
      <c r="AF209" s="35">
        <f t="shared" si="1366"/>
        <v>50743.700000000004</v>
      </c>
      <c r="AG209" s="35">
        <f>AG211</f>
        <v>0</v>
      </c>
      <c r="AH209" s="35">
        <f t="shared" si="1367"/>
        <v>50743.700000000004</v>
      </c>
      <c r="AI209" s="35">
        <f>AI211</f>
        <v>0</v>
      </c>
      <c r="AJ209" s="35">
        <f t="shared" si="1368"/>
        <v>50743.700000000004</v>
      </c>
      <c r="AK209" s="35">
        <f>AK211</f>
        <v>0</v>
      </c>
      <c r="AL209" s="35">
        <f t="shared" si="1369"/>
        <v>50743.700000000004</v>
      </c>
      <c r="AM209" s="46">
        <f>AM211</f>
        <v>0</v>
      </c>
      <c r="AN209" s="35">
        <f t="shared" si="1370"/>
        <v>50743.700000000004</v>
      </c>
      <c r="AO209" s="35">
        <f t="shared" ref="AO209:BS209" si="1394">AO211</f>
        <v>0</v>
      </c>
      <c r="AP209" s="35">
        <f t="shared" ref="AP209:AR209" si="1395">AP211</f>
        <v>0</v>
      </c>
      <c r="AQ209" s="35">
        <f t="shared" si="1166"/>
        <v>0</v>
      </c>
      <c r="AR209" s="35">
        <f t="shared" si="1395"/>
        <v>0</v>
      </c>
      <c r="AS209" s="35">
        <f t="shared" si="1371"/>
        <v>0</v>
      </c>
      <c r="AT209" s="35">
        <f t="shared" ref="AT209:AV209" si="1396">AT211</f>
        <v>0</v>
      </c>
      <c r="AU209" s="35">
        <f t="shared" si="1372"/>
        <v>0</v>
      </c>
      <c r="AV209" s="35">
        <f t="shared" si="1396"/>
        <v>0</v>
      </c>
      <c r="AW209" s="35">
        <f t="shared" si="1373"/>
        <v>0</v>
      </c>
      <c r="AX209" s="35">
        <f t="shared" ref="AX209:AZ209" si="1397">AX211</f>
        <v>0</v>
      </c>
      <c r="AY209" s="35">
        <f t="shared" si="1374"/>
        <v>0</v>
      </c>
      <c r="AZ209" s="35">
        <f t="shared" si="1397"/>
        <v>0</v>
      </c>
      <c r="BA209" s="35">
        <f t="shared" si="1375"/>
        <v>0</v>
      </c>
      <c r="BB209" s="35">
        <f t="shared" ref="BB209:BD209" si="1398">BB211</f>
        <v>0</v>
      </c>
      <c r="BC209" s="35">
        <f t="shared" si="1376"/>
        <v>0</v>
      </c>
      <c r="BD209" s="35">
        <f t="shared" si="1398"/>
        <v>0</v>
      </c>
      <c r="BE209" s="35">
        <f t="shared" si="1377"/>
        <v>0</v>
      </c>
      <c r="BF209" s="35">
        <f t="shared" ref="BF209:BH209" si="1399">BF211</f>
        <v>0</v>
      </c>
      <c r="BG209" s="35">
        <f t="shared" si="1378"/>
        <v>0</v>
      </c>
      <c r="BH209" s="35">
        <f t="shared" si="1399"/>
        <v>0</v>
      </c>
      <c r="BI209" s="35">
        <f t="shared" si="1379"/>
        <v>0</v>
      </c>
      <c r="BJ209" s="35">
        <f t="shared" ref="BJ209:BL209" si="1400">BJ211</f>
        <v>0</v>
      </c>
      <c r="BK209" s="35">
        <f t="shared" si="1380"/>
        <v>0</v>
      </c>
      <c r="BL209" s="35">
        <f t="shared" si="1400"/>
        <v>0</v>
      </c>
      <c r="BM209" s="35">
        <f t="shared" si="1381"/>
        <v>0</v>
      </c>
      <c r="BN209" s="35">
        <f t="shared" ref="BN209:BP209" si="1401">BN211</f>
        <v>0</v>
      </c>
      <c r="BO209" s="35">
        <f t="shared" si="1382"/>
        <v>0</v>
      </c>
      <c r="BP209" s="46">
        <f t="shared" si="1401"/>
        <v>0</v>
      </c>
      <c r="BQ209" s="35">
        <f t="shared" si="1383"/>
        <v>0</v>
      </c>
      <c r="BR209" s="35">
        <f t="shared" si="1394"/>
        <v>0</v>
      </c>
      <c r="BS209" s="35">
        <f t="shared" si="1394"/>
        <v>0</v>
      </c>
      <c r="BT209" s="35">
        <f t="shared" si="1180"/>
        <v>0</v>
      </c>
      <c r="BU209" s="35">
        <f t="shared" ref="BU209:BW209" si="1402">BU211</f>
        <v>0</v>
      </c>
      <c r="BV209" s="35">
        <f t="shared" si="1384"/>
        <v>0</v>
      </c>
      <c r="BW209" s="35">
        <f t="shared" si="1402"/>
        <v>0</v>
      </c>
      <c r="BX209" s="35">
        <f t="shared" si="1385"/>
        <v>0</v>
      </c>
      <c r="BY209" s="35">
        <f t="shared" ref="BY209:CA209" si="1403">BY211</f>
        <v>0</v>
      </c>
      <c r="BZ209" s="35">
        <f t="shared" si="1386"/>
        <v>0</v>
      </c>
      <c r="CA209" s="35">
        <f t="shared" si="1403"/>
        <v>0</v>
      </c>
      <c r="CB209" s="35">
        <f t="shared" si="1387"/>
        <v>0</v>
      </c>
      <c r="CC209" s="35">
        <f t="shared" ref="CC209:CE209" si="1404">CC211</f>
        <v>0</v>
      </c>
      <c r="CD209" s="35">
        <f t="shared" si="1388"/>
        <v>0</v>
      </c>
      <c r="CE209" s="35">
        <f t="shared" si="1404"/>
        <v>0</v>
      </c>
      <c r="CF209" s="35">
        <f t="shared" si="1389"/>
        <v>0</v>
      </c>
      <c r="CG209" s="35">
        <f t="shared" ref="CG209:CI209" si="1405">CG211</f>
        <v>0</v>
      </c>
      <c r="CH209" s="35">
        <f t="shared" si="1390"/>
        <v>0</v>
      </c>
      <c r="CI209" s="35">
        <f t="shared" si="1405"/>
        <v>0</v>
      </c>
      <c r="CJ209" s="35">
        <f t="shared" si="1391"/>
        <v>0</v>
      </c>
      <c r="CK209" s="35">
        <f t="shared" ref="CK209:CM209" si="1406">CK211</f>
        <v>0</v>
      </c>
      <c r="CL209" s="35">
        <f t="shared" si="1392"/>
        <v>0</v>
      </c>
      <c r="CM209" s="46">
        <f t="shared" si="1406"/>
        <v>0</v>
      </c>
      <c r="CN209" s="35">
        <f t="shared" si="1393"/>
        <v>0</v>
      </c>
      <c r="CO209" s="29"/>
      <c r="CQ209" s="11"/>
    </row>
    <row r="210" spans="1:95" x14ac:dyDescent="0.35">
      <c r="A210" s="1"/>
      <c r="B210" s="59" t="s">
        <v>5</v>
      </c>
      <c r="C210" s="59"/>
      <c r="D210" s="3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8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6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46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46"/>
      <c r="CN210" s="35"/>
      <c r="CO210" s="29"/>
      <c r="CQ210" s="11"/>
    </row>
    <row r="211" spans="1:95" x14ac:dyDescent="0.35">
      <c r="A211" s="1"/>
      <c r="B211" s="59" t="s">
        <v>20</v>
      </c>
      <c r="C211" s="59"/>
      <c r="D211" s="34">
        <v>87406.8</v>
      </c>
      <c r="E211" s="35"/>
      <c r="F211" s="35">
        <f t="shared" si="1148"/>
        <v>87406.8</v>
      </c>
      <c r="G211" s="35"/>
      <c r="H211" s="35">
        <f t="shared" ref="H211:H223" si="1407">F211+G211</f>
        <v>87406.8</v>
      </c>
      <c r="I211" s="35"/>
      <c r="J211" s="35">
        <f t="shared" ref="J211" si="1408">H211+I211</f>
        <v>87406.8</v>
      </c>
      <c r="K211" s="35"/>
      <c r="L211" s="35">
        <f t="shared" ref="L211" si="1409">J211+K211</f>
        <v>87406.8</v>
      </c>
      <c r="M211" s="35"/>
      <c r="N211" s="35">
        <f t="shared" ref="N211" si="1410">L211+M211</f>
        <v>87406.8</v>
      </c>
      <c r="O211" s="78"/>
      <c r="P211" s="35">
        <f t="shared" ref="P211" si="1411">N211+O211</f>
        <v>87406.8</v>
      </c>
      <c r="Q211" s="35"/>
      <c r="R211" s="35">
        <f t="shared" ref="R211" si="1412">P211+Q211</f>
        <v>87406.8</v>
      </c>
      <c r="S211" s="35"/>
      <c r="T211" s="35">
        <f t="shared" ref="T211" si="1413">R211+S211</f>
        <v>87406.8</v>
      </c>
      <c r="U211" s="35"/>
      <c r="V211" s="35">
        <f t="shared" ref="V211" si="1414">T211+U211</f>
        <v>87406.8</v>
      </c>
      <c r="W211" s="35">
        <v>-36663.1</v>
      </c>
      <c r="X211" s="35">
        <f t="shared" ref="X211" si="1415">V211+W211</f>
        <v>50743.700000000004</v>
      </c>
      <c r="Y211" s="35"/>
      <c r="Z211" s="35">
        <f t="shared" ref="Z211" si="1416">X211+Y211</f>
        <v>50743.700000000004</v>
      </c>
      <c r="AA211" s="35"/>
      <c r="AB211" s="35">
        <f t="shared" ref="AB211" si="1417">Z211+AA211</f>
        <v>50743.700000000004</v>
      </c>
      <c r="AC211" s="35"/>
      <c r="AD211" s="35">
        <f t="shared" ref="AD211" si="1418">AB211+AC211</f>
        <v>50743.700000000004</v>
      </c>
      <c r="AE211" s="35"/>
      <c r="AF211" s="35">
        <f t="shared" ref="AF211" si="1419">AD211+AE211</f>
        <v>50743.700000000004</v>
      </c>
      <c r="AG211" s="35"/>
      <c r="AH211" s="35">
        <f t="shared" ref="AH211" si="1420">AF211+AG211</f>
        <v>50743.700000000004</v>
      </c>
      <c r="AI211" s="35"/>
      <c r="AJ211" s="35">
        <f t="shared" ref="AJ211" si="1421">AH211+AI211</f>
        <v>50743.700000000004</v>
      </c>
      <c r="AK211" s="35"/>
      <c r="AL211" s="35">
        <f t="shared" ref="AL211" si="1422">AJ211+AK211</f>
        <v>50743.700000000004</v>
      </c>
      <c r="AM211" s="46"/>
      <c r="AN211" s="35">
        <f t="shared" ref="AN211" si="1423">AL211+AM211</f>
        <v>50743.700000000004</v>
      </c>
      <c r="AO211" s="35">
        <v>0</v>
      </c>
      <c r="AP211" s="35"/>
      <c r="AQ211" s="35">
        <f t="shared" si="1166"/>
        <v>0</v>
      </c>
      <c r="AR211" s="35"/>
      <c r="AS211" s="35">
        <f t="shared" ref="AS211:AS223" si="1424">AQ211+AR211</f>
        <v>0</v>
      </c>
      <c r="AT211" s="35"/>
      <c r="AU211" s="35">
        <f t="shared" ref="AU211:AU223" si="1425">AS211+AT211</f>
        <v>0</v>
      </c>
      <c r="AV211" s="35"/>
      <c r="AW211" s="35">
        <f t="shared" ref="AW211:AW223" si="1426">AU211+AV211</f>
        <v>0</v>
      </c>
      <c r="AX211" s="35"/>
      <c r="AY211" s="35">
        <f t="shared" ref="AY211:AY212" si="1427">AW211+AX211</f>
        <v>0</v>
      </c>
      <c r="AZ211" s="35"/>
      <c r="BA211" s="35">
        <f t="shared" ref="BA211:BA212" si="1428">AY211+AZ211</f>
        <v>0</v>
      </c>
      <c r="BB211" s="35"/>
      <c r="BC211" s="35">
        <f t="shared" ref="BC211:BC212" si="1429">BA211+BB211</f>
        <v>0</v>
      </c>
      <c r="BD211" s="35"/>
      <c r="BE211" s="35">
        <f t="shared" ref="BE211:BE212" si="1430">BC211+BD211</f>
        <v>0</v>
      </c>
      <c r="BF211" s="35"/>
      <c r="BG211" s="35">
        <f t="shared" ref="BG211:BG212" si="1431">BE211+BF211</f>
        <v>0</v>
      </c>
      <c r="BH211" s="35"/>
      <c r="BI211" s="35">
        <f t="shared" ref="BI211:BI212" si="1432">BG211+BH211</f>
        <v>0</v>
      </c>
      <c r="BJ211" s="35"/>
      <c r="BK211" s="35">
        <f t="shared" ref="BK211:BK212" si="1433">BI211+BJ211</f>
        <v>0</v>
      </c>
      <c r="BL211" s="35"/>
      <c r="BM211" s="35">
        <f t="shared" ref="BM211:BM212" si="1434">BK211+BL211</f>
        <v>0</v>
      </c>
      <c r="BN211" s="35"/>
      <c r="BO211" s="35">
        <f t="shared" ref="BO211:BO212" si="1435">BM211+BN211</f>
        <v>0</v>
      </c>
      <c r="BP211" s="46"/>
      <c r="BQ211" s="35">
        <f t="shared" ref="BQ211:BQ212" si="1436">BO211+BP211</f>
        <v>0</v>
      </c>
      <c r="BR211" s="35">
        <v>0</v>
      </c>
      <c r="BS211" s="35"/>
      <c r="BT211" s="35">
        <f t="shared" si="1180"/>
        <v>0</v>
      </c>
      <c r="BU211" s="35"/>
      <c r="BV211" s="35">
        <f t="shared" ref="BV211:BV223" si="1437">BT211+BU211</f>
        <v>0</v>
      </c>
      <c r="BW211" s="35"/>
      <c r="BX211" s="35">
        <f t="shared" ref="BX211:BX223" si="1438">BV211+BW211</f>
        <v>0</v>
      </c>
      <c r="BY211" s="35"/>
      <c r="BZ211" s="35">
        <f t="shared" ref="BZ211:BZ223" si="1439">BX211+BY211</f>
        <v>0</v>
      </c>
      <c r="CA211" s="35"/>
      <c r="CB211" s="35">
        <f t="shared" ref="CB211:CB212" si="1440">BZ211+CA211</f>
        <v>0</v>
      </c>
      <c r="CC211" s="35"/>
      <c r="CD211" s="35">
        <f t="shared" ref="CD211:CD212" si="1441">CB211+CC211</f>
        <v>0</v>
      </c>
      <c r="CE211" s="35"/>
      <c r="CF211" s="35">
        <f t="shared" ref="CF211:CF212" si="1442">CD211+CE211</f>
        <v>0</v>
      </c>
      <c r="CG211" s="35"/>
      <c r="CH211" s="35">
        <f t="shared" ref="CH211:CH212" si="1443">CF211+CG211</f>
        <v>0</v>
      </c>
      <c r="CI211" s="35"/>
      <c r="CJ211" s="35">
        <f t="shared" ref="CJ211:CJ212" si="1444">CH211+CI211</f>
        <v>0</v>
      </c>
      <c r="CK211" s="35"/>
      <c r="CL211" s="35">
        <f t="shared" ref="CL211:CL212" si="1445">CJ211+CK211</f>
        <v>0</v>
      </c>
      <c r="CM211" s="46"/>
      <c r="CN211" s="35">
        <f t="shared" ref="CN211:CN212" si="1446">CL211+CM211</f>
        <v>0</v>
      </c>
      <c r="CO211" s="29" t="s">
        <v>275</v>
      </c>
      <c r="CQ211" s="11"/>
    </row>
    <row r="212" spans="1:95" ht="54" x14ac:dyDescent="0.35">
      <c r="A212" s="1" t="s">
        <v>180</v>
      </c>
      <c r="B212" s="59" t="s">
        <v>311</v>
      </c>
      <c r="C212" s="59" t="s">
        <v>106</v>
      </c>
      <c r="D212" s="34"/>
      <c r="E212" s="35"/>
      <c r="F212" s="35"/>
      <c r="G212" s="35">
        <v>13812.6</v>
      </c>
      <c r="H212" s="35">
        <f>F212+G212</f>
        <v>13812.6</v>
      </c>
      <c r="I212" s="35"/>
      <c r="J212" s="35">
        <f>H212+I212</f>
        <v>13812.6</v>
      </c>
      <c r="K212" s="35">
        <f>K214+K215</f>
        <v>0</v>
      </c>
      <c r="L212" s="35">
        <f>J212+K212</f>
        <v>13812.6</v>
      </c>
      <c r="M212" s="35">
        <f>M214+M215</f>
        <v>0</v>
      </c>
      <c r="N212" s="35">
        <f>L212+M212</f>
        <v>13812.6</v>
      </c>
      <c r="O212" s="78">
        <f>O214+O215</f>
        <v>0</v>
      </c>
      <c r="P212" s="35">
        <f>N212+O212</f>
        <v>13812.6</v>
      </c>
      <c r="Q212" s="35">
        <f>Q214+Q215</f>
        <v>0</v>
      </c>
      <c r="R212" s="35">
        <f>P212+Q212</f>
        <v>13812.6</v>
      </c>
      <c r="S212" s="35">
        <f>S214+S215</f>
        <v>0</v>
      </c>
      <c r="T212" s="35">
        <f>R212+S212</f>
        <v>13812.6</v>
      </c>
      <c r="U212" s="35">
        <f>U214+U215</f>
        <v>0</v>
      </c>
      <c r="V212" s="35">
        <f>T212+U212</f>
        <v>13812.6</v>
      </c>
      <c r="W212" s="35">
        <f>W214+W215</f>
        <v>0</v>
      </c>
      <c r="X212" s="35">
        <f>V212+W212</f>
        <v>13812.6</v>
      </c>
      <c r="Y212" s="35">
        <f>Y214+Y215</f>
        <v>0</v>
      </c>
      <c r="Z212" s="35">
        <f>X212+Y212</f>
        <v>13812.6</v>
      </c>
      <c r="AA212" s="35">
        <f>AA214+AA215</f>
        <v>0</v>
      </c>
      <c r="AB212" s="35">
        <f>Z212+AA212</f>
        <v>13812.6</v>
      </c>
      <c r="AC212" s="35">
        <f>AC214+AC215</f>
        <v>0</v>
      </c>
      <c r="AD212" s="35">
        <f>AB212+AC212</f>
        <v>13812.6</v>
      </c>
      <c r="AE212" s="35">
        <f>AE214+AE215</f>
        <v>0</v>
      </c>
      <c r="AF212" s="35">
        <f>AD212+AE212</f>
        <v>13812.6</v>
      </c>
      <c r="AG212" s="35">
        <f>AG214+AG215</f>
        <v>0</v>
      </c>
      <c r="AH212" s="35">
        <f>AF212+AG212</f>
        <v>13812.6</v>
      </c>
      <c r="AI212" s="35">
        <f>AI214+AI215</f>
        <v>0</v>
      </c>
      <c r="AJ212" s="35">
        <f>AH212+AI212</f>
        <v>13812.6</v>
      </c>
      <c r="AK212" s="35">
        <f>AK214+AK215</f>
        <v>0</v>
      </c>
      <c r="AL212" s="35">
        <f>AJ212+AK212</f>
        <v>13812.6</v>
      </c>
      <c r="AM212" s="46">
        <f>AM214+AM215</f>
        <v>0</v>
      </c>
      <c r="AN212" s="35">
        <f>AL212+AM212</f>
        <v>13812.6</v>
      </c>
      <c r="AO212" s="35"/>
      <c r="AP212" s="35"/>
      <c r="AQ212" s="35"/>
      <c r="AR212" s="35"/>
      <c r="AS212" s="35">
        <f t="shared" si="1424"/>
        <v>0</v>
      </c>
      <c r="AT212" s="35"/>
      <c r="AU212" s="35">
        <f t="shared" si="1425"/>
        <v>0</v>
      </c>
      <c r="AV212" s="35"/>
      <c r="AW212" s="35">
        <f t="shared" si="1426"/>
        <v>0</v>
      </c>
      <c r="AX212" s="35"/>
      <c r="AY212" s="35">
        <f t="shared" si="1427"/>
        <v>0</v>
      </c>
      <c r="AZ212" s="35"/>
      <c r="BA212" s="35">
        <f t="shared" si="1428"/>
        <v>0</v>
      </c>
      <c r="BB212" s="35"/>
      <c r="BC212" s="35">
        <f t="shared" si="1429"/>
        <v>0</v>
      </c>
      <c r="BD212" s="35"/>
      <c r="BE212" s="35">
        <f t="shared" si="1430"/>
        <v>0</v>
      </c>
      <c r="BF212" s="35"/>
      <c r="BG212" s="35">
        <f t="shared" si="1431"/>
        <v>0</v>
      </c>
      <c r="BH212" s="35"/>
      <c r="BI212" s="35">
        <f t="shared" si="1432"/>
        <v>0</v>
      </c>
      <c r="BJ212" s="35"/>
      <c r="BK212" s="35">
        <f t="shared" si="1433"/>
        <v>0</v>
      </c>
      <c r="BL212" s="35"/>
      <c r="BM212" s="35">
        <f t="shared" si="1434"/>
        <v>0</v>
      </c>
      <c r="BN212" s="35"/>
      <c r="BO212" s="35">
        <f t="shared" si="1435"/>
        <v>0</v>
      </c>
      <c r="BP212" s="46"/>
      <c r="BQ212" s="35">
        <f t="shared" si="1436"/>
        <v>0</v>
      </c>
      <c r="BR212" s="35"/>
      <c r="BS212" s="35"/>
      <c r="BT212" s="35"/>
      <c r="BU212" s="35"/>
      <c r="BV212" s="35">
        <f t="shared" si="1437"/>
        <v>0</v>
      </c>
      <c r="BW212" s="35"/>
      <c r="BX212" s="35">
        <f t="shared" si="1438"/>
        <v>0</v>
      </c>
      <c r="BY212" s="35"/>
      <c r="BZ212" s="35">
        <f t="shared" si="1439"/>
        <v>0</v>
      </c>
      <c r="CA212" s="35"/>
      <c r="CB212" s="35">
        <f t="shared" si="1440"/>
        <v>0</v>
      </c>
      <c r="CC212" s="35"/>
      <c r="CD212" s="35">
        <f t="shared" si="1441"/>
        <v>0</v>
      </c>
      <c r="CE212" s="35"/>
      <c r="CF212" s="35">
        <f t="shared" si="1442"/>
        <v>0</v>
      </c>
      <c r="CG212" s="35"/>
      <c r="CH212" s="35">
        <f t="shared" si="1443"/>
        <v>0</v>
      </c>
      <c r="CI212" s="35"/>
      <c r="CJ212" s="35">
        <f t="shared" si="1444"/>
        <v>0</v>
      </c>
      <c r="CK212" s="35"/>
      <c r="CL212" s="35">
        <f t="shared" si="1445"/>
        <v>0</v>
      </c>
      <c r="CM212" s="46"/>
      <c r="CN212" s="35">
        <f t="shared" si="1446"/>
        <v>0</v>
      </c>
      <c r="CO212" s="29"/>
      <c r="CQ212" s="11"/>
    </row>
    <row r="213" spans="1:95" hidden="1" x14ac:dyDescent="0.35">
      <c r="A213" s="1"/>
      <c r="B213" s="59" t="s">
        <v>5</v>
      </c>
      <c r="C213" s="59"/>
      <c r="D213" s="34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78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46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46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46"/>
      <c r="CN213" s="35"/>
      <c r="CO213" s="29"/>
      <c r="CP213" s="23" t="s">
        <v>49</v>
      </c>
      <c r="CQ213" s="11"/>
    </row>
    <row r="214" spans="1:95" hidden="1" x14ac:dyDescent="0.35">
      <c r="A214" s="1"/>
      <c r="B214" s="59" t="s">
        <v>6</v>
      </c>
      <c r="C214" s="59"/>
      <c r="D214" s="34"/>
      <c r="E214" s="35"/>
      <c r="F214" s="35"/>
      <c r="G214" s="35">
        <v>13812.6</v>
      </c>
      <c r="H214" s="35">
        <f t="shared" ref="H214:H215" si="1447">F214+G214</f>
        <v>13812.6</v>
      </c>
      <c r="I214" s="35"/>
      <c r="J214" s="35">
        <f t="shared" ref="J214:J215" si="1448">H214+I214</f>
        <v>13812.6</v>
      </c>
      <c r="K214" s="35"/>
      <c r="L214" s="35">
        <f t="shared" ref="L214:L215" si="1449">J214+K214</f>
        <v>13812.6</v>
      </c>
      <c r="M214" s="35"/>
      <c r="N214" s="35">
        <f t="shared" ref="N214:N223" si="1450">L214+M214</f>
        <v>13812.6</v>
      </c>
      <c r="O214" s="78"/>
      <c r="P214" s="35">
        <f t="shared" ref="P214:P223" si="1451">N214+O214</f>
        <v>13812.6</v>
      </c>
      <c r="Q214" s="35"/>
      <c r="R214" s="35">
        <f t="shared" ref="R214:R223" si="1452">P214+Q214</f>
        <v>13812.6</v>
      </c>
      <c r="S214" s="35"/>
      <c r="T214" s="35">
        <f t="shared" ref="T214:T223" si="1453">R214+S214</f>
        <v>13812.6</v>
      </c>
      <c r="U214" s="35"/>
      <c r="V214" s="35">
        <f t="shared" ref="V214:V223" si="1454">T214+U214</f>
        <v>13812.6</v>
      </c>
      <c r="W214" s="35"/>
      <c r="X214" s="35">
        <f t="shared" ref="X214:X223" si="1455">V214+W214</f>
        <v>13812.6</v>
      </c>
      <c r="Y214" s="35"/>
      <c r="Z214" s="35">
        <f t="shared" ref="Z214:Z223" si="1456">X214+Y214</f>
        <v>13812.6</v>
      </c>
      <c r="AA214" s="35"/>
      <c r="AB214" s="35">
        <f t="shared" ref="AB214:AB223" si="1457">Z214+AA214</f>
        <v>13812.6</v>
      </c>
      <c r="AC214" s="35"/>
      <c r="AD214" s="35">
        <f t="shared" ref="AD214:AD223" si="1458">AB214+AC214</f>
        <v>13812.6</v>
      </c>
      <c r="AE214" s="35"/>
      <c r="AF214" s="35">
        <f t="shared" ref="AF214:AF223" si="1459">AD214+AE214</f>
        <v>13812.6</v>
      </c>
      <c r="AG214" s="35"/>
      <c r="AH214" s="35">
        <f t="shared" ref="AH214:AH223" si="1460">AF214+AG214</f>
        <v>13812.6</v>
      </c>
      <c r="AI214" s="35"/>
      <c r="AJ214" s="35">
        <f t="shared" ref="AJ214:AJ223" si="1461">AH214+AI214</f>
        <v>13812.6</v>
      </c>
      <c r="AK214" s="35"/>
      <c r="AL214" s="35">
        <f t="shared" ref="AL214:AL223" si="1462">AJ214+AK214</f>
        <v>13812.6</v>
      </c>
      <c r="AM214" s="46"/>
      <c r="AN214" s="35">
        <f t="shared" ref="AN214:AN223" si="1463">AL214+AM214</f>
        <v>13812.6</v>
      </c>
      <c r="AO214" s="35"/>
      <c r="AP214" s="35"/>
      <c r="AQ214" s="35"/>
      <c r="AR214" s="35"/>
      <c r="AS214" s="35"/>
      <c r="AT214" s="35"/>
      <c r="AU214" s="35"/>
      <c r="AV214" s="35"/>
      <c r="AW214" s="35">
        <f t="shared" si="1426"/>
        <v>0</v>
      </c>
      <c r="AX214" s="35"/>
      <c r="AY214" s="35">
        <f t="shared" ref="AY214:AY223" si="1464">AW214+AX214</f>
        <v>0</v>
      </c>
      <c r="AZ214" s="35"/>
      <c r="BA214" s="35">
        <f t="shared" ref="BA214:BA221" si="1465">AY214+AZ214</f>
        <v>0</v>
      </c>
      <c r="BB214" s="35"/>
      <c r="BC214" s="35">
        <f t="shared" ref="BC214:BC221" si="1466">BA214+BB214</f>
        <v>0</v>
      </c>
      <c r="BD214" s="35"/>
      <c r="BE214" s="35">
        <f t="shared" ref="BE214:BE221" si="1467">BC214+BD214</f>
        <v>0</v>
      </c>
      <c r="BF214" s="35"/>
      <c r="BG214" s="35">
        <f t="shared" ref="BG214:BG221" si="1468">BE214+BF214</f>
        <v>0</v>
      </c>
      <c r="BH214" s="35"/>
      <c r="BI214" s="35">
        <f t="shared" ref="BI214:BI221" si="1469">BG214+BH214</f>
        <v>0</v>
      </c>
      <c r="BJ214" s="35"/>
      <c r="BK214" s="35">
        <f t="shared" ref="BK214:BK221" si="1470">BI214+BJ214</f>
        <v>0</v>
      </c>
      <c r="BL214" s="35"/>
      <c r="BM214" s="35">
        <f t="shared" ref="BM214:BM221" si="1471">BK214+BL214</f>
        <v>0</v>
      </c>
      <c r="BN214" s="35"/>
      <c r="BO214" s="35">
        <f t="shared" ref="BO214:BO221" si="1472">BM214+BN214</f>
        <v>0</v>
      </c>
      <c r="BP214" s="46"/>
      <c r="BQ214" s="35">
        <f t="shared" ref="BQ214:BQ221" si="1473">BO214+BP214</f>
        <v>0</v>
      </c>
      <c r="BR214" s="35"/>
      <c r="BS214" s="35"/>
      <c r="BT214" s="35"/>
      <c r="BU214" s="35"/>
      <c r="BV214" s="35"/>
      <c r="BW214" s="35"/>
      <c r="BX214" s="35"/>
      <c r="BY214" s="35"/>
      <c r="BZ214" s="35">
        <f t="shared" si="1439"/>
        <v>0</v>
      </c>
      <c r="CA214" s="35"/>
      <c r="CB214" s="35">
        <f t="shared" ref="CB214:CB223" si="1474">BZ214+CA214</f>
        <v>0</v>
      </c>
      <c r="CC214" s="35"/>
      <c r="CD214" s="35">
        <f t="shared" ref="CD214:CD223" si="1475">CB214+CC214</f>
        <v>0</v>
      </c>
      <c r="CE214" s="35"/>
      <c r="CF214" s="35">
        <f t="shared" ref="CF214:CF223" si="1476">CD214+CE214</f>
        <v>0</v>
      </c>
      <c r="CG214" s="35"/>
      <c r="CH214" s="35">
        <f t="shared" ref="CH214:CH223" si="1477">CF214+CG214</f>
        <v>0</v>
      </c>
      <c r="CI214" s="35"/>
      <c r="CJ214" s="35">
        <f t="shared" ref="CJ214:CJ223" si="1478">CH214+CI214</f>
        <v>0</v>
      </c>
      <c r="CK214" s="35"/>
      <c r="CL214" s="35">
        <f t="shared" ref="CL214:CL223" si="1479">CJ214+CK214</f>
        <v>0</v>
      </c>
      <c r="CM214" s="46"/>
      <c r="CN214" s="35">
        <f t="shared" ref="CN214:CN223" si="1480">CL214+CM214</f>
        <v>0</v>
      </c>
      <c r="CO214" s="29" t="s">
        <v>310</v>
      </c>
      <c r="CP214" s="23" t="s">
        <v>49</v>
      </c>
      <c r="CQ214" s="11"/>
    </row>
    <row r="215" spans="1:95" hidden="1" x14ac:dyDescent="0.35">
      <c r="A215" s="1"/>
      <c r="B215" s="59" t="s">
        <v>20</v>
      </c>
      <c r="C215" s="59"/>
      <c r="D215" s="34"/>
      <c r="E215" s="35"/>
      <c r="F215" s="35"/>
      <c r="G215" s="35"/>
      <c r="H215" s="35">
        <f t="shared" si="1447"/>
        <v>0</v>
      </c>
      <c r="I215" s="35"/>
      <c r="J215" s="35">
        <f t="shared" si="1448"/>
        <v>0</v>
      </c>
      <c r="K215" s="35"/>
      <c r="L215" s="35">
        <f t="shared" si="1449"/>
        <v>0</v>
      </c>
      <c r="M215" s="35"/>
      <c r="N215" s="35">
        <f t="shared" si="1450"/>
        <v>0</v>
      </c>
      <c r="O215" s="78"/>
      <c r="P215" s="35">
        <f t="shared" si="1451"/>
        <v>0</v>
      </c>
      <c r="Q215" s="35"/>
      <c r="R215" s="35">
        <f t="shared" si="1452"/>
        <v>0</v>
      </c>
      <c r="S215" s="35"/>
      <c r="T215" s="35">
        <f t="shared" si="1453"/>
        <v>0</v>
      </c>
      <c r="U215" s="35"/>
      <c r="V215" s="35">
        <f t="shared" si="1454"/>
        <v>0</v>
      </c>
      <c r="W215" s="35"/>
      <c r="X215" s="35">
        <f t="shared" si="1455"/>
        <v>0</v>
      </c>
      <c r="Y215" s="35"/>
      <c r="Z215" s="35">
        <f t="shared" si="1456"/>
        <v>0</v>
      </c>
      <c r="AA215" s="35"/>
      <c r="AB215" s="35">
        <f t="shared" si="1457"/>
        <v>0</v>
      </c>
      <c r="AC215" s="35"/>
      <c r="AD215" s="35">
        <f t="shared" si="1458"/>
        <v>0</v>
      </c>
      <c r="AE215" s="35"/>
      <c r="AF215" s="35">
        <f t="shared" si="1459"/>
        <v>0</v>
      </c>
      <c r="AG215" s="35"/>
      <c r="AH215" s="35">
        <f t="shared" si="1460"/>
        <v>0</v>
      </c>
      <c r="AI215" s="35"/>
      <c r="AJ215" s="35">
        <f t="shared" si="1461"/>
        <v>0</v>
      </c>
      <c r="AK215" s="35"/>
      <c r="AL215" s="35">
        <f t="shared" si="1462"/>
        <v>0</v>
      </c>
      <c r="AM215" s="46"/>
      <c r="AN215" s="35">
        <f t="shared" si="1463"/>
        <v>0</v>
      </c>
      <c r="AO215" s="35"/>
      <c r="AP215" s="35"/>
      <c r="AQ215" s="35"/>
      <c r="AR215" s="35"/>
      <c r="AS215" s="35"/>
      <c r="AT215" s="35"/>
      <c r="AU215" s="35"/>
      <c r="AV215" s="35"/>
      <c r="AW215" s="35">
        <f t="shared" si="1426"/>
        <v>0</v>
      </c>
      <c r="AX215" s="35"/>
      <c r="AY215" s="35">
        <f t="shared" si="1464"/>
        <v>0</v>
      </c>
      <c r="AZ215" s="35"/>
      <c r="BA215" s="35">
        <f t="shared" si="1465"/>
        <v>0</v>
      </c>
      <c r="BB215" s="35"/>
      <c r="BC215" s="35">
        <f t="shared" si="1466"/>
        <v>0</v>
      </c>
      <c r="BD215" s="35"/>
      <c r="BE215" s="35">
        <f t="shared" si="1467"/>
        <v>0</v>
      </c>
      <c r="BF215" s="35"/>
      <c r="BG215" s="35">
        <f t="shared" si="1468"/>
        <v>0</v>
      </c>
      <c r="BH215" s="35"/>
      <c r="BI215" s="35">
        <f t="shared" si="1469"/>
        <v>0</v>
      </c>
      <c r="BJ215" s="35"/>
      <c r="BK215" s="35">
        <f t="shared" si="1470"/>
        <v>0</v>
      </c>
      <c r="BL215" s="35"/>
      <c r="BM215" s="35">
        <f t="shared" si="1471"/>
        <v>0</v>
      </c>
      <c r="BN215" s="35"/>
      <c r="BO215" s="35">
        <f t="shared" si="1472"/>
        <v>0</v>
      </c>
      <c r="BP215" s="46"/>
      <c r="BQ215" s="35">
        <f t="shared" si="1473"/>
        <v>0</v>
      </c>
      <c r="BR215" s="35"/>
      <c r="BS215" s="35"/>
      <c r="BT215" s="35"/>
      <c r="BU215" s="35"/>
      <c r="BV215" s="35"/>
      <c r="BW215" s="35"/>
      <c r="BX215" s="35"/>
      <c r="BY215" s="35"/>
      <c r="BZ215" s="35">
        <f t="shared" si="1439"/>
        <v>0</v>
      </c>
      <c r="CA215" s="35"/>
      <c r="CB215" s="35">
        <f t="shared" si="1474"/>
        <v>0</v>
      </c>
      <c r="CC215" s="35"/>
      <c r="CD215" s="35">
        <f t="shared" si="1475"/>
        <v>0</v>
      </c>
      <c r="CE215" s="35"/>
      <c r="CF215" s="35">
        <f t="shared" si="1476"/>
        <v>0</v>
      </c>
      <c r="CG215" s="35"/>
      <c r="CH215" s="35">
        <f t="shared" si="1477"/>
        <v>0</v>
      </c>
      <c r="CI215" s="35"/>
      <c r="CJ215" s="35">
        <f t="shared" si="1478"/>
        <v>0</v>
      </c>
      <c r="CK215" s="35"/>
      <c r="CL215" s="35">
        <f t="shared" si="1479"/>
        <v>0</v>
      </c>
      <c r="CM215" s="46"/>
      <c r="CN215" s="35">
        <f t="shared" si="1480"/>
        <v>0</v>
      </c>
      <c r="CO215" s="29" t="s">
        <v>275</v>
      </c>
      <c r="CP215" s="23" t="s">
        <v>49</v>
      </c>
      <c r="CQ215" s="11"/>
    </row>
    <row r="216" spans="1:95" ht="54" x14ac:dyDescent="0.35">
      <c r="A216" s="1" t="s">
        <v>181</v>
      </c>
      <c r="B216" s="59" t="s">
        <v>350</v>
      </c>
      <c r="C216" s="59" t="s">
        <v>106</v>
      </c>
      <c r="D216" s="34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78"/>
      <c r="P216" s="35"/>
      <c r="Q216" s="35"/>
      <c r="R216" s="35"/>
      <c r="S216" s="35">
        <v>15502.397999999999</v>
      </c>
      <c r="T216" s="35">
        <f t="shared" si="1453"/>
        <v>15502.397999999999</v>
      </c>
      <c r="U216" s="35"/>
      <c r="V216" s="35">
        <f t="shared" si="1454"/>
        <v>15502.397999999999</v>
      </c>
      <c r="W216" s="35"/>
      <c r="X216" s="35">
        <f t="shared" si="1455"/>
        <v>15502.397999999999</v>
      </c>
      <c r="Y216" s="35"/>
      <c r="Z216" s="35">
        <f t="shared" si="1456"/>
        <v>15502.397999999999</v>
      </c>
      <c r="AA216" s="35"/>
      <c r="AB216" s="35">
        <f t="shared" si="1457"/>
        <v>15502.397999999999</v>
      </c>
      <c r="AC216" s="35"/>
      <c r="AD216" s="35">
        <f t="shared" si="1458"/>
        <v>15502.397999999999</v>
      </c>
      <c r="AE216" s="35"/>
      <c r="AF216" s="35">
        <f t="shared" si="1459"/>
        <v>15502.397999999999</v>
      </c>
      <c r="AG216" s="35"/>
      <c r="AH216" s="35">
        <f t="shared" si="1460"/>
        <v>15502.397999999999</v>
      </c>
      <c r="AI216" s="35"/>
      <c r="AJ216" s="35">
        <f t="shared" si="1461"/>
        <v>15502.397999999999</v>
      </c>
      <c r="AK216" s="35"/>
      <c r="AL216" s="35">
        <f t="shared" si="1462"/>
        <v>15502.397999999999</v>
      </c>
      <c r="AM216" s="46"/>
      <c r="AN216" s="35">
        <f t="shared" si="1463"/>
        <v>15502.397999999999</v>
      </c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>
        <f t="shared" si="1465"/>
        <v>0</v>
      </c>
      <c r="BB216" s="35"/>
      <c r="BC216" s="35">
        <f t="shared" si="1466"/>
        <v>0</v>
      </c>
      <c r="BD216" s="35"/>
      <c r="BE216" s="35">
        <f t="shared" si="1467"/>
        <v>0</v>
      </c>
      <c r="BF216" s="35"/>
      <c r="BG216" s="35">
        <f t="shared" si="1468"/>
        <v>0</v>
      </c>
      <c r="BH216" s="35"/>
      <c r="BI216" s="35">
        <f t="shared" si="1469"/>
        <v>0</v>
      </c>
      <c r="BJ216" s="35"/>
      <c r="BK216" s="35">
        <f t="shared" si="1470"/>
        <v>0</v>
      </c>
      <c r="BL216" s="35"/>
      <c r="BM216" s="35">
        <f t="shared" si="1471"/>
        <v>0</v>
      </c>
      <c r="BN216" s="35"/>
      <c r="BO216" s="35">
        <f t="shared" si="1472"/>
        <v>0</v>
      </c>
      <c r="BP216" s="46"/>
      <c r="BQ216" s="35">
        <f t="shared" si="1473"/>
        <v>0</v>
      </c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>
        <f t="shared" si="1475"/>
        <v>0</v>
      </c>
      <c r="CE216" s="35"/>
      <c r="CF216" s="35">
        <f t="shared" si="1476"/>
        <v>0</v>
      </c>
      <c r="CG216" s="35"/>
      <c r="CH216" s="35">
        <f t="shared" si="1477"/>
        <v>0</v>
      </c>
      <c r="CI216" s="35"/>
      <c r="CJ216" s="35">
        <f t="shared" si="1478"/>
        <v>0</v>
      </c>
      <c r="CK216" s="35"/>
      <c r="CL216" s="35">
        <f t="shared" si="1479"/>
        <v>0</v>
      </c>
      <c r="CM216" s="46"/>
      <c r="CN216" s="35">
        <f t="shared" si="1480"/>
        <v>0</v>
      </c>
      <c r="CO216" s="82">
        <v>2010142250</v>
      </c>
      <c r="CQ216" s="11"/>
    </row>
    <row r="217" spans="1:95" x14ac:dyDescent="0.35">
      <c r="A217" s="1"/>
      <c r="B217" s="59" t="s">
        <v>363</v>
      </c>
      <c r="C217" s="59"/>
      <c r="D217" s="36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>
        <f>W218</f>
        <v>0</v>
      </c>
      <c r="X217" s="37">
        <f t="shared" si="1455"/>
        <v>0</v>
      </c>
      <c r="Y217" s="37">
        <f>Y218</f>
        <v>0</v>
      </c>
      <c r="Z217" s="37">
        <f t="shared" si="1456"/>
        <v>0</v>
      </c>
      <c r="AA217" s="37">
        <f>AA218</f>
        <v>0</v>
      </c>
      <c r="AB217" s="37">
        <f t="shared" si="1457"/>
        <v>0</v>
      </c>
      <c r="AC217" s="37">
        <f>AC218</f>
        <v>0</v>
      </c>
      <c r="AD217" s="37">
        <f t="shared" si="1458"/>
        <v>0</v>
      </c>
      <c r="AE217" s="37">
        <f>AE218</f>
        <v>0</v>
      </c>
      <c r="AF217" s="37">
        <f t="shared" si="1459"/>
        <v>0</v>
      </c>
      <c r="AG217" s="37">
        <f>AG218</f>
        <v>0</v>
      </c>
      <c r="AH217" s="37">
        <f t="shared" si="1460"/>
        <v>0</v>
      </c>
      <c r="AI217" s="37">
        <f>AI218</f>
        <v>0</v>
      </c>
      <c r="AJ217" s="37">
        <f t="shared" si="1461"/>
        <v>0</v>
      </c>
      <c r="AK217" s="35">
        <f>AK218</f>
        <v>0</v>
      </c>
      <c r="AL217" s="37">
        <f t="shared" si="1462"/>
        <v>0</v>
      </c>
      <c r="AM217" s="37">
        <f>AM218</f>
        <v>0</v>
      </c>
      <c r="AN217" s="35">
        <f t="shared" si="1463"/>
        <v>0</v>
      </c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>
        <f>BB218</f>
        <v>30051.151999999998</v>
      </c>
      <c r="BC217" s="37">
        <f t="shared" si="1466"/>
        <v>30051.151999999998</v>
      </c>
      <c r="BD217" s="37">
        <f>BD218</f>
        <v>0</v>
      </c>
      <c r="BE217" s="37">
        <f t="shared" si="1467"/>
        <v>30051.151999999998</v>
      </c>
      <c r="BF217" s="37">
        <f>BF218</f>
        <v>0</v>
      </c>
      <c r="BG217" s="37">
        <f t="shared" si="1468"/>
        <v>30051.151999999998</v>
      </c>
      <c r="BH217" s="37">
        <f>BH218</f>
        <v>0</v>
      </c>
      <c r="BI217" s="37">
        <f t="shared" si="1469"/>
        <v>30051.151999999998</v>
      </c>
      <c r="BJ217" s="37">
        <f>BJ218</f>
        <v>0</v>
      </c>
      <c r="BK217" s="37">
        <f t="shared" si="1470"/>
        <v>30051.151999999998</v>
      </c>
      <c r="BL217" s="35">
        <f>BL218</f>
        <v>0</v>
      </c>
      <c r="BM217" s="37">
        <f t="shared" si="1471"/>
        <v>30051.151999999998</v>
      </c>
      <c r="BN217" s="35">
        <f>BN218</f>
        <v>0</v>
      </c>
      <c r="BO217" s="37">
        <f t="shared" si="1472"/>
        <v>30051.151999999998</v>
      </c>
      <c r="BP217" s="37">
        <f>BP218</f>
        <v>0</v>
      </c>
      <c r="BQ217" s="35">
        <f t="shared" si="1473"/>
        <v>30051.151999999998</v>
      </c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>
        <f>CE218</f>
        <v>14989.883</v>
      </c>
      <c r="CF217" s="37">
        <f t="shared" si="1476"/>
        <v>14989.883</v>
      </c>
      <c r="CG217" s="37">
        <f>CG218</f>
        <v>0</v>
      </c>
      <c r="CH217" s="37">
        <f t="shared" si="1477"/>
        <v>14989.883</v>
      </c>
      <c r="CI217" s="37">
        <f>CI218</f>
        <v>0</v>
      </c>
      <c r="CJ217" s="37">
        <f t="shared" si="1478"/>
        <v>14989.883</v>
      </c>
      <c r="CK217" s="37">
        <f>CK218</f>
        <v>0</v>
      </c>
      <c r="CL217" s="37">
        <f t="shared" si="1479"/>
        <v>14989.883</v>
      </c>
      <c r="CM217" s="37">
        <f>CM218</f>
        <v>0</v>
      </c>
      <c r="CN217" s="35">
        <f t="shared" si="1480"/>
        <v>14989.883</v>
      </c>
      <c r="CO217" s="87"/>
      <c r="CP217" s="24"/>
      <c r="CQ217" s="17"/>
    </row>
    <row r="218" spans="1:95" ht="36" x14ac:dyDescent="0.35">
      <c r="A218" s="1" t="s">
        <v>182</v>
      </c>
      <c r="B218" s="59" t="s">
        <v>367</v>
      </c>
      <c r="C218" s="59" t="s">
        <v>364</v>
      </c>
      <c r="D218" s="34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78"/>
      <c r="P218" s="35"/>
      <c r="Q218" s="35"/>
      <c r="R218" s="35"/>
      <c r="S218" s="35"/>
      <c r="T218" s="35"/>
      <c r="U218" s="35"/>
      <c r="V218" s="35"/>
      <c r="W218" s="35"/>
      <c r="X218" s="35">
        <f t="shared" si="1455"/>
        <v>0</v>
      </c>
      <c r="Y218" s="35"/>
      <c r="Z218" s="35">
        <f t="shared" si="1456"/>
        <v>0</v>
      </c>
      <c r="AA218" s="35"/>
      <c r="AB218" s="35">
        <f t="shared" si="1457"/>
        <v>0</v>
      </c>
      <c r="AC218" s="35"/>
      <c r="AD218" s="35">
        <f t="shared" si="1458"/>
        <v>0</v>
      </c>
      <c r="AE218" s="35"/>
      <c r="AF218" s="35">
        <f t="shared" si="1459"/>
        <v>0</v>
      </c>
      <c r="AG218" s="35"/>
      <c r="AH218" s="35">
        <f t="shared" si="1460"/>
        <v>0</v>
      </c>
      <c r="AI218" s="35"/>
      <c r="AJ218" s="35">
        <f t="shared" si="1461"/>
        <v>0</v>
      </c>
      <c r="AK218" s="35"/>
      <c r="AL218" s="35">
        <f t="shared" si="1462"/>
        <v>0</v>
      </c>
      <c r="AM218" s="46"/>
      <c r="AN218" s="35">
        <f t="shared" si="1463"/>
        <v>0</v>
      </c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>
        <v>30051.151999999998</v>
      </c>
      <c r="BC218" s="35">
        <f t="shared" si="1466"/>
        <v>30051.151999999998</v>
      </c>
      <c r="BD218" s="35"/>
      <c r="BE218" s="35">
        <f t="shared" si="1467"/>
        <v>30051.151999999998</v>
      </c>
      <c r="BF218" s="35"/>
      <c r="BG218" s="35">
        <f t="shared" si="1468"/>
        <v>30051.151999999998</v>
      </c>
      <c r="BH218" s="35"/>
      <c r="BI218" s="35">
        <f t="shared" si="1469"/>
        <v>30051.151999999998</v>
      </c>
      <c r="BJ218" s="35"/>
      <c r="BK218" s="35">
        <f t="shared" si="1470"/>
        <v>30051.151999999998</v>
      </c>
      <c r="BL218" s="35"/>
      <c r="BM218" s="35">
        <f t="shared" si="1471"/>
        <v>30051.151999999998</v>
      </c>
      <c r="BN218" s="35"/>
      <c r="BO218" s="35">
        <f t="shared" si="1472"/>
        <v>30051.151999999998</v>
      </c>
      <c r="BP218" s="46"/>
      <c r="BQ218" s="35">
        <f t="shared" si="1473"/>
        <v>30051.151999999998</v>
      </c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>
        <v>14989.883</v>
      </c>
      <c r="CF218" s="35">
        <f t="shared" si="1476"/>
        <v>14989.883</v>
      </c>
      <c r="CG218" s="35"/>
      <c r="CH218" s="35">
        <f t="shared" si="1477"/>
        <v>14989.883</v>
      </c>
      <c r="CI218" s="35"/>
      <c r="CJ218" s="35">
        <f t="shared" si="1478"/>
        <v>14989.883</v>
      </c>
      <c r="CK218" s="35"/>
      <c r="CL218" s="35">
        <f t="shared" si="1479"/>
        <v>14989.883</v>
      </c>
      <c r="CM218" s="46"/>
      <c r="CN218" s="35">
        <f t="shared" si="1480"/>
        <v>14989.883</v>
      </c>
      <c r="CO218" s="82" t="s">
        <v>365</v>
      </c>
      <c r="CQ218" s="11"/>
    </row>
    <row r="219" spans="1:95" x14ac:dyDescent="0.35">
      <c r="A219" s="1"/>
      <c r="B219" s="59" t="s">
        <v>21</v>
      </c>
      <c r="C219" s="10"/>
      <c r="D219" s="37">
        <f>D220+D221</f>
        <v>458741.8</v>
      </c>
      <c r="E219" s="37">
        <f>E220+E221</f>
        <v>0</v>
      </c>
      <c r="F219" s="37">
        <f t="shared" si="1148"/>
        <v>458741.8</v>
      </c>
      <c r="G219" s="37">
        <f>G220+G221</f>
        <v>25643.728999999999</v>
      </c>
      <c r="H219" s="37">
        <f t="shared" si="1407"/>
        <v>484385.52899999998</v>
      </c>
      <c r="I219" s="37">
        <f>I220+I221</f>
        <v>-361.59899999999999</v>
      </c>
      <c r="J219" s="37">
        <f t="shared" ref="J219:J223" si="1481">H219+I219</f>
        <v>484023.93</v>
      </c>
      <c r="K219" s="37">
        <f>K220+K221</f>
        <v>0</v>
      </c>
      <c r="L219" s="37">
        <f t="shared" ref="L219:L223" si="1482">J219+K219</f>
        <v>484023.93</v>
      </c>
      <c r="M219" s="37">
        <f>M220+M221</f>
        <v>0</v>
      </c>
      <c r="N219" s="37">
        <f t="shared" si="1450"/>
        <v>484023.93</v>
      </c>
      <c r="O219" s="37">
        <f>O220+O221+O222</f>
        <v>85000</v>
      </c>
      <c r="P219" s="37">
        <f t="shared" si="1451"/>
        <v>569023.92999999993</v>
      </c>
      <c r="Q219" s="37">
        <f>Q220+Q221+Q222</f>
        <v>0</v>
      </c>
      <c r="R219" s="37">
        <f t="shared" si="1452"/>
        <v>569023.92999999993</v>
      </c>
      <c r="S219" s="37">
        <f>S220+S221+S222</f>
        <v>0</v>
      </c>
      <c r="T219" s="37">
        <f t="shared" si="1453"/>
        <v>569023.92999999993</v>
      </c>
      <c r="U219" s="37">
        <f>U220+U221+U222</f>
        <v>0</v>
      </c>
      <c r="V219" s="37">
        <f t="shared" si="1454"/>
        <v>569023.92999999993</v>
      </c>
      <c r="W219" s="37">
        <f>W220+W221+W222</f>
        <v>0</v>
      </c>
      <c r="X219" s="37">
        <f t="shared" si="1455"/>
        <v>569023.92999999993</v>
      </c>
      <c r="Y219" s="37">
        <f>Y220+Y221+Y222</f>
        <v>-4650</v>
      </c>
      <c r="Z219" s="37">
        <f t="shared" si="1456"/>
        <v>564373.92999999993</v>
      </c>
      <c r="AA219" s="37">
        <f>AA220+AA221+AA222</f>
        <v>-13981.8</v>
      </c>
      <c r="AB219" s="37">
        <f t="shared" si="1457"/>
        <v>550392.12999999989</v>
      </c>
      <c r="AC219" s="37">
        <f>AC220+AC221+AC222</f>
        <v>0</v>
      </c>
      <c r="AD219" s="37">
        <f t="shared" si="1458"/>
        <v>550392.12999999989</v>
      </c>
      <c r="AE219" s="37">
        <f>AE220+AE221+AE222</f>
        <v>0</v>
      </c>
      <c r="AF219" s="37">
        <f t="shared" si="1459"/>
        <v>550392.12999999989</v>
      </c>
      <c r="AG219" s="37">
        <f>AG220+AG221+AG222</f>
        <v>0</v>
      </c>
      <c r="AH219" s="37">
        <f t="shared" si="1460"/>
        <v>550392.12999999989</v>
      </c>
      <c r="AI219" s="37">
        <f>AI220+AI221+AI222</f>
        <v>-4829.9359999999997</v>
      </c>
      <c r="AJ219" s="37">
        <f t="shared" si="1461"/>
        <v>545562.1939999999</v>
      </c>
      <c r="AK219" s="35">
        <f>AK220+AK221+AK222</f>
        <v>0</v>
      </c>
      <c r="AL219" s="37">
        <f t="shared" si="1462"/>
        <v>545562.1939999999</v>
      </c>
      <c r="AM219" s="37">
        <f>AM220+AM221+AM222</f>
        <v>0</v>
      </c>
      <c r="AN219" s="35">
        <f t="shared" si="1463"/>
        <v>545562.1939999999</v>
      </c>
      <c r="AO219" s="37">
        <f t="shared" ref="AO219" si="1483">AO220+AO221</f>
        <v>0</v>
      </c>
      <c r="AP219" s="37">
        <f t="shared" ref="AP219:AR219" si="1484">AP220+AP221</f>
        <v>0</v>
      </c>
      <c r="AQ219" s="37">
        <f t="shared" si="1166"/>
        <v>0</v>
      </c>
      <c r="AR219" s="37">
        <f t="shared" si="1484"/>
        <v>0</v>
      </c>
      <c r="AS219" s="37">
        <f t="shared" si="1424"/>
        <v>0</v>
      </c>
      <c r="AT219" s="37">
        <f t="shared" ref="AT219:AV219" si="1485">AT220+AT221</f>
        <v>0</v>
      </c>
      <c r="AU219" s="37">
        <f t="shared" si="1425"/>
        <v>0</v>
      </c>
      <c r="AV219" s="37">
        <f t="shared" si="1485"/>
        <v>0</v>
      </c>
      <c r="AW219" s="37">
        <f t="shared" si="1426"/>
        <v>0</v>
      </c>
      <c r="AX219" s="37">
        <f>AX220+AX221+AX222</f>
        <v>0</v>
      </c>
      <c r="AY219" s="37">
        <f t="shared" si="1464"/>
        <v>0</v>
      </c>
      <c r="AZ219" s="37">
        <f>AZ220+AZ221+AZ222</f>
        <v>0</v>
      </c>
      <c r="BA219" s="37">
        <f t="shared" si="1465"/>
        <v>0</v>
      </c>
      <c r="BB219" s="37">
        <f>BB220+BB221+BB222</f>
        <v>0</v>
      </c>
      <c r="BC219" s="37">
        <f t="shared" si="1466"/>
        <v>0</v>
      </c>
      <c r="BD219" s="37">
        <f>BD220+BD221+BD222</f>
        <v>0</v>
      </c>
      <c r="BE219" s="37">
        <f t="shared" si="1467"/>
        <v>0</v>
      </c>
      <c r="BF219" s="37">
        <f>BF220+BF221+BF222</f>
        <v>0</v>
      </c>
      <c r="BG219" s="37">
        <f t="shared" si="1468"/>
        <v>0</v>
      </c>
      <c r="BH219" s="37">
        <f>BH220+BH221+BH222</f>
        <v>0</v>
      </c>
      <c r="BI219" s="37">
        <f t="shared" si="1469"/>
        <v>0</v>
      </c>
      <c r="BJ219" s="37">
        <f>BJ220+BJ221+BJ222</f>
        <v>0</v>
      </c>
      <c r="BK219" s="37">
        <f t="shared" si="1470"/>
        <v>0</v>
      </c>
      <c r="BL219" s="35">
        <f>BL220+BL221+BL222</f>
        <v>0</v>
      </c>
      <c r="BM219" s="37">
        <f t="shared" si="1471"/>
        <v>0</v>
      </c>
      <c r="BN219" s="35">
        <f>BN220+BN221+BN222</f>
        <v>0</v>
      </c>
      <c r="BO219" s="37">
        <f t="shared" si="1472"/>
        <v>0</v>
      </c>
      <c r="BP219" s="37">
        <f>BP220+BP221+BP222</f>
        <v>0</v>
      </c>
      <c r="BQ219" s="35">
        <f t="shared" si="1473"/>
        <v>0</v>
      </c>
      <c r="BR219" s="37">
        <f>BR220+BR221</f>
        <v>0</v>
      </c>
      <c r="BS219" s="37">
        <f>BS220+BS221</f>
        <v>0</v>
      </c>
      <c r="BT219" s="37">
        <f t="shared" si="1180"/>
        <v>0</v>
      </c>
      <c r="BU219" s="37">
        <f>BU220+BU221</f>
        <v>0</v>
      </c>
      <c r="BV219" s="37">
        <f t="shared" si="1437"/>
        <v>0</v>
      </c>
      <c r="BW219" s="37">
        <f>BW220+BW221</f>
        <v>0</v>
      </c>
      <c r="BX219" s="37">
        <f t="shared" si="1438"/>
        <v>0</v>
      </c>
      <c r="BY219" s="37">
        <f>BY220+BY221</f>
        <v>0</v>
      </c>
      <c r="BZ219" s="37">
        <f t="shared" si="1439"/>
        <v>0</v>
      </c>
      <c r="CA219" s="37">
        <f>CA220+CA221+CA222</f>
        <v>0</v>
      </c>
      <c r="CB219" s="37">
        <f t="shared" si="1474"/>
        <v>0</v>
      </c>
      <c r="CC219" s="37">
        <f>CC220+CC221+CC222</f>
        <v>0</v>
      </c>
      <c r="CD219" s="37">
        <f t="shared" si="1475"/>
        <v>0</v>
      </c>
      <c r="CE219" s="37">
        <f>CE220+CE221+CE222</f>
        <v>0</v>
      </c>
      <c r="CF219" s="37">
        <f t="shared" si="1476"/>
        <v>0</v>
      </c>
      <c r="CG219" s="37">
        <f>CG220+CG221+CG222</f>
        <v>0</v>
      </c>
      <c r="CH219" s="37">
        <f t="shared" si="1477"/>
        <v>0</v>
      </c>
      <c r="CI219" s="37">
        <f>CI220+CI221+CI222</f>
        <v>0</v>
      </c>
      <c r="CJ219" s="37">
        <f t="shared" si="1478"/>
        <v>0</v>
      </c>
      <c r="CK219" s="37">
        <f>CK220+CK221+CK222</f>
        <v>0</v>
      </c>
      <c r="CL219" s="37">
        <f t="shared" si="1479"/>
        <v>0</v>
      </c>
      <c r="CM219" s="37">
        <f>CM220+CM221+CM222</f>
        <v>0</v>
      </c>
      <c r="CN219" s="35">
        <f t="shared" si="1480"/>
        <v>0</v>
      </c>
      <c r="CO219" s="31"/>
      <c r="CP219" s="24"/>
      <c r="CQ219" s="17"/>
    </row>
    <row r="220" spans="1:95" ht="54" x14ac:dyDescent="0.35">
      <c r="A220" s="147" t="s">
        <v>183</v>
      </c>
      <c r="B220" s="151" t="s">
        <v>126</v>
      </c>
      <c r="C220" s="6" t="s">
        <v>32</v>
      </c>
      <c r="D220" s="35">
        <v>444760</v>
      </c>
      <c r="E220" s="35"/>
      <c r="F220" s="35">
        <f t="shared" si="1148"/>
        <v>444760</v>
      </c>
      <c r="G220" s="35">
        <f>25282.13+361.599</f>
        <v>25643.728999999999</v>
      </c>
      <c r="H220" s="35">
        <f t="shared" si="1407"/>
        <v>470403.72899999999</v>
      </c>
      <c r="I220" s="35">
        <v>-361.59899999999999</v>
      </c>
      <c r="J220" s="35">
        <f t="shared" si="1481"/>
        <v>470042.13</v>
      </c>
      <c r="K220" s="35"/>
      <c r="L220" s="35">
        <f t="shared" si="1482"/>
        <v>470042.13</v>
      </c>
      <c r="M220" s="35"/>
      <c r="N220" s="35">
        <f t="shared" si="1450"/>
        <v>470042.13</v>
      </c>
      <c r="O220" s="78"/>
      <c r="P220" s="35">
        <f t="shared" si="1451"/>
        <v>470042.13</v>
      </c>
      <c r="Q220" s="35"/>
      <c r="R220" s="35">
        <f t="shared" si="1452"/>
        <v>470042.13</v>
      </c>
      <c r="S220" s="35"/>
      <c r="T220" s="35">
        <f t="shared" si="1453"/>
        <v>470042.13</v>
      </c>
      <c r="U220" s="35"/>
      <c r="V220" s="35">
        <f t="shared" si="1454"/>
        <v>470042.13</v>
      </c>
      <c r="W220" s="35"/>
      <c r="X220" s="35">
        <f t="shared" si="1455"/>
        <v>470042.13</v>
      </c>
      <c r="Y220" s="35"/>
      <c r="Z220" s="35">
        <f t="shared" si="1456"/>
        <v>470042.13</v>
      </c>
      <c r="AA220" s="35"/>
      <c r="AB220" s="35">
        <f t="shared" si="1457"/>
        <v>470042.13</v>
      </c>
      <c r="AC220" s="35"/>
      <c r="AD220" s="35">
        <f t="shared" si="1458"/>
        <v>470042.13</v>
      </c>
      <c r="AE220" s="35"/>
      <c r="AF220" s="35">
        <f t="shared" si="1459"/>
        <v>470042.13</v>
      </c>
      <c r="AG220" s="35"/>
      <c r="AH220" s="35">
        <f t="shared" si="1460"/>
        <v>470042.13</v>
      </c>
      <c r="AI220" s="35">
        <v>-4829.9359999999997</v>
      </c>
      <c r="AJ220" s="35">
        <f t="shared" si="1461"/>
        <v>465212.19400000002</v>
      </c>
      <c r="AK220" s="35"/>
      <c r="AL220" s="35">
        <f t="shared" si="1462"/>
        <v>465212.19400000002</v>
      </c>
      <c r="AM220" s="46"/>
      <c r="AN220" s="35">
        <f t="shared" si="1463"/>
        <v>465212.19400000002</v>
      </c>
      <c r="AO220" s="35">
        <v>0</v>
      </c>
      <c r="AP220" s="35"/>
      <c r="AQ220" s="35">
        <f t="shared" si="1166"/>
        <v>0</v>
      </c>
      <c r="AR220" s="35"/>
      <c r="AS220" s="35">
        <f t="shared" si="1424"/>
        <v>0</v>
      </c>
      <c r="AT220" s="35"/>
      <c r="AU220" s="35">
        <f t="shared" si="1425"/>
        <v>0</v>
      </c>
      <c r="AV220" s="35"/>
      <c r="AW220" s="35">
        <f t="shared" si="1426"/>
        <v>0</v>
      </c>
      <c r="AX220" s="35"/>
      <c r="AY220" s="35">
        <f t="shared" si="1464"/>
        <v>0</v>
      </c>
      <c r="AZ220" s="35"/>
      <c r="BA220" s="35">
        <f t="shared" si="1465"/>
        <v>0</v>
      </c>
      <c r="BB220" s="35"/>
      <c r="BC220" s="35">
        <f t="shared" si="1466"/>
        <v>0</v>
      </c>
      <c r="BD220" s="35"/>
      <c r="BE220" s="35">
        <f t="shared" si="1467"/>
        <v>0</v>
      </c>
      <c r="BF220" s="35"/>
      <c r="BG220" s="35">
        <f t="shared" si="1468"/>
        <v>0</v>
      </c>
      <c r="BH220" s="35"/>
      <c r="BI220" s="35">
        <f t="shared" si="1469"/>
        <v>0</v>
      </c>
      <c r="BJ220" s="35"/>
      <c r="BK220" s="35">
        <f t="shared" si="1470"/>
        <v>0</v>
      </c>
      <c r="BL220" s="35"/>
      <c r="BM220" s="35">
        <f t="shared" si="1471"/>
        <v>0</v>
      </c>
      <c r="BN220" s="35"/>
      <c r="BO220" s="35">
        <f t="shared" si="1472"/>
        <v>0</v>
      </c>
      <c r="BP220" s="46"/>
      <c r="BQ220" s="35">
        <f t="shared" si="1473"/>
        <v>0</v>
      </c>
      <c r="BR220" s="35">
        <v>0</v>
      </c>
      <c r="BS220" s="35"/>
      <c r="BT220" s="35">
        <f t="shared" si="1180"/>
        <v>0</v>
      </c>
      <c r="BU220" s="35"/>
      <c r="BV220" s="35">
        <f t="shared" si="1437"/>
        <v>0</v>
      </c>
      <c r="BW220" s="35"/>
      <c r="BX220" s="35">
        <f t="shared" si="1438"/>
        <v>0</v>
      </c>
      <c r="BY220" s="35"/>
      <c r="BZ220" s="35">
        <f t="shared" si="1439"/>
        <v>0</v>
      </c>
      <c r="CA220" s="35"/>
      <c r="CB220" s="35">
        <f t="shared" si="1474"/>
        <v>0</v>
      </c>
      <c r="CC220" s="35"/>
      <c r="CD220" s="35">
        <f t="shared" si="1475"/>
        <v>0</v>
      </c>
      <c r="CE220" s="35"/>
      <c r="CF220" s="35">
        <f t="shared" si="1476"/>
        <v>0</v>
      </c>
      <c r="CG220" s="35"/>
      <c r="CH220" s="35">
        <f t="shared" si="1477"/>
        <v>0</v>
      </c>
      <c r="CI220" s="35"/>
      <c r="CJ220" s="35">
        <f t="shared" si="1478"/>
        <v>0</v>
      </c>
      <c r="CK220" s="35"/>
      <c r="CL220" s="35">
        <f t="shared" si="1479"/>
        <v>0</v>
      </c>
      <c r="CM220" s="46"/>
      <c r="CN220" s="35">
        <f t="shared" si="1480"/>
        <v>0</v>
      </c>
      <c r="CO220" s="29" t="s">
        <v>276</v>
      </c>
      <c r="CQ220" s="11"/>
    </row>
    <row r="221" spans="1:95" ht="72" hidden="1" x14ac:dyDescent="0.35">
      <c r="A221" s="150"/>
      <c r="B221" s="152"/>
      <c r="C221" s="6" t="s">
        <v>33</v>
      </c>
      <c r="D221" s="35">
        <v>13981.8</v>
      </c>
      <c r="E221" s="35"/>
      <c r="F221" s="35">
        <f t="shared" si="1148"/>
        <v>13981.8</v>
      </c>
      <c r="G221" s="35"/>
      <c r="H221" s="35">
        <f t="shared" si="1407"/>
        <v>13981.8</v>
      </c>
      <c r="I221" s="35"/>
      <c r="J221" s="35">
        <f t="shared" si="1481"/>
        <v>13981.8</v>
      </c>
      <c r="K221" s="35"/>
      <c r="L221" s="35">
        <f t="shared" si="1482"/>
        <v>13981.8</v>
      </c>
      <c r="M221" s="35"/>
      <c r="N221" s="35">
        <f t="shared" si="1450"/>
        <v>13981.8</v>
      </c>
      <c r="O221" s="78"/>
      <c r="P221" s="35">
        <f t="shared" si="1451"/>
        <v>13981.8</v>
      </c>
      <c r="Q221" s="35"/>
      <c r="R221" s="35">
        <f t="shared" si="1452"/>
        <v>13981.8</v>
      </c>
      <c r="S221" s="35"/>
      <c r="T221" s="35">
        <f t="shared" si="1453"/>
        <v>13981.8</v>
      </c>
      <c r="U221" s="35"/>
      <c r="V221" s="35">
        <f t="shared" si="1454"/>
        <v>13981.8</v>
      </c>
      <c r="W221" s="35"/>
      <c r="X221" s="35">
        <f t="shared" si="1455"/>
        <v>13981.8</v>
      </c>
      <c r="Y221" s="35"/>
      <c r="Z221" s="35">
        <f t="shared" si="1456"/>
        <v>13981.8</v>
      </c>
      <c r="AA221" s="35">
        <v>-13981.8</v>
      </c>
      <c r="AB221" s="35">
        <f t="shared" si="1457"/>
        <v>0</v>
      </c>
      <c r="AC221" s="35"/>
      <c r="AD221" s="35">
        <f t="shared" si="1458"/>
        <v>0</v>
      </c>
      <c r="AE221" s="35"/>
      <c r="AF221" s="35">
        <f t="shared" si="1459"/>
        <v>0</v>
      </c>
      <c r="AG221" s="35"/>
      <c r="AH221" s="35">
        <f t="shared" si="1460"/>
        <v>0</v>
      </c>
      <c r="AI221" s="35"/>
      <c r="AJ221" s="35">
        <f t="shared" si="1461"/>
        <v>0</v>
      </c>
      <c r="AK221" s="35"/>
      <c r="AL221" s="35">
        <f t="shared" si="1462"/>
        <v>0</v>
      </c>
      <c r="AM221" s="46"/>
      <c r="AN221" s="35">
        <f t="shared" si="1463"/>
        <v>0</v>
      </c>
      <c r="AO221" s="35">
        <v>0</v>
      </c>
      <c r="AP221" s="35"/>
      <c r="AQ221" s="35">
        <f t="shared" si="1166"/>
        <v>0</v>
      </c>
      <c r="AR221" s="35"/>
      <c r="AS221" s="35">
        <f t="shared" si="1424"/>
        <v>0</v>
      </c>
      <c r="AT221" s="35"/>
      <c r="AU221" s="35">
        <f t="shared" si="1425"/>
        <v>0</v>
      </c>
      <c r="AV221" s="35"/>
      <c r="AW221" s="35">
        <f t="shared" si="1426"/>
        <v>0</v>
      </c>
      <c r="AX221" s="35"/>
      <c r="AY221" s="35">
        <f t="shared" ref="AY221:BZ221" si="1486">AW221+AX221</f>
        <v>0</v>
      </c>
      <c r="AZ221" s="35"/>
      <c r="BA221" s="35">
        <f t="shared" si="1465"/>
        <v>0</v>
      </c>
      <c r="BB221" s="35"/>
      <c r="BC221" s="35">
        <f t="shared" si="1466"/>
        <v>0</v>
      </c>
      <c r="BD221" s="35"/>
      <c r="BE221" s="35">
        <f t="shared" si="1467"/>
        <v>0</v>
      </c>
      <c r="BF221" s="35"/>
      <c r="BG221" s="35">
        <f t="shared" si="1468"/>
        <v>0</v>
      </c>
      <c r="BH221" s="35"/>
      <c r="BI221" s="35">
        <f t="shared" si="1469"/>
        <v>0</v>
      </c>
      <c r="BJ221" s="35"/>
      <c r="BK221" s="35">
        <f t="shared" si="1470"/>
        <v>0</v>
      </c>
      <c r="BL221" s="35"/>
      <c r="BM221" s="35">
        <f t="shared" si="1471"/>
        <v>0</v>
      </c>
      <c r="BN221" s="35"/>
      <c r="BO221" s="35">
        <f t="shared" si="1472"/>
        <v>0</v>
      </c>
      <c r="BP221" s="46"/>
      <c r="BQ221" s="35">
        <f t="shared" si="1473"/>
        <v>0</v>
      </c>
      <c r="BR221" s="35">
        <f>AX221+AY221</f>
        <v>0</v>
      </c>
      <c r="BS221" s="35">
        <f>AY221+BR221</f>
        <v>0</v>
      </c>
      <c r="BT221" s="35">
        <f t="shared" si="1486"/>
        <v>0</v>
      </c>
      <c r="BU221" s="35">
        <f t="shared" si="1486"/>
        <v>0</v>
      </c>
      <c r="BV221" s="35">
        <f t="shared" si="1486"/>
        <v>0</v>
      </c>
      <c r="BW221" s="35">
        <f t="shared" si="1486"/>
        <v>0</v>
      </c>
      <c r="BX221" s="35">
        <f t="shared" si="1486"/>
        <v>0</v>
      </c>
      <c r="BY221" s="35">
        <f t="shared" si="1486"/>
        <v>0</v>
      </c>
      <c r="BZ221" s="35">
        <f t="shared" si="1486"/>
        <v>0</v>
      </c>
      <c r="CA221" s="35"/>
      <c r="CB221" s="35">
        <f t="shared" si="1474"/>
        <v>0</v>
      </c>
      <c r="CC221" s="35"/>
      <c r="CD221" s="35">
        <f t="shared" si="1475"/>
        <v>0</v>
      </c>
      <c r="CE221" s="35"/>
      <c r="CF221" s="35">
        <f t="shared" si="1476"/>
        <v>0</v>
      </c>
      <c r="CG221" s="35"/>
      <c r="CH221" s="35">
        <f t="shared" si="1477"/>
        <v>0</v>
      </c>
      <c r="CI221" s="35"/>
      <c r="CJ221" s="35">
        <f t="shared" si="1478"/>
        <v>0</v>
      </c>
      <c r="CK221" s="35"/>
      <c r="CL221" s="35">
        <f t="shared" si="1479"/>
        <v>0</v>
      </c>
      <c r="CM221" s="46"/>
      <c r="CN221" s="35">
        <f t="shared" si="1480"/>
        <v>0</v>
      </c>
      <c r="CO221" s="29" t="s">
        <v>276</v>
      </c>
      <c r="CP221" s="23" t="s">
        <v>49</v>
      </c>
      <c r="CQ221" s="11"/>
    </row>
    <row r="222" spans="1:95" ht="54" x14ac:dyDescent="0.35">
      <c r="A222" s="1" t="s">
        <v>184</v>
      </c>
      <c r="B222" s="127" t="s">
        <v>389</v>
      </c>
      <c r="C222" s="6" t="s">
        <v>321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78">
        <v>85000</v>
      </c>
      <c r="P222" s="35">
        <f t="shared" si="1451"/>
        <v>85000</v>
      </c>
      <c r="Q222" s="35"/>
      <c r="R222" s="35">
        <f t="shared" si="1452"/>
        <v>85000</v>
      </c>
      <c r="S222" s="35"/>
      <c r="T222" s="35">
        <f t="shared" si="1453"/>
        <v>85000</v>
      </c>
      <c r="U222" s="35"/>
      <c r="V222" s="35">
        <f t="shared" si="1454"/>
        <v>85000</v>
      </c>
      <c r="W222" s="35"/>
      <c r="X222" s="35">
        <f t="shared" si="1455"/>
        <v>85000</v>
      </c>
      <c r="Y222" s="35">
        <v>-4650</v>
      </c>
      <c r="Z222" s="35">
        <f t="shared" si="1456"/>
        <v>80350</v>
      </c>
      <c r="AA222" s="35"/>
      <c r="AB222" s="35">
        <f t="shared" si="1457"/>
        <v>80350</v>
      </c>
      <c r="AC222" s="35"/>
      <c r="AD222" s="35">
        <f t="shared" si="1458"/>
        <v>80350</v>
      </c>
      <c r="AE222" s="35"/>
      <c r="AF222" s="35">
        <f t="shared" si="1459"/>
        <v>80350</v>
      </c>
      <c r="AG222" s="35"/>
      <c r="AH222" s="35">
        <f t="shared" si="1460"/>
        <v>80350</v>
      </c>
      <c r="AI222" s="35"/>
      <c r="AJ222" s="35">
        <f t="shared" si="1461"/>
        <v>80350</v>
      </c>
      <c r="AK222" s="35"/>
      <c r="AL222" s="35">
        <f t="shared" si="1462"/>
        <v>80350</v>
      </c>
      <c r="AM222" s="46"/>
      <c r="AN222" s="35">
        <f t="shared" si="1463"/>
        <v>80350</v>
      </c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>
        <f>AW222+AX222</f>
        <v>0</v>
      </c>
      <c r="AZ222" s="35"/>
      <c r="BA222" s="35">
        <f>AY222+AZ222</f>
        <v>0</v>
      </c>
      <c r="BB222" s="35"/>
      <c r="BC222" s="35">
        <f>BA222+BB222</f>
        <v>0</v>
      </c>
      <c r="BD222" s="35"/>
      <c r="BE222" s="35">
        <f>BC222+BD222</f>
        <v>0</v>
      </c>
      <c r="BF222" s="35"/>
      <c r="BG222" s="35">
        <f>BE222+BF222</f>
        <v>0</v>
      </c>
      <c r="BH222" s="35"/>
      <c r="BI222" s="35">
        <f>BG222+BH222</f>
        <v>0</v>
      </c>
      <c r="BJ222" s="35"/>
      <c r="BK222" s="35">
        <f>BI222+BJ222</f>
        <v>0</v>
      </c>
      <c r="BL222" s="35"/>
      <c r="BM222" s="35">
        <f>BK222+BL222</f>
        <v>0</v>
      </c>
      <c r="BN222" s="35"/>
      <c r="BO222" s="35">
        <f>BM222+BN222</f>
        <v>0</v>
      </c>
      <c r="BP222" s="46"/>
      <c r="BQ222" s="35">
        <f>BO222+BP222</f>
        <v>0</v>
      </c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>
        <f t="shared" si="1474"/>
        <v>0</v>
      </c>
      <c r="CC222" s="35"/>
      <c r="CD222" s="35">
        <f t="shared" si="1475"/>
        <v>0</v>
      </c>
      <c r="CE222" s="35"/>
      <c r="CF222" s="35">
        <f t="shared" si="1476"/>
        <v>0</v>
      </c>
      <c r="CG222" s="35"/>
      <c r="CH222" s="35">
        <f t="shared" si="1477"/>
        <v>0</v>
      </c>
      <c r="CI222" s="35"/>
      <c r="CJ222" s="35">
        <f t="shared" si="1478"/>
        <v>0</v>
      </c>
      <c r="CK222" s="35"/>
      <c r="CL222" s="35">
        <f t="shared" si="1479"/>
        <v>0</v>
      </c>
      <c r="CM222" s="46"/>
      <c r="CN222" s="35">
        <f t="shared" si="1480"/>
        <v>0</v>
      </c>
      <c r="CO222" s="39" t="s">
        <v>340</v>
      </c>
      <c r="CQ222" s="11"/>
    </row>
    <row r="223" spans="1:95" x14ac:dyDescent="0.35">
      <c r="A223" s="1"/>
      <c r="B223" s="119" t="s">
        <v>7</v>
      </c>
      <c r="C223" s="119"/>
      <c r="D223" s="37">
        <f>D227+D228+D229+D230++D234+D235+D236+D237</f>
        <v>372844.10000000003</v>
      </c>
      <c r="E223" s="37">
        <f>E227+E228+E229+E230++E234+E235+E236+E237</f>
        <v>-47211.199999999997</v>
      </c>
      <c r="F223" s="37">
        <f t="shared" si="1148"/>
        <v>325632.90000000002</v>
      </c>
      <c r="G223" s="37">
        <f>G227+G228+G229+G230++G234+G235+G236+G237+G238</f>
        <v>53149.605000000003</v>
      </c>
      <c r="H223" s="37">
        <f t="shared" si="1407"/>
        <v>378782.505</v>
      </c>
      <c r="I223" s="37">
        <f>I227+I228+I229+I230++I234+I235+I236+I237+I238</f>
        <v>-1208.5989999999999</v>
      </c>
      <c r="J223" s="37">
        <f t="shared" si="1481"/>
        <v>377573.90600000002</v>
      </c>
      <c r="K223" s="37">
        <f>K227+K228+K229+K230++K234+K235+K236+K237+K238</f>
        <v>0</v>
      </c>
      <c r="L223" s="37">
        <f t="shared" si="1482"/>
        <v>377573.90600000002</v>
      </c>
      <c r="M223" s="37">
        <f>M227+M228+M229+M230++M234+M235+M236+M237+M238</f>
        <v>0</v>
      </c>
      <c r="N223" s="37">
        <f t="shared" si="1450"/>
        <v>377573.90600000002</v>
      </c>
      <c r="O223" s="37">
        <f>O227+O228+O229+O230++O234+O235+O236+O237+O238</f>
        <v>0</v>
      </c>
      <c r="P223" s="37">
        <f t="shared" si="1451"/>
        <v>377573.90600000002</v>
      </c>
      <c r="Q223" s="37">
        <f>Q227+Q228+Q229+Q230++Q234+Q235+Q236+Q237+Q238</f>
        <v>0</v>
      </c>
      <c r="R223" s="37">
        <f t="shared" si="1452"/>
        <v>377573.90600000002</v>
      </c>
      <c r="S223" s="37">
        <f>S227+S228+S229+S230++S234+S235+S236+S237+S238</f>
        <v>-61.7</v>
      </c>
      <c r="T223" s="37">
        <f t="shared" si="1453"/>
        <v>377512.20600000001</v>
      </c>
      <c r="U223" s="37">
        <f>U227+U228+U229+U230++U234+U235+U236+U237+U238</f>
        <v>0</v>
      </c>
      <c r="V223" s="37">
        <f t="shared" si="1454"/>
        <v>377512.20600000001</v>
      </c>
      <c r="W223" s="37">
        <f>W227+W228+W229+W230++W234+W235+W236+W237+W238</f>
        <v>0</v>
      </c>
      <c r="X223" s="37">
        <f t="shared" si="1455"/>
        <v>377512.20600000001</v>
      </c>
      <c r="Y223" s="37">
        <f>Y227+Y228+Y229+Y230++Y234+Y235+Y236+Y237+Y238</f>
        <v>0</v>
      </c>
      <c r="Z223" s="37">
        <f t="shared" si="1456"/>
        <v>377512.20600000001</v>
      </c>
      <c r="AA223" s="37">
        <f>AA227+AA228+AA229+AA230++AA234+AA235+AA236+AA237+AA238+AA239</f>
        <v>0</v>
      </c>
      <c r="AB223" s="37">
        <f t="shared" si="1457"/>
        <v>377512.20600000001</v>
      </c>
      <c r="AC223" s="37">
        <f>AC227+AC228+AC229+AC230++AC234+AC235+AC236+AC237+AC238+AC239</f>
        <v>0</v>
      </c>
      <c r="AD223" s="37">
        <f t="shared" si="1458"/>
        <v>377512.20600000001</v>
      </c>
      <c r="AE223" s="37">
        <f>AE227+AE228+AE229+AE230++AE234+AE235+AE236+AE237+AE238+AE239</f>
        <v>124000</v>
      </c>
      <c r="AF223" s="37">
        <f t="shared" si="1459"/>
        <v>501512.20600000001</v>
      </c>
      <c r="AG223" s="37">
        <f>AG227+AG228+AG229+AG230++AG234+AG235+AG236+AG237+AG238+AG239</f>
        <v>0</v>
      </c>
      <c r="AH223" s="37">
        <f t="shared" si="1460"/>
        <v>501512.20600000001</v>
      </c>
      <c r="AI223" s="37">
        <f>AI227+AI228+AI229+AI230++AI234+AI235+AI236+AI237+AI238+AI239</f>
        <v>0</v>
      </c>
      <c r="AJ223" s="37">
        <f t="shared" si="1461"/>
        <v>501512.20600000001</v>
      </c>
      <c r="AK223" s="35">
        <f>AK227+AK228+AK229+AK230++AK234+AK235+AK236+AK237+AK238+AK239</f>
        <v>0</v>
      </c>
      <c r="AL223" s="37">
        <f t="shared" si="1462"/>
        <v>501512.20600000001</v>
      </c>
      <c r="AM223" s="37">
        <f>AM227+AM228+AM229+AM230++AM234+AM235+AM236+AM237+AM238+AM239</f>
        <v>0</v>
      </c>
      <c r="AN223" s="35">
        <f t="shared" si="1463"/>
        <v>501512.20600000001</v>
      </c>
      <c r="AO223" s="37">
        <f t="shared" ref="AO223:BS223" si="1487">AO227+AO228+AO229+AO230++AO234+AO235+AO236+AO237</f>
        <v>753833.4</v>
      </c>
      <c r="AP223" s="37">
        <f t="shared" ref="AP223" si="1488">AP227+AP228+AP229+AP230++AP234+AP235+AP236+AP237</f>
        <v>47211.199999999997</v>
      </c>
      <c r="AQ223" s="37">
        <f t="shared" si="1166"/>
        <v>801044.6</v>
      </c>
      <c r="AR223" s="37">
        <f>AR227+AR228+AR229+AR230++AR234+AR235+AR236+AR237+AR238</f>
        <v>0</v>
      </c>
      <c r="AS223" s="37">
        <f t="shared" si="1424"/>
        <v>801044.6</v>
      </c>
      <c r="AT223" s="37">
        <f>AT227+AT228+AT229+AT230++AT234+AT235+AT236+AT237+AT238</f>
        <v>0</v>
      </c>
      <c r="AU223" s="37">
        <f t="shared" si="1425"/>
        <v>801044.6</v>
      </c>
      <c r="AV223" s="37">
        <f>AV227+AV228+AV229+AV230++AV234+AV235+AV236+AV237+AV238</f>
        <v>0</v>
      </c>
      <c r="AW223" s="37">
        <f t="shared" si="1426"/>
        <v>801044.6</v>
      </c>
      <c r="AX223" s="37">
        <f>AX227+AX228+AX229+AX230++AX234+AX235+AX236+AX237+AX238</f>
        <v>0</v>
      </c>
      <c r="AY223" s="37">
        <f t="shared" si="1464"/>
        <v>801044.6</v>
      </c>
      <c r="AZ223" s="37">
        <f>AZ227+AZ228+AZ229+AZ230++AZ234+AZ235+AZ236+AZ237+AZ238</f>
        <v>-205067.01699999999</v>
      </c>
      <c r="BA223" s="37">
        <f t="shared" ref="BA223" si="1489">AY223+AZ223</f>
        <v>595977.58299999998</v>
      </c>
      <c r="BB223" s="37">
        <f>BB227+BB228+BB229+BB230++BB234+BB235+BB236+BB237+BB238</f>
        <v>0</v>
      </c>
      <c r="BC223" s="37">
        <f t="shared" ref="BC223" si="1490">BA223+BB223</f>
        <v>595977.58299999998</v>
      </c>
      <c r="BD223" s="37">
        <f>BD227+BD228+BD229+BD230++BD234+BD235+BD236+BD237+BD238</f>
        <v>0</v>
      </c>
      <c r="BE223" s="37">
        <f t="shared" ref="BE223" si="1491">BC223+BD223</f>
        <v>595977.58299999998</v>
      </c>
      <c r="BF223" s="37">
        <f>BF227+BF228+BF229+BF230++BF234+BF235+BF236+BF237+BF238+BF239</f>
        <v>-2294.3840000000018</v>
      </c>
      <c r="BG223" s="37">
        <f t="shared" ref="BG223" si="1492">BE223+BF223</f>
        <v>593683.19900000002</v>
      </c>
      <c r="BH223" s="37">
        <f>BH227+BH228+BH229+BH230++BH234+BH235+BH236+BH237+BH238+BH239</f>
        <v>-30461.154999999999</v>
      </c>
      <c r="BI223" s="37">
        <f t="shared" ref="BI223" si="1493">BG223+BH223</f>
        <v>563222.04399999999</v>
      </c>
      <c r="BJ223" s="37">
        <f>BJ227+BJ228+BJ229+BJ230++BJ234+BJ235+BJ236+BJ237+BJ238+BJ239</f>
        <v>-124000</v>
      </c>
      <c r="BK223" s="37">
        <f t="shared" ref="BK223" si="1494">BI223+BJ223</f>
        <v>439222.04399999999</v>
      </c>
      <c r="BL223" s="35">
        <f>BL227+BL228+BL229+BL230++BL234+BL235+BL236+BL237+BL238+BL239</f>
        <v>0</v>
      </c>
      <c r="BM223" s="37">
        <f t="shared" ref="BM223" si="1495">BK223+BL223</f>
        <v>439222.04399999999</v>
      </c>
      <c r="BN223" s="35">
        <f>BN227+BN228+BN229+BN230++BN234+BN235+BN236+BN237+BN238+BN239</f>
        <v>0</v>
      </c>
      <c r="BO223" s="37">
        <f t="shared" ref="BO223" si="1496">BM223+BN223</f>
        <v>439222.04399999999</v>
      </c>
      <c r="BP223" s="37">
        <f>BP227+BP228+BP229+BP230++BP234+BP235+BP236+BP237+BP238+BP239</f>
        <v>0</v>
      </c>
      <c r="BQ223" s="35">
        <f t="shared" ref="BQ223" si="1497">BO223+BP223</f>
        <v>439222.04399999999</v>
      </c>
      <c r="BR223" s="37">
        <f t="shared" si="1487"/>
        <v>339837.2</v>
      </c>
      <c r="BS223" s="37">
        <f t="shared" si="1487"/>
        <v>0</v>
      </c>
      <c r="BT223" s="37">
        <f t="shared" si="1180"/>
        <v>339837.2</v>
      </c>
      <c r="BU223" s="37">
        <f>BU227+BU228+BU229+BU230++BU234+BU235+BU236+BU237+BU238</f>
        <v>0</v>
      </c>
      <c r="BV223" s="37">
        <f t="shared" si="1437"/>
        <v>339837.2</v>
      </c>
      <c r="BW223" s="37">
        <f>BW227+BW228+BW229+BW230++BW234+BW235+BW236+BW237+BW238</f>
        <v>0</v>
      </c>
      <c r="BX223" s="37">
        <f t="shared" si="1438"/>
        <v>339837.2</v>
      </c>
      <c r="BY223" s="37">
        <f>BY227+BY228+BY229+BY230++BY234+BY235+BY236+BY237+BY238</f>
        <v>0</v>
      </c>
      <c r="BZ223" s="37">
        <f t="shared" si="1439"/>
        <v>339837.2</v>
      </c>
      <c r="CA223" s="37">
        <f>CA227+CA228+CA229+CA230++CA234+CA235+CA236+CA237+CA238</f>
        <v>0</v>
      </c>
      <c r="CB223" s="37">
        <f t="shared" si="1474"/>
        <v>339837.2</v>
      </c>
      <c r="CC223" s="37">
        <f>CC227+CC228+CC229+CC230++CC234+CC235+CC236+CC237+CC238</f>
        <v>-103801.60000000001</v>
      </c>
      <c r="CD223" s="37">
        <f t="shared" si="1475"/>
        <v>236035.6</v>
      </c>
      <c r="CE223" s="37">
        <f>CE227+CE228+CE229+CE230++CE234+CE235+CE236+CE237+CE238</f>
        <v>0</v>
      </c>
      <c r="CF223" s="37">
        <f t="shared" si="1476"/>
        <v>236035.6</v>
      </c>
      <c r="CG223" s="37">
        <f>CG227+CG228+CG229+CG230++CG234+CG235+CG236+CG237+CG238+CG239</f>
        <v>0</v>
      </c>
      <c r="CH223" s="37">
        <f t="shared" si="1477"/>
        <v>236035.6</v>
      </c>
      <c r="CI223" s="37">
        <f>CI227+CI228+CI229+CI230++CI234+CI235+CI236+CI237+CI238+CI239</f>
        <v>0</v>
      </c>
      <c r="CJ223" s="37">
        <f t="shared" si="1478"/>
        <v>236035.6</v>
      </c>
      <c r="CK223" s="37">
        <f>CK227+CK228+CK229+CK230++CK234+CK235+CK236+CK237+CK238+CK239</f>
        <v>0</v>
      </c>
      <c r="CL223" s="37">
        <f t="shared" si="1479"/>
        <v>236035.6</v>
      </c>
      <c r="CM223" s="37">
        <f>CM227+CM228+CM229+CM230++CM234+CM235+CM236+CM237+CM238+CM239</f>
        <v>0</v>
      </c>
      <c r="CN223" s="35">
        <f t="shared" si="1480"/>
        <v>236035.6</v>
      </c>
      <c r="CO223" s="31"/>
      <c r="CP223" s="24"/>
      <c r="CQ223" s="17"/>
    </row>
    <row r="224" spans="1:95" x14ac:dyDescent="0.35">
      <c r="A224" s="1"/>
      <c r="B224" s="59" t="s">
        <v>5</v>
      </c>
      <c r="C224" s="119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5"/>
      <c r="AL224" s="37"/>
      <c r="AM224" s="37"/>
      <c r="AN224" s="35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5"/>
      <c r="BM224" s="37"/>
      <c r="BN224" s="35"/>
      <c r="BO224" s="37"/>
      <c r="BP224" s="37"/>
      <c r="BQ224" s="35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5"/>
      <c r="CO224" s="31"/>
      <c r="CP224" s="24"/>
      <c r="CQ224" s="17"/>
    </row>
    <row r="225" spans="1:95" s="18" customFormat="1" hidden="1" x14ac:dyDescent="0.35">
      <c r="A225" s="16"/>
      <c r="B225" s="55" t="s">
        <v>6</v>
      </c>
      <c r="C225" s="21"/>
      <c r="D225" s="37">
        <f>D227+D228+D229+D232+D234+D235+D236+D237</f>
        <v>372844.10000000003</v>
      </c>
      <c r="E225" s="37">
        <f>E227+E228+E229+E232+E234+E235+E236+E237</f>
        <v>-47211.199999999997</v>
      </c>
      <c r="F225" s="37">
        <f t="shared" si="1148"/>
        <v>325632.90000000002</v>
      </c>
      <c r="G225" s="37">
        <f>G227+G228+G229+G232+G234+G235+G236+G237+G238</f>
        <v>53149.605000000003</v>
      </c>
      <c r="H225" s="37">
        <f t="shared" ref="H225:H230" si="1498">F225+G225</f>
        <v>378782.505</v>
      </c>
      <c r="I225" s="37">
        <f>I227+I228+I229+I232+I234+I235+I236+I237+I238</f>
        <v>-1208.5989999999999</v>
      </c>
      <c r="J225" s="37">
        <f t="shared" ref="J225:J230" si="1499">H225+I225</f>
        <v>377573.90600000002</v>
      </c>
      <c r="K225" s="37">
        <f>K227+K228+K229+K232+K234+K235+K236+K237+K238</f>
        <v>0</v>
      </c>
      <c r="L225" s="37">
        <f t="shared" ref="L225:L230" si="1500">J225+K225</f>
        <v>377573.90600000002</v>
      </c>
      <c r="M225" s="37">
        <f>M227+M228+M229+M232+M234+M235+M236+M237+M238</f>
        <v>0</v>
      </c>
      <c r="N225" s="37">
        <f t="shared" ref="N225:N230" si="1501">L225+M225</f>
        <v>377573.90600000002</v>
      </c>
      <c r="O225" s="37">
        <f>O227+O228+O229+O232+O234+O235+O236+O237+O238</f>
        <v>0</v>
      </c>
      <c r="P225" s="37">
        <f t="shared" ref="P225:P230" si="1502">N225+O225</f>
        <v>377573.90600000002</v>
      </c>
      <c r="Q225" s="37">
        <f>Q227+Q228+Q229+Q232+Q234+Q235+Q236+Q237+Q238</f>
        <v>0</v>
      </c>
      <c r="R225" s="37">
        <f t="shared" ref="R225:R230" si="1503">P225+Q225</f>
        <v>377573.90600000002</v>
      </c>
      <c r="S225" s="37">
        <f>S227+S228+S229+S232+S234+S235+S236+S237+S238</f>
        <v>-61.7</v>
      </c>
      <c r="T225" s="37">
        <f t="shared" ref="T225:T230" si="1504">R225+S225</f>
        <v>377512.20600000001</v>
      </c>
      <c r="U225" s="37">
        <f>U227+U228+U229+U232+U234+U235+U236+U237+U238</f>
        <v>0</v>
      </c>
      <c r="V225" s="37">
        <f t="shared" ref="V225:V230" si="1505">T225+U225</f>
        <v>377512.20600000001</v>
      </c>
      <c r="W225" s="37">
        <f>W227+W228+W229+W232+W234+W235+W236+W237+W238</f>
        <v>0</v>
      </c>
      <c r="X225" s="37">
        <f t="shared" ref="X225:X230" si="1506">V225+W225</f>
        <v>377512.20600000001</v>
      </c>
      <c r="Y225" s="37">
        <f>Y227+Y228+Y229+Y232+Y234+Y235+Y236+Y237+Y238</f>
        <v>0</v>
      </c>
      <c r="Z225" s="37">
        <f t="shared" ref="Z225:Z230" si="1507">X225+Y225</f>
        <v>377512.20600000001</v>
      </c>
      <c r="AA225" s="37">
        <f>AA227+AA228+AA229+AA232+AA234+AA235+AA236+AA237+AA238+AA239</f>
        <v>0</v>
      </c>
      <c r="AB225" s="37">
        <f t="shared" ref="AB225:AB230" si="1508">Z225+AA225</f>
        <v>377512.20600000001</v>
      </c>
      <c r="AC225" s="37">
        <f>AC227+AC228+AC229+AC232+AC234+AC235+AC236+AC237+AC238+AC239</f>
        <v>0</v>
      </c>
      <c r="AD225" s="37">
        <f t="shared" ref="AD225:AD230" si="1509">AB225+AC225</f>
        <v>377512.20600000001</v>
      </c>
      <c r="AE225" s="37">
        <f>AE227+AE228+AE229+AE232+AE234+AE235+AE236+AE237+AE238+AE239</f>
        <v>124000</v>
      </c>
      <c r="AF225" s="37">
        <f t="shared" ref="AF225:AF230" si="1510">AD225+AE225</f>
        <v>501512.20600000001</v>
      </c>
      <c r="AG225" s="37">
        <f>AG227+AG228+AG229+AG232+AG234+AG235+AG236+AG237+AG238+AG239</f>
        <v>0</v>
      </c>
      <c r="AH225" s="37">
        <f t="shared" ref="AH225:AH230" si="1511">AF225+AG225</f>
        <v>501512.20600000001</v>
      </c>
      <c r="AI225" s="37">
        <f>AI227+AI228+AI229+AI232+AI234+AI235+AI236+AI237+AI238+AI239</f>
        <v>0</v>
      </c>
      <c r="AJ225" s="37">
        <f t="shared" ref="AJ225:AJ230" si="1512">AH225+AI225</f>
        <v>501512.20600000001</v>
      </c>
      <c r="AK225" s="35">
        <f>AK227+AK228+AK229+AK232+AK234+AK235+AK236+AK237+AK238+AK239</f>
        <v>0</v>
      </c>
      <c r="AL225" s="37">
        <f t="shared" ref="AL225:AL230" si="1513">AJ225+AK225</f>
        <v>501512.20600000001</v>
      </c>
      <c r="AM225" s="37">
        <f>AM227+AM228+AM229+AM232+AM234+AM235+AM236+AM237+AM238+AM239</f>
        <v>0</v>
      </c>
      <c r="AN225" s="37">
        <f t="shared" ref="AN225:AN230" si="1514">AL225+AM225</f>
        <v>501512.20600000001</v>
      </c>
      <c r="AO225" s="37">
        <f t="shared" ref="AO225:BS225" si="1515">AO227+AO228+AO229+AO232+AO234+AO235+AO236+AO237</f>
        <v>701621</v>
      </c>
      <c r="AP225" s="37">
        <f t="shared" ref="AP225" si="1516">AP227+AP228+AP229+AP232+AP234+AP235+AP236+AP237</f>
        <v>47211.199999999997</v>
      </c>
      <c r="AQ225" s="37">
        <f t="shared" si="1166"/>
        <v>748832.2</v>
      </c>
      <c r="AR225" s="37">
        <f>AR227+AR228+AR229+AR232+AR234+AR235+AR236+AR237+AR238</f>
        <v>0</v>
      </c>
      <c r="AS225" s="37">
        <f t="shared" ref="AS225:AS230" si="1517">AQ225+AR225</f>
        <v>748832.2</v>
      </c>
      <c r="AT225" s="37">
        <f>AT227+AT228+AT229+AT232+AT234+AT235+AT236+AT237+AT238</f>
        <v>0</v>
      </c>
      <c r="AU225" s="37">
        <f t="shared" ref="AU225:AU230" si="1518">AS225+AT225</f>
        <v>748832.2</v>
      </c>
      <c r="AV225" s="37">
        <f>AV227+AV228+AV229+AV232+AV234+AV235+AV236+AV237+AV238</f>
        <v>0</v>
      </c>
      <c r="AW225" s="37">
        <f t="shared" ref="AW225:AW230" si="1519">AU225+AV225</f>
        <v>748832.2</v>
      </c>
      <c r="AX225" s="37">
        <f>AX227+AX228+AX229+AX232+AX234+AX235+AX236+AX237+AX238</f>
        <v>0</v>
      </c>
      <c r="AY225" s="37">
        <f t="shared" ref="AY225:AY230" si="1520">AW225+AX225</f>
        <v>748832.2</v>
      </c>
      <c r="AZ225" s="37">
        <f>AZ227+AZ228+AZ229+AZ232+AZ234+AZ235+AZ236+AZ237+AZ238</f>
        <v>-205067.01699999999</v>
      </c>
      <c r="BA225" s="37">
        <f t="shared" ref="BA225:BA230" si="1521">AY225+AZ225</f>
        <v>543765.18299999996</v>
      </c>
      <c r="BB225" s="37">
        <f>BB227+BB228+BB229+BB232+BB234+BB235+BB236+BB237+BB238</f>
        <v>0</v>
      </c>
      <c r="BC225" s="37">
        <f t="shared" ref="BC225:BC230" si="1522">BA225+BB225</f>
        <v>543765.18299999996</v>
      </c>
      <c r="BD225" s="37">
        <f>BD227+BD228+BD229+BD232+BD234+BD235+BD236+BD237+BD238</f>
        <v>0</v>
      </c>
      <c r="BE225" s="37">
        <f t="shared" ref="BE225:BE230" si="1523">BC225+BD225</f>
        <v>543765.18299999996</v>
      </c>
      <c r="BF225" s="37">
        <f>BF227+BF228+BF229+BF232+BF234+BF235+BF236+BF237+BF238+BF239</f>
        <v>-2294.3840000000018</v>
      </c>
      <c r="BG225" s="37">
        <f t="shared" ref="BG225:BG230" si="1524">BE225+BF225</f>
        <v>541470.799</v>
      </c>
      <c r="BH225" s="37">
        <f>BH227+BH228+BH229+BH232+BH234+BH235+BH236+BH237+BH238+BH239</f>
        <v>-30461.154999999999</v>
      </c>
      <c r="BI225" s="37">
        <f t="shared" ref="BI225:BI230" si="1525">BG225+BH225</f>
        <v>511009.64399999997</v>
      </c>
      <c r="BJ225" s="37">
        <f>BJ227+BJ228+BJ229+BJ232+BJ234+BJ235+BJ236+BJ237+BJ238+BJ239</f>
        <v>-124000</v>
      </c>
      <c r="BK225" s="37">
        <f t="shared" ref="BK225:BK230" si="1526">BI225+BJ225</f>
        <v>387009.64399999997</v>
      </c>
      <c r="BL225" s="35">
        <f>BL227+BL228+BL229+BL232+BL234+BL235+BL236+BL237+BL238+BL239</f>
        <v>0</v>
      </c>
      <c r="BM225" s="37">
        <f t="shared" ref="BM225:BM230" si="1527">BK225+BL225</f>
        <v>387009.64399999997</v>
      </c>
      <c r="BN225" s="35">
        <f>BN227+BN228+BN229+BN232+BN234+BN235+BN236+BN237+BN238+BN239</f>
        <v>0</v>
      </c>
      <c r="BO225" s="37">
        <f t="shared" ref="BO225:BO230" si="1528">BM225+BN225</f>
        <v>387009.64399999997</v>
      </c>
      <c r="BP225" s="37">
        <f>BP227+BP228+BP229+BP232+BP234+BP235+BP236+BP237+BP238+BP239</f>
        <v>0</v>
      </c>
      <c r="BQ225" s="37">
        <f t="shared" ref="BQ225:BQ230" si="1529">BO225+BP225</f>
        <v>387009.64399999997</v>
      </c>
      <c r="BR225" s="37">
        <f t="shared" si="1515"/>
        <v>339837.2</v>
      </c>
      <c r="BS225" s="37">
        <f t="shared" si="1515"/>
        <v>0</v>
      </c>
      <c r="BT225" s="37">
        <f t="shared" si="1180"/>
        <v>339837.2</v>
      </c>
      <c r="BU225" s="37">
        <f>BU227+BU228+BU229+BU232+BU234+BU235+BU236+BU237+BU238</f>
        <v>0</v>
      </c>
      <c r="BV225" s="37">
        <f t="shared" ref="BV225:BV230" si="1530">BT225+BU225</f>
        <v>339837.2</v>
      </c>
      <c r="BW225" s="37">
        <f>BW227+BW228+BW229+BW232+BW234+BW235+BW236+BW237+BW238</f>
        <v>0</v>
      </c>
      <c r="BX225" s="37">
        <f t="shared" ref="BX225:BX230" si="1531">BV225+BW225</f>
        <v>339837.2</v>
      </c>
      <c r="BY225" s="37">
        <f>BY227+BY228+BY229+BY232+BY234+BY235+BY236+BY237+BY238</f>
        <v>0</v>
      </c>
      <c r="BZ225" s="37">
        <f t="shared" ref="BZ225:BZ230" si="1532">BX225+BY225</f>
        <v>339837.2</v>
      </c>
      <c r="CA225" s="37">
        <f>CA227+CA228+CA229+CA232+CA234+CA235+CA236+CA237+CA238</f>
        <v>0</v>
      </c>
      <c r="CB225" s="37">
        <f t="shared" ref="CB225:CB230" si="1533">BZ225+CA225</f>
        <v>339837.2</v>
      </c>
      <c r="CC225" s="37">
        <f>CC227+CC228+CC229+CC232+CC234+CC235+CC236+CC237+CC238</f>
        <v>-103801.60000000001</v>
      </c>
      <c r="CD225" s="37">
        <f t="shared" ref="CD225:CD230" si="1534">CB225+CC225</f>
        <v>236035.6</v>
      </c>
      <c r="CE225" s="37">
        <f>CE227+CE228+CE229+CE232+CE234+CE235+CE236+CE237+CE238</f>
        <v>0</v>
      </c>
      <c r="CF225" s="37">
        <f t="shared" ref="CF225:CF230" si="1535">CD225+CE225</f>
        <v>236035.6</v>
      </c>
      <c r="CG225" s="37">
        <f>CG227+CG228+CG229+CG232+CG234+CG235+CG236+CG237+CG238+CG239</f>
        <v>0</v>
      </c>
      <c r="CH225" s="37">
        <f t="shared" ref="CH225:CH230" si="1536">CF225+CG225</f>
        <v>236035.6</v>
      </c>
      <c r="CI225" s="37">
        <f>CI227+CI228+CI229+CI232+CI234+CI235+CI236+CI237+CI238+CI239</f>
        <v>0</v>
      </c>
      <c r="CJ225" s="37">
        <f t="shared" ref="CJ225:CJ230" si="1537">CH225+CI225</f>
        <v>236035.6</v>
      </c>
      <c r="CK225" s="37">
        <f>CK227+CK228+CK229+CK232+CK234+CK235+CK236+CK237+CK238+CK239</f>
        <v>0</v>
      </c>
      <c r="CL225" s="37">
        <f t="shared" ref="CL225:CL230" si="1538">CJ225+CK225</f>
        <v>236035.6</v>
      </c>
      <c r="CM225" s="37">
        <f>CM227+CM228+CM229+CM232+CM234+CM235+CM236+CM237+CM238+CM239</f>
        <v>0</v>
      </c>
      <c r="CN225" s="37">
        <f t="shared" ref="CN225:CN230" si="1539">CL225+CM225</f>
        <v>236035.6</v>
      </c>
      <c r="CO225" s="31"/>
      <c r="CP225" s="24" t="s">
        <v>49</v>
      </c>
      <c r="CQ225" s="17"/>
    </row>
    <row r="226" spans="1:95" x14ac:dyDescent="0.35">
      <c r="A226" s="1"/>
      <c r="B226" s="59" t="s">
        <v>30</v>
      </c>
      <c r="C226" s="119"/>
      <c r="D226" s="37">
        <f>D233</f>
        <v>0</v>
      </c>
      <c r="E226" s="37">
        <f>E233</f>
        <v>0</v>
      </c>
      <c r="F226" s="37">
        <f t="shared" si="1148"/>
        <v>0</v>
      </c>
      <c r="G226" s="37">
        <f>G233</f>
        <v>0</v>
      </c>
      <c r="H226" s="37">
        <f t="shared" si="1498"/>
        <v>0</v>
      </c>
      <c r="I226" s="37">
        <f>I233</f>
        <v>0</v>
      </c>
      <c r="J226" s="37">
        <f t="shared" si="1499"/>
        <v>0</v>
      </c>
      <c r="K226" s="37">
        <f>K233</f>
        <v>0</v>
      </c>
      <c r="L226" s="37">
        <f t="shared" si="1500"/>
        <v>0</v>
      </c>
      <c r="M226" s="37">
        <f>M233</f>
        <v>0</v>
      </c>
      <c r="N226" s="37">
        <f t="shared" si="1501"/>
        <v>0</v>
      </c>
      <c r="O226" s="37">
        <f>O233</f>
        <v>0</v>
      </c>
      <c r="P226" s="37">
        <f t="shared" si="1502"/>
        <v>0</v>
      </c>
      <c r="Q226" s="37">
        <f>Q233</f>
        <v>0</v>
      </c>
      <c r="R226" s="37">
        <f t="shared" si="1503"/>
        <v>0</v>
      </c>
      <c r="S226" s="37">
        <f>S233</f>
        <v>0</v>
      </c>
      <c r="T226" s="37">
        <f t="shared" si="1504"/>
        <v>0</v>
      </c>
      <c r="U226" s="37">
        <f>U233</f>
        <v>0</v>
      </c>
      <c r="V226" s="37">
        <f t="shared" si="1505"/>
        <v>0</v>
      </c>
      <c r="W226" s="37">
        <f>W233</f>
        <v>0</v>
      </c>
      <c r="X226" s="37">
        <f t="shared" si="1506"/>
        <v>0</v>
      </c>
      <c r="Y226" s="37">
        <f>Y233</f>
        <v>0</v>
      </c>
      <c r="Z226" s="37">
        <f t="shared" si="1507"/>
        <v>0</v>
      </c>
      <c r="AA226" s="37">
        <f>AA233</f>
        <v>0</v>
      </c>
      <c r="AB226" s="37">
        <f t="shared" si="1508"/>
        <v>0</v>
      </c>
      <c r="AC226" s="37">
        <f>AC233</f>
        <v>0</v>
      </c>
      <c r="AD226" s="37">
        <f t="shared" si="1509"/>
        <v>0</v>
      </c>
      <c r="AE226" s="37">
        <f>AE233</f>
        <v>0</v>
      </c>
      <c r="AF226" s="37">
        <f t="shared" si="1510"/>
        <v>0</v>
      </c>
      <c r="AG226" s="37">
        <f>AG233</f>
        <v>0</v>
      </c>
      <c r="AH226" s="37">
        <f t="shared" si="1511"/>
        <v>0</v>
      </c>
      <c r="AI226" s="37">
        <f>AI233</f>
        <v>0</v>
      </c>
      <c r="AJ226" s="37">
        <f t="shared" si="1512"/>
        <v>0</v>
      </c>
      <c r="AK226" s="35">
        <f>AK233</f>
        <v>0</v>
      </c>
      <c r="AL226" s="37">
        <f t="shared" si="1513"/>
        <v>0</v>
      </c>
      <c r="AM226" s="37">
        <f>AM233</f>
        <v>0</v>
      </c>
      <c r="AN226" s="35">
        <f t="shared" si="1514"/>
        <v>0</v>
      </c>
      <c r="AO226" s="37">
        <f t="shared" ref="AO226:BS226" si="1540">AO233</f>
        <v>52212.4</v>
      </c>
      <c r="AP226" s="37">
        <f t="shared" ref="AP226:AR226" si="1541">AP233</f>
        <v>0</v>
      </c>
      <c r="AQ226" s="37">
        <f t="shared" si="1166"/>
        <v>52212.4</v>
      </c>
      <c r="AR226" s="37">
        <f t="shared" si="1541"/>
        <v>0</v>
      </c>
      <c r="AS226" s="37">
        <f t="shared" si="1517"/>
        <v>52212.4</v>
      </c>
      <c r="AT226" s="37">
        <f t="shared" ref="AT226:AV226" si="1542">AT233</f>
        <v>0</v>
      </c>
      <c r="AU226" s="37">
        <f t="shared" si="1518"/>
        <v>52212.4</v>
      </c>
      <c r="AV226" s="37">
        <f t="shared" si="1542"/>
        <v>0</v>
      </c>
      <c r="AW226" s="37">
        <f t="shared" si="1519"/>
        <v>52212.4</v>
      </c>
      <c r="AX226" s="37">
        <f t="shared" ref="AX226:AZ226" si="1543">AX233</f>
        <v>0</v>
      </c>
      <c r="AY226" s="37">
        <f t="shared" si="1520"/>
        <v>52212.4</v>
      </c>
      <c r="AZ226" s="37">
        <f t="shared" si="1543"/>
        <v>0</v>
      </c>
      <c r="BA226" s="37">
        <f t="shared" si="1521"/>
        <v>52212.4</v>
      </c>
      <c r="BB226" s="37">
        <f t="shared" ref="BB226:BD226" si="1544">BB233</f>
        <v>0</v>
      </c>
      <c r="BC226" s="37">
        <f t="shared" si="1522"/>
        <v>52212.4</v>
      </c>
      <c r="BD226" s="37">
        <f t="shared" si="1544"/>
        <v>0</v>
      </c>
      <c r="BE226" s="37">
        <f t="shared" si="1523"/>
        <v>52212.4</v>
      </c>
      <c r="BF226" s="37">
        <f>BF233</f>
        <v>0</v>
      </c>
      <c r="BG226" s="37">
        <f t="shared" si="1524"/>
        <v>52212.4</v>
      </c>
      <c r="BH226" s="37">
        <f>BH233</f>
        <v>0</v>
      </c>
      <c r="BI226" s="37">
        <f t="shared" si="1525"/>
        <v>52212.4</v>
      </c>
      <c r="BJ226" s="37">
        <f>BJ233</f>
        <v>0</v>
      </c>
      <c r="BK226" s="37">
        <f t="shared" si="1526"/>
        <v>52212.4</v>
      </c>
      <c r="BL226" s="35">
        <f>BL233</f>
        <v>0</v>
      </c>
      <c r="BM226" s="37">
        <f t="shared" si="1527"/>
        <v>52212.4</v>
      </c>
      <c r="BN226" s="35">
        <f>BN233</f>
        <v>0</v>
      </c>
      <c r="BO226" s="37">
        <f t="shared" si="1528"/>
        <v>52212.4</v>
      </c>
      <c r="BP226" s="37">
        <f>BP233</f>
        <v>0</v>
      </c>
      <c r="BQ226" s="35">
        <f t="shared" si="1529"/>
        <v>52212.4</v>
      </c>
      <c r="BR226" s="37">
        <f t="shared" si="1540"/>
        <v>0</v>
      </c>
      <c r="BS226" s="37">
        <f t="shared" si="1540"/>
        <v>0</v>
      </c>
      <c r="BT226" s="37">
        <f t="shared" si="1180"/>
        <v>0</v>
      </c>
      <c r="BU226" s="37">
        <f t="shared" ref="BU226:BW226" si="1545">BU233</f>
        <v>0</v>
      </c>
      <c r="BV226" s="37">
        <f t="shared" si="1530"/>
        <v>0</v>
      </c>
      <c r="BW226" s="37">
        <f t="shared" si="1545"/>
        <v>0</v>
      </c>
      <c r="BX226" s="37">
        <f t="shared" si="1531"/>
        <v>0</v>
      </c>
      <c r="BY226" s="37">
        <f t="shared" ref="BY226:CA226" si="1546">BY233</f>
        <v>0</v>
      </c>
      <c r="BZ226" s="37">
        <f t="shared" si="1532"/>
        <v>0</v>
      </c>
      <c r="CA226" s="37">
        <f t="shared" si="1546"/>
        <v>0</v>
      </c>
      <c r="CB226" s="37">
        <f t="shared" si="1533"/>
        <v>0</v>
      </c>
      <c r="CC226" s="37">
        <f t="shared" ref="CC226:CE226" si="1547">CC233</f>
        <v>0</v>
      </c>
      <c r="CD226" s="37">
        <f t="shared" si="1534"/>
        <v>0</v>
      </c>
      <c r="CE226" s="37">
        <f t="shared" si="1547"/>
        <v>0</v>
      </c>
      <c r="CF226" s="37">
        <f t="shared" si="1535"/>
        <v>0</v>
      </c>
      <c r="CG226" s="37">
        <f t="shared" ref="CG226:CI226" si="1548">CG233</f>
        <v>0</v>
      </c>
      <c r="CH226" s="37">
        <f t="shared" si="1536"/>
        <v>0</v>
      </c>
      <c r="CI226" s="37">
        <f t="shared" si="1548"/>
        <v>0</v>
      </c>
      <c r="CJ226" s="37">
        <f t="shared" si="1537"/>
        <v>0</v>
      </c>
      <c r="CK226" s="37">
        <f t="shared" ref="CK226:CM226" si="1549">CK233</f>
        <v>0</v>
      </c>
      <c r="CL226" s="37">
        <f t="shared" si="1538"/>
        <v>0</v>
      </c>
      <c r="CM226" s="37">
        <f t="shared" si="1549"/>
        <v>0</v>
      </c>
      <c r="CN226" s="35">
        <f t="shared" si="1539"/>
        <v>0</v>
      </c>
      <c r="CO226" s="31"/>
      <c r="CP226" s="24"/>
      <c r="CQ226" s="17"/>
    </row>
    <row r="227" spans="1:95" ht="54" x14ac:dyDescent="0.35">
      <c r="A227" s="147" t="s">
        <v>185</v>
      </c>
      <c r="B227" s="151" t="s">
        <v>122</v>
      </c>
      <c r="C227" s="6" t="s">
        <v>32</v>
      </c>
      <c r="D227" s="35">
        <v>195888.6</v>
      </c>
      <c r="E227" s="35"/>
      <c r="F227" s="35">
        <f t="shared" si="1148"/>
        <v>195888.6</v>
      </c>
      <c r="G227" s="35">
        <v>49700.256999999998</v>
      </c>
      <c r="H227" s="35">
        <f t="shared" si="1498"/>
        <v>245588.85700000002</v>
      </c>
      <c r="I227" s="35"/>
      <c r="J227" s="35">
        <f t="shared" si="1499"/>
        <v>245588.85700000002</v>
      </c>
      <c r="K227" s="35"/>
      <c r="L227" s="35">
        <f t="shared" si="1500"/>
        <v>245588.85700000002</v>
      </c>
      <c r="M227" s="35"/>
      <c r="N227" s="35">
        <f t="shared" si="1501"/>
        <v>245588.85700000002</v>
      </c>
      <c r="O227" s="78"/>
      <c r="P227" s="35">
        <f t="shared" si="1502"/>
        <v>245588.85700000002</v>
      </c>
      <c r="Q227" s="35"/>
      <c r="R227" s="35">
        <f t="shared" si="1503"/>
        <v>245588.85700000002</v>
      </c>
      <c r="S227" s="35"/>
      <c r="T227" s="35">
        <f t="shared" si="1504"/>
        <v>245588.85700000002</v>
      </c>
      <c r="U227" s="35"/>
      <c r="V227" s="35">
        <f t="shared" si="1505"/>
        <v>245588.85700000002</v>
      </c>
      <c r="W227" s="35"/>
      <c r="X227" s="35">
        <f t="shared" si="1506"/>
        <v>245588.85700000002</v>
      </c>
      <c r="Y227" s="35"/>
      <c r="Z227" s="35">
        <f t="shared" si="1507"/>
        <v>245588.85700000002</v>
      </c>
      <c r="AA227" s="35"/>
      <c r="AB227" s="35">
        <f t="shared" si="1508"/>
        <v>245588.85700000002</v>
      </c>
      <c r="AC227" s="35"/>
      <c r="AD227" s="35">
        <f t="shared" si="1509"/>
        <v>245588.85700000002</v>
      </c>
      <c r="AE227" s="35"/>
      <c r="AF227" s="35">
        <f t="shared" si="1510"/>
        <v>245588.85700000002</v>
      </c>
      <c r="AG227" s="35"/>
      <c r="AH227" s="35">
        <f t="shared" si="1511"/>
        <v>245588.85700000002</v>
      </c>
      <c r="AI227" s="35"/>
      <c r="AJ227" s="35">
        <f t="shared" si="1512"/>
        <v>245588.85700000002</v>
      </c>
      <c r="AK227" s="35"/>
      <c r="AL227" s="35">
        <f t="shared" si="1513"/>
        <v>245588.85700000002</v>
      </c>
      <c r="AM227" s="46"/>
      <c r="AN227" s="35">
        <f t="shared" si="1514"/>
        <v>245588.85700000002</v>
      </c>
      <c r="AO227" s="35">
        <v>0</v>
      </c>
      <c r="AP227" s="35"/>
      <c r="AQ227" s="35">
        <f t="shared" si="1166"/>
        <v>0</v>
      </c>
      <c r="AR227" s="35"/>
      <c r="AS227" s="35">
        <f t="shared" si="1517"/>
        <v>0</v>
      </c>
      <c r="AT227" s="35"/>
      <c r="AU227" s="35">
        <f t="shared" si="1518"/>
        <v>0</v>
      </c>
      <c r="AV227" s="35"/>
      <c r="AW227" s="35">
        <f t="shared" si="1519"/>
        <v>0</v>
      </c>
      <c r="AX227" s="35"/>
      <c r="AY227" s="35">
        <f t="shared" si="1520"/>
        <v>0</v>
      </c>
      <c r="AZ227" s="35"/>
      <c r="BA227" s="35">
        <f t="shared" si="1521"/>
        <v>0</v>
      </c>
      <c r="BB227" s="35"/>
      <c r="BC227" s="35">
        <f t="shared" si="1522"/>
        <v>0</v>
      </c>
      <c r="BD227" s="35"/>
      <c r="BE227" s="35">
        <f t="shared" si="1523"/>
        <v>0</v>
      </c>
      <c r="BF227" s="35"/>
      <c r="BG227" s="35">
        <f t="shared" si="1524"/>
        <v>0</v>
      </c>
      <c r="BH227" s="35"/>
      <c r="BI227" s="35">
        <f t="shared" si="1525"/>
        <v>0</v>
      </c>
      <c r="BJ227" s="35"/>
      <c r="BK227" s="35">
        <f t="shared" si="1526"/>
        <v>0</v>
      </c>
      <c r="BL227" s="35"/>
      <c r="BM227" s="35">
        <f t="shared" si="1527"/>
        <v>0</v>
      </c>
      <c r="BN227" s="35"/>
      <c r="BO227" s="35">
        <f t="shared" si="1528"/>
        <v>0</v>
      </c>
      <c r="BP227" s="46"/>
      <c r="BQ227" s="35">
        <f t="shared" si="1529"/>
        <v>0</v>
      </c>
      <c r="BR227" s="35">
        <v>0</v>
      </c>
      <c r="BS227" s="35"/>
      <c r="BT227" s="35">
        <f t="shared" si="1180"/>
        <v>0</v>
      </c>
      <c r="BU227" s="35"/>
      <c r="BV227" s="35">
        <f t="shared" si="1530"/>
        <v>0</v>
      </c>
      <c r="BW227" s="35"/>
      <c r="BX227" s="35">
        <f t="shared" si="1531"/>
        <v>0</v>
      </c>
      <c r="BY227" s="35"/>
      <c r="BZ227" s="35">
        <f t="shared" si="1532"/>
        <v>0</v>
      </c>
      <c r="CA227" s="35"/>
      <c r="CB227" s="35">
        <f t="shared" si="1533"/>
        <v>0</v>
      </c>
      <c r="CC227" s="35"/>
      <c r="CD227" s="35">
        <f t="shared" si="1534"/>
        <v>0</v>
      </c>
      <c r="CE227" s="35"/>
      <c r="CF227" s="35">
        <f t="shared" si="1535"/>
        <v>0</v>
      </c>
      <c r="CG227" s="35"/>
      <c r="CH227" s="35">
        <f t="shared" si="1536"/>
        <v>0</v>
      </c>
      <c r="CI227" s="35"/>
      <c r="CJ227" s="35">
        <f t="shared" si="1537"/>
        <v>0</v>
      </c>
      <c r="CK227" s="35"/>
      <c r="CL227" s="35">
        <f t="shared" si="1538"/>
        <v>0</v>
      </c>
      <c r="CM227" s="46"/>
      <c r="CN227" s="35">
        <f t="shared" si="1539"/>
        <v>0</v>
      </c>
      <c r="CO227" s="29" t="s">
        <v>277</v>
      </c>
      <c r="CQ227" s="11"/>
    </row>
    <row r="228" spans="1:95" ht="54" x14ac:dyDescent="0.35">
      <c r="A228" s="150"/>
      <c r="B228" s="152"/>
      <c r="C228" s="6" t="s">
        <v>34</v>
      </c>
      <c r="D228" s="35">
        <v>4480.7</v>
      </c>
      <c r="E228" s="35"/>
      <c r="F228" s="35">
        <f t="shared" si="1148"/>
        <v>4480.7</v>
      </c>
      <c r="G228" s="35"/>
      <c r="H228" s="35">
        <f t="shared" si="1498"/>
        <v>4480.7</v>
      </c>
      <c r="I228" s="35"/>
      <c r="J228" s="35">
        <f t="shared" si="1499"/>
        <v>4480.7</v>
      </c>
      <c r="K228" s="35"/>
      <c r="L228" s="35">
        <f t="shared" si="1500"/>
        <v>4480.7</v>
      </c>
      <c r="M228" s="35"/>
      <c r="N228" s="35">
        <f t="shared" si="1501"/>
        <v>4480.7</v>
      </c>
      <c r="O228" s="78"/>
      <c r="P228" s="35">
        <f t="shared" si="1502"/>
        <v>4480.7</v>
      </c>
      <c r="Q228" s="35"/>
      <c r="R228" s="35">
        <f t="shared" si="1503"/>
        <v>4480.7</v>
      </c>
      <c r="S228" s="35"/>
      <c r="T228" s="35">
        <f t="shared" si="1504"/>
        <v>4480.7</v>
      </c>
      <c r="U228" s="35"/>
      <c r="V228" s="35">
        <f t="shared" si="1505"/>
        <v>4480.7</v>
      </c>
      <c r="W228" s="35"/>
      <c r="X228" s="35">
        <f t="shared" si="1506"/>
        <v>4480.7</v>
      </c>
      <c r="Y228" s="35"/>
      <c r="Z228" s="35">
        <f t="shared" si="1507"/>
        <v>4480.7</v>
      </c>
      <c r="AA228" s="35"/>
      <c r="AB228" s="35">
        <f t="shared" si="1508"/>
        <v>4480.7</v>
      </c>
      <c r="AC228" s="35"/>
      <c r="AD228" s="35">
        <f t="shared" si="1509"/>
        <v>4480.7</v>
      </c>
      <c r="AE228" s="35"/>
      <c r="AF228" s="35">
        <f t="shared" si="1510"/>
        <v>4480.7</v>
      </c>
      <c r="AG228" s="35"/>
      <c r="AH228" s="35">
        <f t="shared" si="1511"/>
        <v>4480.7</v>
      </c>
      <c r="AI228" s="35"/>
      <c r="AJ228" s="35">
        <f t="shared" si="1512"/>
        <v>4480.7</v>
      </c>
      <c r="AK228" s="35"/>
      <c r="AL228" s="35">
        <f t="shared" si="1513"/>
        <v>4480.7</v>
      </c>
      <c r="AM228" s="46"/>
      <c r="AN228" s="35">
        <f t="shared" si="1514"/>
        <v>4480.7</v>
      </c>
      <c r="AO228" s="35">
        <v>0</v>
      </c>
      <c r="AP228" s="35"/>
      <c r="AQ228" s="35">
        <f t="shared" si="1166"/>
        <v>0</v>
      </c>
      <c r="AR228" s="35"/>
      <c r="AS228" s="35">
        <f t="shared" si="1517"/>
        <v>0</v>
      </c>
      <c r="AT228" s="35"/>
      <c r="AU228" s="35">
        <f t="shared" si="1518"/>
        <v>0</v>
      </c>
      <c r="AV228" s="35"/>
      <c r="AW228" s="35">
        <f t="shared" si="1519"/>
        <v>0</v>
      </c>
      <c r="AX228" s="35"/>
      <c r="AY228" s="35">
        <f t="shared" si="1520"/>
        <v>0</v>
      </c>
      <c r="AZ228" s="35"/>
      <c r="BA228" s="35">
        <f t="shared" si="1521"/>
        <v>0</v>
      </c>
      <c r="BB228" s="35"/>
      <c r="BC228" s="35">
        <f t="shared" si="1522"/>
        <v>0</v>
      </c>
      <c r="BD228" s="35"/>
      <c r="BE228" s="35">
        <f t="shared" si="1523"/>
        <v>0</v>
      </c>
      <c r="BF228" s="35"/>
      <c r="BG228" s="35">
        <f t="shared" si="1524"/>
        <v>0</v>
      </c>
      <c r="BH228" s="35"/>
      <c r="BI228" s="35">
        <f t="shared" si="1525"/>
        <v>0</v>
      </c>
      <c r="BJ228" s="35"/>
      <c r="BK228" s="35">
        <f t="shared" si="1526"/>
        <v>0</v>
      </c>
      <c r="BL228" s="35"/>
      <c r="BM228" s="35">
        <f t="shared" si="1527"/>
        <v>0</v>
      </c>
      <c r="BN228" s="35"/>
      <c r="BO228" s="35">
        <f t="shared" si="1528"/>
        <v>0</v>
      </c>
      <c r="BP228" s="46"/>
      <c r="BQ228" s="35">
        <f t="shared" si="1529"/>
        <v>0</v>
      </c>
      <c r="BR228" s="35">
        <v>0</v>
      </c>
      <c r="BS228" s="35"/>
      <c r="BT228" s="35">
        <f t="shared" si="1180"/>
        <v>0</v>
      </c>
      <c r="BU228" s="35"/>
      <c r="BV228" s="35">
        <f t="shared" si="1530"/>
        <v>0</v>
      </c>
      <c r="BW228" s="35"/>
      <c r="BX228" s="35">
        <f t="shared" si="1531"/>
        <v>0</v>
      </c>
      <c r="BY228" s="35"/>
      <c r="BZ228" s="35">
        <f t="shared" si="1532"/>
        <v>0</v>
      </c>
      <c r="CA228" s="35"/>
      <c r="CB228" s="35">
        <f t="shared" si="1533"/>
        <v>0</v>
      </c>
      <c r="CC228" s="35"/>
      <c r="CD228" s="35">
        <f t="shared" si="1534"/>
        <v>0</v>
      </c>
      <c r="CE228" s="35"/>
      <c r="CF228" s="35">
        <f t="shared" si="1535"/>
        <v>0</v>
      </c>
      <c r="CG228" s="35"/>
      <c r="CH228" s="35">
        <f t="shared" si="1536"/>
        <v>0</v>
      </c>
      <c r="CI228" s="35"/>
      <c r="CJ228" s="35">
        <f t="shared" si="1537"/>
        <v>0</v>
      </c>
      <c r="CK228" s="35"/>
      <c r="CL228" s="35">
        <f t="shared" si="1538"/>
        <v>0</v>
      </c>
      <c r="CM228" s="46"/>
      <c r="CN228" s="35">
        <f t="shared" si="1539"/>
        <v>0</v>
      </c>
      <c r="CO228" s="29" t="s">
        <v>277</v>
      </c>
      <c r="CQ228" s="11"/>
    </row>
    <row r="229" spans="1:95" ht="54" x14ac:dyDescent="0.35">
      <c r="A229" s="147" t="s">
        <v>186</v>
      </c>
      <c r="B229" s="162" t="s">
        <v>278</v>
      </c>
      <c r="C229" s="6" t="s">
        <v>34</v>
      </c>
      <c r="D229" s="35">
        <v>0</v>
      </c>
      <c r="E229" s="35"/>
      <c r="F229" s="35">
        <f t="shared" si="1148"/>
        <v>0</v>
      </c>
      <c r="G229" s="35"/>
      <c r="H229" s="35">
        <f t="shared" si="1498"/>
        <v>0</v>
      </c>
      <c r="I229" s="35"/>
      <c r="J229" s="35">
        <f t="shared" si="1499"/>
        <v>0</v>
      </c>
      <c r="K229" s="35"/>
      <c r="L229" s="35">
        <f t="shared" si="1500"/>
        <v>0</v>
      </c>
      <c r="M229" s="35"/>
      <c r="N229" s="35">
        <f t="shared" si="1501"/>
        <v>0</v>
      </c>
      <c r="O229" s="78"/>
      <c r="P229" s="35">
        <f t="shared" si="1502"/>
        <v>0</v>
      </c>
      <c r="Q229" s="35"/>
      <c r="R229" s="35">
        <f t="shared" si="1503"/>
        <v>0</v>
      </c>
      <c r="S229" s="35"/>
      <c r="T229" s="35">
        <f t="shared" si="1504"/>
        <v>0</v>
      </c>
      <c r="U229" s="35"/>
      <c r="V229" s="35">
        <f t="shared" si="1505"/>
        <v>0</v>
      </c>
      <c r="W229" s="35"/>
      <c r="X229" s="35">
        <f t="shared" si="1506"/>
        <v>0</v>
      </c>
      <c r="Y229" s="35"/>
      <c r="Z229" s="35">
        <f t="shared" si="1507"/>
        <v>0</v>
      </c>
      <c r="AA229" s="35"/>
      <c r="AB229" s="35">
        <f t="shared" si="1508"/>
        <v>0</v>
      </c>
      <c r="AC229" s="35"/>
      <c r="AD229" s="35">
        <f t="shared" si="1509"/>
        <v>0</v>
      </c>
      <c r="AE229" s="35"/>
      <c r="AF229" s="35">
        <f t="shared" si="1510"/>
        <v>0</v>
      </c>
      <c r="AG229" s="35"/>
      <c r="AH229" s="35">
        <f t="shared" si="1511"/>
        <v>0</v>
      </c>
      <c r="AI229" s="35"/>
      <c r="AJ229" s="35">
        <f t="shared" si="1512"/>
        <v>0</v>
      </c>
      <c r="AK229" s="35"/>
      <c r="AL229" s="35">
        <f t="shared" si="1513"/>
        <v>0</v>
      </c>
      <c r="AM229" s="46"/>
      <c r="AN229" s="35">
        <f t="shared" si="1514"/>
        <v>0</v>
      </c>
      <c r="AO229" s="35">
        <v>55213.3</v>
      </c>
      <c r="AP229" s="35"/>
      <c r="AQ229" s="35">
        <f t="shared" si="1166"/>
        <v>55213.3</v>
      </c>
      <c r="AR229" s="35"/>
      <c r="AS229" s="35">
        <f t="shared" si="1517"/>
        <v>55213.3</v>
      </c>
      <c r="AT229" s="35"/>
      <c r="AU229" s="35">
        <f t="shared" si="1518"/>
        <v>55213.3</v>
      </c>
      <c r="AV229" s="35"/>
      <c r="AW229" s="35">
        <f t="shared" si="1519"/>
        <v>55213.3</v>
      </c>
      <c r="AX229" s="35"/>
      <c r="AY229" s="35">
        <f t="shared" si="1520"/>
        <v>55213.3</v>
      </c>
      <c r="AZ229" s="35"/>
      <c r="BA229" s="35">
        <f t="shared" si="1521"/>
        <v>55213.3</v>
      </c>
      <c r="BB229" s="35"/>
      <c r="BC229" s="35">
        <f t="shared" si="1522"/>
        <v>55213.3</v>
      </c>
      <c r="BD229" s="35"/>
      <c r="BE229" s="35">
        <f t="shared" si="1523"/>
        <v>55213.3</v>
      </c>
      <c r="BF229" s="35"/>
      <c r="BG229" s="35">
        <f t="shared" si="1524"/>
        <v>55213.3</v>
      </c>
      <c r="BH229" s="35"/>
      <c r="BI229" s="35">
        <f t="shared" si="1525"/>
        <v>55213.3</v>
      </c>
      <c r="BJ229" s="35"/>
      <c r="BK229" s="35">
        <f t="shared" si="1526"/>
        <v>55213.3</v>
      </c>
      <c r="BL229" s="35"/>
      <c r="BM229" s="35">
        <f t="shared" si="1527"/>
        <v>55213.3</v>
      </c>
      <c r="BN229" s="35"/>
      <c r="BO229" s="35">
        <f t="shared" si="1528"/>
        <v>55213.3</v>
      </c>
      <c r="BP229" s="46"/>
      <c r="BQ229" s="35">
        <f t="shared" si="1529"/>
        <v>55213.3</v>
      </c>
      <c r="BR229" s="35">
        <v>0</v>
      </c>
      <c r="BS229" s="35"/>
      <c r="BT229" s="35">
        <f t="shared" si="1180"/>
        <v>0</v>
      </c>
      <c r="BU229" s="35"/>
      <c r="BV229" s="35">
        <f t="shared" si="1530"/>
        <v>0</v>
      </c>
      <c r="BW229" s="35"/>
      <c r="BX229" s="35">
        <f t="shared" si="1531"/>
        <v>0</v>
      </c>
      <c r="BY229" s="35"/>
      <c r="BZ229" s="35">
        <f t="shared" si="1532"/>
        <v>0</v>
      </c>
      <c r="CA229" s="35"/>
      <c r="CB229" s="35">
        <f t="shared" si="1533"/>
        <v>0</v>
      </c>
      <c r="CC229" s="35"/>
      <c r="CD229" s="35">
        <f t="shared" si="1534"/>
        <v>0</v>
      </c>
      <c r="CE229" s="35"/>
      <c r="CF229" s="35">
        <f t="shared" si="1535"/>
        <v>0</v>
      </c>
      <c r="CG229" s="35"/>
      <c r="CH229" s="35">
        <f t="shared" si="1536"/>
        <v>0</v>
      </c>
      <c r="CI229" s="35"/>
      <c r="CJ229" s="35">
        <f t="shared" si="1537"/>
        <v>0</v>
      </c>
      <c r="CK229" s="35"/>
      <c r="CL229" s="35">
        <f t="shared" si="1538"/>
        <v>0</v>
      </c>
      <c r="CM229" s="46"/>
      <c r="CN229" s="35">
        <f t="shared" si="1539"/>
        <v>0</v>
      </c>
      <c r="CO229" s="29" t="s">
        <v>279</v>
      </c>
      <c r="CQ229" s="11"/>
    </row>
    <row r="230" spans="1:95" ht="54" x14ac:dyDescent="0.35">
      <c r="A230" s="150"/>
      <c r="B230" s="161"/>
      <c r="C230" s="6" t="s">
        <v>32</v>
      </c>
      <c r="D230" s="35">
        <f>D232+D233</f>
        <v>168913.1</v>
      </c>
      <c r="E230" s="35">
        <f>E232+E233</f>
        <v>-47211.199999999997</v>
      </c>
      <c r="F230" s="35">
        <f t="shared" si="1148"/>
        <v>121701.90000000001</v>
      </c>
      <c r="G230" s="35">
        <f>G232+G233</f>
        <v>1393.4969999999998</v>
      </c>
      <c r="H230" s="35">
        <f t="shared" si="1498"/>
        <v>123095.39700000001</v>
      </c>
      <c r="I230" s="35">
        <f>I232+I233</f>
        <v>-1208.5989999999999</v>
      </c>
      <c r="J230" s="35">
        <f t="shared" si="1499"/>
        <v>121886.79800000001</v>
      </c>
      <c r="K230" s="35">
        <f>K232+K233</f>
        <v>0</v>
      </c>
      <c r="L230" s="35">
        <f t="shared" si="1500"/>
        <v>121886.79800000001</v>
      </c>
      <c r="M230" s="35">
        <f>M232+M233</f>
        <v>0</v>
      </c>
      <c r="N230" s="35">
        <f t="shared" si="1501"/>
        <v>121886.79800000001</v>
      </c>
      <c r="O230" s="78">
        <f>O232+O233</f>
        <v>0</v>
      </c>
      <c r="P230" s="35">
        <f t="shared" si="1502"/>
        <v>121886.79800000001</v>
      </c>
      <c r="Q230" s="35">
        <f>Q232+Q233</f>
        <v>0</v>
      </c>
      <c r="R230" s="35">
        <f t="shared" si="1503"/>
        <v>121886.79800000001</v>
      </c>
      <c r="S230" s="35">
        <f>S232+S233</f>
        <v>0</v>
      </c>
      <c r="T230" s="35">
        <f t="shared" si="1504"/>
        <v>121886.79800000001</v>
      </c>
      <c r="U230" s="35">
        <f>U232+U233</f>
        <v>0</v>
      </c>
      <c r="V230" s="35">
        <f t="shared" si="1505"/>
        <v>121886.79800000001</v>
      </c>
      <c r="W230" s="35">
        <f>W232+W233</f>
        <v>0</v>
      </c>
      <c r="X230" s="35">
        <f t="shared" si="1506"/>
        <v>121886.79800000001</v>
      </c>
      <c r="Y230" s="35">
        <f>Y232+Y233</f>
        <v>0</v>
      </c>
      <c r="Z230" s="35">
        <f t="shared" si="1507"/>
        <v>121886.79800000001</v>
      </c>
      <c r="AA230" s="35">
        <f>AA232+AA233</f>
        <v>0</v>
      </c>
      <c r="AB230" s="35">
        <f t="shared" si="1508"/>
        <v>121886.79800000001</v>
      </c>
      <c r="AC230" s="35">
        <f>AC232+AC233</f>
        <v>0</v>
      </c>
      <c r="AD230" s="35">
        <f t="shared" si="1509"/>
        <v>121886.79800000001</v>
      </c>
      <c r="AE230" s="35">
        <f>AE232+AE233</f>
        <v>124000</v>
      </c>
      <c r="AF230" s="35">
        <f t="shared" si="1510"/>
        <v>245886.79800000001</v>
      </c>
      <c r="AG230" s="35">
        <f>AG232+AG233</f>
        <v>0</v>
      </c>
      <c r="AH230" s="35">
        <f t="shared" si="1511"/>
        <v>245886.79800000001</v>
      </c>
      <c r="AI230" s="35">
        <f>AI232+AI233</f>
        <v>0</v>
      </c>
      <c r="AJ230" s="35">
        <f t="shared" si="1512"/>
        <v>245886.79800000001</v>
      </c>
      <c r="AK230" s="35">
        <f>AK232+AK233</f>
        <v>0</v>
      </c>
      <c r="AL230" s="35">
        <f t="shared" si="1513"/>
        <v>245886.79800000001</v>
      </c>
      <c r="AM230" s="46">
        <f>AM232+AM233</f>
        <v>0</v>
      </c>
      <c r="AN230" s="35">
        <f t="shared" si="1514"/>
        <v>245886.79800000001</v>
      </c>
      <c r="AO230" s="35">
        <f>AO232+AO233</f>
        <v>354156.30000000005</v>
      </c>
      <c r="AP230" s="35">
        <f t="shared" ref="AP230:AR230" si="1550">AP232+AP233</f>
        <v>47211.199999999997</v>
      </c>
      <c r="AQ230" s="35">
        <f t="shared" si="1166"/>
        <v>401367.50000000006</v>
      </c>
      <c r="AR230" s="35">
        <f t="shared" si="1550"/>
        <v>0</v>
      </c>
      <c r="AS230" s="35">
        <f t="shared" si="1517"/>
        <v>401367.50000000006</v>
      </c>
      <c r="AT230" s="35">
        <f t="shared" ref="AT230:AV230" si="1551">AT232+AT233</f>
        <v>0</v>
      </c>
      <c r="AU230" s="35">
        <f t="shared" si="1518"/>
        <v>401367.50000000006</v>
      </c>
      <c r="AV230" s="35">
        <f t="shared" si="1551"/>
        <v>0</v>
      </c>
      <c r="AW230" s="35">
        <f t="shared" si="1519"/>
        <v>401367.50000000006</v>
      </c>
      <c r="AX230" s="35">
        <f t="shared" ref="AX230:AZ230" si="1552">AX232+AX233</f>
        <v>0</v>
      </c>
      <c r="AY230" s="35">
        <f t="shared" si="1520"/>
        <v>401367.50000000006</v>
      </c>
      <c r="AZ230" s="35">
        <f t="shared" si="1552"/>
        <v>0</v>
      </c>
      <c r="BA230" s="35">
        <f t="shared" si="1521"/>
        <v>401367.50000000006</v>
      </c>
      <c r="BB230" s="35">
        <f t="shared" ref="BB230:BD230" si="1553">BB232+BB233</f>
        <v>0</v>
      </c>
      <c r="BC230" s="35">
        <f t="shared" si="1522"/>
        <v>401367.50000000006</v>
      </c>
      <c r="BD230" s="35">
        <f t="shared" si="1553"/>
        <v>0</v>
      </c>
      <c r="BE230" s="35">
        <f t="shared" si="1523"/>
        <v>401367.50000000006</v>
      </c>
      <c r="BF230" s="35">
        <f t="shared" ref="BF230:BH230" si="1554">BF232+BF233</f>
        <v>0</v>
      </c>
      <c r="BG230" s="35">
        <f t="shared" si="1524"/>
        <v>401367.50000000006</v>
      </c>
      <c r="BH230" s="35">
        <f t="shared" si="1554"/>
        <v>0</v>
      </c>
      <c r="BI230" s="35">
        <f t="shared" si="1525"/>
        <v>401367.50000000006</v>
      </c>
      <c r="BJ230" s="35">
        <f t="shared" ref="BJ230:BL230" si="1555">BJ232+BJ233</f>
        <v>-124000</v>
      </c>
      <c r="BK230" s="35">
        <f t="shared" si="1526"/>
        <v>277367.50000000006</v>
      </c>
      <c r="BL230" s="35">
        <f t="shared" si="1555"/>
        <v>0</v>
      </c>
      <c r="BM230" s="35">
        <f t="shared" si="1527"/>
        <v>277367.50000000006</v>
      </c>
      <c r="BN230" s="35">
        <f t="shared" ref="BN230:BP230" si="1556">BN232+BN233</f>
        <v>0</v>
      </c>
      <c r="BO230" s="35">
        <f t="shared" si="1528"/>
        <v>277367.50000000006</v>
      </c>
      <c r="BP230" s="46">
        <f t="shared" si="1556"/>
        <v>0</v>
      </c>
      <c r="BQ230" s="35">
        <f t="shared" si="1529"/>
        <v>277367.50000000006</v>
      </c>
      <c r="BR230" s="35">
        <f t="shared" ref="BR230:BS230" si="1557">BR232+BR233</f>
        <v>0</v>
      </c>
      <c r="BS230" s="35">
        <f t="shared" si="1557"/>
        <v>0</v>
      </c>
      <c r="BT230" s="35">
        <f t="shared" si="1180"/>
        <v>0</v>
      </c>
      <c r="BU230" s="35">
        <f t="shared" ref="BU230:BW230" si="1558">BU232+BU233</f>
        <v>0</v>
      </c>
      <c r="BV230" s="35">
        <f t="shared" si="1530"/>
        <v>0</v>
      </c>
      <c r="BW230" s="35">
        <f t="shared" si="1558"/>
        <v>0</v>
      </c>
      <c r="BX230" s="35">
        <f t="shared" si="1531"/>
        <v>0</v>
      </c>
      <c r="BY230" s="35">
        <f t="shared" ref="BY230:CA230" si="1559">BY232+BY233</f>
        <v>0</v>
      </c>
      <c r="BZ230" s="35">
        <f t="shared" si="1532"/>
        <v>0</v>
      </c>
      <c r="CA230" s="35">
        <f t="shared" si="1559"/>
        <v>0</v>
      </c>
      <c r="CB230" s="35">
        <f t="shared" si="1533"/>
        <v>0</v>
      </c>
      <c r="CC230" s="35">
        <f t="shared" ref="CC230:CE230" si="1560">CC232+CC233</f>
        <v>0</v>
      </c>
      <c r="CD230" s="35">
        <f t="shared" si="1534"/>
        <v>0</v>
      </c>
      <c r="CE230" s="35">
        <f t="shared" si="1560"/>
        <v>0</v>
      </c>
      <c r="CF230" s="35">
        <f t="shared" si="1535"/>
        <v>0</v>
      </c>
      <c r="CG230" s="35">
        <f t="shared" ref="CG230:CI230" si="1561">CG232+CG233</f>
        <v>0</v>
      </c>
      <c r="CH230" s="35">
        <f t="shared" si="1536"/>
        <v>0</v>
      </c>
      <c r="CI230" s="35">
        <f t="shared" si="1561"/>
        <v>0</v>
      </c>
      <c r="CJ230" s="35">
        <f t="shared" si="1537"/>
        <v>0</v>
      </c>
      <c r="CK230" s="35">
        <f t="shared" ref="CK230:CM230" si="1562">CK232+CK233</f>
        <v>0</v>
      </c>
      <c r="CL230" s="35">
        <f t="shared" si="1538"/>
        <v>0</v>
      </c>
      <c r="CM230" s="46">
        <f t="shared" si="1562"/>
        <v>0</v>
      </c>
      <c r="CN230" s="35">
        <f t="shared" si="1539"/>
        <v>0</v>
      </c>
      <c r="CO230" s="29"/>
      <c r="CQ230" s="11"/>
    </row>
    <row r="231" spans="1:95" x14ac:dyDescent="0.35">
      <c r="A231" s="58"/>
      <c r="B231" s="59" t="s">
        <v>5</v>
      </c>
      <c r="C231" s="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78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46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46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46"/>
      <c r="CN231" s="35"/>
      <c r="CO231" s="29"/>
      <c r="CQ231" s="11"/>
    </row>
    <row r="232" spans="1:95" hidden="1" x14ac:dyDescent="0.35">
      <c r="A232" s="42"/>
      <c r="B232" s="43" t="s">
        <v>6</v>
      </c>
      <c r="C232" s="6"/>
      <c r="D232" s="35">
        <v>168913.1</v>
      </c>
      <c r="E232" s="35">
        <v>-47211.199999999997</v>
      </c>
      <c r="F232" s="35">
        <f t="shared" si="1148"/>
        <v>121701.90000000001</v>
      </c>
      <c r="G232" s="35">
        <f>184.898+1208.599</f>
        <v>1393.4969999999998</v>
      </c>
      <c r="H232" s="35">
        <f t="shared" ref="H232:H259" si="1563">F232+G232</f>
        <v>123095.39700000001</v>
      </c>
      <c r="I232" s="35">
        <v>-1208.5989999999999</v>
      </c>
      <c r="J232" s="35">
        <f t="shared" ref="J232:J254" si="1564">H232+I232</f>
        <v>121886.79800000001</v>
      </c>
      <c r="K232" s="35"/>
      <c r="L232" s="35">
        <f t="shared" ref="L232:L254" si="1565">J232+K232</f>
        <v>121886.79800000001</v>
      </c>
      <c r="M232" s="35"/>
      <c r="N232" s="35">
        <f t="shared" ref="N232:N254" si="1566">L232+M232</f>
        <v>121886.79800000001</v>
      </c>
      <c r="O232" s="78"/>
      <c r="P232" s="35">
        <f t="shared" ref="P232:P254" si="1567">N232+O232</f>
        <v>121886.79800000001</v>
      </c>
      <c r="Q232" s="35"/>
      <c r="R232" s="35">
        <f t="shared" ref="R232:R254" si="1568">P232+Q232</f>
        <v>121886.79800000001</v>
      </c>
      <c r="S232" s="35"/>
      <c r="T232" s="35">
        <f t="shared" ref="T232:T254" si="1569">R232+S232</f>
        <v>121886.79800000001</v>
      </c>
      <c r="U232" s="35"/>
      <c r="V232" s="35">
        <f t="shared" ref="V232:V254" si="1570">T232+U232</f>
        <v>121886.79800000001</v>
      </c>
      <c r="W232" s="35"/>
      <c r="X232" s="35">
        <f t="shared" ref="X232:X255" si="1571">V232+W232</f>
        <v>121886.79800000001</v>
      </c>
      <c r="Y232" s="35"/>
      <c r="Z232" s="35">
        <f t="shared" ref="Z232:Z255" si="1572">X232+Y232</f>
        <v>121886.79800000001</v>
      </c>
      <c r="AA232" s="35"/>
      <c r="AB232" s="35">
        <f t="shared" ref="AB232:AB254" si="1573">Z232+AA232</f>
        <v>121886.79800000001</v>
      </c>
      <c r="AC232" s="35"/>
      <c r="AD232" s="35">
        <f t="shared" ref="AD232:AD254" si="1574">AB232+AC232</f>
        <v>121886.79800000001</v>
      </c>
      <c r="AE232" s="35">
        <v>124000</v>
      </c>
      <c r="AF232" s="35">
        <f t="shared" ref="AF232:AF254" si="1575">AD232+AE232</f>
        <v>245886.79800000001</v>
      </c>
      <c r="AG232" s="35"/>
      <c r="AH232" s="35">
        <f t="shared" ref="AH232:AH254" si="1576">AF232+AG232</f>
        <v>245886.79800000001</v>
      </c>
      <c r="AI232" s="35"/>
      <c r="AJ232" s="35">
        <f t="shared" ref="AJ232:AJ254" si="1577">AH232+AI232</f>
        <v>245886.79800000001</v>
      </c>
      <c r="AK232" s="35"/>
      <c r="AL232" s="35">
        <f t="shared" ref="AL232:AL254" si="1578">AJ232+AK232</f>
        <v>245886.79800000001</v>
      </c>
      <c r="AM232" s="46"/>
      <c r="AN232" s="35">
        <f t="shared" ref="AN232:AN254" si="1579">AL232+AM232</f>
        <v>245886.79800000001</v>
      </c>
      <c r="AO232" s="35">
        <v>301943.90000000002</v>
      </c>
      <c r="AP232" s="35">
        <v>47211.199999999997</v>
      </c>
      <c r="AQ232" s="35">
        <f t="shared" si="1166"/>
        <v>349155.10000000003</v>
      </c>
      <c r="AR232" s="35"/>
      <c r="AS232" s="35">
        <f t="shared" ref="AS232:AS259" si="1580">AQ232+AR232</f>
        <v>349155.10000000003</v>
      </c>
      <c r="AT232" s="35"/>
      <c r="AU232" s="35">
        <f t="shared" ref="AU232:AU254" si="1581">AS232+AT232</f>
        <v>349155.10000000003</v>
      </c>
      <c r="AV232" s="35"/>
      <c r="AW232" s="35">
        <f t="shared" ref="AW232:AW254" si="1582">AU232+AV232</f>
        <v>349155.10000000003</v>
      </c>
      <c r="AX232" s="35"/>
      <c r="AY232" s="35">
        <f t="shared" ref="AY232:AY254" si="1583">AW232+AX232</f>
        <v>349155.10000000003</v>
      </c>
      <c r="AZ232" s="35"/>
      <c r="BA232" s="35">
        <f t="shared" ref="BA232:BA254" si="1584">AY232+AZ232</f>
        <v>349155.10000000003</v>
      </c>
      <c r="BB232" s="35"/>
      <c r="BC232" s="35">
        <f t="shared" ref="BC232:BC254" si="1585">BA232+BB232</f>
        <v>349155.10000000003</v>
      </c>
      <c r="BD232" s="35"/>
      <c r="BE232" s="35">
        <f t="shared" ref="BE232:BE254" si="1586">BC232+BD232</f>
        <v>349155.10000000003</v>
      </c>
      <c r="BF232" s="35"/>
      <c r="BG232" s="35">
        <f t="shared" ref="BG232:BG254" si="1587">BE232+BF232</f>
        <v>349155.10000000003</v>
      </c>
      <c r="BH232" s="35"/>
      <c r="BI232" s="35">
        <f t="shared" ref="BI232:BI254" si="1588">BG232+BH232</f>
        <v>349155.10000000003</v>
      </c>
      <c r="BJ232" s="35">
        <v>-124000</v>
      </c>
      <c r="BK232" s="35">
        <f t="shared" ref="BK232:BK254" si="1589">BI232+BJ232</f>
        <v>225155.10000000003</v>
      </c>
      <c r="BL232" s="35"/>
      <c r="BM232" s="35">
        <f t="shared" ref="BM232:BM254" si="1590">BK232+BL232</f>
        <v>225155.10000000003</v>
      </c>
      <c r="BN232" s="35"/>
      <c r="BO232" s="35">
        <f t="shared" ref="BO232:BO254" si="1591">BM232+BN232</f>
        <v>225155.10000000003</v>
      </c>
      <c r="BP232" s="46"/>
      <c r="BQ232" s="35">
        <f t="shared" ref="BQ232:BQ254" si="1592">BO232+BP232</f>
        <v>225155.10000000003</v>
      </c>
      <c r="BR232" s="35">
        <v>0</v>
      </c>
      <c r="BS232" s="35"/>
      <c r="BT232" s="35">
        <f t="shared" si="1180"/>
        <v>0</v>
      </c>
      <c r="BU232" s="35"/>
      <c r="BV232" s="35">
        <f t="shared" ref="BV232:BV259" si="1593">BT232+BU232</f>
        <v>0</v>
      </c>
      <c r="BW232" s="35"/>
      <c r="BX232" s="35">
        <f t="shared" ref="BX232:BX254" si="1594">BV232+BW232</f>
        <v>0</v>
      </c>
      <c r="BY232" s="35"/>
      <c r="BZ232" s="35">
        <f t="shared" ref="BZ232:BZ254" si="1595">BX232+BY232</f>
        <v>0</v>
      </c>
      <c r="CA232" s="35"/>
      <c r="CB232" s="35">
        <f t="shared" ref="CB232:CB254" si="1596">BZ232+CA232</f>
        <v>0</v>
      </c>
      <c r="CC232" s="35"/>
      <c r="CD232" s="35">
        <f t="shared" ref="CD232:CD254" si="1597">CB232+CC232</f>
        <v>0</v>
      </c>
      <c r="CE232" s="35"/>
      <c r="CF232" s="35">
        <f t="shared" ref="CF232:CF254" si="1598">CD232+CE232</f>
        <v>0</v>
      </c>
      <c r="CG232" s="35"/>
      <c r="CH232" s="35">
        <f t="shared" ref="CH232:CH254" si="1599">CF232+CG232</f>
        <v>0</v>
      </c>
      <c r="CI232" s="35"/>
      <c r="CJ232" s="35">
        <f t="shared" ref="CJ232:CJ254" si="1600">CH232+CI232</f>
        <v>0</v>
      </c>
      <c r="CK232" s="35"/>
      <c r="CL232" s="35">
        <f t="shared" ref="CL232:CL254" si="1601">CJ232+CK232</f>
        <v>0</v>
      </c>
      <c r="CM232" s="46"/>
      <c r="CN232" s="35">
        <f t="shared" ref="CN232:CN254" si="1602">CL232+CM232</f>
        <v>0</v>
      </c>
      <c r="CO232" s="29" t="s">
        <v>279</v>
      </c>
      <c r="CP232" s="23" t="s">
        <v>49</v>
      </c>
      <c r="CQ232" s="11"/>
    </row>
    <row r="233" spans="1:95" x14ac:dyDescent="0.35">
      <c r="A233" s="58"/>
      <c r="B233" s="59" t="s">
        <v>30</v>
      </c>
      <c r="C233" s="6"/>
      <c r="D233" s="35">
        <v>0</v>
      </c>
      <c r="E233" s="35"/>
      <c r="F233" s="35">
        <f t="shared" si="1148"/>
        <v>0</v>
      </c>
      <c r="G233" s="35"/>
      <c r="H233" s="35">
        <f t="shared" si="1563"/>
        <v>0</v>
      </c>
      <c r="I233" s="35"/>
      <c r="J233" s="35">
        <f t="shared" si="1564"/>
        <v>0</v>
      </c>
      <c r="K233" s="35"/>
      <c r="L233" s="35">
        <f t="shared" si="1565"/>
        <v>0</v>
      </c>
      <c r="M233" s="35"/>
      <c r="N233" s="35">
        <f t="shared" si="1566"/>
        <v>0</v>
      </c>
      <c r="O233" s="78"/>
      <c r="P233" s="35">
        <f t="shared" si="1567"/>
        <v>0</v>
      </c>
      <c r="Q233" s="35"/>
      <c r="R233" s="35">
        <f t="shared" si="1568"/>
        <v>0</v>
      </c>
      <c r="S233" s="35"/>
      <c r="T233" s="35">
        <f t="shared" si="1569"/>
        <v>0</v>
      </c>
      <c r="U233" s="35"/>
      <c r="V233" s="35">
        <f t="shared" si="1570"/>
        <v>0</v>
      </c>
      <c r="W233" s="35"/>
      <c r="X233" s="35">
        <f t="shared" si="1571"/>
        <v>0</v>
      </c>
      <c r="Y233" s="35"/>
      <c r="Z233" s="35">
        <f t="shared" si="1572"/>
        <v>0</v>
      </c>
      <c r="AA233" s="35"/>
      <c r="AB233" s="35">
        <f t="shared" si="1573"/>
        <v>0</v>
      </c>
      <c r="AC233" s="35"/>
      <c r="AD233" s="35">
        <f t="shared" si="1574"/>
        <v>0</v>
      </c>
      <c r="AE233" s="35"/>
      <c r="AF233" s="35">
        <f t="shared" si="1575"/>
        <v>0</v>
      </c>
      <c r="AG233" s="35"/>
      <c r="AH233" s="35">
        <f t="shared" si="1576"/>
        <v>0</v>
      </c>
      <c r="AI233" s="35"/>
      <c r="AJ233" s="35">
        <f t="shared" si="1577"/>
        <v>0</v>
      </c>
      <c r="AK233" s="35"/>
      <c r="AL233" s="35">
        <f t="shared" si="1578"/>
        <v>0</v>
      </c>
      <c r="AM233" s="46"/>
      <c r="AN233" s="35">
        <f t="shared" si="1579"/>
        <v>0</v>
      </c>
      <c r="AO233" s="35">
        <v>52212.4</v>
      </c>
      <c r="AP233" s="35"/>
      <c r="AQ233" s="35">
        <f t="shared" si="1166"/>
        <v>52212.4</v>
      </c>
      <c r="AR233" s="35"/>
      <c r="AS233" s="35">
        <f t="shared" si="1580"/>
        <v>52212.4</v>
      </c>
      <c r="AT233" s="35"/>
      <c r="AU233" s="35">
        <f t="shared" si="1581"/>
        <v>52212.4</v>
      </c>
      <c r="AV233" s="35"/>
      <c r="AW233" s="35">
        <f t="shared" si="1582"/>
        <v>52212.4</v>
      </c>
      <c r="AX233" s="35"/>
      <c r="AY233" s="35">
        <f t="shared" si="1583"/>
        <v>52212.4</v>
      </c>
      <c r="AZ233" s="35"/>
      <c r="BA233" s="35">
        <f t="shared" si="1584"/>
        <v>52212.4</v>
      </c>
      <c r="BB233" s="35"/>
      <c r="BC233" s="35">
        <f t="shared" si="1585"/>
        <v>52212.4</v>
      </c>
      <c r="BD233" s="35"/>
      <c r="BE233" s="35">
        <f t="shared" si="1586"/>
        <v>52212.4</v>
      </c>
      <c r="BF233" s="35"/>
      <c r="BG233" s="35">
        <f t="shared" si="1587"/>
        <v>52212.4</v>
      </c>
      <c r="BH233" s="35"/>
      <c r="BI233" s="35">
        <f t="shared" si="1588"/>
        <v>52212.4</v>
      </c>
      <c r="BJ233" s="35"/>
      <c r="BK233" s="35">
        <f t="shared" si="1589"/>
        <v>52212.4</v>
      </c>
      <c r="BL233" s="35"/>
      <c r="BM233" s="35">
        <f t="shared" si="1590"/>
        <v>52212.4</v>
      </c>
      <c r="BN233" s="35"/>
      <c r="BO233" s="35">
        <f t="shared" si="1591"/>
        <v>52212.4</v>
      </c>
      <c r="BP233" s="46"/>
      <c r="BQ233" s="35">
        <f t="shared" si="1592"/>
        <v>52212.4</v>
      </c>
      <c r="BR233" s="35">
        <v>0</v>
      </c>
      <c r="BS233" s="35"/>
      <c r="BT233" s="35">
        <f t="shared" si="1180"/>
        <v>0</v>
      </c>
      <c r="BU233" s="35"/>
      <c r="BV233" s="35">
        <f t="shared" si="1593"/>
        <v>0</v>
      </c>
      <c r="BW233" s="35"/>
      <c r="BX233" s="35">
        <f t="shared" si="1594"/>
        <v>0</v>
      </c>
      <c r="BY233" s="35"/>
      <c r="BZ233" s="35">
        <f t="shared" si="1595"/>
        <v>0</v>
      </c>
      <c r="CA233" s="35"/>
      <c r="CB233" s="35">
        <f t="shared" si="1596"/>
        <v>0</v>
      </c>
      <c r="CC233" s="35"/>
      <c r="CD233" s="35">
        <f t="shared" si="1597"/>
        <v>0</v>
      </c>
      <c r="CE233" s="35"/>
      <c r="CF233" s="35">
        <f t="shared" si="1598"/>
        <v>0</v>
      </c>
      <c r="CG233" s="35"/>
      <c r="CH233" s="35">
        <f t="shared" si="1599"/>
        <v>0</v>
      </c>
      <c r="CI233" s="35"/>
      <c r="CJ233" s="35">
        <f t="shared" si="1600"/>
        <v>0</v>
      </c>
      <c r="CK233" s="35"/>
      <c r="CL233" s="35">
        <f t="shared" si="1601"/>
        <v>0</v>
      </c>
      <c r="CM233" s="46"/>
      <c r="CN233" s="35">
        <f t="shared" si="1602"/>
        <v>0</v>
      </c>
      <c r="CO233" s="29" t="s">
        <v>279</v>
      </c>
      <c r="CQ233" s="11"/>
    </row>
    <row r="234" spans="1:95" ht="54" x14ac:dyDescent="0.35">
      <c r="A234" s="1" t="s">
        <v>247</v>
      </c>
      <c r="B234" s="59" t="s">
        <v>123</v>
      </c>
      <c r="C234" s="6" t="s">
        <v>32</v>
      </c>
      <c r="D234" s="35">
        <v>3500</v>
      </c>
      <c r="E234" s="35"/>
      <c r="F234" s="35">
        <f t="shared" si="1148"/>
        <v>3500</v>
      </c>
      <c r="G234" s="35"/>
      <c r="H234" s="35">
        <f t="shared" si="1563"/>
        <v>3500</v>
      </c>
      <c r="I234" s="35"/>
      <c r="J234" s="35">
        <f t="shared" si="1564"/>
        <v>3500</v>
      </c>
      <c r="K234" s="35"/>
      <c r="L234" s="35">
        <f t="shared" si="1565"/>
        <v>3500</v>
      </c>
      <c r="M234" s="35"/>
      <c r="N234" s="35">
        <f t="shared" si="1566"/>
        <v>3500</v>
      </c>
      <c r="O234" s="78"/>
      <c r="P234" s="35">
        <f t="shared" si="1567"/>
        <v>3500</v>
      </c>
      <c r="Q234" s="35"/>
      <c r="R234" s="35">
        <f t="shared" si="1568"/>
        <v>3500</v>
      </c>
      <c r="S234" s="35"/>
      <c r="T234" s="35">
        <f t="shared" si="1569"/>
        <v>3500</v>
      </c>
      <c r="U234" s="35"/>
      <c r="V234" s="35">
        <f t="shared" si="1570"/>
        <v>3500</v>
      </c>
      <c r="W234" s="35"/>
      <c r="X234" s="35">
        <f t="shared" si="1571"/>
        <v>3500</v>
      </c>
      <c r="Y234" s="35"/>
      <c r="Z234" s="35">
        <f t="shared" si="1572"/>
        <v>3500</v>
      </c>
      <c r="AA234" s="35"/>
      <c r="AB234" s="35">
        <f t="shared" si="1573"/>
        <v>3500</v>
      </c>
      <c r="AC234" s="35"/>
      <c r="AD234" s="35">
        <f t="shared" si="1574"/>
        <v>3500</v>
      </c>
      <c r="AE234" s="35"/>
      <c r="AF234" s="35">
        <f t="shared" si="1575"/>
        <v>3500</v>
      </c>
      <c r="AG234" s="35"/>
      <c r="AH234" s="35">
        <f t="shared" si="1576"/>
        <v>3500</v>
      </c>
      <c r="AI234" s="35"/>
      <c r="AJ234" s="35">
        <f t="shared" si="1577"/>
        <v>3500</v>
      </c>
      <c r="AK234" s="35"/>
      <c r="AL234" s="35">
        <f t="shared" si="1578"/>
        <v>3500</v>
      </c>
      <c r="AM234" s="46"/>
      <c r="AN234" s="35">
        <f t="shared" si="1579"/>
        <v>3500</v>
      </c>
      <c r="AO234" s="35">
        <v>0</v>
      </c>
      <c r="AP234" s="35"/>
      <c r="AQ234" s="35">
        <f t="shared" si="1166"/>
        <v>0</v>
      </c>
      <c r="AR234" s="35"/>
      <c r="AS234" s="35">
        <f t="shared" si="1580"/>
        <v>0</v>
      </c>
      <c r="AT234" s="35"/>
      <c r="AU234" s="35">
        <f t="shared" si="1581"/>
        <v>0</v>
      </c>
      <c r="AV234" s="35"/>
      <c r="AW234" s="35">
        <f t="shared" si="1582"/>
        <v>0</v>
      </c>
      <c r="AX234" s="35"/>
      <c r="AY234" s="35">
        <f t="shared" si="1583"/>
        <v>0</v>
      </c>
      <c r="AZ234" s="35"/>
      <c r="BA234" s="35">
        <f t="shared" si="1584"/>
        <v>0</v>
      </c>
      <c r="BB234" s="35"/>
      <c r="BC234" s="35">
        <f t="shared" si="1585"/>
        <v>0</v>
      </c>
      <c r="BD234" s="35"/>
      <c r="BE234" s="35">
        <f t="shared" si="1586"/>
        <v>0</v>
      </c>
      <c r="BF234" s="35"/>
      <c r="BG234" s="35">
        <f t="shared" si="1587"/>
        <v>0</v>
      </c>
      <c r="BH234" s="35"/>
      <c r="BI234" s="35">
        <f t="shared" si="1588"/>
        <v>0</v>
      </c>
      <c r="BJ234" s="35"/>
      <c r="BK234" s="35">
        <f t="shared" si="1589"/>
        <v>0</v>
      </c>
      <c r="BL234" s="35"/>
      <c r="BM234" s="35">
        <f t="shared" si="1590"/>
        <v>0</v>
      </c>
      <c r="BN234" s="35"/>
      <c r="BO234" s="35">
        <f t="shared" si="1591"/>
        <v>0</v>
      </c>
      <c r="BP234" s="46"/>
      <c r="BQ234" s="35">
        <f t="shared" si="1592"/>
        <v>0</v>
      </c>
      <c r="BR234" s="35">
        <v>224073.8</v>
      </c>
      <c r="BS234" s="35"/>
      <c r="BT234" s="35">
        <f t="shared" si="1180"/>
        <v>224073.8</v>
      </c>
      <c r="BU234" s="35"/>
      <c r="BV234" s="35">
        <f t="shared" si="1593"/>
        <v>224073.8</v>
      </c>
      <c r="BW234" s="35"/>
      <c r="BX234" s="35">
        <f t="shared" si="1594"/>
        <v>224073.8</v>
      </c>
      <c r="BY234" s="35"/>
      <c r="BZ234" s="35">
        <f t="shared" si="1595"/>
        <v>224073.8</v>
      </c>
      <c r="CA234" s="35"/>
      <c r="CB234" s="35">
        <f t="shared" si="1596"/>
        <v>224073.8</v>
      </c>
      <c r="CC234" s="35"/>
      <c r="CD234" s="35">
        <f t="shared" si="1597"/>
        <v>224073.8</v>
      </c>
      <c r="CE234" s="35"/>
      <c r="CF234" s="35">
        <f t="shared" si="1598"/>
        <v>224073.8</v>
      </c>
      <c r="CG234" s="35"/>
      <c r="CH234" s="35">
        <f t="shared" si="1599"/>
        <v>224073.8</v>
      </c>
      <c r="CI234" s="35"/>
      <c r="CJ234" s="35">
        <f t="shared" si="1600"/>
        <v>224073.8</v>
      </c>
      <c r="CK234" s="35"/>
      <c r="CL234" s="35">
        <f t="shared" si="1601"/>
        <v>224073.8</v>
      </c>
      <c r="CM234" s="46"/>
      <c r="CN234" s="35">
        <f t="shared" si="1602"/>
        <v>224073.8</v>
      </c>
      <c r="CO234" s="29" t="s">
        <v>280</v>
      </c>
      <c r="CQ234" s="11"/>
    </row>
    <row r="235" spans="1:95" ht="54" x14ac:dyDescent="0.35">
      <c r="A235" s="1" t="s">
        <v>248</v>
      </c>
      <c r="B235" s="59" t="s">
        <v>124</v>
      </c>
      <c r="C235" s="6" t="s">
        <v>32</v>
      </c>
      <c r="D235" s="35">
        <v>61.7</v>
      </c>
      <c r="E235" s="35"/>
      <c r="F235" s="35">
        <f t="shared" si="1148"/>
        <v>61.7</v>
      </c>
      <c r="G235" s="35"/>
      <c r="H235" s="35">
        <f t="shared" si="1563"/>
        <v>61.7</v>
      </c>
      <c r="I235" s="35"/>
      <c r="J235" s="35">
        <f t="shared" si="1564"/>
        <v>61.7</v>
      </c>
      <c r="K235" s="35"/>
      <c r="L235" s="35">
        <f t="shared" si="1565"/>
        <v>61.7</v>
      </c>
      <c r="M235" s="35"/>
      <c r="N235" s="35">
        <f t="shared" si="1566"/>
        <v>61.7</v>
      </c>
      <c r="O235" s="78"/>
      <c r="P235" s="35">
        <f t="shared" si="1567"/>
        <v>61.7</v>
      </c>
      <c r="Q235" s="35"/>
      <c r="R235" s="35">
        <f t="shared" si="1568"/>
        <v>61.7</v>
      </c>
      <c r="S235" s="35">
        <v>-61.7</v>
      </c>
      <c r="T235" s="35">
        <f t="shared" si="1569"/>
        <v>0</v>
      </c>
      <c r="U235" s="35"/>
      <c r="V235" s="35">
        <f t="shared" si="1570"/>
        <v>0</v>
      </c>
      <c r="W235" s="35"/>
      <c r="X235" s="35">
        <f t="shared" si="1571"/>
        <v>0</v>
      </c>
      <c r="Y235" s="35"/>
      <c r="Z235" s="35">
        <f t="shared" si="1572"/>
        <v>0</v>
      </c>
      <c r="AA235" s="35"/>
      <c r="AB235" s="35">
        <f t="shared" si="1573"/>
        <v>0</v>
      </c>
      <c r="AC235" s="35"/>
      <c r="AD235" s="35">
        <f t="shared" si="1574"/>
        <v>0</v>
      </c>
      <c r="AE235" s="35"/>
      <c r="AF235" s="35">
        <f t="shared" si="1575"/>
        <v>0</v>
      </c>
      <c r="AG235" s="35"/>
      <c r="AH235" s="35">
        <f t="shared" si="1576"/>
        <v>0</v>
      </c>
      <c r="AI235" s="35"/>
      <c r="AJ235" s="35">
        <f t="shared" si="1577"/>
        <v>0</v>
      </c>
      <c r="AK235" s="35"/>
      <c r="AL235" s="35">
        <f t="shared" si="1578"/>
        <v>0</v>
      </c>
      <c r="AM235" s="46"/>
      <c r="AN235" s="35">
        <f t="shared" si="1579"/>
        <v>0</v>
      </c>
      <c r="AO235" s="35">
        <v>244606.1</v>
      </c>
      <c r="AP235" s="35"/>
      <c r="AQ235" s="35">
        <f t="shared" si="1166"/>
        <v>244606.1</v>
      </c>
      <c r="AR235" s="35"/>
      <c r="AS235" s="35">
        <f t="shared" si="1580"/>
        <v>244606.1</v>
      </c>
      <c r="AT235" s="35"/>
      <c r="AU235" s="35">
        <f t="shared" si="1581"/>
        <v>244606.1</v>
      </c>
      <c r="AV235" s="35"/>
      <c r="AW235" s="35">
        <f t="shared" si="1582"/>
        <v>244606.1</v>
      </c>
      <c r="AX235" s="35"/>
      <c r="AY235" s="35">
        <f t="shared" si="1583"/>
        <v>244606.1</v>
      </c>
      <c r="AZ235" s="35">
        <v>-205067.01699999999</v>
      </c>
      <c r="BA235" s="35">
        <f t="shared" si="1584"/>
        <v>39539.083000000013</v>
      </c>
      <c r="BB235" s="35"/>
      <c r="BC235" s="35">
        <f t="shared" si="1585"/>
        <v>39539.083000000013</v>
      </c>
      <c r="BD235" s="35"/>
      <c r="BE235" s="35">
        <f t="shared" si="1586"/>
        <v>39539.083000000013</v>
      </c>
      <c r="BF235" s="35">
        <v>-32755.539000000001</v>
      </c>
      <c r="BG235" s="35">
        <f t="shared" si="1587"/>
        <v>6783.5440000000126</v>
      </c>
      <c r="BH235" s="35"/>
      <c r="BI235" s="35">
        <f t="shared" si="1588"/>
        <v>6783.5440000000126</v>
      </c>
      <c r="BJ235" s="35"/>
      <c r="BK235" s="35">
        <f t="shared" si="1589"/>
        <v>6783.5440000000126</v>
      </c>
      <c r="BL235" s="35"/>
      <c r="BM235" s="35">
        <f t="shared" si="1590"/>
        <v>6783.5440000000126</v>
      </c>
      <c r="BN235" s="35"/>
      <c r="BO235" s="35">
        <f t="shared" si="1591"/>
        <v>6783.5440000000126</v>
      </c>
      <c r="BP235" s="46"/>
      <c r="BQ235" s="35">
        <f t="shared" si="1592"/>
        <v>6783.5440000000126</v>
      </c>
      <c r="BR235" s="35">
        <v>103801.60000000001</v>
      </c>
      <c r="BS235" s="35"/>
      <c r="BT235" s="35">
        <f t="shared" si="1180"/>
        <v>103801.60000000001</v>
      </c>
      <c r="BU235" s="35"/>
      <c r="BV235" s="35">
        <f t="shared" si="1593"/>
        <v>103801.60000000001</v>
      </c>
      <c r="BW235" s="35"/>
      <c r="BX235" s="35">
        <f t="shared" si="1594"/>
        <v>103801.60000000001</v>
      </c>
      <c r="BY235" s="35"/>
      <c r="BZ235" s="35">
        <f t="shared" si="1595"/>
        <v>103801.60000000001</v>
      </c>
      <c r="CA235" s="35"/>
      <c r="CB235" s="35">
        <f t="shared" si="1596"/>
        <v>103801.60000000001</v>
      </c>
      <c r="CC235" s="35">
        <v>-103801.60000000001</v>
      </c>
      <c r="CD235" s="35">
        <f t="shared" si="1597"/>
        <v>0</v>
      </c>
      <c r="CE235" s="35"/>
      <c r="CF235" s="35">
        <f t="shared" si="1598"/>
        <v>0</v>
      </c>
      <c r="CG235" s="35"/>
      <c r="CH235" s="35">
        <f t="shared" si="1599"/>
        <v>0</v>
      </c>
      <c r="CI235" s="35"/>
      <c r="CJ235" s="35">
        <f t="shared" si="1600"/>
        <v>0</v>
      </c>
      <c r="CK235" s="35"/>
      <c r="CL235" s="35">
        <f t="shared" si="1601"/>
        <v>0</v>
      </c>
      <c r="CM235" s="46"/>
      <c r="CN235" s="35">
        <f t="shared" si="1602"/>
        <v>0</v>
      </c>
      <c r="CO235" s="29" t="s">
        <v>281</v>
      </c>
      <c r="CQ235" s="11"/>
    </row>
    <row r="236" spans="1:95" ht="54" x14ac:dyDescent="0.35">
      <c r="A236" s="1" t="s">
        <v>249</v>
      </c>
      <c r="B236" s="59" t="s">
        <v>282</v>
      </c>
      <c r="C236" s="6" t="s">
        <v>32</v>
      </c>
      <c r="D236" s="35">
        <v>0</v>
      </c>
      <c r="E236" s="35"/>
      <c r="F236" s="35">
        <f t="shared" si="1148"/>
        <v>0</v>
      </c>
      <c r="G236" s="35"/>
      <c r="H236" s="35">
        <f t="shared" si="1563"/>
        <v>0</v>
      </c>
      <c r="I236" s="35"/>
      <c r="J236" s="35">
        <f t="shared" si="1564"/>
        <v>0</v>
      </c>
      <c r="K236" s="35"/>
      <c r="L236" s="35">
        <f t="shared" si="1565"/>
        <v>0</v>
      </c>
      <c r="M236" s="35"/>
      <c r="N236" s="35">
        <f t="shared" si="1566"/>
        <v>0</v>
      </c>
      <c r="O236" s="78"/>
      <c r="P236" s="35">
        <f t="shared" si="1567"/>
        <v>0</v>
      </c>
      <c r="Q236" s="35"/>
      <c r="R236" s="35">
        <f t="shared" si="1568"/>
        <v>0</v>
      </c>
      <c r="S236" s="35"/>
      <c r="T236" s="35">
        <f t="shared" si="1569"/>
        <v>0</v>
      </c>
      <c r="U236" s="35"/>
      <c r="V236" s="35">
        <f t="shared" si="1570"/>
        <v>0</v>
      </c>
      <c r="W236" s="35"/>
      <c r="X236" s="35">
        <f t="shared" si="1571"/>
        <v>0</v>
      </c>
      <c r="Y236" s="35"/>
      <c r="Z236" s="35">
        <f t="shared" si="1572"/>
        <v>0</v>
      </c>
      <c r="AA236" s="35"/>
      <c r="AB236" s="35">
        <f t="shared" si="1573"/>
        <v>0</v>
      </c>
      <c r="AC236" s="35"/>
      <c r="AD236" s="35">
        <f t="shared" si="1574"/>
        <v>0</v>
      </c>
      <c r="AE236" s="35"/>
      <c r="AF236" s="35">
        <f t="shared" si="1575"/>
        <v>0</v>
      </c>
      <c r="AG236" s="35"/>
      <c r="AH236" s="35">
        <f t="shared" si="1576"/>
        <v>0</v>
      </c>
      <c r="AI236" s="35"/>
      <c r="AJ236" s="35">
        <f t="shared" si="1577"/>
        <v>0</v>
      </c>
      <c r="AK236" s="35"/>
      <c r="AL236" s="35">
        <f t="shared" si="1578"/>
        <v>0</v>
      </c>
      <c r="AM236" s="46"/>
      <c r="AN236" s="35">
        <f t="shared" si="1579"/>
        <v>0</v>
      </c>
      <c r="AO236" s="35">
        <v>0</v>
      </c>
      <c r="AP236" s="35"/>
      <c r="AQ236" s="35">
        <f t="shared" si="1166"/>
        <v>0</v>
      </c>
      <c r="AR236" s="35"/>
      <c r="AS236" s="35">
        <f t="shared" si="1580"/>
        <v>0</v>
      </c>
      <c r="AT236" s="35"/>
      <c r="AU236" s="35">
        <f t="shared" si="1581"/>
        <v>0</v>
      </c>
      <c r="AV236" s="35"/>
      <c r="AW236" s="35">
        <f t="shared" si="1582"/>
        <v>0</v>
      </c>
      <c r="AX236" s="35"/>
      <c r="AY236" s="35">
        <f t="shared" si="1583"/>
        <v>0</v>
      </c>
      <c r="AZ236" s="35"/>
      <c r="BA236" s="35">
        <f t="shared" si="1584"/>
        <v>0</v>
      </c>
      <c r="BB236" s="35"/>
      <c r="BC236" s="35">
        <f t="shared" si="1585"/>
        <v>0</v>
      </c>
      <c r="BD236" s="35"/>
      <c r="BE236" s="35">
        <f t="shared" si="1586"/>
        <v>0</v>
      </c>
      <c r="BF236" s="35"/>
      <c r="BG236" s="35">
        <f t="shared" si="1587"/>
        <v>0</v>
      </c>
      <c r="BH236" s="35"/>
      <c r="BI236" s="35">
        <f t="shared" si="1588"/>
        <v>0</v>
      </c>
      <c r="BJ236" s="35"/>
      <c r="BK236" s="35">
        <f t="shared" si="1589"/>
        <v>0</v>
      </c>
      <c r="BL236" s="35"/>
      <c r="BM236" s="35">
        <f t="shared" si="1590"/>
        <v>0</v>
      </c>
      <c r="BN236" s="35"/>
      <c r="BO236" s="35">
        <f t="shared" si="1591"/>
        <v>0</v>
      </c>
      <c r="BP236" s="46"/>
      <c r="BQ236" s="35">
        <f t="shared" si="1592"/>
        <v>0</v>
      </c>
      <c r="BR236" s="35">
        <v>11961.8</v>
      </c>
      <c r="BS236" s="35"/>
      <c r="BT236" s="35">
        <f t="shared" si="1180"/>
        <v>11961.8</v>
      </c>
      <c r="BU236" s="35"/>
      <c r="BV236" s="35">
        <f t="shared" si="1593"/>
        <v>11961.8</v>
      </c>
      <c r="BW236" s="35"/>
      <c r="BX236" s="35">
        <f t="shared" si="1594"/>
        <v>11961.8</v>
      </c>
      <c r="BY236" s="35"/>
      <c r="BZ236" s="35">
        <f t="shared" si="1595"/>
        <v>11961.8</v>
      </c>
      <c r="CA236" s="35"/>
      <c r="CB236" s="35">
        <f t="shared" si="1596"/>
        <v>11961.8</v>
      </c>
      <c r="CC236" s="35"/>
      <c r="CD236" s="35">
        <f t="shared" si="1597"/>
        <v>11961.8</v>
      </c>
      <c r="CE236" s="35"/>
      <c r="CF236" s="35">
        <f t="shared" si="1598"/>
        <v>11961.8</v>
      </c>
      <c r="CG236" s="35"/>
      <c r="CH236" s="35">
        <f t="shared" si="1599"/>
        <v>11961.8</v>
      </c>
      <c r="CI236" s="35"/>
      <c r="CJ236" s="35">
        <f t="shared" si="1600"/>
        <v>11961.8</v>
      </c>
      <c r="CK236" s="35"/>
      <c r="CL236" s="35">
        <f t="shared" si="1601"/>
        <v>11961.8</v>
      </c>
      <c r="CM236" s="46"/>
      <c r="CN236" s="35">
        <f t="shared" si="1602"/>
        <v>11961.8</v>
      </c>
      <c r="CO236" s="29" t="s">
        <v>283</v>
      </c>
      <c r="CQ236" s="11"/>
    </row>
    <row r="237" spans="1:95" ht="54" x14ac:dyDescent="0.35">
      <c r="A237" s="1" t="s">
        <v>250</v>
      </c>
      <c r="B237" s="59" t="s">
        <v>125</v>
      </c>
      <c r="C237" s="6" t="s">
        <v>32</v>
      </c>
      <c r="D237" s="35">
        <v>0</v>
      </c>
      <c r="E237" s="35"/>
      <c r="F237" s="35">
        <f t="shared" si="1148"/>
        <v>0</v>
      </c>
      <c r="G237" s="35"/>
      <c r="H237" s="35">
        <f t="shared" si="1563"/>
        <v>0</v>
      </c>
      <c r="I237" s="35"/>
      <c r="J237" s="35">
        <f t="shared" si="1564"/>
        <v>0</v>
      </c>
      <c r="K237" s="35"/>
      <c r="L237" s="35">
        <f t="shared" si="1565"/>
        <v>0</v>
      </c>
      <c r="M237" s="35"/>
      <c r="N237" s="35">
        <f t="shared" si="1566"/>
        <v>0</v>
      </c>
      <c r="O237" s="78"/>
      <c r="P237" s="35">
        <f t="shared" si="1567"/>
        <v>0</v>
      </c>
      <c r="Q237" s="35"/>
      <c r="R237" s="35">
        <f t="shared" si="1568"/>
        <v>0</v>
      </c>
      <c r="S237" s="35"/>
      <c r="T237" s="35">
        <f t="shared" si="1569"/>
        <v>0</v>
      </c>
      <c r="U237" s="35"/>
      <c r="V237" s="35">
        <f t="shared" si="1570"/>
        <v>0</v>
      </c>
      <c r="W237" s="35"/>
      <c r="X237" s="35">
        <f t="shared" si="1571"/>
        <v>0</v>
      </c>
      <c r="Y237" s="35"/>
      <c r="Z237" s="35">
        <f t="shared" si="1572"/>
        <v>0</v>
      </c>
      <c r="AA237" s="35"/>
      <c r="AB237" s="35">
        <f t="shared" si="1573"/>
        <v>0</v>
      </c>
      <c r="AC237" s="35"/>
      <c r="AD237" s="35">
        <f t="shared" si="1574"/>
        <v>0</v>
      </c>
      <c r="AE237" s="35"/>
      <c r="AF237" s="35">
        <f t="shared" si="1575"/>
        <v>0</v>
      </c>
      <c r="AG237" s="35"/>
      <c r="AH237" s="35">
        <f t="shared" si="1576"/>
        <v>0</v>
      </c>
      <c r="AI237" s="35"/>
      <c r="AJ237" s="35">
        <f t="shared" si="1577"/>
        <v>0</v>
      </c>
      <c r="AK237" s="35"/>
      <c r="AL237" s="35">
        <f t="shared" si="1578"/>
        <v>0</v>
      </c>
      <c r="AM237" s="46"/>
      <c r="AN237" s="35">
        <f t="shared" si="1579"/>
        <v>0</v>
      </c>
      <c r="AO237" s="35">
        <v>99857.7</v>
      </c>
      <c r="AP237" s="35"/>
      <c r="AQ237" s="35">
        <f t="shared" si="1166"/>
        <v>99857.7</v>
      </c>
      <c r="AR237" s="35"/>
      <c r="AS237" s="35">
        <f t="shared" si="1580"/>
        <v>99857.7</v>
      </c>
      <c r="AT237" s="35"/>
      <c r="AU237" s="35">
        <f t="shared" si="1581"/>
        <v>99857.7</v>
      </c>
      <c r="AV237" s="35"/>
      <c r="AW237" s="35">
        <f t="shared" si="1582"/>
        <v>99857.7</v>
      </c>
      <c r="AX237" s="35"/>
      <c r="AY237" s="35">
        <f t="shared" si="1583"/>
        <v>99857.7</v>
      </c>
      <c r="AZ237" s="35"/>
      <c r="BA237" s="35">
        <f t="shared" si="1584"/>
        <v>99857.7</v>
      </c>
      <c r="BB237" s="35"/>
      <c r="BC237" s="35">
        <f t="shared" si="1585"/>
        <v>99857.7</v>
      </c>
      <c r="BD237" s="35"/>
      <c r="BE237" s="35">
        <f t="shared" si="1586"/>
        <v>99857.7</v>
      </c>
      <c r="BF237" s="35"/>
      <c r="BG237" s="35">
        <f t="shared" si="1587"/>
        <v>99857.7</v>
      </c>
      <c r="BH237" s="35"/>
      <c r="BI237" s="35">
        <f t="shared" si="1588"/>
        <v>99857.7</v>
      </c>
      <c r="BJ237" s="35"/>
      <c r="BK237" s="35">
        <f t="shared" si="1589"/>
        <v>99857.7</v>
      </c>
      <c r="BL237" s="35"/>
      <c r="BM237" s="35">
        <f t="shared" si="1590"/>
        <v>99857.7</v>
      </c>
      <c r="BN237" s="35"/>
      <c r="BO237" s="35">
        <f t="shared" si="1591"/>
        <v>99857.7</v>
      </c>
      <c r="BP237" s="46"/>
      <c r="BQ237" s="35">
        <f t="shared" si="1592"/>
        <v>99857.7</v>
      </c>
      <c r="BR237" s="35">
        <v>0</v>
      </c>
      <c r="BS237" s="35"/>
      <c r="BT237" s="35">
        <f t="shared" si="1180"/>
        <v>0</v>
      </c>
      <c r="BU237" s="35"/>
      <c r="BV237" s="35">
        <f t="shared" si="1593"/>
        <v>0</v>
      </c>
      <c r="BW237" s="35"/>
      <c r="BX237" s="35">
        <f t="shared" si="1594"/>
        <v>0</v>
      </c>
      <c r="BY237" s="35"/>
      <c r="BZ237" s="35">
        <f t="shared" si="1595"/>
        <v>0</v>
      </c>
      <c r="CA237" s="35"/>
      <c r="CB237" s="35">
        <f t="shared" si="1596"/>
        <v>0</v>
      </c>
      <c r="CC237" s="35"/>
      <c r="CD237" s="35">
        <f t="shared" si="1597"/>
        <v>0</v>
      </c>
      <c r="CE237" s="35"/>
      <c r="CF237" s="35">
        <f t="shared" si="1598"/>
        <v>0</v>
      </c>
      <c r="CG237" s="35"/>
      <c r="CH237" s="35">
        <f t="shared" si="1599"/>
        <v>0</v>
      </c>
      <c r="CI237" s="35"/>
      <c r="CJ237" s="35">
        <f t="shared" si="1600"/>
        <v>0</v>
      </c>
      <c r="CK237" s="35"/>
      <c r="CL237" s="35">
        <f t="shared" si="1601"/>
        <v>0</v>
      </c>
      <c r="CM237" s="46"/>
      <c r="CN237" s="35">
        <f t="shared" si="1602"/>
        <v>0</v>
      </c>
      <c r="CO237" s="29" t="s">
        <v>284</v>
      </c>
      <c r="CQ237" s="11"/>
    </row>
    <row r="238" spans="1:95" ht="54" x14ac:dyDescent="0.35">
      <c r="A238" s="1" t="s">
        <v>251</v>
      </c>
      <c r="B238" s="59" t="s">
        <v>318</v>
      </c>
      <c r="C238" s="6" t="s">
        <v>32</v>
      </c>
      <c r="D238" s="35"/>
      <c r="E238" s="35"/>
      <c r="F238" s="35"/>
      <c r="G238" s="35">
        <v>2055.8510000000001</v>
      </c>
      <c r="H238" s="35">
        <f t="shared" si="1563"/>
        <v>2055.8510000000001</v>
      </c>
      <c r="I238" s="35"/>
      <c r="J238" s="35">
        <f t="shared" si="1564"/>
        <v>2055.8510000000001</v>
      </c>
      <c r="K238" s="35"/>
      <c r="L238" s="35">
        <f t="shared" si="1565"/>
        <v>2055.8510000000001</v>
      </c>
      <c r="M238" s="35"/>
      <c r="N238" s="35">
        <f t="shared" si="1566"/>
        <v>2055.8510000000001</v>
      </c>
      <c r="O238" s="78"/>
      <c r="P238" s="35">
        <f t="shared" si="1567"/>
        <v>2055.8510000000001</v>
      </c>
      <c r="Q238" s="35"/>
      <c r="R238" s="35">
        <f t="shared" si="1568"/>
        <v>2055.8510000000001</v>
      </c>
      <c r="S238" s="35"/>
      <c r="T238" s="35">
        <f t="shared" si="1569"/>
        <v>2055.8510000000001</v>
      </c>
      <c r="U238" s="35"/>
      <c r="V238" s="35">
        <f t="shared" si="1570"/>
        <v>2055.8510000000001</v>
      </c>
      <c r="W238" s="35"/>
      <c r="X238" s="35">
        <f t="shared" si="1571"/>
        <v>2055.8510000000001</v>
      </c>
      <c r="Y238" s="35"/>
      <c r="Z238" s="35">
        <f t="shared" si="1572"/>
        <v>2055.8510000000001</v>
      </c>
      <c r="AA238" s="35"/>
      <c r="AB238" s="35">
        <f t="shared" si="1573"/>
        <v>2055.8510000000001</v>
      </c>
      <c r="AC238" s="35"/>
      <c r="AD238" s="35">
        <f t="shared" si="1574"/>
        <v>2055.8510000000001</v>
      </c>
      <c r="AE238" s="35"/>
      <c r="AF238" s="35">
        <f t="shared" si="1575"/>
        <v>2055.8510000000001</v>
      </c>
      <c r="AG238" s="35"/>
      <c r="AH238" s="35">
        <f t="shared" si="1576"/>
        <v>2055.8510000000001</v>
      </c>
      <c r="AI238" s="35"/>
      <c r="AJ238" s="35">
        <f t="shared" si="1577"/>
        <v>2055.8510000000001</v>
      </c>
      <c r="AK238" s="35"/>
      <c r="AL238" s="35">
        <f t="shared" si="1578"/>
        <v>2055.8510000000001</v>
      </c>
      <c r="AM238" s="46"/>
      <c r="AN238" s="35">
        <f t="shared" si="1579"/>
        <v>2055.8510000000001</v>
      </c>
      <c r="AO238" s="35"/>
      <c r="AP238" s="35"/>
      <c r="AQ238" s="35"/>
      <c r="AR238" s="35"/>
      <c r="AS238" s="35">
        <f t="shared" si="1580"/>
        <v>0</v>
      </c>
      <c r="AT238" s="35"/>
      <c r="AU238" s="35">
        <f t="shared" si="1581"/>
        <v>0</v>
      </c>
      <c r="AV238" s="35"/>
      <c r="AW238" s="35">
        <f t="shared" si="1582"/>
        <v>0</v>
      </c>
      <c r="AX238" s="35"/>
      <c r="AY238" s="35">
        <f t="shared" si="1583"/>
        <v>0</v>
      </c>
      <c r="AZ238" s="35"/>
      <c r="BA238" s="35">
        <f t="shared" si="1584"/>
        <v>0</v>
      </c>
      <c r="BB238" s="35"/>
      <c r="BC238" s="35">
        <f t="shared" si="1585"/>
        <v>0</v>
      </c>
      <c r="BD238" s="35"/>
      <c r="BE238" s="35">
        <f t="shared" si="1586"/>
        <v>0</v>
      </c>
      <c r="BF238" s="35"/>
      <c r="BG238" s="35">
        <f t="shared" si="1587"/>
        <v>0</v>
      </c>
      <c r="BH238" s="35"/>
      <c r="BI238" s="35">
        <f t="shared" si="1588"/>
        <v>0</v>
      </c>
      <c r="BJ238" s="35"/>
      <c r="BK238" s="35">
        <f t="shared" si="1589"/>
        <v>0</v>
      </c>
      <c r="BL238" s="35"/>
      <c r="BM238" s="35">
        <f t="shared" si="1590"/>
        <v>0</v>
      </c>
      <c r="BN238" s="35"/>
      <c r="BO238" s="35">
        <f t="shared" si="1591"/>
        <v>0</v>
      </c>
      <c r="BP238" s="46"/>
      <c r="BQ238" s="35">
        <f t="shared" si="1592"/>
        <v>0</v>
      </c>
      <c r="BR238" s="35"/>
      <c r="BS238" s="35"/>
      <c r="BT238" s="35"/>
      <c r="BU238" s="35"/>
      <c r="BV238" s="35">
        <f t="shared" si="1593"/>
        <v>0</v>
      </c>
      <c r="BW238" s="35"/>
      <c r="BX238" s="35">
        <f t="shared" si="1594"/>
        <v>0</v>
      </c>
      <c r="BY238" s="35"/>
      <c r="BZ238" s="35">
        <f t="shared" si="1595"/>
        <v>0</v>
      </c>
      <c r="CA238" s="35"/>
      <c r="CB238" s="35">
        <f t="shared" si="1596"/>
        <v>0</v>
      </c>
      <c r="CC238" s="35"/>
      <c r="CD238" s="35">
        <f t="shared" si="1597"/>
        <v>0</v>
      </c>
      <c r="CE238" s="35"/>
      <c r="CF238" s="35">
        <f t="shared" si="1598"/>
        <v>0</v>
      </c>
      <c r="CG238" s="35"/>
      <c r="CH238" s="35">
        <f t="shared" si="1599"/>
        <v>0</v>
      </c>
      <c r="CI238" s="35"/>
      <c r="CJ238" s="35">
        <f t="shared" si="1600"/>
        <v>0</v>
      </c>
      <c r="CK238" s="35"/>
      <c r="CL238" s="35">
        <f t="shared" si="1601"/>
        <v>0</v>
      </c>
      <c r="CM238" s="46"/>
      <c r="CN238" s="35">
        <f t="shared" si="1602"/>
        <v>0</v>
      </c>
      <c r="CO238" s="39" t="s">
        <v>319</v>
      </c>
      <c r="CQ238" s="11"/>
    </row>
    <row r="239" spans="1:95" ht="54.75" hidden="1" customHeight="1" x14ac:dyDescent="0.35">
      <c r="A239" s="1" t="s">
        <v>252</v>
      </c>
      <c r="B239" s="59" t="s">
        <v>374</v>
      </c>
      <c r="C239" s="6" t="s">
        <v>32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78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>
        <f t="shared" si="1573"/>
        <v>0</v>
      </c>
      <c r="AC239" s="35"/>
      <c r="AD239" s="35">
        <f t="shared" si="1574"/>
        <v>0</v>
      </c>
      <c r="AE239" s="35"/>
      <c r="AF239" s="35">
        <f t="shared" si="1575"/>
        <v>0</v>
      </c>
      <c r="AG239" s="35"/>
      <c r="AH239" s="35">
        <f t="shared" si="1576"/>
        <v>0</v>
      </c>
      <c r="AI239" s="35"/>
      <c r="AJ239" s="35">
        <f t="shared" si="1577"/>
        <v>0</v>
      </c>
      <c r="AK239" s="35"/>
      <c r="AL239" s="35">
        <f t="shared" si="1578"/>
        <v>0</v>
      </c>
      <c r="AM239" s="46"/>
      <c r="AN239" s="35">
        <f t="shared" si="1579"/>
        <v>0</v>
      </c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>
        <v>30461.154999999999</v>
      </c>
      <c r="BG239" s="35">
        <f t="shared" si="1587"/>
        <v>30461.154999999999</v>
      </c>
      <c r="BH239" s="35">
        <v>-30461.154999999999</v>
      </c>
      <c r="BI239" s="35">
        <f t="shared" si="1588"/>
        <v>0</v>
      </c>
      <c r="BJ239" s="35"/>
      <c r="BK239" s="35">
        <f t="shared" si="1589"/>
        <v>0</v>
      </c>
      <c r="BL239" s="35"/>
      <c r="BM239" s="35">
        <f t="shared" si="1590"/>
        <v>0</v>
      </c>
      <c r="BN239" s="35"/>
      <c r="BO239" s="35">
        <f t="shared" si="1591"/>
        <v>0</v>
      </c>
      <c r="BP239" s="46"/>
      <c r="BQ239" s="35">
        <f t="shared" si="1592"/>
        <v>0</v>
      </c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>
        <f t="shared" si="1599"/>
        <v>0</v>
      </c>
      <c r="CI239" s="35"/>
      <c r="CJ239" s="35">
        <f t="shared" si="1600"/>
        <v>0</v>
      </c>
      <c r="CK239" s="35"/>
      <c r="CL239" s="35">
        <f t="shared" si="1601"/>
        <v>0</v>
      </c>
      <c r="CM239" s="46"/>
      <c r="CN239" s="35">
        <f t="shared" si="1602"/>
        <v>0</v>
      </c>
      <c r="CO239" s="39" t="s">
        <v>371</v>
      </c>
      <c r="CP239" s="23" t="s">
        <v>49</v>
      </c>
      <c r="CQ239" s="11"/>
    </row>
    <row r="240" spans="1:95" x14ac:dyDescent="0.35">
      <c r="A240" s="1"/>
      <c r="B240" s="59" t="s">
        <v>15</v>
      </c>
      <c r="C240" s="10"/>
      <c r="D240" s="37">
        <f>D241+D242+D243+D244+D245+D246+D247+D248+D249+D250+D251</f>
        <v>28465</v>
      </c>
      <c r="E240" s="37">
        <f>E241+E242+E243+E244+E245+E246+E247+E248+E249+E250+E251+E252</f>
        <v>0</v>
      </c>
      <c r="F240" s="37">
        <f t="shared" si="1148"/>
        <v>28465</v>
      </c>
      <c r="G240" s="37">
        <f>G241+G242+G243+G244+G245+G246+G247+G248+G249+G250+G251+G252+G253+G254</f>
        <v>430.62</v>
      </c>
      <c r="H240" s="37">
        <f t="shared" si="1563"/>
        <v>28895.62</v>
      </c>
      <c r="I240" s="37">
        <f>I241+I242+I243+I244+I245+I246+I247+I248+I249+I250+I251+I252+I253+I254</f>
        <v>0</v>
      </c>
      <c r="J240" s="37">
        <f t="shared" si="1564"/>
        <v>28895.62</v>
      </c>
      <c r="K240" s="37">
        <f>K241+K242+K243+K244+K245+K246+K247+K248+K249+K250+K251+K252+K253+K254</f>
        <v>0</v>
      </c>
      <c r="L240" s="37">
        <f t="shared" si="1565"/>
        <v>28895.62</v>
      </c>
      <c r="M240" s="37">
        <f>M241+M242+M243+M244+M245+M246+M247+M248+M249+M250+M251+M252+M253+M254</f>
        <v>0</v>
      </c>
      <c r="N240" s="37">
        <f t="shared" si="1566"/>
        <v>28895.62</v>
      </c>
      <c r="O240" s="37">
        <f>O241+O242+O243+O244+O245+O246+O247+O248+O249+O250+O251+O252+O253+O254</f>
        <v>0</v>
      </c>
      <c r="P240" s="37">
        <f t="shared" si="1567"/>
        <v>28895.62</v>
      </c>
      <c r="Q240" s="37">
        <f>Q241+Q242+Q243+Q244+Q245+Q246+Q247+Q248+Q249+Q250+Q251+Q252+Q253+Q254</f>
        <v>0</v>
      </c>
      <c r="R240" s="37">
        <f t="shared" si="1568"/>
        <v>28895.62</v>
      </c>
      <c r="S240" s="37">
        <f>S241+S242+S243+S244+S245+S246+S247+S248+S249+S250+S251+S252+S253+S254</f>
        <v>0</v>
      </c>
      <c r="T240" s="37">
        <f t="shared" si="1569"/>
        <v>28895.62</v>
      </c>
      <c r="U240" s="37">
        <f>U241+U242+U243+U244+U245+U246+U247+U248+U249+U250+U251+U252+U253+U254</f>
        <v>0</v>
      </c>
      <c r="V240" s="37">
        <f t="shared" si="1570"/>
        <v>28895.62</v>
      </c>
      <c r="W240" s="37">
        <f>W241+W242+W243+W244+W245+W246+W247+W248+W249+W250+W251+W252+W253+W254</f>
        <v>0</v>
      </c>
      <c r="X240" s="37">
        <f t="shared" si="1571"/>
        <v>28895.62</v>
      </c>
      <c r="Y240" s="37">
        <f>Y241+Y242+Y243+Y244+Y245+Y246+Y247+Y248+Y249+Y250+Y251+Y252+Y253+Y254</f>
        <v>0</v>
      </c>
      <c r="Z240" s="37">
        <f t="shared" si="1572"/>
        <v>28895.62</v>
      </c>
      <c r="AA240" s="37">
        <f>AA241+AA242+AA243+AA244+AA245+AA246+AA247+AA248+AA249+AA250+AA251+AA252+AA253+AA254</f>
        <v>-4047.5</v>
      </c>
      <c r="AB240" s="37">
        <f t="shared" si="1573"/>
        <v>24848.12</v>
      </c>
      <c r="AC240" s="37">
        <f>AC241+AC242+AC243+AC244+AC245+AC246+AC247+AC248+AC249+AC250+AC251+AC252+AC253+AC254</f>
        <v>0</v>
      </c>
      <c r="AD240" s="37">
        <f t="shared" si="1574"/>
        <v>24848.12</v>
      </c>
      <c r="AE240" s="37">
        <f>AE241+AE242+AE243+AE244+AE245+AE246+AE247+AE248+AE249+AE250+AE251+AE252+AE253+AE254</f>
        <v>0</v>
      </c>
      <c r="AF240" s="37">
        <f t="shared" si="1575"/>
        <v>24848.12</v>
      </c>
      <c r="AG240" s="37">
        <f>AG241+AG242+AG243+AG244+AG245+AG246+AG247+AG248+AG249+AG250+AG251+AG252+AG253+AG254</f>
        <v>0</v>
      </c>
      <c r="AH240" s="37">
        <f t="shared" si="1576"/>
        <v>24848.12</v>
      </c>
      <c r="AI240" s="37">
        <f>AI241+AI242+AI243+AI244+AI245+AI246+AI247+AI248+AI249+AI250+AI251+AI252+AI253+AI254</f>
        <v>0</v>
      </c>
      <c r="AJ240" s="37">
        <f t="shared" si="1577"/>
        <v>24848.12</v>
      </c>
      <c r="AK240" s="35">
        <f>AK241+AK242+AK243+AK244+AK245+AK246+AK247+AK248+AK249+AK250+AK251+AK252+AK253+AK254</f>
        <v>0</v>
      </c>
      <c r="AL240" s="37">
        <f t="shared" si="1578"/>
        <v>24848.12</v>
      </c>
      <c r="AM240" s="37">
        <f>AM241+AM242+AM243+AM244+AM245+AM246+AM247+AM248+AM249+AM250+AM251+AM252+AM253+AM254</f>
        <v>0</v>
      </c>
      <c r="AN240" s="35">
        <f t="shared" si="1579"/>
        <v>24848.12</v>
      </c>
      <c r="AO240" s="37">
        <f>AO241+AO242+AO243+AO244+AO245+AO246+AO247+AO248+AO249+AO250+AO251</f>
        <v>109028.69999999998</v>
      </c>
      <c r="AP240" s="37">
        <f>AP241+AP242+AP243+AP244+AP245+AP246+AP247+AP248+AP249+AP250+AP251+AP252</f>
        <v>-968.39999999999964</v>
      </c>
      <c r="AQ240" s="37">
        <f t="shared" si="1166"/>
        <v>108060.29999999999</v>
      </c>
      <c r="AR240" s="37">
        <f>AR241+AR242+AR243+AR244+AR245+AR246+AR247+AR248+AR249+AR250+AR251+AR252+AR253+AR254</f>
        <v>0</v>
      </c>
      <c r="AS240" s="37">
        <f t="shared" si="1580"/>
        <v>108060.29999999999</v>
      </c>
      <c r="AT240" s="37">
        <f>AT241+AT242+AT243+AT244+AT245+AT246+AT247+AT248+AT249+AT250+AT251+AT252+AT253+AT254</f>
        <v>0</v>
      </c>
      <c r="AU240" s="37">
        <f t="shared" si="1581"/>
        <v>108060.29999999999</v>
      </c>
      <c r="AV240" s="37">
        <f>AV241+AV242+AV243+AV244+AV245+AV246+AV247+AV248+AV249+AV250+AV251+AV252+AV253+AV254</f>
        <v>0</v>
      </c>
      <c r="AW240" s="37">
        <f t="shared" si="1582"/>
        <v>108060.29999999999</v>
      </c>
      <c r="AX240" s="37">
        <f>AX241+AX242+AX243+AX244+AX245+AX246+AX247+AX248+AX249+AX250+AX251+AX252+AX253+AX254</f>
        <v>0</v>
      </c>
      <c r="AY240" s="37">
        <f t="shared" si="1583"/>
        <v>108060.29999999999</v>
      </c>
      <c r="AZ240" s="37">
        <f>AZ241+AZ242+AZ243+AZ244+AZ245+AZ246+AZ247+AZ248+AZ249+AZ250+AZ251+AZ252+AZ253+AZ254</f>
        <v>0</v>
      </c>
      <c r="BA240" s="37">
        <f t="shared" si="1584"/>
        <v>108060.29999999999</v>
      </c>
      <c r="BB240" s="37">
        <f>BB241+BB242+BB243+BB244+BB245+BB246+BB247+BB248+BB249+BB250+BB251+BB252+BB253+BB254</f>
        <v>0</v>
      </c>
      <c r="BC240" s="37">
        <f t="shared" si="1585"/>
        <v>108060.29999999999</v>
      </c>
      <c r="BD240" s="37">
        <f>BD241+BD242+BD243+BD244+BD245+BD246+BD247+BD248+BD249+BD250+BD251+BD252+BD253+BD254</f>
        <v>0</v>
      </c>
      <c r="BE240" s="37">
        <f t="shared" si="1586"/>
        <v>108060.29999999999</v>
      </c>
      <c r="BF240" s="37">
        <f>BF241+BF242+BF243+BF244+BF245+BF246+BF247+BF248+BF249+BF250+BF251+BF252+BF253+BF254</f>
        <v>4047.5</v>
      </c>
      <c r="BG240" s="37">
        <f t="shared" si="1587"/>
        <v>112107.79999999999</v>
      </c>
      <c r="BH240" s="37">
        <f>BH241+BH242+BH243+BH244+BH245+BH246+BH247+BH248+BH249+BH250+BH251+BH252+BH253+BH254</f>
        <v>0</v>
      </c>
      <c r="BI240" s="37">
        <f t="shared" si="1588"/>
        <v>112107.79999999999</v>
      </c>
      <c r="BJ240" s="37">
        <f>BJ241+BJ242+BJ243+BJ244+BJ245+BJ246+BJ247+BJ248+BJ249+BJ250+BJ251+BJ252+BJ253+BJ254</f>
        <v>0</v>
      </c>
      <c r="BK240" s="37">
        <f t="shared" si="1589"/>
        <v>112107.79999999999</v>
      </c>
      <c r="BL240" s="35">
        <f>BL241+BL242+BL243+BL244+BL245+BL246+BL247+BL248+BL249+BL250+BL251+BL252+BL253+BL254</f>
        <v>0</v>
      </c>
      <c r="BM240" s="37">
        <f t="shared" si="1590"/>
        <v>112107.79999999999</v>
      </c>
      <c r="BN240" s="35">
        <f>BN241+BN242+BN243+BN244+BN245+BN246+BN247+BN248+BN249+BN250+BN251+BN252+BN253+BN254</f>
        <v>0</v>
      </c>
      <c r="BO240" s="37">
        <f t="shared" si="1591"/>
        <v>112107.79999999999</v>
      </c>
      <c r="BP240" s="37">
        <f>BP241+BP242+BP243+BP244+BP245+BP246+BP247+BP248+BP249+BP250+BP251+BP252+BP253+BP254</f>
        <v>0</v>
      </c>
      <c r="BQ240" s="35">
        <f t="shared" si="1592"/>
        <v>112107.79999999999</v>
      </c>
      <c r="BR240" s="37">
        <f t="shared" ref="BR240" si="1603">BR241+BR242+BR243+BR244+BR245+BR246+BR247+BR248+BR249+BR250+BR251</f>
        <v>182623.4</v>
      </c>
      <c r="BS240" s="37">
        <f>BS241+BS242+BS243+BS244+BS245+BS246+BS247+BS248+BS249+BS250+BS251+BS252</f>
        <v>-1866.5</v>
      </c>
      <c r="BT240" s="37">
        <f t="shared" si="1180"/>
        <v>180756.9</v>
      </c>
      <c r="BU240" s="37">
        <f>BU241+BU242+BU243+BU244+BU245+BU246+BU247+BU248+BU249+BU250+BU251+BU252+BU253+BU254</f>
        <v>0</v>
      </c>
      <c r="BV240" s="37">
        <f t="shared" si="1593"/>
        <v>180756.9</v>
      </c>
      <c r="BW240" s="37">
        <f>BW241+BW242+BW243+BW244+BW245+BW246+BW247+BW248+BW249+BW250+BW251+BW252+BW253+BW254</f>
        <v>0</v>
      </c>
      <c r="BX240" s="37">
        <f t="shared" si="1594"/>
        <v>180756.9</v>
      </c>
      <c r="BY240" s="37">
        <f>BY241+BY242+BY243+BY244+BY245+BY246+BY247+BY248+BY249+BY250+BY251+BY252+BY253+BY254</f>
        <v>0</v>
      </c>
      <c r="BZ240" s="37">
        <f t="shared" si="1595"/>
        <v>180756.9</v>
      </c>
      <c r="CA240" s="37">
        <f>CA241+CA242+CA243+CA244+CA245+CA246+CA247+CA248+CA249+CA250+CA251+CA252+CA253+CA254</f>
        <v>0</v>
      </c>
      <c r="CB240" s="37">
        <f t="shared" si="1596"/>
        <v>180756.9</v>
      </c>
      <c r="CC240" s="37">
        <f>CC241+CC242+CC243+CC244+CC245+CC246+CC247+CC248+CC249+CC250+CC251+CC252+CC253+CC254</f>
        <v>0</v>
      </c>
      <c r="CD240" s="37">
        <f t="shared" si="1597"/>
        <v>180756.9</v>
      </c>
      <c r="CE240" s="37">
        <f>CE241+CE242+CE243+CE244+CE245+CE246+CE247+CE248+CE249+CE250+CE251+CE252+CE253+CE254</f>
        <v>0</v>
      </c>
      <c r="CF240" s="37">
        <f t="shared" si="1598"/>
        <v>180756.9</v>
      </c>
      <c r="CG240" s="37">
        <f>CG241+CG242+CG243+CG244+CG245+CG246+CG247+CG248+CG249+CG250+CG251+CG252+CG253+CG254</f>
        <v>0</v>
      </c>
      <c r="CH240" s="37">
        <f t="shared" si="1599"/>
        <v>180756.9</v>
      </c>
      <c r="CI240" s="37">
        <f>CI241+CI242+CI243+CI244+CI245+CI246+CI247+CI248+CI249+CI250+CI251+CI252+CI253+CI254</f>
        <v>0</v>
      </c>
      <c r="CJ240" s="37">
        <f t="shared" si="1600"/>
        <v>180756.9</v>
      </c>
      <c r="CK240" s="37">
        <f>CK241+CK242+CK243+CK244+CK245+CK246+CK247+CK248+CK249+CK250+CK251+CK252+CK253+CK254</f>
        <v>0</v>
      </c>
      <c r="CL240" s="37">
        <f t="shared" si="1601"/>
        <v>180756.9</v>
      </c>
      <c r="CM240" s="37">
        <f>CM241+CM242+CM243+CM244+CM245+CM246+CM247+CM248+CM249+CM250+CM251+CM252+CM253+CM254</f>
        <v>0</v>
      </c>
      <c r="CN240" s="35">
        <f t="shared" si="1602"/>
        <v>180756.9</v>
      </c>
      <c r="CO240" s="31"/>
      <c r="CP240" s="24"/>
      <c r="CQ240" s="17"/>
    </row>
    <row r="241" spans="1:95" ht="54" x14ac:dyDescent="0.35">
      <c r="A241" s="1" t="s">
        <v>252</v>
      </c>
      <c r="B241" s="59" t="s">
        <v>127</v>
      </c>
      <c r="C241" s="6" t="s">
        <v>32</v>
      </c>
      <c r="D241" s="35">
        <v>0</v>
      </c>
      <c r="E241" s="35"/>
      <c r="F241" s="35">
        <f t="shared" si="1148"/>
        <v>0</v>
      </c>
      <c r="G241" s="35"/>
      <c r="H241" s="35">
        <f t="shared" si="1563"/>
        <v>0</v>
      </c>
      <c r="I241" s="35"/>
      <c r="J241" s="35">
        <f t="shared" si="1564"/>
        <v>0</v>
      </c>
      <c r="K241" s="35"/>
      <c r="L241" s="35">
        <f t="shared" si="1565"/>
        <v>0</v>
      </c>
      <c r="M241" s="35"/>
      <c r="N241" s="35">
        <f t="shared" si="1566"/>
        <v>0</v>
      </c>
      <c r="O241" s="78"/>
      <c r="P241" s="35">
        <f t="shared" si="1567"/>
        <v>0</v>
      </c>
      <c r="Q241" s="35"/>
      <c r="R241" s="35">
        <f t="shared" si="1568"/>
        <v>0</v>
      </c>
      <c r="S241" s="35"/>
      <c r="T241" s="35">
        <f t="shared" si="1569"/>
        <v>0</v>
      </c>
      <c r="U241" s="35"/>
      <c r="V241" s="35">
        <f t="shared" si="1570"/>
        <v>0</v>
      </c>
      <c r="W241" s="35"/>
      <c r="X241" s="35">
        <f t="shared" si="1571"/>
        <v>0</v>
      </c>
      <c r="Y241" s="35"/>
      <c r="Z241" s="35">
        <f t="shared" si="1572"/>
        <v>0</v>
      </c>
      <c r="AA241" s="35"/>
      <c r="AB241" s="35">
        <f t="shared" si="1573"/>
        <v>0</v>
      </c>
      <c r="AC241" s="35"/>
      <c r="AD241" s="35">
        <f t="shared" si="1574"/>
        <v>0</v>
      </c>
      <c r="AE241" s="35"/>
      <c r="AF241" s="35">
        <f t="shared" si="1575"/>
        <v>0</v>
      </c>
      <c r="AG241" s="35"/>
      <c r="AH241" s="35">
        <f t="shared" si="1576"/>
        <v>0</v>
      </c>
      <c r="AI241" s="35"/>
      <c r="AJ241" s="35">
        <f t="shared" si="1577"/>
        <v>0</v>
      </c>
      <c r="AK241" s="35"/>
      <c r="AL241" s="35">
        <f t="shared" si="1578"/>
        <v>0</v>
      </c>
      <c r="AM241" s="46"/>
      <c r="AN241" s="35">
        <f t="shared" si="1579"/>
        <v>0</v>
      </c>
      <c r="AO241" s="35">
        <v>94683.9</v>
      </c>
      <c r="AP241" s="35">
        <v>0</v>
      </c>
      <c r="AQ241" s="35">
        <f t="shared" si="1166"/>
        <v>94683.9</v>
      </c>
      <c r="AR241" s="35">
        <v>0</v>
      </c>
      <c r="AS241" s="35">
        <f t="shared" si="1580"/>
        <v>94683.9</v>
      </c>
      <c r="AT241" s="35">
        <v>0</v>
      </c>
      <c r="AU241" s="35">
        <f t="shared" si="1581"/>
        <v>94683.9</v>
      </c>
      <c r="AV241" s="35">
        <v>0</v>
      </c>
      <c r="AW241" s="35">
        <f t="shared" si="1582"/>
        <v>94683.9</v>
      </c>
      <c r="AX241" s="35">
        <v>0</v>
      </c>
      <c r="AY241" s="35">
        <f t="shared" si="1583"/>
        <v>94683.9</v>
      </c>
      <c r="AZ241" s="35">
        <v>0</v>
      </c>
      <c r="BA241" s="35">
        <f t="shared" si="1584"/>
        <v>94683.9</v>
      </c>
      <c r="BB241" s="35"/>
      <c r="BC241" s="35">
        <f t="shared" si="1585"/>
        <v>94683.9</v>
      </c>
      <c r="BD241" s="35"/>
      <c r="BE241" s="35">
        <f t="shared" si="1586"/>
        <v>94683.9</v>
      </c>
      <c r="BF241" s="35"/>
      <c r="BG241" s="35">
        <f t="shared" si="1587"/>
        <v>94683.9</v>
      </c>
      <c r="BH241" s="35"/>
      <c r="BI241" s="35">
        <f t="shared" si="1588"/>
        <v>94683.9</v>
      </c>
      <c r="BJ241" s="35"/>
      <c r="BK241" s="35">
        <f t="shared" si="1589"/>
        <v>94683.9</v>
      </c>
      <c r="BL241" s="35"/>
      <c r="BM241" s="35">
        <f t="shared" si="1590"/>
        <v>94683.9</v>
      </c>
      <c r="BN241" s="35"/>
      <c r="BO241" s="35">
        <f t="shared" si="1591"/>
        <v>94683.9</v>
      </c>
      <c r="BP241" s="46"/>
      <c r="BQ241" s="35">
        <f t="shared" si="1592"/>
        <v>94683.9</v>
      </c>
      <c r="BR241" s="35">
        <v>166194.4</v>
      </c>
      <c r="BS241" s="35">
        <f>-166194.4+164968.9</f>
        <v>-1225.5</v>
      </c>
      <c r="BT241" s="35">
        <f t="shared" si="1180"/>
        <v>164968.9</v>
      </c>
      <c r="BU241" s="35"/>
      <c r="BV241" s="35">
        <f t="shared" si="1593"/>
        <v>164968.9</v>
      </c>
      <c r="BW241" s="35"/>
      <c r="BX241" s="35">
        <f t="shared" si="1594"/>
        <v>164968.9</v>
      </c>
      <c r="BY241" s="35"/>
      <c r="BZ241" s="35">
        <f t="shared" si="1595"/>
        <v>164968.9</v>
      </c>
      <c r="CA241" s="35"/>
      <c r="CB241" s="35">
        <f t="shared" si="1596"/>
        <v>164968.9</v>
      </c>
      <c r="CC241" s="35"/>
      <c r="CD241" s="35">
        <f t="shared" si="1597"/>
        <v>164968.9</v>
      </c>
      <c r="CE241" s="35"/>
      <c r="CF241" s="35">
        <f t="shared" si="1598"/>
        <v>164968.9</v>
      </c>
      <c r="CG241" s="35"/>
      <c r="CH241" s="35">
        <f t="shared" si="1599"/>
        <v>164968.9</v>
      </c>
      <c r="CI241" s="35"/>
      <c r="CJ241" s="35">
        <f t="shared" si="1600"/>
        <v>164968.9</v>
      </c>
      <c r="CK241" s="35"/>
      <c r="CL241" s="35">
        <f t="shared" si="1601"/>
        <v>164968.9</v>
      </c>
      <c r="CM241" s="46"/>
      <c r="CN241" s="35">
        <f t="shared" si="1602"/>
        <v>164968.9</v>
      </c>
      <c r="CO241" s="29" t="s">
        <v>285</v>
      </c>
      <c r="CQ241" s="11"/>
    </row>
    <row r="242" spans="1:95" ht="54" hidden="1" x14ac:dyDescent="0.35">
      <c r="A242" s="1" t="s">
        <v>324</v>
      </c>
      <c r="B242" s="43" t="s">
        <v>237</v>
      </c>
      <c r="C242" s="6" t="s">
        <v>32</v>
      </c>
      <c r="D242" s="35">
        <v>0</v>
      </c>
      <c r="E242" s="35"/>
      <c r="F242" s="35">
        <f t="shared" si="1148"/>
        <v>0</v>
      </c>
      <c r="G242" s="35"/>
      <c r="H242" s="35">
        <f t="shared" si="1563"/>
        <v>0</v>
      </c>
      <c r="I242" s="35"/>
      <c r="J242" s="35">
        <f t="shared" si="1564"/>
        <v>0</v>
      </c>
      <c r="K242" s="35"/>
      <c r="L242" s="35">
        <f t="shared" si="1565"/>
        <v>0</v>
      </c>
      <c r="M242" s="35"/>
      <c r="N242" s="35">
        <f t="shared" si="1566"/>
        <v>0</v>
      </c>
      <c r="O242" s="78"/>
      <c r="P242" s="35">
        <f t="shared" si="1567"/>
        <v>0</v>
      </c>
      <c r="Q242" s="35"/>
      <c r="R242" s="35">
        <f t="shared" si="1568"/>
        <v>0</v>
      </c>
      <c r="S242" s="35"/>
      <c r="T242" s="35">
        <f t="shared" si="1569"/>
        <v>0</v>
      </c>
      <c r="U242" s="35"/>
      <c r="V242" s="35">
        <f t="shared" si="1570"/>
        <v>0</v>
      </c>
      <c r="W242" s="35"/>
      <c r="X242" s="35">
        <f t="shared" si="1571"/>
        <v>0</v>
      </c>
      <c r="Y242" s="35"/>
      <c r="Z242" s="35">
        <f t="shared" si="1572"/>
        <v>0</v>
      </c>
      <c r="AA242" s="35"/>
      <c r="AB242" s="35">
        <f t="shared" si="1573"/>
        <v>0</v>
      </c>
      <c r="AC242" s="35"/>
      <c r="AD242" s="35">
        <f t="shared" si="1574"/>
        <v>0</v>
      </c>
      <c r="AE242" s="35"/>
      <c r="AF242" s="35">
        <f t="shared" si="1575"/>
        <v>0</v>
      </c>
      <c r="AG242" s="35"/>
      <c r="AH242" s="35">
        <f t="shared" si="1576"/>
        <v>0</v>
      </c>
      <c r="AI242" s="35"/>
      <c r="AJ242" s="35">
        <f t="shared" si="1577"/>
        <v>0</v>
      </c>
      <c r="AK242" s="35"/>
      <c r="AL242" s="35">
        <f t="shared" si="1578"/>
        <v>0</v>
      </c>
      <c r="AM242" s="46"/>
      <c r="AN242" s="35">
        <f t="shared" si="1579"/>
        <v>0</v>
      </c>
      <c r="AO242" s="35">
        <v>7172.4</v>
      </c>
      <c r="AP242" s="35">
        <v>-7172.4</v>
      </c>
      <c r="AQ242" s="35">
        <f t="shared" si="1166"/>
        <v>0</v>
      </c>
      <c r="AR242" s="35"/>
      <c r="AS242" s="35">
        <f t="shared" si="1580"/>
        <v>0</v>
      </c>
      <c r="AT242" s="35"/>
      <c r="AU242" s="35">
        <f t="shared" si="1581"/>
        <v>0</v>
      </c>
      <c r="AV242" s="35"/>
      <c r="AW242" s="35">
        <f t="shared" si="1582"/>
        <v>0</v>
      </c>
      <c r="AX242" s="35"/>
      <c r="AY242" s="35">
        <f t="shared" si="1583"/>
        <v>0</v>
      </c>
      <c r="AZ242" s="35"/>
      <c r="BA242" s="35">
        <f t="shared" si="1584"/>
        <v>0</v>
      </c>
      <c r="BB242" s="35"/>
      <c r="BC242" s="35">
        <f t="shared" si="1585"/>
        <v>0</v>
      </c>
      <c r="BD242" s="35"/>
      <c r="BE242" s="35">
        <f t="shared" si="1586"/>
        <v>0</v>
      </c>
      <c r="BF242" s="35"/>
      <c r="BG242" s="35">
        <f t="shared" si="1587"/>
        <v>0</v>
      </c>
      <c r="BH242" s="35"/>
      <c r="BI242" s="35">
        <f t="shared" si="1588"/>
        <v>0</v>
      </c>
      <c r="BJ242" s="35"/>
      <c r="BK242" s="35">
        <f t="shared" si="1589"/>
        <v>0</v>
      </c>
      <c r="BL242" s="35"/>
      <c r="BM242" s="35">
        <f t="shared" si="1590"/>
        <v>0</v>
      </c>
      <c r="BN242" s="35"/>
      <c r="BO242" s="35">
        <f t="shared" si="1591"/>
        <v>0</v>
      </c>
      <c r="BP242" s="46"/>
      <c r="BQ242" s="35">
        <f t="shared" si="1592"/>
        <v>0</v>
      </c>
      <c r="BR242" s="35">
        <v>0</v>
      </c>
      <c r="BS242" s="35"/>
      <c r="BT242" s="35">
        <f t="shared" si="1180"/>
        <v>0</v>
      </c>
      <c r="BU242" s="35"/>
      <c r="BV242" s="35">
        <f t="shared" si="1593"/>
        <v>0</v>
      </c>
      <c r="BW242" s="35"/>
      <c r="BX242" s="35">
        <f t="shared" si="1594"/>
        <v>0</v>
      </c>
      <c r="BY242" s="35"/>
      <c r="BZ242" s="35">
        <f t="shared" si="1595"/>
        <v>0</v>
      </c>
      <c r="CA242" s="35"/>
      <c r="CB242" s="35">
        <f t="shared" si="1596"/>
        <v>0</v>
      </c>
      <c r="CC242" s="35"/>
      <c r="CD242" s="35">
        <f t="shared" si="1597"/>
        <v>0</v>
      </c>
      <c r="CE242" s="35"/>
      <c r="CF242" s="35">
        <f t="shared" si="1598"/>
        <v>0</v>
      </c>
      <c r="CG242" s="35"/>
      <c r="CH242" s="35">
        <f t="shared" si="1599"/>
        <v>0</v>
      </c>
      <c r="CI242" s="35"/>
      <c r="CJ242" s="35">
        <f t="shared" si="1600"/>
        <v>0</v>
      </c>
      <c r="CK242" s="35"/>
      <c r="CL242" s="35">
        <f t="shared" si="1601"/>
        <v>0</v>
      </c>
      <c r="CM242" s="46"/>
      <c r="CN242" s="35">
        <f t="shared" si="1602"/>
        <v>0</v>
      </c>
      <c r="CO242" s="29" t="s">
        <v>286</v>
      </c>
      <c r="CP242" s="23" t="s">
        <v>49</v>
      </c>
      <c r="CQ242" s="11"/>
    </row>
    <row r="243" spans="1:95" ht="54" x14ac:dyDescent="0.35">
      <c r="A243" s="1" t="s">
        <v>253</v>
      </c>
      <c r="B243" s="59" t="s">
        <v>238</v>
      </c>
      <c r="C243" s="6" t="s">
        <v>32</v>
      </c>
      <c r="D243" s="35">
        <v>0</v>
      </c>
      <c r="E243" s="35"/>
      <c r="F243" s="35">
        <f t="shared" si="1148"/>
        <v>0</v>
      </c>
      <c r="G243" s="35"/>
      <c r="H243" s="35">
        <f t="shared" si="1563"/>
        <v>0</v>
      </c>
      <c r="I243" s="35"/>
      <c r="J243" s="35">
        <f t="shared" si="1564"/>
        <v>0</v>
      </c>
      <c r="K243" s="35"/>
      <c r="L243" s="35">
        <f t="shared" si="1565"/>
        <v>0</v>
      </c>
      <c r="M243" s="35"/>
      <c r="N243" s="35">
        <f t="shared" si="1566"/>
        <v>0</v>
      </c>
      <c r="O243" s="78"/>
      <c r="P243" s="35">
        <f t="shared" si="1567"/>
        <v>0</v>
      </c>
      <c r="Q243" s="35"/>
      <c r="R243" s="35">
        <f t="shared" si="1568"/>
        <v>0</v>
      </c>
      <c r="S243" s="35"/>
      <c r="T243" s="35">
        <f t="shared" si="1569"/>
        <v>0</v>
      </c>
      <c r="U243" s="35"/>
      <c r="V243" s="35">
        <f t="shared" si="1570"/>
        <v>0</v>
      </c>
      <c r="W243" s="35"/>
      <c r="X243" s="35">
        <f t="shared" si="1571"/>
        <v>0</v>
      </c>
      <c r="Y243" s="35"/>
      <c r="Z243" s="35">
        <f t="shared" si="1572"/>
        <v>0</v>
      </c>
      <c r="AA243" s="35"/>
      <c r="AB243" s="35">
        <f t="shared" si="1573"/>
        <v>0</v>
      </c>
      <c r="AC243" s="35"/>
      <c r="AD243" s="35">
        <f t="shared" si="1574"/>
        <v>0</v>
      </c>
      <c r="AE243" s="35"/>
      <c r="AF243" s="35">
        <f t="shared" si="1575"/>
        <v>0</v>
      </c>
      <c r="AG243" s="35"/>
      <c r="AH243" s="35">
        <f t="shared" si="1576"/>
        <v>0</v>
      </c>
      <c r="AI243" s="35"/>
      <c r="AJ243" s="35">
        <f t="shared" si="1577"/>
        <v>0</v>
      </c>
      <c r="AK243" s="35"/>
      <c r="AL243" s="35">
        <f t="shared" si="1578"/>
        <v>0</v>
      </c>
      <c r="AM243" s="46"/>
      <c r="AN243" s="35">
        <f t="shared" si="1579"/>
        <v>0</v>
      </c>
      <c r="AO243" s="35">
        <v>7172.4</v>
      </c>
      <c r="AP243" s="35">
        <v>-1574.9</v>
      </c>
      <c r="AQ243" s="35">
        <f t="shared" si="1166"/>
        <v>5597.5</v>
      </c>
      <c r="AR243" s="35"/>
      <c r="AS243" s="35">
        <f t="shared" si="1580"/>
        <v>5597.5</v>
      </c>
      <c r="AT243" s="35"/>
      <c r="AU243" s="35">
        <f t="shared" si="1581"/>
        <v>5597.5</v>
      </c>
      <c r="AV243" s="35"/>
      <c r="AW243" s="35">
        <f t="shared" si="1582"/>
        <v>5597.5</v>
      </c>
      <c r="AX243" s="35"/>
      <c r="AY243" s="35">
        <f t="shared" si="1583"/>
        <v>5597.5</v>
      </c>
      <c r="AZ243" s="35"/>
      <c r="BA243" s="35">
        <f t="shared" si="1584"/>
        <v>5597.5</v>
      </c>
      <c r="BB243" s="35"/>
      <c r="BC243" s="35">
        <f t="shared" si="1585"/>
        <v>5597.5</v>
      </c>
      <c r="BD243" s="35"/>
      <c r="BE243" s="35">
        <f t="shared" si="1586"/>
        <v>5597.5</v>
      </c>
      <c r="BF243" s="35"/>
      <c r="BG243" s="35">
        <f t="shared" si="1587"/>
        <v>5597.5</v>
      </c>
      <c r="BH243" s="35"/>
      <c r="BI243" s="35">
        <f t="shared" si="1588"/>
        <v>5597.5</v>
      </c>
      <c r="BJ243" s="35"/>
      <c r="BK243" s="35">
        <f t="shared" si="1589"/>
        <v>5597.5</v>
      </c>
      <c r="BL243" s="35"/>
      <c r="BM243" s="35">
        <f t="shared" si="1590"/>
        <v>5597.5</v>
      </c>
      <c r="BN243" s="35"/>
      <c r="BO243" s="35">
        <f t="shared" si="1591"/>
        <v>5597.5</v>
      </c>
      <c r="BP243" s="46"/>
      <c r="BQ243" s="35">
        <f t="shared" si="1592"/>
        <v>5597.5</v>
      </c>
      <c r="BR243" s="35">
        <v>0</v>
      </c>
      <c r="BS243" s="35"/>
      <c r="BT243" s="35">
        <f t="shared" si="1180"/>
        <v>0</v>
      </c>
      <c r="BU243" s="35"/>
      <c r="BV243" s="35">
        <f t="shared" si="1593"/>
        <v>0</v>
      </c>
      <c r="BW243" s="35"/>
      <c r="BX243" s="35">
        <f t="shared" si="1594"/>
        <v>0</v>
      </c>
      <c r="BY243" s="35"/>
      <c r="BZ243" s="35">
        <f t="shared" si="1595"/>
        <v>0</v>
      </c>
      <c r="CA243" s="35"/>
      <c r="CB243" s="35">
        <f t="shared" si="1596"/>
        <v>0</v>
      </c>
      <c r="CC243" s="35"/>
      <c r="CD243" s="35">
        <f t="shared" si="1597"/>
        <v>0</v>
      </c>
      <c r="CE243" s="35"/>
      <c r="CF243" s="35">
        <f t="shared" si="1598"/>
        <v>0</v>
      </c>
      <c r="CG243" s="35"/>
      <c r="CH243" s="35">
        <f t="shared" si="1599"/>
        <v>0</v>
      </c>
      <c r="CI243" s="35"/>
      <c r="CJ243" s="35">
        <f t="shared" si="1600"/>
        <v>0</v>
      </c>
      <c r="CK243" s="35"/>
      <c r="CL243" s="35">
        <f t="shared" si="1601"/>
        <v>0</v>
      </c>
      <c r="CM243" s="46"/>
      <c r="CN243" s="35">
        <f t="shared" si="1602"/>
        <v>0</v>
      </c>
      <c r="CO243" s="29" t="s">
        <v>287</v>
      </c>
      <c r="CQ243" s="11"/>
    </row>
    <row r="244" spans="1:95" ht="54" hidden="1" x14ac:dyDescent="0.35">
      <c r="A244" s="1" t="s">
        <v>253</v>
      </c>
      <c r="B244" s="59" t="s">
        <v>239</v>
      </c>
      <c r="C244" s="6" t="s">
        <v>32</v>
      </c>
      <c r="D244" s="35">
        <v>2261.4</v>
      </c>
      <c r="E244" s="35"/>
      <c r="F244" s="35">
        <f t="shared" si="1148"/>
        <v>2261.4</v>
      </c>
      <c r="G244" s="35"/>
      <c r="H244" s="35">
        <f t="shared" si="1563"/>
        <v>2261.4</v>
      </c>
      <c r="I244" s="35"/>
      <c r="J244" s="35">
        <f t="shared" si="1564"/>
        <v>2261.4</v>
      </c>
      <c r="K244" s="35"/>
      <c r="L244" s="35">
        <f t="shared" si="1565"/>
        <v>2261.4</v>
      </c>
      <c r="M244" s="35"/>
      <c r="N244" s="35">
        <f t="shared" si="1566"/>
        <v>2261.4</v>
      </c>
      <c r="O244" s="78">
        <v>-303.142</v>
      </c>
      <c r="P244" s="35">
        <f t="shared" si="1567"/>
        <v>1958.258</v>
      </c>
      <c r="Q244" s="35"/>
      <c r="R244" s="35">
        <f t="shared" si="1568"/>
        <v>1958.258</v>
      </c>
      <c r="S244" s="35"/>
      <c r="T244" s="35">
        <f t="shared" si="1569"/>
        <v>1958.258</v>
      </c>
      <c r="U244" s="35"/>
      <c r="V244" s="35">
        <f t="shared" si="1570"/>
        <v>1958.258</v>
      </c>
      <c r="W244" s="35"/>
      <c r="X244" s="35">
        <f t="shared" si="1571"/>
        <v>1958.258</v>
      </c>
      <c r="Y244" s="35"/>
      <c r="Z244" s="35">
        <f t="shared" si="1572"/>
        <v>1958.258</v>
      </c>
      <c r="AA244" s="35">
        <v>-1958.258</v>
      </c>
      <c r="AB244" s="35">
        <f t="shared" si="1573"/>
        <v>0</v>
      </c>
      <c r="AC244" s="35"/>
      <c r="AD244" s="35">
        <f t="shared" si="1574"/>
        <v>0</v>
      </c>
      <c r="AE244" s="35"/>
      <c r="AF244" s="35">
        <f t="shared" si="1575"/>
        <v>0</v>
      </c>
      <c r="AG244" s="35"/>
      <c r="AH244" s="35">
        <f t="shared" si="1576"/>
        <v>0</v>
      </c>
      <c r="AI244" s="35"/>
      <c r="AJ244" s="35">
        <f t="shared" si="1577"/>
        <v>0</v>
      </c>
      <c r="AK244" s="35"/>
      <c r="AL244" s="35">
        <f t="shared" si="1578"/>
        <v>0</v>
      </c>
      <c r="AM244" s="46"/>
      <c r="AN244" s="35">
        <f t="shared" si="1579"/>
        <v>0</v>
      </c>
      <c r="AO244" s="35">
        <v>0</v>
      </c>
      <c r="AP244" s="35"/>
      <c r="AQ244" s="35">
        <f t="shared" si="1166"/>
        <v>0</v>
      </c>
      <c r="AR244" s="35"/>
      <c r="AS244" s="35">
        <f t="shared" si="1580"/>
        <v>0</v>
      </c>
      <c r="AT244" s="35"/>
      <c r="AU244" s="35">
        <f t="shared" si="1581"/>
        <v>0</v>
      </c>
      <c r="AV244" s="35"/>
      <c r="AW244" s="35">
        <f t="shared" si="1582"/>
        <v>0</v>
      </c>
      <c r="AX244" s="35"/>
      <c r="AY244" s="35">
        <f t="shared" si="1583"/>
        <v>0</v>
      </c>
      <c r="AZ244" s="35"/>
      <c r="BA244" s="35">
        <f t="shared" si="1584"/>
        <v>0</v>
      </c>
      <c r="BB244" s="35"/>
      <c r="BC244" s="35">
        <f t="shared" si="1585"/>
        <v>0</v>
      </c>
      <c r="BD244" s="35"/>
      <c r="BE244" s="35">
        <f t="shared" si="1586"/>
        <v>0</v>
      </c>
      <c r="BF244" s="35"/>
      <c r="BG244" s="35">
        <f t="shared" si="1587"/>
        <v>0</v>
      </c>
      <c r="BH244" s="35"/>
      <c r="BI244" s="35">
        <f t="shared" si="1588"/>
        <v>0</v>
      </c>
      <c r="BJ244" s="35"/>
      <c r="BK244" s="35">
        <f t="shared" si="1589"/>
        <v>0</v>
      </c>
      <c r="BL244" s="35"/>
      <c r="BM244" s="35">
        <f t="shared" si="1590"/>
        <v>0</v>
      </c>
      <c r="BN244" s="35"/>
      <c r="BO244" s="35">
        <f t="shared" si="1591"/>
        <v>0</v>
      </c>
      <c r="BP244" s="46"/>
      <c r="BQ244" s="35">
        <f t="shared" si="1592"/>
        <v>0</v>
      </c>
      <c r="BR244" s="35">
        <v>0</v>
      </c>
      <c r="BS244" s="35"/>
      <c r="BT244" s="35">
        <f t="shared" si="1180"/>
        <v>0</v>
      </c>
      <c r="BU244" s="35"/>
      <c r="BV244" s="35">
        <f t="shared" si="1593"/>
        <v>0</v>
      </c>
      <c r="BW244" s="35"/>
      <c r="BX244" s="35">
        <f t="shared" si="1594"/>
        <v>0</v>
      </c>
      <c r="BY244" s="35"/>
      <c r="BZ244" s="35">
        <f t="shared" si="1595"/>
        <v>0</v>
      </c>
      <c r="CA244" s="35"/>
      <c r="CB244" s="35">
        <f t="shared" si="1596"/>
        <v>0</v>
      </c>
      <c r="CC244" s="35"/>
      <c r="CD244" s="35">
        <f t="shared" si="1597"/>
        <v>0</v>
      </c>
      <c r="CE244" s="35"/>
      <c r="CF244" s="35">
        <f t="shared" si="1598"/>
        <v>0</v>
      </c>
      <c r="CG244" s="35"/>
      <c r="CH244" s="35">
        <f t="shared" si="1599"/>
        <v>0</v>
      </c>
      <c r="CI244" s="35"/>
      <c r="CJ244" s="35">
        <f t="shared" si="1600"/>
        <v>0</v>
      </c>
      <c r="CK244" s="35"/>
      <c r="CL244" s="35">
        <f t="shared" si="1601"/>
        <v>0</v>
      </c>
      <c r="CM244" s="46"/>
      <c r="CN244" s="35">
        <f t="shared" si="1602"/>
        <v>0</v>
      </c>
      <c r="CO244" s="29" t="s">
        <v>288</v>
      </c>
      <c r="CP244" s="23" t="s">
        <v>49</v>
      </c>
      <c r="CQ244" s="11"/>
    </row>
    <row r="245" spans="1:95" ht="54" hidden="1" x14ac:dyDescent="0.35">
      <c r="A245" s="96" t="s">
        <v>324</v>
      </c>
      <c r="B245" s="43" t="s">
        <v>240</v>
      </c>
      <c r="C245" s="6" t="s">
        <v>32</v>
      </c>
      <c r="D245" s="35">
        <v>574.9</v>
      </c>
      <c r="E245" s="35">
        <v>-574.9</v>
      </c>
      <c r="F245" s="35">
        <f t="shared" si="1148"/>
        <v>0</v>
      </c>
      <c r="G245" s="35"/>
      <c r="H245" s="35">
        <f t="shared" si="1563"/>
        <v>0</v>
      </c>
      <c r="I245" s="35"/>
      <c r="J245" s="35">
        <f t="shared" si="1564"/>
        <v>0</v>
      </c>
      <c r="K245" s="35"/>
      <c r="L245" s="35">
        <f t="shared" si="1565"/>
        <v>0</v>
      </c>
      <c r="M245" s="35"/>
      <c r="N245" s="35">
        <f t="shared" si="1566"/>
        <v>0</v>
      </c>
      <c r="O245" s="78"/>
      <c r="P245" s="35">
        <f t="shared" si="1567"/>
        <v>0</v>
      </c>
      <c r="Q245" s="35"/>
      <c r="R245" s="35">
        <f t="shared" si="1568"/>
        <v>0</v>
      </c>
      <c r="S245" s="35"/>
      <c r="T245" s="35">
        <f t="shared" si="1569"/>
        <v>0</v>
      </c>
      <c r="U245" s="35"/>
      <c r="V245" s="35">
        <f t="shared" si="1570"/>
        <v>0</v>
      </c>
      <c r="W245" s="35"/>
      <c r="X245" s="35">
        <f t="shared" si="1571"/>
        <v>0</v>
      </c>
      <c r="Y245" s="35"/>
      <c r="Z245" s="35">
        <f t="shared" si="1572"/>
        <v>0</v>
      </c>
      <c r="AA245" s="35"/>
      <c r="AB245" s="35">
        <f t="shared" si="1573"/>
        <v>0</v>
      </c>
      <c r="AC245" s="35"/>
      <c r="AD245" s="35">
        <f t="shared" si="1574"/>
        <v>0</v>
      </c>
      <c r="AE245" s="35"/>
      <c r="AF245" s="35">
        <f t="shared" si="1575"/>
        <v>0</v>
      </c>
      <c r="AG245" s="35"/>
      <c r="AH245" s="35">
        <f t="shared" si="1576"/>
        <v>0</v>
      </c>
      <c r="AI245" s="35"/>
      <c r="AJ245" s="35">
        <f t="shared" si="1577"/>
        <v>0</v>
      </c>
      <c r="AK245" s="35"/>
      <c r="AL245" s="35">
        <f t="shared" si="1578"/>
        <v>0</v>
      </c>
      <c r="AM245" s="46"/>
      <c r="AN245" s="35">
        <f t="shared" si="1579"/>
        <v>0</v>
      </c>
      <c r="AO245" s="35">
        <v>0</v>
      </c>
      <c r="AP245" s="35"/>
      <c r="AQ245" s="35">
        <f t="shared" si="1166"/>
        <v>0</v>
      </c>
      <c r="AR245" s="35"/>
      <c r="AS245" s="35">
        <f t="shared" si="1580"/>
        <v>0</v>
      </c>
      <c r="AT245" s="35"/>
      <c r="AU245" s="35">
        <f t="shared" si="1581"/>
        <v>0</v>
      </c>
      <c r="AV245" s="35"/>
      <c r="AW245" s="35">
        <f t="shared" si="1582"/>
        <v>0</v>
      </c>
      <c r="AX245" s="35"/>
      <c r="AY245" s="35">
        <f t="shared" si="1583"/>
        <v>0</v>
      </c>
      <c r="AZ245" s="35"/>
      <c r="BA245" s="35">
        <f t="shared" si="1584"/>
        <v>0</v>
      </c>
      <c r="BB245" s="35"/>
      <c r="BC245" s="35">
        <f t="shared" si="1585"/>
        <v>0</v>
      </c>
      <c r="BD245" s="35"/>
      <c r="BE245" s="35">
        <f t="shared" si="1586"/>
        <v>0</v>
      </c>
      <c r="BF245" s="35"/>
      <c r="BG245" s="35">
        <f t="shared" si="1587"/>
        <v>0</v>
      </c>
      <c r="BH245" s="35"/>
      <c r="BI245" s="35">
        <f t="shared" si="1588"/>
        <v>0</v>
      </c>
      <c r="BJ245" s="35"/>
      <c r="BK245" s="35">
        <f t="shared" si="1589"/>
        <v>0</v>
      </c>
      <c r="BL245" s="35"/>
      <c r="BM245" s="35">
        <f t="shared" si="1590"/>
        <v>0</v>
      </c>
      <c r="BN245" s="35"/>
      <c r="BO245" s="35">
        <f t="shared" si="1591"/>
        <v>0</v>
      </c>
      <c r="BP245" s="46"/>
      <c r="BQ245" s="35">
        <f t="shared" si="1592"/>
        <v>0</v>
      </c>
      <c r="BR245" s="35">
        <v>7574</v>
      </c>
      <c r="BS245" s="35">
        <v>-7574</v>
      </c>
      <c r="BT245" s="35">
        <f t="shared" si="1180"/>
        <v>0</v>
      </c>
      <c r="BU245" s="35"/>
      <c r="BV245" s="35">
        <f t="shared" si="1593"/>
        <v>0</v>
      </c>
      <c r="BW245" s="35"/>
      <c r="BX245" s="35">
        <f t="shared" si="1594"/>
        <v>0</v>
      </c>
      <c r="BY245" s="35"/>
      <c r="BZ245" s="35">
        <f t="shared" si="1595"/>
        <v>0</v>
      </c>
      <c r="CA245" s="35"/>
      <c r="CB245" s="35">
        <f t="shared" si="1596"/>
        <v>0</v>
      </c>
      <c r="CC245" s="35"/>
      <c r="CD245" s="35">
        <f t="shared" si="1597"/>
        <v>0</v>
      </c>
      <c r="CE245" s="35"/>
      <c r="CF245" s="35">
        <f t="shared" si="1598"/>
        <v>0</v>
      </c>
      <c r="CG245" s="35"/>
      <c r="CH245" s="35">
        <f t="shared" si="1599"/>
        <v>0</v>
      </c>
      <c r="CI245" s="35"/>
      <c r="CJ245" s="35">
        <f t="shared" si="1600"/>
        <v>0</v>
      </c>
      <c r="CK245" s="35"/>
      <c r="CL245" s="35">
        <f t="shared" si="1601"/>
        <v>0</v>
      </c>
      <c r="CM245" s="46"/>
      <c r="CN245" s="35">
        <f t="shared" si="1602"/>
        <v>0</v>
      </c>
      <c r="CO245" s="29" t="s">
        <v>289</v>
      </c>
      <c r="CP245" s="23" t="s">
        <v>49</v>
      </c>
      <c r="CQ245" s="11"/>
    </row>
    <row r="246" spans="1:95" ht="54" x14ac:dyDescent="0.35">
      <c r="A246" s="1" t="s">
        <v>324</v>
      </c>
      <c r="B246" s="59" t="s">
        <v>241</v>
      </c>
      <c r="C246" s="6" t="s">
        <v>32</v>
      </c>
      <c r="D246" s="35">
        <v>0</v>
      </c>
      <c r="E246" s="35"/>
      <c r="F246" s="35">
        <f t="shared" si="1148"/>
        <v>0</v>
      </c>
      <c r="G246" s="35"/>
      <c r="H246" s="35">
        <f t="shared" si="1563"/>
        <v>0</v>
      </c>
      <c r="I246" s="35"/>
      <c r="J246" s="35">
        <f t="shared" si="1564"/>
        <v>0</v>
      </c>
      <c r="K246" s="35"/>
      <c r="L246" s="35">
        <f t="shared" si="1565"/>
        <v>0</v>
      </c>
      <c r="M246" s="35"/>
      <c r="N246" s="35">
        <f t="shared" si="1566"/>
        <v>0</v>
      </c>
      <c r="O246" s="78"/>
      <c r="P246" s="35">
        <f t="shared" si="1567"/>
        <v>0</v>
      </c>
      <c r="Q246" s="35"/>
      <c r="R246" s="35">
        <f t="shared" si="1568"/>
        <v>0</v>
      </c>
      <c r="S246" s="35"/>
      <c r="T246" s="35">
        <f t="shared" si="1569"/>
        <v>0</v>
      </c>
      <c r="U246" s="35"/>
      <c r="V246" s="35">
        <f t="shared" si="1570"/>
        <v>0</v>
      </c>
      <c r="W246" s="35"/>
      <c r="X246" s="35">
        <f t="shared" si="1571"/>
        <v>0</v>
      </c>
      <c r="Y246" s="35"/>
      <c r="Z246" s="35">
        <f t="shared" si="1572"/>
        <v>0</v>
      </c>
      <c r="AA246" s="35"/>
      <c r="AB246" s="35">
        <f t="shared" si="1573"/>
        <v>0</v>
      </c>
      <c r="AC246" s="35"/>
      <c r="AD246" s="35">
        <f t="shared" si="1574"/>
        <v>0</v>
      </c>
      <c r="AE246" s="35"/>
      <c r="AF246" s="35">
        <f t="shared" si="1575"/>
        <v>0</v>
      </c>
      <c r="AG246" s="35"/>
      <c r="AH246" s="35">
        <f t="shared" si="1576"/>
        <v>0</v>
      </c>
      <c r="AI246" s="35"/>
      <c r="AJ246" s="35">
        <f t="shared" si="1577"/>
        <v>0</v>
      </c>
      <c r="AK246" s="35"/>
      <c r="AL246" s="35">
        <f t="shared" si="1578"/>
        <v>0</v>
      </c>
      <c r="AM246" s="46"/>
      <c r="AN246" s="35">
        <f t="shared" si="1579"/>
        <v>0</v>
      </c>
      <c r="AO246" s="35">
        <v>0</v>
      </c>
      <c r="AP246" s="35"/>
      <c r="AQ246" s="35">
        <f t="shared" si="1166"/>
        <v>0</v>
      </c>
      <c r="AR246" s="35"/>
      <c r="AS246" s="35">
        <f t="shared" si="1580"/>
        <v>0</v>
      </c>
      <c r="AT246" s="35"/>
      <c r="AU246" s="35">
        <f t="shared" si="1581"/>
        <v>0</v>
      </c>
      <c r="AV246" s="35"/>
      <c r="AW246" s="35">
        <f t="shared" si="1582"/>
        <v>0</v>
      </c>
      <c r="AX246" s="35"/>
      <c r="AY246" s="35">
        <f t="shared" si="1583"/>
        <v>0</v>
      </c>
      <c r="AZ246" s="35"/>
      <c r="BA246" s="35">
        <f t="shared" si="1584"/>
        <v>0</v>
      </c>
      <c r="BB246" s="35"/>
      <c r="BC246" s="35">
        <f t="shared" si="1585"/>
        <v>0</v>
      </c>
      <c r="BD246" s="35"/>
      <c r="BE246" s="35">
        <f t="shared" si="1586"/>
        <v>0</v>
      </c>
      <c r="BF246" s="35"/>
      <c r="BG246" s="35">
        <f t="shared" si="1587"/>
        <v>0</v>
      </c>
      <c r="BH246" s="35"/>
      <c r="BI246" s="35">
        <f t="shared" si="1588"/>
        <v>0</v>
      </c>
      <c r="BJ246" s="35"/>
      <c r="BK246" s="35">
        <f t="shared" si="1589"/>
        <v>0</v>
      </c>
      <c r="BL246" s="35"/>
      <c r="BM246" s="35">
        <f t="shared" si="1590"/>
        <v>0</v>
      </c>
      <c r="BN246" s="35"/>
      <c r="BO246" s="35">
        <f t="shared" si="1591"/>
        <v>0</v>
      </c>
      <c r="BP246" s="46"/>
      <c r="BQ246" s="35">
        <f t="shared" si="1592"/>
        <v>0</v>
      </c>
      <c r="BR246" s="35">
        <v>640.5</v>
      </c>
      <c r="BS246" s="35"/>
      <c r="BT246" s="35">
        <f t="shared" si="1180"/>
        <v>640.5</v>
      </c>
      <c r="BU246" s="35"/>
      <c r="BV246" s="35">
        <f t="shared" si="1593"/>
        <v>640.5</v>
      </c>
      <c r="BW246" s="35"/>
      <c r="BX246" s="35">
        <f t="shared" si="1594"/>
        <v>640.5</v>
      </c>
      <c r="BY246" s="35"/>
      <c r="BZ246" s="35">
        <f t="shared" si="1595"/>
        <v>640.5</v>
      </c>
      <c r="CA246" s="35"/>
      <c r="CB246" s="35">
        <f t="shared" si="1596"/>
        <v>640.5</v>
      </c>
      <c r="CC246" s="35"/>
      <c r="CD246" s="35">
        <f t="shared" si="1597"/>
        <v>640.5</v>
      </c>
      <c r="CE246" s="35"/>
      <c r="CF246" s="35">
        <f t="shared" si="1598"/>
        <v>640.5</v>
      </c>
      <c r="CG246" s="35"/>
      <c r="CH246" s="35">
        <f t="shared" si="1599"/>
        <v>640.5</v>
      </c>
      <c r="CI246" s="35"/>
      <c r="CJ246" s="35">
        <f t="shared" si="1600"/>
        <v>640.5</v>
      </c>
      <c r="CK246" s="35"/>
      <c r="CL246" s="35">
        <f t="shared" si="1601"/>
        <v>640.5</v>
      </c>
      <c r="CM246" s="46"/>
      <c r="CN246" s="35">
        <f t="shared" si="1602"/>
        <v>640.5</v>
      </c>
      <c r="CO246" s="29" t="s">
        <v>290</v>
      </c>
      <c r="CQ246" s="11"/>
    </row>
    <row r="247" spans="1:95" ht="54" x14ac:dyDescent="0.35">
      <c r="A247" s="1" t="s">
        <v>325</v>
      </c>
      <c r="B247" s="59" t="s">
        <v>242</v>
      </c>
      <c r="C247" s="6" t="s">
        <v>32</v>
      </c>
      <c r="D247" s="35">
        <v>0</v>
      </c>
      <c r="E247" s="35"/>
      <c r="F247" s="35">
        <f t="shared" si="1148"/>
        <v>0</v>
      </c>
      <c r="G247" s="35"/>
      <c r="H247" s="35">
        <f t="shared" si="1563"/>
        <v>0</v>
      </c>
      <c r="I247" s="35"/>
      <c r="J247" s="35">
        <f t="shared" si="1564"/>
        <v>0</v>
      </c>
      <c r="K247" s="35"/>
      <c r="L247" s="35">
        <f t="shared" si="1565"/>
        <v>0</v>
      </c>
      <c r="M247" s="35"/>
      <c r="N247" s="35">
        <f t="shared" si="1566"/>
        <v>0</v>
      </c>
      <c r="O247" s="78"/>
      <c r="P247" s="35">
        <f t="shared" si="1567"/>
        <v>0</v>
      </c>
      <c r="Q247" s="35"/>
      <c r="R247" s="35">
        <f t="shared" si="1568"/>
        <v>0</v>
      </c>
      <c r="S247" s="35"/>
      <c r="T247" s="35">
        <f t="shared" si="1569"/>
        <v>0</v>
      </c>
      <c r="U247" s="35"/>
      <c r="V247" s="35">
        <f t="shared" si="1570"/>
        <v>0</v>
      </c>
      <c r="W247" s="35"/>
      <c r="X247" s="35">
        <f t="shared" si="1571"/>
        <v>0</v>
      </c>
      <c r="Y247" s="35"/>
      <c r="Z247" s="35">
        <f t="shared" si="1572"/>
        <v>0</v>
      </c>
      <c r="AA247" s="35"/>
      <c r="AB247" s="35">
        <f t="shared" si="1573"/>
        <v>0</v>
      </c>
      <c r="AC247" s="35"/>
      <c r="AD247" s="35">
        <f t="shared" si="1574"/>
        <v>0</v>
      </c>
      <c r="AE247" s="35"/>
      <c r="AF247" s="35">
        <f t="shared" si="1575"/>
        <v>0</v>
      </c>
      <c r="AG247" s="35"/>
      <c r="AH247" s="35">
        <f t="shared" si="1576"/>
        <v>0</v>
      </c>
      <c r="AI247" s="35"/>
      <c r="AJ247" s="35">
        <f t="shared" si="1577"/>
        <v>0</v>
      </c>
      <c r="AK247" s="35"/>
      <c r="AL247" s="35">
        <f t="shared" si="1578"/>
        <v>0</v>
      </c>
      <c r="AM247" s="46"/>
      <c r="AN247" s="35">
        <f t="shared" si="1579"/>
        <v>0</v>
      </c>
      <c r="AO247" s="35">
        <v>0</v>
      </c>
      <c r="AP247" s="35">
        <v>606.5</v>
      </c>
      <c r="AQ247" s="35">
        <f t="shared" si="1166"/>
        <v>606.5</v>
      </c>
      <c r="AR247" s="35"/>
      <c r="AS247" s="35">
        <f t="shared" si="1580"/>
        <v>606.5</v>
      </c>
      <c r="AT247" s="35"/>
      <c r="AU247" s="35">
        <f t="shared" si="1581"/>
        <v>606.5</v>
      </c>
      <c r="AV247" s="35"/>
      <c r="AW247" s="35">
        <f t="shared" si="1582"/>
        <v>606.5</v>
      </c>
      <c r="AX247" s="35"/>
      <c r="AY247" s="35">
        <f t="shared" si="1583"/>
        <v>606.5</v>
      </c>
      <c r="AZ247" s="35"/>
      <c r="BA247" s="35">
        <f t="shared" si="1584"/>
        <v>606.5</v>
      </c>
      <c r="BB247" s="35"/>
      <c r="BC247" s="35">
        <f t="shared" si="1585"/>
        <v>606.5</v>
      </c>
      <c r="BD247" s="35"/>
      <c r="BE247" s="35">
        <f t="shared" si="1586"/>
        <v>606.5</v>
      </c>
      <c r="BF247" s="35"/>
      <c r="BG247" s="35">
        <f t="shared" si="1587"/>
        <v>606.5</v>
      </c>
      <c r="BH247" s="35"/>
      <c r="BI247" s="35">
        <f t="shared" si="1588"/>
        <v>606.5</v>
      </c>
      <c r="BJ247" s="35"/>
      <c r="BK247" s="35">
        <f t="shared" si="1589"/>
        <v>606.5</v>
      </c>
      <c r="BL247" s="35"/>
      <c r="BM247" s="35">
        <f t="shared" si="1590"/>
        <v>606.5</v>
      </c>
      <c r="BN247" s="35"/>
      <c r="BO247" s="35">
        <f t="shared" si="1591"/>
        <v>606.5</v>
      </c>
      <c r="BP247" s="46"/>
      <c r="BQ247" s="35">
        <f t="shared" si="1592"/>
        <v>606.5</v>
      </c>
      <c r="BR247" s="35">
        <v>640.5</v>
      </c>
      <c r="BS247" s="35">
        <v>6933</v>
      </c>
      <c r="BT247" s="35">
        <f t="shared" si="1180"/>
        <v>7573.5</v>
      </c>
      <c r="BU247" s="35"/>
      <c r="BV247" s="35">
        <f t="shared" si="1593"/>
        <v>7573.5</v>
      </c>
      <c r="BW247" s="35"/>
      <c r="BX247" s="35">
        <f t="shared" si="1594"/>
        <v>7573.5</v>
      </c>
      <c r="BY247" s="35"/>
      <c r="BZ247" s="35">
        <f t="shared" si="1595"/>
        <v>7573.5</v>
      </c>
      <c r="CA247" s="35"/>
      <c r="CB247" s="35">
        <f t="shared" si="1596"/>
        <v>7573.5</v>
      </c>
      <c r="CC247" s="35"/>
      <c r="CD247" s="35">
        <f t="shared" si="1597"/>
        <v>7573.5</v>
      </c>
      <c r="CE247" s="35"/>
      <c r="CF247" s="35">
        <f t="shared" si="1598"/>
        <v>7573.5</v>
      </c>
      <c r="CG247" s="35"/>
      <c r="CH247" s="35">
        <f t="shared" si="1599"/>
        <v>7573.5</v>
      </c>
      <c r="CI247" s="35"/>
      <c r="CJ247" s="35">
        <f t="shared" si="1600"/>
        <v>7573.5</v>
      </c>
      <c r="CK247" s="35"/>
      <c r="CL247" s="35">
        <f t="shared" si="1601"/>
        <v>7573.5</v>
      </c>
      <c r="CM247" s="46"/>
      <c r="CN247" s="35">
        <f t="shared" si="1602"/>
        <v>7573.5</v>
      </c>
      <c r="CO247" s="29" t="s">
        <v>291</v>
      </c>
      <c r="CQ247" s="11"/>
    </row>
    <row r="248" spans="1:95" ht="54" x14ac:dyDescent="0.35">
      <c r="A248" s="1" t="s">
        <v>326</v>
      </c>
      <c r="B248" s="59" t="s">
        <v>243</v>
      </c>
      <c r="C248" s="6" t="s">
        <v>32</v>
      </c>
      <c r="D248" s="35">
        <v>574.9</v>
      </c>
      <c r="E248" s="35"/>
      <c r="F248" s="35">
        <f t="shared" si="1148"/>
        <v>574.9</v>
      </c>
      <c r="G248" s="35"/>
      <c r="H248" s="35">
        <f t="shared" si="1563"/>
        <v>574.9</v>
      </c>
      <c r="I248" s="35"/>
      <c r="J248" s="35">
        <f t="shared" si="1564"/>
        <v>574.9</v>
      </c>
      <c r="K248" s="35"/>
      <c r="L248" s="35">
        <f t="shared" si="1565"/>
        <v>574.9</v>
      </c>
      <c r="M248" s="35"/>
      <c r="N248" s="35">
        <f t="shared" si="1566"/>
        <v>574.9</v>
      </c>
      <c r="O248" s="78"/>
      <c r="P248" s="35">
        <f t="shared" si="1567"/>
        <v>574.9</v>
      </c>
      <c r="Q248" s="35"/>
      <c r="R248" s="35">
        <f t="shared" si="1568"/>
        <v>574.9</v>
      </c>
      <c r="S248" s="35"/>
      <c r="T248" s="35">
        <f t="shared" si="1569"/>
        <v>574.9</v>
      </c>
      <c r="U248" s="35"/>
      <c r="V248" s="35">
        <f t="shared" si="1570"/>
        <v>574.9</v>
      </c>
      <c r="W248" s="35"/>
      <c r="X248" s="35">
        <f t="shared" si="1571"/>
        <v>574.9</v>
      </c>
      <c r="Y248" s="35"/>
      <c r="Z248" s="35">
        <f t="shared" si="1572"/>
        <v>574.9</v>
      </c>
      <c r="AA248" s="35">
        <v>-574.9</v>
      </c>
      <c r="AB248" s="35">
        <f t="shared" si="1573"/>
        <v>0</v>
      </c>
      <c r="AC248" s="35"/>
      <c r="AD248" s="35">
        <f t="shared" si="1574"/>
        <v>0</v>
      </c>
      <c r="AE248" s="35"/>
      <c r="AF248" s="35">
        <f t="shared" si="1575"/>
        <v>0</v>
      </c>
      <c r="AG248" s="35"/>
      <c r="AH248" s="35">
        <f t="shared" si="1576"/>
        <v>0</v>
      </c>
      <c r="AI248" s="35"/>
      <c r="AJ248" s="35">
        <f t="shared" si="1577"/>
        <v>0</v>
      </c>
      <c r="AK248" s="35"/>
      <c r="AL248" s="35">
        <f t="shared" si="1578"/>
        <v>0</v>
      </c>
      <c r="AM248" s="46"/>
      <c r="AN248" s="35">
        <f t="shared" si="1579"/>
        <v>0</v>
      </c>
      <c r="AO248" s="35">
        <v>0</v>
      </c>
      <c r="AP248" s="35">
        <v>7172.4</v>
      </c>
      <c r="AQ248" s="35">
        <f t="shared" si="1166"/>
        <v>7172.4</v>
      </c>
      <c r="AR248" s="35"/>
      <c r="AS248" s="35">
        <f t="shared" si="1580"/>
        <v>7172.4</v>
      </c>
      <c r="AT248" s="35"/>
      <c r="AU248" s="35">
        <f t="shared" si="1581"/>
        <v>7172.4</v>
      </c>
      <c r="AV248" s="35"/>
      <c r="AW248" s="35">
        <f t="shared" si="1582"/>
        <v>7172.4</v>
      </c>
      <c r="AX248" s="35"/>
      <c r="AY248" s="35">
        <f t="shared" si="1583"/>
        <v>7172.4</v>
      </c>
      <c r="AZ248" s="35"/>
      <c r="BA248" s="35">
        <f t="shared" si="1584"/>
        <v>7172.4</v>
      </c>
      <c r="BB248" s="35"/>
      <c r="BC248" s="35">
        <f t="shared" si="1585"/>
        <v>7172.4</v>
      </c>
      <c r="BD248" s="35"/>
      <c r="BE248" s="35">
        <f t="shared" si="1586"/>
        <v>7172.4</v>
      </c>
      <c r="BF248" s="35">
        <v>574.9</v>
      </c>
      <c r="BG248" s="35">
        <f t="shared" si="1587"/>
        <v>7747.2999999999993</v>
      </c>
      <c r="BH248" s="35"/>
      <c r="BI248" s="35">
        <f t="shared" si="1588"/>
        <v>7747.2999999999993</v>
      </c>
      <c r="BJ248" s="35"/>
      <c r="BK248" s="35">
        <f t="shared" si="1589"/>
        <v>7747.2999999999993</v>
      </c>
      <c r="BL248" s="35"/>
      <c r="BM248" s="35">
        <f t="shared" si="1590"/>
        <v>7747.2999999999993</v>
      </c>
      <c r="BN248" s="35"/>
      <c r="BO248" s="35">
        <f t="shared" si="1591"/>
        <v>7747.2999999999993</v>
      </c>
      <c r="BP248" s="46"/>
      <c r="BQ248" s="35">
        <f t="shared" si="1592"/>
        <v>7747.2999999999993</v>
      </c>
      <c r="BR248" s="35">
        <v>7574</v>
      </c>
      <c r="BS248" s="35">
        <v>-7574</v>
      </c>
      <c r="BT248" s="35">
        <f t="shared" si="1180"/>
        <v>0</v>
      </c>
      <c r="BU248" s="35"/>
      <c r="BV248" s="35">
        <f t="shared" si="1593"/>
        <v>0</v>
      </c>
      <c r="BW248" s="35"/>
      <c r="BX248" s="35">
        <f t="shared" si="1594"/>
        <v>0</v>
      </c>
      <c r="BY248" s="35"/>
      <c r="BZ248" s="35">
        <f t="shared" si="1595"/>
        <v>0</v>
      </c>
      <c r="CA248" s="35"/>
      <c r="CB248" s="35">
        <f t="shared" si="1596"/>
        <v>0</v>
      </c>
      <c r="CC248" s="35"/>
      <c r="CD248" s="35">
        <f t="shared" si="1597"/>
        <v>0</v>
      </c>
      <c r="CE248" s="35"/>
      <c r="CF248" s="35">
        <f t="shared" si="1598"/>
        <v>0</v>
      </c>
      <c r="CG248" s="35"/>
      <c r="CH248" s="35">
        <f t="shared" si="1599"/>
        <v>0</v>
      </c>
      <c r="CI248" s="35"/>
      <c r="CJ248" s="35">
        <f t="shared" si="1600"/>
        <v>0</v>
      </c>
      <c r="CK248" s="35"/>
      <c r="CL248" s="35">
        <f t="shared" si="1601"/>
        <v>0</v>
      </c>
      <c r="CM248" s="46"/>
      <c r="CN248" s="35">
        <f t="shared" si="1602"/>
        <v>0</v>
      </c>
      <c r="CO248" s="29" t="s">
        <v>292</v>
      </c>
      <c r="CQ248" s="11"/>
    </row>
    <row r="249" spans="1:95" ht="54" x14ac:dyDescent="0.35">
      <c r="A249" s="1" t="s">
        <v>327</v>
      </c>
      <c r="B249" s="59" t="s">
        <v>244</v>
      </c>
      <c r="C249" s="6" t="s">
        <v>32</v>
      </c>
      <c r="D249" s="35">
        <v>7937.8</v>
      </c>
      <c r="E249" s="35"/>
      <c r="F249" s="35">
        <f t="shared" si="1148"/>
        <v>7937.8</v>
      </c>
      <c r="G249" s="35"/>
      <c r="H249" s="35">
        <f t="shared" si="1563"/>
        <v>7937.8</v>
      </c>
      <c r="I249" s="35"/>
      <c r="J249" s="35">
        <f t="shared" si="1564"/>
        <v>7937.8</v>
      </c>
      <c r="K249" s="35"/>
      <c r="L249" s="35">
        <f t="shared" si="1565"/>
        <v>7937.8</v>
      </c>
      <c r="M249" s="35"/>
      <c r="N249" s="35">
        <f t="shared" si="1566"/>
        <v>7937.8</v>
      </c>
      <c r="O249" s="78"/>
      <c r="P249" s="35">
        <f t="shared" si="1567"/>
        <v>7937.8</v>
      </c>
      <c r="Q249" s="35"/>
      <c r="R249" s="35">
        <f t="shared" si="1568"/>
        <v>7937.8</v>
      </c>
      <c r="S249" s="35"/>
      <c r="T249" s="35">
        <f t="shared" si="1569"/>
        <v>7937.8</v>
      </c>
      <c r="U249" s="35"/>
      <c r="V249" s="35">
        <f t="shared" si="1570"/>
        <v>7937.8</v>
      </c>
      <c r="W249" s="35"/>
      <c r="X249" s="35">
        <f t="shared" si="1571"/>
        <v>7937.8</v>
      </c>
      <c r="Y249" s="35"/>
      <c r="Z249" s="35">
        <f t="shared" si="1572"/>
        <v>7937.8</v>
      </c>
      <c r="AA249" s="35"/>
      <c r="AB249" s="35">
        <f t="shared" si="1573"/>
        <v>7937.8</v>
      </c>
      <c r="AC249" s="35"/>
      <c r="AD249" s="35">
        <f t="shared" si="1574"/>
        <v>7937.8</v>
      </c>
      <c r="AE249" s="35"/>
      <c r="AF249" s="35">
        <f t="shared" si="1575"/>
        <v>7937.8</v>
      </c>
      <c r="AG249" s="35"/>
      <c r="AH249" s="35">
        <f t="shared" si="1576"/>
        <v>7937.8</v>
      </c>
      <c r="AI249" s="35"/>
      <c r="AJ249" s="35">
        <f t="shared" si="1577"/>
        <v>7937.8</v>
      </c>
      <c r="AK249" s="35"/>
      <c r="AL249" s="35">
        <f t="shared" si="1578"/>
        <v>7937.8</v>
      </c>
      <c r="AM249" s="46"/>
      <c r="AN249" s="35">
        <f t="shared" si="1579"/>
        <v>7937.8</v>
      </c>
      <c r="AO249" s="35">
        <v>0</v>
      </c>
      <c r="AP249" s="35"/>
      <c r="AQ249" s="35">
        <f t="shared" si="1166"/>
        <v>0</v>
      </c>
      <c r="AR249" s="35"/>
      <c r="AS249" s="35">
        <f t="shared" si="1580"/>
        <v>0</v>
      </c>
      <c r="AT249" s="35"/>
      <c r="AU249" s="35">
        <f t="shared" si="1581"/>
        <v>0</v>
      </c>
      <c r="AV249" s="35"/>
      <c r="AW249" s="35">
        <f t="shared" si="1582"/>
        <v>0</v>
      </c>
      <c r="AX249" s="35"/>
      <c r="AY249" s="35">
        <f t="shared" si="1583"/>
        <v>0</v>
      </c>
      <c r="AZ249" s="35"/>
      <c r="BA249" s="35">
        <f t="shared" si="1584"/>
        <v>0</v>
      </c>
      <c r="BB249" s="35"/>
      <c r="BC249" s="35">
        <f t="shared" si="1585"/>
        <v>0</v>
      </c>
      <c r="BD249" s="35"/>
      <c r="BE249" s="35">
        <f t="shared" si="1586"/>
        <v>0</v>
      </c>
      <c r="BF249" s="35"/>
      <c r="BG249" s="35">
        <f t="shared" si="1587"/>
        <v>0</v>
      </c>
      <c r="BH249" s="35"/>
      <c r="BI249" s="35">
        <f t="shared" si="1588"/>
        <v>0</v>
      </c>
      <c r="BJ249" s="35"/>
      <c r="BK249" s="35">
        <f t="shared" si="1589"/>
        <v>0</v>
      </c>
      <c r="BL249" s="35"/>
      <c r="BM249" s="35">
        <f t="shared" si="1590"/>
        <v>0</v>
      </c>
      <c r="BN249" s="35"/>
      <c r="BO249" s="35">
        <f t="shared" si="1591"/>
        <v>0</v>
      </c>
      <c r="BP249" s="46"/>
      <c r="BQ249" s="35">
        <f t="shared" si="1592"/>
        <v>0</v>
      </c>
      <c r="BR249" s="35">
        <v>0</v>
      </c>
      <c r="BS249" s="35"/>
      <c r="BT249" s="35">
        <f t="shared" si="1180"/>
        <v>0</v>
      </c>
      <c r="BU249" s="35"/>
      <c r="BV249" s="35">
        <f t="shared" si="1593"/>
        <v>0</v>
      </c>
      <c r="BW249" s="35"/>
      <c r="BX249" s="35">
        <f t="shared" si="1594"/>
        <v>0</v>
      </c>
      <c r="BY249" s="35"/>
      <c r="BZ249" s="35">
        <f t="shared" si="1595"/>
        <v>0</v>
      </c>
      <c r="CA249" s="35"/>
      <c r="CB249" s="35">
        <f t="shared" si="1596"/>
        <v>0</v>
      </c>
      <c r="CC249" s="35"/>
      <c r="CD249" s="35">
        <f t="shared" si="1597"/>
        <v>0</v>
      </c>
      <c r="CE249" s="35"/>
      <c r="CF249" s="35">
        <f t="shared" si="1598"/>
        <v>0</v>
      </c>
      <c r="CG249" s="35"/>
      <c r="CH249" s="35">
        <f t="shared" si="1599"/>
        <v>0</v>
      </c>
      <c r="CI249" s="35"/>
      <c r="CJ249" s="35">
        <f t="shared" si="1600"/>
        <v>0</v>
      </c>
      <c r="CK249" s="35"/>
      <c r="CL249" s="35">
        <f t="shared" si="1601"/>
        <v>0</v>
      </c>
      <c r="CM249" s="46"/>
      <c r="CN249" s="35">
        <f t="shared" si="1602"/>
        <v>0</v>
      </c>
      <c r="CO249" s="29" t="s">
        <v>293</v>
      </c>
      <c r="CQ249" s="11"/>
    </row>
    <row r="250" spans="1:95" ht="54" hidden="1" x14ac:dyDescent="0.35">
      <c r="A250" s="1" t="s">
        <v>328</v>
      </c>
      <c r="B250" s="59" t="s">
        <v>245</v>
      </c>
      <c r="C250" s="6" t="s">
        <v>32</v>
      </c>
      <c r="D250" s="35">
        <v>8382.9</v>
      </c>
      <c r="E250" s="35"/>
      <c r="F250" s="35">
        <f t="shared" si="1148"/>
        <v>8382.9</v>
      </c>
      <c r="G250" s="35"/>
      <c r="H250" s="35">
        <f t="shared" si="1563"/>
        <v>8382.9</v>
      </c>
      <c r="I250" s="35"/>
      <c r="J250" s="35">
        <f t="shared" si="1564"/>
        <v>8382.9</v>
      </c>
      <c r="K250" s="35"/>
      <c r="L250" s="35">
        <f t="shared" si="1565"/>
        <v>8382.9</v>
      </c>
      <c r="M250" s="35"/>
      <c r="N250" s="35">
        <f t="shared" si="1566"/>
        <v>8382.9</v>
      </c>
      <c r="O250" s="78"/>
      <c r="P250" s="35">
        <f t="shared" si="1567"/>
        <v>8382.9</v>
      </c>
      <c r="Q250" s="35"/>
      <c r="R250" s="35">
        <f t="shared" si="1568"/>
        <v>8382.9</v>
      </c>
      <c r="S250" s="35"/>
      <c r="T250" s="35">
        <f t="shared" si="1569"/>
        <v>8382.9</v>
      </c>
      <c r="U250" s="35"/>
      <c r="V250" s="35">
        <f t="shared" si="1570"/>
        <v>8382.9</v>
      </c>
      <c r="W250" s="35"/>
      <c r="X250" s="35">
        <f t="shared" si="1571"/>
        <v>8382.9</v>
      </c>
      <c r="Y250" s="35"/>
      <c r="Z250" s="35">
        <f t="shared" si="1572"/>
        <v>8382.9</v>
      </c>
      <c r="AA250" s="35">
        <v>-8382.9</v>
      </c>
      <c r="AB250" s="35">
        <f t="shared" si="1573"/>
        <v>0</v>
      </c>
      <c r="AC250" s="35"/>
      <c r="AD250" s="35">
        <f t="shared" si="1574"/>
        <v>0</v>
      </c>
      <c r="AE250" s="35"/>
      <c r="AF250" s="35">
        <f t="shared" si="1575"/>
        <v>0</v>
      </c>
      <c r="AG250" s="35"/>
      <c r="AH250" s="35">
        <f t="shared" si="1576"/>
        <v>0</v>
      </c>
      <c r="AI250" s="35"/>
      <c r="AJ250" s="35">
        <f t="shared" si="1577"/>
        <v>0</v>
      </c>
      <c r="AK250" s="35"/>
      <c r="AL250" s="35">
        <f t="shared" si="1578"/>
        <v>0</v>
      </c>
      <c r="AM250" s="46"/>
      <c r="AN250" s="35">
        <f t="shared" si="1579"/>
        <v>0</v>
      </c>
      <c r="AO250" s="35">
        <v>0</v>
      </c>
      <c r="AP250" s="35"/>
      <c r="AQ250" s="35">
        <f t="shared" si="1166"/>
        <v>0</v>
      </c>
      <c r="AR250" s="35"/>
      <c r="AS250" s="35">
        <f t="shared" si="1580"/>
        <v>0</v>
      </c>
      <c r="AT250" s="35"/>
      <c r="AU250" s="35">
        <f t="shared" si="1581"/>
        <v>0</v>
      </c>
      <c r="AV250" s="35"/>
      <c r="AW250" s="35">
        <f t="shared" si="1582"/>
        <v>0</v>
      </c>
      <c r="AX250" s="35"/>
      <c r="AY250" s="35">
        <f t="shared" si="1583"/>
        <v>0</v>
      </c>
      <c r="AZ250" s="35"/>
      <c r="BA250" s="35">
        <f t="shared" si="1584"/>
        <v>0</v>
      </c>
      <c r="BB250" s="35"/>
      <c r="BC250" s="35">
        <f t="shared" si="1585"/>
        <v>0</v>
      </c>
      <c r="BD250" s="35"/>
      <c r="BE250" s="35">
        <f t="shared" si="1586"/>
        <v>0</v>
      </c>
      <c r="BF250" s="35"/>
      <c r="BG250" s="35">
        <f t="shared" si="1587"/>
        <v>0</v>
      </c>
      <c r="BH250" s="35"/>
      <c r="BI250" s="35">
        <f t="shared" si="1588"/>
        <v>0</v>
      </c>
      <c r="BJ250" s="35"/>
      <c r="BK250" s="35">
        <f t="shared" si="1589"/>
        <v>0</v>
      </c>
      <c r="BL250" s="35"/>
      <c r="BM250" s="35">
        <f t="shared" si="1590"/>
        <v>0</v>
      </c>
      <c r="BN250" s="35"/>
      <c r="BO250" s="35">
        <f t="shared" si="1591"/>
        <v>0</v>
      </c>
      <c r="BP250" s="46"/>
      <c r="BQ250" s="35">
        <f t="shared" si="1592"/>
        <v>0</v>
      </c>
      <c r="BR250" s="35">
        <v>0</v>
      </c>
      <c r="BS250" s="35"/>
      <c r="BT250" s="35">
        <f t="shared" si="1180"/>
        <v>0</v>
      </c>
      <c r="BU250" s="35"/>
      <c r="BV250" s="35">
        <f t="shared" si="1593"/>
        <v>0</v>
      </c>
      <c r="BW250" s="35"/>
      <c r="BX250" s="35">
        <f t="shared" si="1594"/>
        <v>0</v>
      </c>
      <c r="BY250" s="35"/>
      <c r="BZ250" s="35">
        <f t="shared" si="1595"/>
        <v>0</v>
      </c>
      <c r="CA250" s="35"/>
      <c r="CB250" s="35">
        <f t="shared" si="1596"/>
        <v>0</v>
      </c>
      <c r="CC250" s="35"/>
      <c r="CD250" s="35">
        <f t="shared" si="1597"/>
        <v>0</v>
      </c>
      <c r="CE250" s="35"/>
      <c r="CF250" s="35">
        <f t="shared" si="1598"/>
        <v>0</v>
      </c>
      <c r="CG250" s="35"/>
      <c r="CH250" s="35">
        <f t="shared" si="1599"/>
        <v>0</v>
      </c>
      <c r="CI250" s="35"/>
      <c r="CJ250" s="35">
        <f t="shared" si="1600"/>
        <v>0</v>
      </c>
      <c r="CK250" s="35"/>
      <c r="CL250" s="35">
        <f t="shared" si="1601"/>
        <v>0</v>
      </c>
      <c r="CM250" s="46"/>
      <c r="CN250" s="35">
        <f t="shared" si="1602"/>
        <v>0</v>
      </c>
      <c r="CO250" s="29" t="s">
        <v>294</v>
      </c>
      <c r="CP250" s="23" t="s">
        <v>49</v>
      </c>
      <c r="CQ250" s="11"/>
    </row>
    <row r="251" spans="1:95" ht="54" x14ac:dyDescent="0.35">
      <c r="A251" s="1" t="s">
        <v>328</v>
      </c>
      <c r="B251" s="59" t="s">
        <v>246</v>
      </c>
      <c r="C251" s="6" t="s">
        <v>32</v>
      </c>
      <c r="D251" s="35">
        <v>8733.1</v>
      </c>
      <c r="E251" s="35"/>
      <c r="F251" s="35">
        <f t="shared" si="1148"/>
        <v>8733.1</v>
      </c>
      <c r="G251" s="35"/>
      <c r="H251" s="35">
        <f t="shared" si="1563"/>
        <v>8733.1</v>
      </c>
      <c r="I251" s="35"/>
      <c r="J251" s="35">
        <f t="shared" si="1564"/>
        <v>8733.1</v>
      </c>
      <c r="K251" s="35"/>
      <c r="L251" s="35">
        <f t="shared" si="1565"/>
        <v>8733.1</v>
      </c>
      <c r="M251" s="35"/>
      <c r="N251" s="35">
        <f t="shared" si="1566"/>
        <v>8733.1</v>
      </c>
      <c r="O251" s="78"/>
      <c r="P251" s="35">
        <f t="shared" si="1567"/>
        <v>8733.1</v>
      </c>
      <c r="Q251" s="35"/>
      <c r="R251" s="35">
        <f t="shared" si="1568"/>
        <v>8733.1</v>
      </c>
      <c r="S251" s="35"/>
      <c r="T251" s="35">
        <f t="shared" si="1569"/>
        <v>8733.1</v>
      </c>
      <c r="U251" s="35"/>
      <c r="V251" s="35">
        <f t="shared" si="1570"/>
        <v>8733.1</v>
      </c>
      <c r="W251" s="35"/>
      <c r="X251" s="35">
        <f t="shared" si="1571"/>
        <v>8733.1</v>
      </c>
      <c r="Y251" s="35"/>
      <c r="Z251" s="35">
        <f t="shared" si="1572"/>
        <v>8733.1</v>
      </c>
      <c r="AA251" s="35">
        <v>-8733.1</v>
      </c>
      <c r="AB251" s="35">
        <f t="shared" si="1573"/>
        <v>0</v>
      </c>
      <c r="AC251" s="35"/>
      <c r="AD251" s="35">
        <f t="shared" si="1574"/>
        <v>0</v>
      </c>
      <c r="AE251" s="35"/>
      <c r="AF251" s="35">
        <f t="shared" si="1575"/>
        <v>0</v>
      </c>
      <c r="AG251" s="35"/>
      <c r="AH251" s="35">
        <f t="shared" si="1576"/>
        <v>0</v>
      </c>
      <c r="AI251" s="35"/>
      <c r="AJ251" s="35">
        <f t="shared" si="1577"/>
        <v>0</v>
      </c>
      <c r="AK251" s="35"/>
      <c r="AL251" s="35">
        <f t="shared" si="1578"/>
        <v>0</v>
      </c>
      <c r="AM251" s="46"/>
      <c r="AN251" s="35">
        <f t="shared" si="1579"/>
        <v>0</v>
      </c>
      <c r="AO251" s="35">
        <v>0</v>
      </c>
      <c r="AP251" s="35"/>
      <c r="AQ251" s="35">
        <f t="shared" si="1166"/>
        <v>0</v>
      </c>
      <c r="AR251" s="35"/>
      <c r="AS251" s="35">
        <f t="shared" si="1580"/>
        <v>0</v>
      </c>
      <c r="AT251" s="35"/>
      <c r="AU251" s="35">
        <f t="shared" si="1581"/>
        <v>0</v>
      </c>
      <c r="AV251" s="35"/>
      <c r="AW251" s="35">
        <f t="shared" si="1582"/>
        <v>0</v>
      </c>
      <c r="AX251" s="35"/>
      <c r="AY251" s="35">
        <f t="shared" si="1583"/>
        <v>0</v>
      </c>
      <c r="AZ251" s="35"/>
      <c r="BA251" s="35">
        <f t="shared" si="1584"/>
        <v>0</v>
      </c>
      <c r="BB251" s="35"/>
      <c r="BC251" s="35">
        <f t="shared" si="1585"/>
        <v>0</v>
      </c>
      <c r="BD251" s="35"/>
      <c r="BE251" s="35">
        <f t="shared" si="1586"/>
        <v>0</v>
      </c>
      <c r="BF251" s="35">
        <v>2897.7</v>
      </c>
      <c r="BG251" s="35">
        <f t="shared" si="1587"/>
        <v>2897.7</v>
      </c>
      <c r="BH251" s="35"/>
      <c r="BI251" s="35">
        <f t="shared" si="1588"/>
        <v>2897.7</v>
      </c>
      <c r="BJ251" s="35"/>
      <c r="BK251" s="35">
        <f t="shared" si="1589"/>
        <v>2897.7</v>
      </c>
      <c r="BL251" s="35"/>
      <c r="BM251" s="35">
        <f t="shared" si="1590"/>
        <v>2897.7</v>
      </c>
      <c r="BN251" s="35"/>
      <c r="BO251" s="35">
        <f t="shared" si="1591"/>
        <v>2897.7</v>
      </c>
      <c r="BP251" s="46"/>
      <c r="BQ251" s="35">
        <f t="shared" si="1592"/>
        <v>2897.7</v>
      </c>
      <c r="BR251" s="35">
        <v>0</v>
      </c>
      <c r="BS251" s="35"/>
      <c r="BT251" s="35">
        <f t="shared" si="1180"/>
        <v>0</v>
      </c>
      <c r="BU251" s="35"/>
      <c r="BV251" s="35">
        <f t="shared" si="1593"/>
        <v>0</v>
      </c>
      <c r="BW251" s="35"/>
      <c r="BX251" s="35">
        <f t="shared" si="1594"/>
        <v>0</v>
      </c>
      <c r="BY251" s="35"/>
      <c r="BZ251" s="35">
        <f t="shared" si="1595"/>
        <v>0</v>
      </c>
      <c r="CA251" s="35"/>
      <c r="CB251" s="35">
        <f t="shared" si="1596"/>
        <v>0</v>
      </c>
      <c r="CC251" s="35"/>
      <c r="CD251" s="35">
        <f t="shared" si="1597"/>
        <v>0</v>
      </c>
      <c r="CE251" s="35"/>
      <c r="CF251" s="35">
        <f t="shared" si="1598"/>
        <v>0</v>
      </c>
      <c r="CG251" s="35"/>
      <c r="CH251" s="35">
        <f t="shared" si="1599"/>
        <v>0</v>
      </c>
      <c r="CI251" s="35"/>
      <c r="CJ251" s="35">
        <f t="shared" si="1600"/>
        <v>0</v>
      </c>
      <c r="CK251" s="35"/>
      <c r="CL251" s="35">
        <f t="shared" si="1601"/>
        <v>0</v>
      </c>
      <c r="CM251" s="46"/>
      <c r="CN251" s="35">
        <f t="shared" si="1602"/>
        <v>0</v>
      </c>
      <c r="CO251" s="29" t="s">
        <v>295</v>
      </c>
      <c r="CQ251" s="11"/>
    </row>
    <row r="252" spans="1:95" ht="54" x14ac:dyDescent="0.35">
      <c r="A252" s="1" t="s">
        <v>341</v>
      </c>
      <c r="B252" s="59" t="s">
        <v>299</v>
      </c>
      <c r="C252" s="6" t="s">
        <v>32</v>
      </c>
      <c r="D252" s="35"/>
      <c r="E252" s="35">
        <v>574.9</v>
      </c>
      <c r="F252" s="35">
        <f t="shared" si="1148"/>
        <v>574.9</v>
      </c>
      <c r="G252" s="35"/>
      <c r="H252" s="35">
        <f t="shared" si="1563"/>
        <v>574.9</v>
      </c>
      <c r="I252" s="35"/>
      <c r="J252" s="35">
        <f t="shared" si="1564"/>
        <v>574.9</v>
      </c>
      <c r="K252" s="35"/>
      <c r="L252" s="35">
        <f t="shared" si="1565"/>
        <v>574.9</v>
      </c>
      <c r="M252" s="35"/>
      <c r="N252" s="35">
        <f t="shared" si="1566"/>
        <v>574.9</v>
      </c>
      <c r="O252" s="78"/>
      <c r="P252" s="35">
        <f t="shared" si="1567"/>
        <v>574.9</v>
      </c>
      <c r="Q252" s="35"/>
      <c r="R252" s="35">
        <f t="shared" si="1568"/>
        <v>574.9</v>
      </c>
      <c r="S252" s="35"/>
      <c r="T252" s="35">
        <f t="shared" si="1569"/>
        <v>574.9</v>
      </c>
      <c r="U252" s="35"/>
      <c r="V252" s="35">
        <f t="shared" si="1570"/>
        <v>574.9</v>
      </c>
      <c r="W252" s="35"/>
      <c r="X252" s="35">
        <f t="shared" si="1571"/>
        <v>574.9</v>
      </c>
      <c r="Y252" s="35"/>
      <c r="Z252" s="35">
        <f t="shared" si="1572"/>
        <v>574.9</v>
      </c>
      <c r="AA252" s="35">
        <v>-574.9</v>
      </c>
      <c r="AB252" s="35">
        <f t="shared" si="1573"/>
        <v>0</v>
      </c>
      <c r="AC252" s="35"/>
      <c r="AD252" s="35">
        <f t="shared" si="1574"/>
        <v>0</v>
      </c>
      <c r="AE252" s="35"/>
      <c r="AF252" s="35">
        <f t="shared" si="1575"/>
        <v>0</v>
      </c>
      <c r="AG252" s="35"/>
      <c r="AH252" s="35">
        <f t="shared" si="1576"/>
        <v>0</v>
      </c>
      <c r="AI252" s="35"/>
      <c r="AJ252" s="35">
        <f t="shared" si="1577"/>
        <v>0</v>
      </c>
      <c r="AK252" s="35"/>
      <c r="AL252" s="35">
        <f t="shared" si="1578"/>
        <v>0</v>
      </c>
      <c r="AM252" s="46"/>
      <c r="AN252" s="35">
        <f t="shared" si="1579"/>
        <v>0</v>
      </c>
      <c r="AO252" s="35"/>
      <c r="AP252" s="35"/>
      <c r="AQ252" s="35">
        <f t="shared" si="1166"/>
        <v>0</v>
      </c>
      <c r="AR252" s="35"/>
      <c r="AS252" s="35">
        <f t="shared" si="1580"/>
        <v>0</v>
      </c>
      <c r="AT252" s="35"/>
      <c r="AU252" s="35">
        <f t="shared" si="1581"/>
        <v>0</v>
      </c>
      <c r="AV252" s="35"/>
      <c r="AW252" s="35">
        <f t="shared" si="1582"/>
        <v>0</v>
      </c>
      <c r="AX252" s="35"/>
      <c r="AY252" s="35">
        <f t="shared" si="1583"/>
        <v>0</v>
      </c>
      <c r="AZ252" s="35"/>
      <c r="BA252" s="35">
        <f t="shared" si="1584"/>
        <v>0</v>
      </c>
      <c r="BB252" s="35"/>
      <c r="BC252" s="35">
        <f t="shared" si="1585"/>
        <v>0</v>
      </c>
      <c r="BD252" s="35"/>
      <c r="BE252" s="35">
        <f t="shared" si="1586"/>
        <v>0</v>
      </c>
      <c r="BF252" s="35">
        <v>574.9</v>
      </c>
      <c r="BG252" s="35">
        <f t="shared" si="1587"/>
        <v>574.9</v>
      </c>
      <c r="BH252" s="35"/>
      <c r="BI252" s="35">
        <f t="shared" si="1588"/>
        <v>574.9</v>
      </c>
      <c r="BJ252" s="35"/>
      <c r="BK252" s="35">
        <f t="shared" si="1589"/>
        <v>574.9</v>
      </c>
      <c r="BL252" s="35"/>
      <c r="BM252" s="35">
        <f t="shared" si="1590"/>
        <v>574.9</v>
      </c>
      <c r="BN252" s="35"/>
      <c r="BO252" s="35">
        <f t="shared" si="1591"/>
        <v>574.9</v>
      </c>
      <c r="BP252" s="46"/>
      <c r="BQ252" s="35">
        <f t="shared" si="1592"/>
        <v>574.9</v>
      </c>
      <c r="BR252" s="35"/>
      <c r="BS252" s="35">
        <v>7574</v>
      </c>
      <c r="BT252" s="35">
        <f t="shared" si="1180"/>
        <v>7574</v>
      </c>
      <c r="BU252" s="35"/>
      <c r="BV252" s="35">
        <f t="shared" si="1593"/>
        <v>7574</v>
      </c>
      <c r="BW252" s="35"/>
      <c r="BX252" s="35">
        <f t="shared" si="1594"/>
        <v>7574</v>
      </c>
      <c r="BY252" s="35"/>
      <c r="BZ252" s="35">
        <f t="shared" si="1595"/>
        <v>7574</v>
      </c>
      <c r="CA252" s="35"/>
      <c r="CB252" s="35">
        <f t="shared" si="1596"/>
        <v>7574</v>
      </c>
      <c r="CC252" s="35"/>
      <c r="CD252" s="35">
        <f t="shared" si="1597"/>
        <v>7574</v>
      </c>
      <c r="CE252" s="35"/>
      <c r="CF252" s="35">
        <f t="shared" si="1598"/>
        <v>7574</v>
      </c>
      <c r="CG252" s="35"/>
      <c r="CH252" s="35">
        <f t="shared" si="1599"/>
        <v>7574</v>
      </c>
      <c r="CI252" s="35"/>
      <c r="CJ252" s="35">
        <f t="shared" si="1600"/>
        <v>7574</v>
      </c>
      <c r="CK252" s="35"/>
      <c r="CL252" s="35">
        <f t="shared" si="1601"/>
        <v>7574</v>
      </c>
      <c r="CM252" s="46"/>
      <c r="CN252" s="35">
        <f t="shared" si="1602"/>
        <v>7574</v>
      </c>
      <c r="CO252" s="39" t="s">
        <v>300</v>
      </c>
      <c r="CQ252" s="11"/>
    </row>
    <row r="253" spans="1:95" ht="54" x14ac:dyDescent="0.35">
      <c r="A253" s="1" t="s">
        <v>342</v>
      </c>
      <c r="B253" s="59" t="s">
        <v>313</v>
      </c>
      <c r="C253" s="6" t="s">
        <v>32</v>
      </c>
      <c r="D253" s="35"/>
      <c r="E253" s="35"/>
      <c r="F253" s="35"/>
      <c r="G253" s="35">
        <v>397.92099999999999</v>
      </c>
      <c r="H253" s="35">
        <f t="shared" si="1563"/>
        <v>397.92099999999999</v>
      </c>
      <c r="I253" s="35"/>
      <c r="J253" s="35">
        <f t="shared" si="1564"/>
        <v>397.92099999999999</v>
      </c>
      <c r="K253" s="35"/>
      <c r="L253" s="35">
        <f t="shared" si="1565"/>
        <v>397.92099999999999</v>
      </c>
      <c r="M253" s="35"/>
      <c r="N253" s="35">
        <f t="shared" si="1566"/>
        <v>397.92099999999999</v>
      </c>
      <c r="O253" s="78">
        <v>303.142</v>
      </c>
      <c r="P253" s="35">
        <f t="shared" si="1567"/>
        <v>701.06299999999999</v>
      </c>
      <c r="Q253" s="35"/>
      <c r="R253" s="35">
        <f t="shared" si="1568"/>
        <v>701.06299999999999</v>
      </c>
      <c r="S253" s="35"/>
      <c r="T253" s="35">
        <f t="shared" si="1569"/>
        <v>701.06299999999999</v>
      </c>
      <c r="U253" s="35"/>
      <c r="V253" s="35">
        <f t="shared" si="1570"/>
        <v>701.06299999999999</v>
      </c>
      <c r="W253" s="35"/>
      <c r="X253" s="35">
        <f t="shared" si="1571"/>
        <v>701.06299999999999</v>
      </c>
      <c r="Y253" s="35"/>
      <c r="Z253" s="35">
        <f t="shared" si="1572"/>
        <v>701.06299999999999</v>
      </c>
      <c r="AA253" s="35">
        <v>16176.558000000001</v>
      </c>
      <c r="AB253" s="35">
        <f t="shared" si="1573"/>
        <v>16877.620999999999</v>
      </c>
      <c r="AC253" s="35"/>
      <c r="AD253" s="35">
        <f t="shared" si="1574"/>
        <v>16877.620999999999</v>
      </c>
      <c r="AE253" s="35"/>
      <c r="AF253" s="35">
        <f t="shared" si="1575"/>
        <v>16877.620999999999</v>
      </c>
      <c r="AG253" s="35"/>
      <c r="AH253" s="35">
        <f t="shared" si="1576"/>
        <v>16877.620999999999</v>
      </c>
      <c r="AI253" s="35"/>
      <c r="AJ253" s="35">
        <f t="shared" si="1577"/>
        <v>16877.620999999999</v>
      </c>
      <c r="AK253" s="35"/>
      <c r="AL253" s="35">
        <f t="shared" si="1578"/>
        <v>16877.620999999999</v>
      </c>
      <c r="AM253" s="46"/>
      <c r="AN253" s="35">
        <f t="shared" si="1579"/>
        <v>16877.620999999999</v>
      </c>
      <c r="AO253" s="35"/>
      <c r="AP253" s="35"/>
      <c r="AQ253" s="35"/>
      <c r="AR253" s="35"/>
      <c r="AS253" s="35">
        <f t="shared" si="1580"/>
        <v>0</v>
      </c>
      <c r="AT253" s="35"/>
      <c r="AU253" s="35">
        <f t="shared" si="1581"/>
        <v>0</v>
      </c>
      <c r="AV253" s="35"/>
      <c r="AW253" s="35">
        <f t="shared" si="1582"/>
        <v>0</v>
      </c>
      <c r="AX253" s="35"/>
      <c r="AY253" s="35">
        <f t="shared" si="1583"/>
        <v>0</v>
      </c>
      <c r="AZ253" s="35"/>
      <c r="BA253" s="35">
        <f t="shared" si="1584"/>
        <v>0</v>
      </c>
      <c r="BB253" s="35"/>
      <c r="BC253" s="35">
        <f t="shared" si="1585"/>
        <v>0</v>
      </c>
      <c r="BD253" s="35"/>
      <c r="BE253" s="35">
        <f t="shared" si="1586"/>
        <v>0</v>
      </c>
      <c r="BF253" s="35"/>
      <c r="BG253" s="35">
        <f t="shared" si="1587"/>
        <v>0</v>
      </c>
      <c r="BH253" s="35"/>
      <c r="BI253" s="35">
        <f t="shared" si="1588"/>
        <v>0</v>
      </c>
      <c r="BJ253" s="35"/>
      <c r="BK253" s="35">
        <f t="shared" si="1589"/>
        <v>0</v>
      </c>
      <c r="BL253" s="35"/>
      <c r="BM253" s="35">
        <f t="shared" si="1590"/>
        <v>0</v>
      </c>
      <c r="BN253" s="35"/>
      <c r="BO253" s="35">
        <f t="shared" si="1591"/>
        <v>0</v>
      </c>
      <c r="BP253" s="46"/>
      <c r="BQ253" s="35">
        <f t="shared" si="1592"/>
        <v>0</v>
      </c>
      <c r="BR253" s="35"/>
      <c r="BS253" s="35"/>
      <c r="BT253" s="35"/>
      <c r="BU253" s="35"/>
      <c r="BV253" s="35">
        <f t="shared" si="1593"/>
        <v>0</v>
      </c>
      <c r="BW253" s="35"/>
      <c r="BX253" s="35">
        <f t="shared" si="1594"/>
        <v>0</v>
      </c>
      <c r="BY253" s="35"/>
      <c r="BZ253" s="35">
        <f t="shared" si="1595"/>
        <v>0</v>
      </c>
      <c r="CA253" s="35"/>
      <c r="CB253" s="35">
        <f t="shared" si="1596"/>
        <v>0</v>
      </c>
      <c r="CC253" s="35"/>
      <c r="CD253" s="35">
        <f t="shared" si="1597"/>
        <v>0</v>
      </c>
      <c r="CE253" s="35"/>
      <c r="CF253" s="35">
        <f t="shared" si="1598"/>
        <v>0</v>
      </c>
      <c r="CG253" s="35"/>
      <c r="CH253" s="35">
        <f t="shared" si="1599"/>
        <v>0</v>
      </c>
      <c r="CI253" s="35"/>
      <c r="CJ253" s="35">
        <f t="shared" si="1600"/>
        <v>0</v>
      </c>
      <c r="CK253" s="35"/>
      <c r="CL253" s="35">
        <f t="shared" si="1601"/>
        <v>0</v>
      </c>
      <c r="CM253" s="46"/>
      <c r="CN253" s="35">
        <f t="shared" si="1602"/>
        <v>0</v>
      </c>
      <c r="CO253" s="39" t="s">
        <v>312</v>
      </c>
      <c r="CQ253" s="11"/>
    </row>
    <row r="254" spans="1:95" ht="54" x14ac:dyDescent="0.35">
      <c r="A254" s="1" t="s">
        <v>354</v>
      </c>
      <c r="B254" s="59" t="s">
        <v>314</v>
      </c>
      <c r="C254" s="6" t="s">
        <v>32</v>
      </c>
      <c r="D254" s="35"/>
      <c r="E254" s="35"/>
      <c r="F254" s="35"/>
      <c r="G254" s="35">
        <v>32.698999999999998</v>
      </c>
      <c r="H254" s="35">
        <f t="shared" si="1563"/>
        <v>32.698999999999998</v>
      </c>
      <c r="I254" s="35"/>
      <c r="J254" s="35">
        <f t="shared" si="1564"/>
        <v>32.698999999999998</v>
      </c>
      <c r="K254" s="35"/>
      <c r="L254" s="35">
        <f t="shared" si="1565"/>
        <v>32.698999999999998</v>
      </c>
      <c r="M254" s="35"/>
      <c r="N254" s="35">
        <f t="shared" si="1566"/>
        <v>32.698999999999998</v>
      </c>
      <c r="O254" s="78"/>
      <c r="P254" s="35">
        <f t="shared" si="1567"/>
        <v>32.698999999999998</v>
      </c>
      <c r="Q254" s="35"/>
      <c r="R254" s="35">
        <f t="shared" si="1568"/>
        <v>32.698999999999998</v>
      </c>
      <c r="S254" s="35"/>
      <c r="T254" s="35">
        <f t="shared" si="1569"/>
        <v>32.698999999999998</v>
      </c>
      <c r="U254" s="35"/>
      <c r="V254" s="35">
        <f t="shared" si="1570"/>
        <v>32.698999999999998</v>
      </c>
      <c r="W254" s="35"/>
      <c r="X254" s="35">
        <f t="shared" si="1571"/>
        <v>32.698999999999998</v>
      </c>
      <c r="Y254" s="35"/>
      <c r="Z254" s="35">
        <f t="shared" si="1572"/>
        <v>32.698999999999998</v>
      </c>
      <c r="AA254" s="35"/>
      <c r="AB254" s="35">
        <f t="shared" si="1573"/>
        <v>32.698999999999998</v>
      </c>
      <c r="AC254" s="35"/>
      <c r="AD254" s="35">
        <f t="shared" si="1574"/>
        <v>32.698999999999998</v>
      </c>
      <c r="AE254" s="35"/>
      <c r="AF254" s="35">
        <f t="shared" si="1575"/>
        <v>32.698999999999998</v>
      </c>
      <c r="AG254" s="35"/>
      <c r="AH254" s="35">
        <f t="shared" si="1576"/>
        <v>32.698999999999998</v>
      </c>
      <c r="AI254" s="35"/>
      <c r="AJ254" s="35">
        <f t="shared" si="1577"/>
        <v>32.698999999999998</v>
      </c>
      <c r="AK254" s="35"/>
      <c r="AL254" s="35">
        <f t="shared" si="1578"/>
        <v>32.698999999999998</v>
      </c>
      <c r="AM254" s="46"/>
      <c r="AN254" s="35">
        <f t="shared" si="1579"/>
        <v>32.698999999999998</v>
      </c>
      <c r="AO254" s="35"/>
      <c r="AP254" s="35"/>
      <c r="AQ254" s="35"/>
      <c r="AR254" s="35"/>
      <c r="AS254" s="35">
        <f t="shared" si="1580"/>
        <v>0</v>
      </c>
      <c r="AT254" s="35"/>
      <c r="AU254" s="35">
        <f t="shared" si="1581"/>
        <v>0</v>
      </c>
      <c r="AV254" s="35"/>
      <c r="AW254" s="35">
        <f t="shared" si="1582"/>
        <v>0</v>
      </c>
      <c r="AX254" s="35"/>
      <c r="AY254" s="35">
        <f t="shared" si="1583"/>
        <v>0</v>
      </c>
      <c r="AZ254" s="35"/>
      <c r="BA254" s="35">
        <f t="shared" si="1584"/>
        <v>0</v>
      </c>
      <c r="BB254" s="35"/>
      <c r="BC254" s="35">
        <f t="shared" si="1585"/>
        <v>0</v>
      </c>
      <c r="BD254" s="35"/>
      <c r="BE254" s="35">
        <f t="shared" si="1586"/>
        <v>0</v>
      </c>
      <c r="BF254" s="35"/>
      <c r="BG254" s="35">
        <f t="shared" si="1587"/>
        <v>0</v>
      </c>
      <c r="BH254" s="35"/>
      <c r="BI254" s="35">
        <f t="shared" si="1588"/>
        <v>0</v>
      </c>
      <c r="BJ254" s="35"/>
      <c r="BK254" s="35">
        <f t="shared" si="1589"/>
        <v>0</v>
      </c>
      <c r="BL254" s="35"/>
      <c r="BM254" s="35">
        <f t="shared" si="1590"/>
        <v>0</v>
      </c>
      <c r="BN254" s="35"/>
      <c r="BO254" s="35">
        <f t="shared" si="1591"/>
        <v>0</v>
      </c>
      <c r="BP254" s="46"/>
      <c r="BQ254" s="35">
        <f t="shared" si="1592"/>
        <v>0</v>
      </c>
      <c r="BR254" s="35"/>
      <c r="BS254" s="35"/>
      <c r="BT254" s="35"/>
      <c r="BU254" s="35"/>
      <c r="BV254" s="35">
        <f t="shared" si="1593"/>
        <v>0</v>
      </c>
      <c r="BW254" s="35"/>
      <c r="BX254" s="35">
        <f t="shared" si="1594"/>
        <v>0</v>
      </c>
      <c r="BY254" s="35"/>
      <c r="BZ254" s="35">
        <f t="shared" si="1595"/>
        <v>0</v>
      </c>
      <c r="CA254" s="35"/>
      <c r="CB254" s="35">
        <f t="shared" si="1596"/>
        <v>0</v>
      </c>
      <c r="CC254" s="35"/>
      <c r="CD254" s="35">
        <f t="shared" si="1597"/>
        <v>0</v>
      </c>
      <c r="CE254" s="35"/>
      <c r="CF254" s="35">
        <f t="shared" si="1598"/>
        <v>0</v>
      </c>
      <c r="CG254" s="35"/>
      <c r="CH254" s="35">
        <f t="shared" si="1599"/>
        <v>0</v>
      </c>
      <c r="CI254" s="35"/>
      <c r="CJ254" s="35">
        <f t="shared" si="1600"/>
        <v>0</v>
      </c>
      <c r="CK254" s="35"/>
      <c r="CL254" s="35">
        <f t="shared" si="1601"/>
        <v>0</v>
      </c>
      <c r="CM254" s="46"/>
      <c r="CN254" s="35">
        <f t="shared" si="1602"/>
        <v>0</v>
      </c>
      <c r="CO254" s="39" t="s">
        <v>315</v>
      </c>
      <c r="CQ254" s="11"/>
    </row>
    <row r="255" spans="1:95" x14ac:dyDescent="0.35">
      <c r="A255" s="1"/>
      <c r="B255" s="59" t="s">
        <v>323</v>
      </c>
      <c r="C255" s="6"/>
      <c r="D255" s="37"/>
      <c r="E255" s="37"/>
      <c r="F255" s="37"/>
      <c r="G255" s="37">
        <f>G256</f>
        <v>0</v>
      </c>
      <c r="H255" s="37">
        <f t="shared" ref="H255:AP255" si="1604">H256</f>
        <v>0</v>
      </c>
      <c r="I255" s="37">
        <f>I256</f>
        <v>0</v>
      </c>
      <c r="J255" s="37">
        <f t="shared" si="1604"/>
        <v>0</v>
      </c>
      <c r="K255" s="37">
        <f>K256</f>
        <v>0</v>
      </c>
      <c r="L255" s="37">
        <f t="shared" si="1604"/>
        <v>0</v>
      </c>
      <c r="M255" s="37">
        <f>M256</f>
        <v>0</v>
      </c>
      <c r="N255" s="37">
        <f t="shared" si="1604"/>
        <v>0</v>
      </c>
      <c r="O255" s="37">
        <f>O256</f>
        <v>0</v>
      </c>
      <c r="P255" s="37">
        <f t="shared" si="1604"/>
        <v>0</v>
      </c>
      <c r="Q255" s="37">
        <f>Q256</f>
        <v>0</v>
      </c>
      <c r="R255" s="37">
        <f t="shared" si="1604"/>
        <v>0</v>
      </c>
      <c r="S255" s="37">
        <f>S256</f>
        <v>0</v>
      </c>
      <c r="T255" s="37">
        <f t="shared" si="1604"/>
        <v>0</v>
      </c>
      <c r="U255" s="37">
        <f>U256</f>
        <v>0</v>
      </c>
      <c r="V255" s="37">
        <f t="shared" si="1604"/>
        <v>0</v>
      </c>
      <c r="W255" s="37">
        <f>W256+W257+W258</f>
        <v>7668.65</v>
      </c>
      <c r="X255" s="37">
        <f t="shared" si="1571"/>
        <v>7668.65</v>
      </c>
      <c r="Y255" s="37">
        <f>Y256+Y257+Y258</f>
        <v>-143.01499999999999</v>
      </c>
      <c r="Z255" s="37">
        <f t="shared" si="1572"/>
        <v>7525.6349999999993</v>
      </c>
      <c r="AA255" s="37">
        <f>AA256+AA257+AA258</f>
        <v>0</v>
      </c>
      <c r="AB255" s="37">
        <f>Z255+AA255</f>
        <v>7525.6349999999993</v>
      </c>
      <c r="AC255" s="37">
        <f>AC256+AC257+AC258</f>
        <v>0</v>
      </c>
      <c r="AD255" s="37">
        <f>AB255+AC255</f>
        <v>7525.6349999999993</v>
      </c>
      <c r="AE255" s="37">
        <f>AE256+AE257+AE258</f>
        <v>0</v>
      </c>
      <c r="AF255" s="37">
        <f>AD255+AE255</f>
        <v>7525.6349999999993</v>
      </c>
      <c r="AG255" s="37">
        <f>AG256+AG257+AG258</f>
        <v>0</v>
      </c>
      <c r="AH255" s="37">
        <f>AF255+AG255</f>
        <v>7525.6349999999993</v>
      </c>
      <c r="AI255" s="37">
        <f>AI256+AI257+AI258</f>
        <v>0</v>
      </c>
      <c r="AJ255" s="37">
        <f>AH255+AI255</f>
        <v>7525.6349999999993</v>
      </c>
      <c r="AK255" s="35">
        <f>AK256+AK257+AK258</f>
        <v>0</v>
      </c>
      <c r="AL255" s="37">
        <f>AJ255+AK255</f>
        <v>7525.6349999999993</v>
      </c>
      <c r="AM255" s="37">
        <f>AM256+AM257+AM258</f>
        <v>0</v>
      </c>
      <c r="AN255" s="35">
        <f>AL255+AM255</f>
        <v>7525.6349999999993</v>
      </c>
      <c r="AO255" s="37">
        <f t="shared" si="1604"/>
        <v>0</v>
      </c>
      <c r="AP255" s="37">
        <f t="shared" si="1604"/>
        <v>0</v>
      </c>
      <c r="AQ255" s="37"/>
      <c r="AR255" s="37">
        <f t="shared" ref="AR255:BQ255" si="1605">-AR256</f>
        <v>0</v>
      </c>
      <c r="AS255" s="37">
        <f t="shared" si="1605"/>
        <v>0</v>
      </c>
      <c r="AT255" s="37">
        <f t="shared" si="1605"/>
        <v>0</v>
      </c>
      <c r="AU255" s="37">
        <f t="shared" si="1605"/>
        <v>0</v>
      </c>
      <c r="AV255" s="37">
        <f t="shared" si="1605"/>
        <v>0</v>
      </c>
      <c r="AW255" s="37">
        <f t="shared" si="1605"/>
        <v>0</v>
      </c>
      <c r="AX255" s="37">
        <f t="shared" si="1605"/>
        <v>0</v>
      </c>
      <c r="AY255" s="37">
        <f t="shared" si="1605"/>
        <v>0</v>
      </c>
      <c r="AZ255" s="37">
        <f t="shared" si="1605"/>
        <v>0</v>
      </c>
      <c r="BA255" s="37">
        <f t="shared" si="1605"/>
        <v>0</v>
      </c>
      <c r="BB255" s="37">
        <f>BB256+BB257+BB258</f>
        <v>0</v>
      </c>
      <c r="BC255" s="37">
        <f t="shared" si="1605"/>
        <v>0</v>
      </c>
      <c r="BD255" s="37">
        <f>BD256+BD257+BD258</f>
        <v>0</v>
      </c>
      <c r="BE255" s="37">
        <f t="shared" si="1605"/>
        <v>0</v>
      </c>
      <c r="BF255" s="37">
        <f>BF256+BF257+BF258</f>
        <v>0</v>
      </c>
      <c r="BG255" s="37">
        <f t="shared" si="1605"/>
        <v>0</v>
      </c>
      <c r="BH255" s="37">
        <f>BH256+BH257+BH258</f>
        <v>0</v>
      </c>
      <c r="BI255" s="37">
        <f t="shared" si="1605"/>
        <v>0</v>
      </c>
      <c r="BJ255" s="37">
        <f>BJ256+BJ257+BJ258</f>
        <v>0</v>
      </c>
      <c r="BK255" s="37">
        <f t="shared" si="1605"/>
        <v>0</v>
      </c>
      <c r="BL255" s="35">
        <f>BL256+BL257+BL258</f>
        <v>0</v>
      </c>
      <c r="BM255" s="37">
        <f t="shared" si="1605"/>
        <v>0</v>
      </c>
      <c r="BN255" s="35">
        <f>BN256+BN257+BN258</f>
        <v>0</v>
      </c>
      <c r="BO255" s="37">
        <f t="shared" si="1605"/>
        <v>0</v>
      </c>
      <c r="BP255" s="37">
        <f>BP256+BP257+BP258</f>
        <v>0</v>
      </c>
      <c r="BQ255" s="35">
        <f t="shared" si="1605"/>
        <v>0</v>
      </c>
      <c r="BR255" s="37"/>
      <c r="BS255" s="37"/>
      <c r="BT255" s="37"/>
      <c r="BU255" s="37">
        <f t="shared" ref="BU255:CN255" si="1606">BU256</f>
        <v>0</v>
      </c>
      <c r="BV255" s="37">
        <f t="shared" si="1606"/>
        <v>0</v>
      </c>
      <c r="BW255" s="37">
        <f t="shared" si="1606"/>
        <v>0</v>
      </c>
      <c r="BX255" s="37">
        <f t="shared" si="1606"/>
        <v>0</v>
      </c>
      <c r="BY255" s="37">
        <f t="shared" si="1606"/>
        <v>0</v>
      </c>
      <c r="BZ255" s="37">
        <f t="shared" si="1606"/>
        <v>0</v>
      </c>
      <c r="CA255" s="37">
        <f t="shared" si="1606"/>
        <v>0</v>
      </c>
      <c r="CB255" s="37">
        <f t="shared" si="1606"/>
        <v>0</v>
      </c>
      <c r="CC255" s="37">
        <f t="shared" si="1606"/>
        <v>0</v>
      </c>
      <c r="CD255" s="37">
        <f t="shared" si="1606"/>
        <v>0</v>
      </c>
      <c r="CE255" s="37">
        <f>CE256+CE257+CE258</f>
        <v>0</v>
      </c>
      <c r="CF255" s="37">
        <f t="shared" si="1606"/>
        <v>0</v>
      </c>
      <c r="CG255" s="37">
        <f>CG256+CG257+CG258</f>
        <v>0</v>
      </c>
      <c r="CH255" s="37">
        <f t="shared" si="1606"/>
        <v>0</v>
      </c>
      <c r="CI255" s="37">
        <f>CI256+CI257+CI258</f>
        <v>0</v>
      </c>
      <c r="CJ255" s="37">
        <f t="shared" si="1606"/>
        <v>0</v>
      </c>
      <c r="CK255" s="37">
        <f>CK256+CK257+CK258</f>
        <v>0</v>
      </c>
      <c r="CL255" s="37">
        <f t="shared" si="1606"/>
        <v>0</v>
      </c>
      <c r="CM255" s="37">
        <f>CM256+CM257+CM258</f>
        <v>0</v>
      </c>
      <c r="CN255" s="35">
        <f t="shared" si="1606"/>
        <v>0</v>
      </c>
      <c r="CO255" s="56"/>
      <c r="CP255" s="24"/>
      <c r="CQ255" s="17"/>
    </row>
    <row r="256" spans="1:95" ht="54" hidden="1" x14ac:dyDescent="0.35">
      <c r="A256" s="1"/>
      <c r="B256" s="59" t="s">
        <v>320</v>
      </c>
      <c r="C256" s="6" t="s">
        <v>321</v>
      </c>
      <c r="D256" s="35"/>
      <c r="E256" s="35"/>
      <c r="F256" s="35"/>
      <c r="G256" s="35"/>
      <c r="H256" s="35">
        <f t="shared" si="1563"/>
        <v>0</v>
      </c>
      <c r="I256" s="35"/>
      <c r="J256" s="35">
        <f t="shared" ref="J256:J259" si="1607">H256+I256</f>
        <v>0</v>
      </c>
      <c r="K256" s="35"/>
      <c r="L256" s="35">
        <f t="shared" ref="L256:L259" si="1608">J256+K256</f>
        <v>0</v>
      </c>
      <c r="M256" s="35"/>
      <c r="N256" s="35">
        <f t="shared" ref="N256:N259" si="1609">L256+M256</f>
        <v>0</v>
      </c>
      <c r="O256" s="78"/>
      <c r="P256" s="35">
        <f t="shared" ref="P256:P259" si="1610">N256+O256</f>
        <v>0</v>
      </c>
      <c r="Q256" s="35"/>
      <c r="R256" s="35">
        <f t="shared" ref="R256:R259" si="1611">P256+Q256</f>
        <v>0</v>
      </c>
      <c r="S256" s="35"/>
      <c r="T256" s="35">
        <f t="shared" ref="T256:T259" si="1612">R256+S256</f>
        <v>0</v>
      </c>
      <c r="U256" s="35"/>
      <c r="V256" s="35">
        <f t="shared" ref="V256:V259" si="1613">T256+U256</f>
        <v>0</v>
      </c>
      <c r="W256" s="35"/>
      <c r="X256" s="35">
        <f t="shared" ref="X256:X259" si="1614">V256+W256</f>
        <v>0</v>
      </c>
      <c r="Y256" s="35"/>
      <c r="Z256" s="35">
        <f t="shared" ref="Z256:Z259" si="1615">X256+Y256</f>
        <v>0</v>
      </c>
      <c r="AA256" s="35"/>
      <c r="AB256" s="35">
        <f t="shared" ref="AB256:AB259" si="1616">Z256+AA256</f>
        <v>0</v>
      </c>
      <c r="AC256" s="35"/>
      <c r="AD256" s="35">
        <f t="shared" ref="AD256:AD259" si="1617">AB256+AC256</f>
        <v>0</v>
      </c>
      <c r="AE256" s="35"/>
      <c r="AF256" s="35">
        <f t="shared" ref="AF256:AF259" si="1618">AD256+AE256</f>
        <v>0</v>
      </c>
      <c r="AG256" s="35"/>
      <c r="AH256" s="35">
        <f t="shared" ref="AH256:AH259" si="1619">AF256+AG256</f>
        <v>0</v>
      </c>
      <c r="AI256" s="35"/>
      <c r="AJ256" s="35">
        <f t="shared" ref="AJ256:AJ259" si="1620">AH256+AI256</f>
        <v>0</v>
      </c>
      <c r="AK256" s="35"/>
      <c r="AL256" s="35">
        <f t="shared" ref="AL256:AL259" si="1621">AJ256+AK256</f>
        <v>0</v>
      </c>
      <c r="AM256" s="46"/>
      <c r="AN256" s="35">
        <f t="shared" ref="AN256:AN259" si="1622">AL256+AM256</f>
        <v>0</v>
      </c>
      <c r="AO256" s="35"/>
      <c r="AP256" s="35"/>
      <c r="AQ256" s="35"/>
      <c r="AR256" s="35"/>
      <c r="AS256" s="35">
        <f t="shared" si="1580"/>
        <v>0</v>
      </c>
      <c r="AT256" s="35"/>
      <c r="AU256" s="35">
        <f t="shared" ref="AU256:AU259" si="1623">AS256+AT256</f>
        <v>0</v>
      </c>
      <c r="AV256" s="35"/>
      <c r="AW256" s="35">
        <f t="shared" ref="AW256:AW259" si="1624">AU256+AV256</f>
        <v>0</v>
      </c>
      <c r="AX256" s="35"/>
      <c r="AY256" s="35">
        <f t="shared" ref="AY256:AY259" si="1625">AW256+AX256</f>
        <v>0</v>
      </c>
      <c r="AZ256" s="35"/>
      <c r="BA256" s="35">
        <f t="shared" ref="BA256:BA259" si="1626">AY256+AZ256</f>
        <v>0</v>
      </c>
      <c r="BB256" s="35"/>
      <c r="BC256" s="35">
        <f t="shared" ref="BC256:BC259" si="1627">BA256+BB256</f>
        <v>0</v>
      </c>
      <c r="BD256" s="35"/>
      <c r="BE256" s="35">
        <f t="shared" ref="BE256:BE259" si="1628">BC256+BD256</f>
        <v>0</v>
      </c>
      <c r="BF256" s="35"/>
      <c r="BG256" s="35">
        <f t="shared" ref="BG256:BG259" si="1629">BE256+BF256</f>
        <v>0</v>
      </c>
      <c r="BH256" s="35"/>
      <c r="BI256" s="35">
        <f t="shared" ref="BI256:BI259" si="1630">BG256+BH256</f>
        <v>0</v>
      </c>
      <c r="BJ256" s="35"/>
      <c r="BK256" s="35">
        <f t="shared" ref="BK256:BK259" si="1631">BI256+BJ256</f>
        <v>0</v>
      </c>
      <c r="BL256" s="35"/>
      <c r="BM256" s="35">
        <f t="shared" ref="BM256:BM259" si="1632">BK256+BL256</f>
        <v>0</v>
      </c>
      <c r="BN256" s="35"/>
      <c r="BO256" s="35">
        <f t="shared" ref="BO256:BO259" si="1633">BM256+BN256</f>
        <v>0</v>
      </c>
      <c r="BP256" s="46"/>
      <c r="BQ256" s="35">
        <f t="shared" ref="BQ256:BQ259" si="1634">BO256+BP256</f>
        <v>0</v>
      </c>
      <c r="BR256" s="35"/>
      <c r="BS256" s="35"/>
      <c r="BT256" s="35"/>
      <c r="BU256" s="35"/>
      <c r="BV256" s="35">
        <f t="shared" ref="BV256" si="1635">BT256+BU256</f>
        <v>0</v>
      </c>
      <c r="BW256" s="35"/>
      <c r="BX256" s="35">
        <f t="shared" ref="BX256:BX259" si="1636">BV256+BW256</f>
        <v>0</v>
      </c>
      <c r="BY256" s="35"/>
      <c r="BZ256" s="35">
        <f t="shared" ref="BZ256:BZ259" si="1637">BX256+BY256</f>
        <v>0</v>
      </c>
      <c r="CA256" s="35"/>
      <c r="CB256" s="35">
        <f t="shared" ref="CB256:CB259" si="1638">BZ256+CA256</f>
        <v>0</v>
      </c>
      <c r="CC256" s="35"/>
      <c r="CD256" s="35">
        <f t="shared" ref="CD256:CD259" si="1639">CB256+CC256</f>
        <v>0</v>
      </c>
      <c r="CE256" s="35"/>
      <c r="CF256" s="35">
        <f t="shared" ref="CF256:CF259" si="1640">CD256+CE256</f>
        <v>0</v>
      </c>
      <c r="CG256" s="35"/>
      <c r="CH256" s="35">
        <f t="shared" ref="CH256:CH259" si="1641">CF256+CG256</f>
        <v>0</v>
      </c>
      <c r="CI256" s="35"/>
      <c r="CJ256" s="35">
        <f t="shared" ref="CJ256:CJ259" si="1642">CH256+CI256</f>
        <v>0</v>
      </c>
      <c r="CK256" s="35"/>
      <c r="CL256" s="35">
        <f t="shared" ref="CL256:CL259" si="1643">CJ256+CK256</f>
        <v>0</v>
      </c>
      <c r="CM256" s="46"/>
      <c r="CN256" s="35">
        <f t="shared" ref="CN256:CN259" si="1644">CL256+CM256</f>
        <v>0</v>
      </c>
      <c r="CO256" s="39" t="s">
        <v>322</v>
      </c>
      <c r="CP256" s="23" t="s">
        <v>49</v>
      </c>
      <c r="CQ256" s="11"/>
    </row>
    <row r="257" spans="1:95" ht="54" x14ac:dyDescent="0.35">
      <c r="A257" s="1" t="s">
        <v>355</v>
      </c>
      <c r="B257" s="59" t="s">
        <v>359</v>
      </c>
      <c r="C257" s="6" t="s">
        <v>32</v>
      </c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78"/>
      <c r="P257" s="35"/>
      <c r="Q257" s="35"/>
      <c r="R257" s="35"/>
      <c r="S257" s="35"/>
      <c r="T257" s="35"/>
      <c r="U257" s="35"/>
      <c r="V257" s="35"/>
      <c r="W257" s="35">
        <v>6146.05</v>
      </c>
      <c r="X257" s="35">
        <f t="shared" si="1614"/>
        <v>6146.05</v>
      </c>
      <c r="Y257" s="35">
        <v>-143.01499999999999</v>
      </c>
      <c r="Z257" s="35">
        <f t="shared" si="1615"/>
        <v>6003.0349999999999</v>
      </c>
      <c r="AA257" s="35"/>
      <c r="AB257" s="35">
        <f t="shared" si="1616"/>
        <v>6003.0349999999999</v>
      </c>
      <c r="AC257" s="35"/>
      <c r="AD257" s="35">
        <f t="shared" si="1617"/>
        <v>6003.0349999999999</v>
      </c>
      <c r="AE257" s="35"/>
      <c r="AF257" s="35">
        <f t="shared" si="1618"/>
        <v>6003.0349999999999</v>
      </c>
      <c r="AG257" s="35"/>
      <c r="AH257" s="35">
        <f t="shared" si="1619"/>
        <v>6003.0349999999999</v>
      </c>
      <c r="AI257" s="35"/>
      <c r="AJ257" s="35">
        <f t="shared" si="1620"/>
        <v>6003.0349999999999</v>
      </c>
      <c r="AK257" s="35"/>
      <c r="AL257" s="35">
        <f t="shared" si="1621"/>
        <v>6003.0349999999999</v>
      </c>
      <c r="AM257" s="46"/>
      <c r="AN257" s="35">
        <f t="shared" si="1622"/>
        <v>6003.0349999999999</v>
      </c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>
        <f t="shared" si="1627"/>
        <v>0</v>
      </c>
      <c r="BD257" s="35"/>
      <c r="BE257" s="35">
        <f t="shared" si="1628"/>
        <v>0</v>
      </c>
      <c r="BF257" s="35"/>
      <c r="BG257" s="35">
        <f t="shared" si="1629"/>
        <v>0</v>
      </c>
      <c r="BH257" s="35"/>
      <c r="BI257" s="35">
        <f t="shared" si="1630"/>
        <v>0</v>
      </c>
      <c r="BJ257" s="35"/>
      <c r="BK257" s="35">
        <f t="shared" si="1631"/>
        <v>0</v>
      </c>
      <c r="BL257" s="35"/>
      <c r="BM257" s="35">
        <f t="shared" si="1632"/>
        <v>0</v>
      </c>
      <c r="BN257" s="35"/>
      <c r="BO257" s="35">
        <f t="shared" si="1633"/>
        <v>0</v>
      </c>
      <c r="BP257" s="46"/>
      <c r="BQ257" s="35">
        <f t="shared" si="1634"/>
        <v>0</v>
      </c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>
        <f t="shared" si="1640"/>
        <v>0</v>
      </c>
      <c r="CG257" s="35"/>
      <c r="CH257" s="35">
        <f t="shared" si="1641"/>
        <v>0</v>
      </c>
      <c r="CI257" s="35"/>
      <c r="CJ257" s="35">
        <f t="shared" si="1642"/>
        <v>0</v>
      </c>
      <c r="CK257" s="35"/>
      <c r="CL257" s="35">
        <f t="shared" si="1643"/>
        <v>0</v>
      </c>
      <c r="CM257" s="46"/>
      <c r="CN257" s="35">
        <f t="shared" si="1644"/>
        <v>0</v>
      </c>
      <c r="CO257" s="39" t="s">
        <v>360</v>
      </c>
      <c r="CQ257" s="11"/>
    </row>
    <row r="258" spans="1:95" ht="54" x14ac:dyDescent="0.35">
      <c r="A258" s="1" t="s">
        <v>382</v>
      </c>
      <c r="B258" s="59" t="s">
        <v>361</v>
      </c>
      <c r="C258" s="6" t="s">
        <v>32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78"/>
      <c r="P258" s="35"/>
      <c r="Q258" s="35"/>
      <c r="R258" s="35"/>
      <c r="S258" s="35"/>
      <c r="T258" s="35"/>
      <c r="U258" s="35"/>
      <c r="V258" s="35"/>
      <c r="W258" s="35">
        <v>1522.6</v>
      </c>
      <c r="X258" s="35">
        <f t="shared" si="1614"/>
        <v>1522.6</v>
      </c>
      <c r="Y258" s="35"/>
      <c r="Z258" s="35">
        <f t="shared" si="1615"/>
        <v>1522.6</v>
      </c>
      <c r="AA258" s="35"/>
      <c r="AB258" s="35">
        <f t="shared" si="1616"/>
        <v>1522.6</v>
      </c>
      <c r="AC258" s="35"/>
      <c r="AD258" s="35">
        <f t="shared" si="1617"/>
        <v>1522.6</v>
      </c>
      <c r="AE258" s="35"/>
      <c r="AF258" s="35">
        <f t="shared" si="1618"/>
        <v>1522.6</v>
      </c>
      <c r="AG258" s="35"/>
      <c r="AH258" s="35">
        <f t="shared" si="1619"/>
        <v>1522.6</v>
      </c>
      <c r="AI258" s="35"/>
      <c r="AJ258" s="35">
        <f t="shared" si="1620"/>
        <v>1522.6</v>
      </c>
      <c r="AK258" s="35"/>
      <c r="AL258" s="35">
        <f t="shared" si="1621"/>
        <v>1522.6</v>
      </c>
      <c r="AM258" s="46"/>
      <c r="AN258" s="35">
        <f t="shared" si="1622"/>
        <v>1522.6</v>
      </c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>
        <f t="shared" si="1627"/>
        <v>0</v>
      </c>
      <c r="BD258" s="35"/>
      <c r="BE258" s="35">
        <f t="shared" si="1628"/>
        <v>0</v>
      </c>
      <c r="BF258" s="35"/>
      <c r="BG258" s="35">
        <f t="shared" si="1629"/>
        <v>0</v>
      </c>
      <c r="BH258" s="35"/>
      <c r="BI258" s="35">
        <f t="shared" si="1630"/>
        <v>0</v>
      </c>
      <c r="BJ258" s="35"/>
      <c r="BK258" s="35">
        <f t="shared" si="1631"/>
        <v>0</v>
      </c>
      <c r="BL258" s="35"/>
      <c r="BM258" s="35">
        <f t="shared" si="1632"/>
        <v>0</v>
      </c>
      <c r="BN258" s="35"/>
      <c r="BO258" s="35">
        <f t="shared" si="1633"/>
        <v>0</v>
      </c>
      <c r="BP258" s="46"/>
      <c r="BQ258" s="35">
        <f t="shared" si="1634"/>
        <v>0</v>
      </c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>
        <f t="shared" si="1640"/>
        <v>0</v>
      </c>
      <c r="CG258" s="35"/>
      <c r="CH258" s="35">
        <f t="shared" si="1641"/>
        <v>0</v>
      </c>
      <c r="CI258" s="35"/>
      <c r="CJ258" s="35">
        <f t="shared" si="1642"/>
        <v>0</v>
      </c>
      <c r="CK258" s="35"/>
      <c r="CL258" s="35">
        <f t="shared" si="1643"/>
        <v>0</v>
      </c>
      <c r="CM258" s="46"/>
      <c r="CN258" s="35">
        <f t="shared" si="1644"/>
        <v>0</v>
      </c>
      <c r="CO258" s="39" t="s">
        <v>362</v>
      </c>
      <c r="CQ258" s="11"/>
    </row>
    <row r="259" spans="1:95" x14ac:dyDescent="0.35">
      <c r="A259" s="62"/>
      <c r="B259" s="59" t="s">
        <v>8</v>
      </c>
      <c r="C259" s="59"/>
      <c r="D259" s="37">
        <f>D18+D90+D140+D163+D219+D223+D240</f>
        <v>5390307.2000000002</v>
      </c>
      <c r="E259" s="37">
        <f>E18+E90+E140+E163+E219+E223+E240</f>
        <v>-8893.5129999999263</v>
      </c>
      <c r="F259" s="37">
        <f t="shared" si="1148"/>
        <v>5381413.6869999999</v>
      </c>
      <c r="G259" s="37">
        <f>G18+G90+G140+G163+G219+G223+G240+G255</f>
        <v>343377.679</v>
      </c>
      <c r="H259" s="37">
        <f t="shared" si="1563"/>
        <v>5724791.3660000004</v>
      </c>
      <c r="I259" s="37">
        <f>I18+I90+I140+I163+I219+I223+I240+I255</f>
        <v>4.5474735088646412E-13</v>
      </c>
      <c r="J259" s="37">
        <f t="shared" si="1607"/>
        <v>5724791.3660000004</v>
      </c>
      <c r="K259" s="37">
        <f>K18+K90+K140+K163+K219+K223+K240+K255</f>
        <v>-8668.4629999999997</v>
      </c>
      <c r="L259" s="37">
        <f t="shared" si="1608"/>
        <v>5716122.9029999999</v>
      </c>
      <c r="M259" s="37">
        <f>M18+M90+M140+M163+M219+M223+M240+M255</f>
        <v>0</v>
      </c>
      <c r="N259" s="37">
        <f t="shared" si="1609"/>
        <v>5716122.9029999999</v>
      </c>
      <c r="O259" s="37">
        <f>O18+O90+O140+O163+O219+O223+O240+O255</f>
        <v>275299.42099999997</v>
      </c>
      <c r="P259" s="37">
        <f t="shared" si="1610"/>
        <v>5991422.324</v>
      </c>
      <c r="Q259" s="37">
        <f>Q18+Q90+Q140+Q163+Q219+Q223+Q240+Q255</f>
        <v>1175.914</v>
      </c>
      <c r="R259" s="37">
        <f t="shared" si="1611"/>
        <v>5992598.2379999999</v>
      </c>
      <c r="S259" s="37">
        <f>S18+S90+S140+S163+S219+S223+S240+S255</f>
        <v>-3272.2430000000031</v>
      </c>
      <c r="T259" s="37">
        <f t="shared" si="1612"/>
        <v>5989325.9950000001</v>
      </c>
      <c r="U259" s="37">
        <f>U18+U90+U140+U163+U219+U223+U240+U255</f>
        <v>202.001</v>
      </c>
      <c r="V259" s="37">
        <f t="shared" si="1613"/>
        <v>5989527.9960000003</v>
      </c>
      <c r="W259" s="37">
        <f>W18+W90+W140+W163+W219+W223+W240+W255+W217</f>
        <v>-287070.05799999996</v>
      </c>
      <c r="X259" s="37">
        <f t="shared" si="1614"/>
        <v>5702457.9380000001</v>
      </c>
      <c r="Y259" s="37">
        <f>Y18+Y90+Y140+Y163+Y219+Y223+Y240+Y255+Y217</f>
        <v>-23563.555</v>
      </c>
      <c r="Z259" s="37">
        <f t="shared" si="1615"/>
        <v>5678894.3830000004</v>
      </c>
      <c r="AA259" s="37">
        <f>AA18+AA90+AA140+AA163+AA219+AA223+AA240+AA255+AA217</f>
        <v>-111608.895</v>
      </c>
      <c r="AB259" s="37">
        <f t="shared" si="1616"/>
        <v>5567285.4880000008</v>
      </c>
      <c r="AC259" s="37">
        <f>AC18+AC90+AC140+AC163+AC219+AC223+AC240+AC255+AC217</f>
        <v>2278.2349999999992</v>
      </c>
      <c r="AD259" s="37">
        <f t="shared" si="1617"/>
        <v>5569563.7230000012</v>
      </c>
      <c r="AE259" s="37">
        <f>AE18+AE90+AE140+AE163+AE219+AE223+AE240+AE255+AE217</f>
        <v>-3681.4799999999814</v>
      </c>
      <c r="AF259" s="37">
        <f t="shared" si="1618"/>
        <v>5565882.2430000007</v>
      </c>
      <c r="AG259" s="37">
        <f>AG18+AG90+AG140+AG163+AG219+AG223+AG240+AG255+AG217</f>
        <v>12720</v>
      </c>
      <c r="AH259" s="37">
        <f t="shared" si="1619"/>
        <v>5578602.2430000007</v>
      </c>
      <c r="AI259" s="37">
        <f>AI18+AI90+AI140+AI163+AI219+AI223+AI240+AI255+AI217</f>
        <v>-4540.6469999999954</v>
      </c>
      <c r="AJ259" s="37">
        <f t="shared" si="1620"/>
        <v>5574061.5960000008</v>
      </c>
      <c r="AK259" s="35">
        <f>AK18+AK90+AK140+AK163+AK219+AK223+AK240+AK255+AK217</f>
        <v>9174.2779999999984</v>
      </c>
      <c r="AL259" s="37">
        <f t="shared" si="1621"/>
        <v>5583235.8740000008</v>
      </c>
      <c r="AM259" s="37">
        <f>AM18+AM90+AM140+AM163+AM219+AM223+AM240+AM255+AM217</f>
        <v>1489326.4839999997</v>
      </c>
      <c r="AN259" s="35">
        <f t="shared" si="1622"/>
        <v>7072562.3580000009</v>
      </c>
      <c r="AO259" s="37">
        <f>AO18+AO90+AO140+AO163+AO219+AO223+AO240</f>
        <v>9388941.6999999993</v>
      </c>
      <c r="AP259" s="37">
        <f>AP18+AP90+AP140+AP163+AP219+AP223+AP240</f>
        <v>583481.68999999994</v>
      </c>
      <c r="AQ259" s="37">
        <f t="shared" si="1166"/>
        <v>9972423.3899999987</v>
      </c>
      <c r="AR259" s="37">
        <f>AR18+AR90+AR140+AR163+AR219+AR223+AR240+AR255</f>
        <v>106538.943</v>
      </c>
      <c r="AS259" s="37">
        <f t="shared" si="1580"/>
        <v>10078962.332999999</v>
      </c>
      <c r="AT259" s="37">
        <f>AT18+AT90+AT140+AT163+AT219+AT223+AT240+AT255</f>
        <v>0</v>
      </c>
      <c r="AU259" s="37">
        <f t="shared" si="1623"/>
        <v>10078962.332999999</v>
      </c>
      <c r="AV259" s="37">
        <f>AV18+AV90+AV140+AV163+AV219+AV223+AV240+AV255</f>
        <v>0</v>
      </c>
      <c r="AW259" s="37">
        <f t="shared" si="1624"/>
        <v>10078962.332999999</v>
      </c>
      <c r="AX259" s="37">
        <f>AX18+AX90+AX140+AX163+AX219+AX223+AX240+AX255</f>
        <v>-220884.68000000002</v>
      </c>
      <c r="AY259" s="37">
        <f t="shared" si="1625"/>
        <v>9858077.652999999</v>
      </c>
      <c r="AZ259" s="37">
        <f>AZ18+AZ90+AZ140+AZ163+AZ219+AZ223+AZ240+AZ255</f>
        <v>-186318.69099999999</v>
      </c>
      <c r="BA259" s="37">
        <f t="shared" si="1626"/>
        <v>9671758.9619999994</v>
      </c>
      <c r="BB259" s="37">
        <f>BB18+BB90+BB140+BB163+BB219+BB223+BB240+BB255+BB217</f>
        <v>104517.359</v>
      </c>
      <c r="BC259" s="37">
        <f t="shared" si="1627"/>
        <v>9776276.3209999986</v>
      </c>
      <c r="BD259" s="37">
        <f>BD18+BD90+BD140+BD163+BD219+BD223+BD240+BD255+BD217</f>
        <v>19203.5</v>
      </c>
      <c r="BE259" s="37">
        <f t="shared" si="1628"/>
        <v>9795479.8209999986</v>
      </c>
      <c r="BF259" s="37">
        <f>BF18+BF90+BF140+BF163+BF219+BF223+BF240+BF255+BF217</f>
        <v>-48246.029999999941</v>
      </c>
      <c r="BG259" s="37">
        <f t="shared" si="1629"/>
        <v>9747233.7909999993</v>
      </c>
      <c r="BH259" s="37">
        <f>BH18+BH90+BH140+BH163+BH219+BH223+BH240+BH255+BH217</f>
        <v>39236.14499999999</v>
      </c>
      <c r="BI259" s="37">
        <f t="shared" si="1630"/>
        <v>9786469.9359999988</v>
      </c>
      <c r="BJ259" s="37">
        <f>BJ18+BJ90+BJ140+BJ163+BJ219+BJ223+BJ240+BJ255+BJ217</f>
        <v>73997.462000000058</v>
      </c>
      <c r="BK259" s="37">
        <f t="shared" si="1631"/>
        <v>9860467.3979999982</v>
      </c>
      <c r="BL259" s="35">
        <f>BL18+BL90+BL140+BL163+BL219+BL223+BL240+BL255+BL217</f>
        <v>37034.902999999998</v>
      </c>
      <c r="BM259" s="37">
        <f t="shared" si="1632"/>
        <v>9897502.300999999</v>
      </c>
      <c r="BN259" s="35">
        <f>BN18+BN90+BN140+BN163+BN219+BN223+BN240+BN255+BN217</f>
        <v>-37034.902999999998</v>
      </c>
      <c r="BO259" s="37">
        <f t="shared" si="1633"/>
        <v>9860467.3979999982</v>
      </c>
      <c r="BP259" s="37">
        <f>BP18+BP90+BP140+BP163+BP219+BP223+BP240+BP255+BP217</f>
        <v>-1891831.2969999998</v>
      </c>
      <c r="BQ259" s="35">
        <f t="shared" si="1634"/>
        <v>7968636.1009999979</v>
      </c>
      <c r="BR259" s="37">
        <f>BR18+BR90+BR140+BR163+BR219+BR223+BR240</f>
        <v>4222513.8000000007</v>
      </c>
      <c r="BS259" s="37">
        <f>BS18+BS90+BS140+BS163+BS219+BS223+BS240</f>
        <v>50756.650000000023</v>
      </c>
      <c r="BT259" s="37">
        <f t="shared" si="1180"/>
        <v>4273270.4500000011</v>
      </c>
      <c r="BU259" s="37">
        <f>BU18+BU90+BU140+BU163+BU219+BU223+BU240+BU255</f>
        <v>130724.838</v>
      </c>
      <c r="BV259" s="37">
        <f t="shared" si="1593"/>
        <v>4403995.2880000016</v>
      </c>
      <c r="BW259" s="37">
        <f>BW18+BW90+BW140+BW163+BW219+BW223+BW240+BW255</f>
        <v>0</v>
      </c>
      <c r="BX259" s="37">
        <f t="shared" si="1636"/>
        <v>4403995.2880000016</v>
      </c>
      <c r="BY259" s="37">
        <f>BY18+BY90+BY140+BY163+BY219+BY223+BY240+BY255</f>
        <v>0</v>
      </c>
      <c r="BZ259" s="37">
        <f t="shared" si="1637"/>
        <v>4403995.2880000016</v>
      </c>
      <c r="CA259" s="37">
        <f>CA18+CA90+CA140+CA163+CA219+CA223+CA240+CA255</f>
        <v>124349.08899999998</v>
      </c>
      <c r="CB259" s="37">
        <f t="shared" si="1638"/>
        <v>4528344.3770000013</v>
      </c>
      <c r="CC259" s="37">
        <f>CC18+CC90+CC140+CC163+CC219+CC223+CC240+CC255</f>
        <v>-103801.60000000001</v>
      </c>
      <c r="CD259" s="37">
        <f t="shared" si="1639"/>
        <v>4424542.7770000016</v>
      </c>
      <c r="CE259" s="37">
        <f>CE18+CE90+CE140+CE163+CE219+CE223+CE240+CE255+CE217</f>
        <v>150338.503</v>
      </c>
      <c r="CF259" s="37">
        <f t="shared" si="1640"/>
        <v>4574881.2800000012</v>
      </c>
      <c r="CG259" s="37">
        <f>CG18+CG90+CG140+CG163+CG219+CG223+CG240+CG255+CG217</f>
        <v>-7736.1820000000007</v>
      </c>
      <c r="CH259" s="37">
        <f t="shared" si="1641"/>
        <v>4567145.0980000012</v>
      </c>
      <c r="CI259" s="37">
        <f>CI18+CI90+CI140+CI163+CI219+CI223+CI240+CI255+CI217</f>
        <v>66804.800000000047</v>
      </c>
      <c r="CJ259" s="37">
        <f t="shared" si="1642"/>
        <v>4633949.898000001</v>
      </c>
      <c r="CK259" s="37">
        <f>CK18+CK90+CK140+CK163+CK219+CK223+CK240+CK255+CK217</f>
        <v>0</v>
      </c>
      <c r="CL259" s="37">
        <f t="shared" si="1643"/>
        <v>4633949.898000001</v>
      </c>
      <c r="CM259" s="37">
        <f>CM18+CM90+CM140+CM163+CM219+CM223+CM240+CM255+CM217</f>
        <v>526955.19999999995</v>
      </c>
      <c r="CN259" s="35">
        <f t="shared" si="1644"/>
        <v>5160905.0980000012</v>
      </c>
      <c r="CO259" s="31"/>
      <c r="CP259" s="24"/>
      <c r="CQ259" s="17"/>
    </row>
    <row r="260" spans="1:95" x14ac:dyDescent="0.35">
      <c r="A260" s="62"/>
      <c r="B260" s="117" t="s">
        <v>9</v>
      </c>
      <c r="C260" s="61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78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46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46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46"/>
      <c r="CN260" s="35"/>
      <c r="CO260" s="29"/>
      <c r="CQ260" s="11"/>
    </row>
    <row r="261" spans="1:95" x14ac:dyDescent="0.35">
      <c r="A261" s="62"/>
      <c r="B261" s="117" t="s">
        <v>20</v>
      </c>
      <c r="C261" s="63"/>
      <c r="D261" s="35">
        <f>D166</f>
        <v>621346</v>
      </c>
      <c r="E261" s="35">
        <f>E166</f>
        <v>0</v>
      </c>
      <c r="F261" s="35">
        <f t="shared" si="1148"/>
        <v>621346</v>
      </c>
      <c r="G261" s="35">
        <f>G166</f>
        <v>0</v>
      </c>
      <c r="H261" s="35">
        <f t="shared" ref="H261:H264" si="1645">F261+G261</f>
        <v>621346</v>
      </c>
      <c r="I261" s="35">
        <f>I166</f>
        <v>0</v>
      </c>
      <c r="J261" s="35">
        <f t="shared" ref="J261:J264" si="1646">H261+I261</f>
        <v>621346</v>
      </c>
      <c r="K261" s="35">
        <f>K166</f>
        <v>0</v>
      </c>
      <c r="L261" s="35">
        <f t="shared" ref="L261:L264" si="1647">J261+K261</f>
        <v>621346</v>
      </c>
      <c r="M261" s="35">
        <f>M166</f>
        <v>0</v>
      </c>
      <c r="N261" s="35">
        <f t="shared" ref="N261:N264" si="1648">L261+M261</f>
        <v>621346</v>
      </c>
      <c r="O261" s="78">
        <f>O166</f>
        <v>0</v>
      </c>
      <c r="P261" s="35">
        <f t="shared" ref="P261:P264" si="1649">N261+O261</f>
        <v>621346</v>
      </c>
      <c r="Q261" s="35">
        <f>Q166</f>
        <v>0</v>
      </c>
      <c r="R261" s="35">
        <f t="shared" ref="R261:R264" si="1650">P261+Q261</f>
        <v>621346</v>
      </c>
      <c r="S261" s="35">
        <f>S166</f>
        <v>0</v>
      </c>
      <c r="T261" s="35">
        <f t="shared" ref="T261:T264" si="1651">R261+S261</f>
        <v>621346</v>
      </c>
      <c r="U261" s="35">
        <f>U166</f>
        <v>0</v>
      </c>
      <c r="V261" s="35">
        <f t="shared" ref="V261:V264" si="1652">T261+U261</f>
        <v>621346</v>
      </c>
      <c r="W261" s="35">
        <f>W166</f>
        <v>-213603.4</v>
      </c>
      <c r="X261" s="35">
        <f t="shared" ref="X261:X264" si="1653">V261+W261</f>
        <v>407742.6</v>
      </c>
      <c r="Y261" s="35">
        <f>Y166</f>
        <v>0</v>
      </c>
      <c r="Z261" s="35">
        <f t="shared" ref="Z261:Z264" si="1654">X261+Y261</f>
        <v>407742.6</v>
      </c>
      <c r="AA261" s="35">
        <f>AA166</f>
        <v>0</v>
      </c>
      <c r="AB261" s="35">
        <f t="shared" ref="AB261:AB265" si="1655">Z261+AA261</f>
        <v>407742.6</v>
      </c>
      <c r="AC261" s="35">
        <f>AC166</f>
        <v>0</v>
      </c>
      <c r="AD261" s="35">
        <f t="shared" ref="AD261:AD265" si="1656">AB261+AC261</f>
        <v>407742.6</v>
      </c>
      <c r="AE261" s="35">
        <f>AE166</f>
        <v>0</v>
      </c>
      <c r="AF261" s="35">
        <f t="shared" ref="AF261:AF265" si="1657">AD261+AE261</f>
        <v>407742.6</v>
      </c>
      <c r="AG261" s="35">
        <f>AG166</f>
        <v>0</v>
      </c>
      <c r="AH261" s="35">
        <f t="shared" ref="AH261:AH265" si="1658">AF261+AG261</f>
        <v>407742.6</v>
      </c>
      <c r="AI261" s="35">
        <f>AI166</f>
        <v>0</v>
      </c>
      <c r="AJ261" s="35">
        <f t="shared" ref="AJ261:AJ265" si="1659">AH261+AI261</f>
        <v>407742.6</v>
      </c>
      <c r="AK261" s="35">
        <f>AK166</f>
        <v>0</v>
      </c>
      <c r="AL261" s="35">
        <f t="shared" ref="AL261:AL265" si="1660">AJ261+AK261</f>
        <v>407742.6</v>
      </c>
      <c r="AM261" s="46">
        <f>AM166</f>
        <v>0</v>
      </c>
      <c r="AN261" s="35">
        <f t="shared" ref="AN261:AN265" si="1661">AL261+AM261</f>
        <v>407742.6</v>
      </c>
      <c r="AO261" s="35">
        <f>AO166</f>
        <v>525000</v>
      </c>
      <c r="AP261" s="35">
        <f>AP166</f>
        <v>0</v>
      </c>
      <c r="AQ261" s="35">
        <f t="shared" si="1166"/>
        <v>525000</v>
      </c>
      <c r="AR261" s="35">
        <f>AR166</f>
        <v>0</v>
      </c>
      <c r="AS261" s="35">
        <f t="shared" ref="AS261:AS264" si="1662">AQ261+AR261</f>
        <v>525000</v>
      </c>
      <c r="AT261" s="35">
        <f>AT166</f>
        <v>0</v>
      </c>
      <c r="AU261" s="35">
        <f t="shared" ref="AU261:AU264" si="1663">AS261+AT261</f>
        <v>525000</v>
      </c>
      <c r="AV261" s="35">
        <f>AV166</f>
        <v>0</v>
      </c>
      <c r="AW261" s="35">
        <f t="shared" ref="AW261:AW264" si="1664">AU261+AV261</f>
        <v>525000</v>
      </c>
      <c r="AX261" s="35">
        <f>AX166</f>
        <v>0</v>
      </c>
      <c r="AY261" s="35">
        <f t="shared" ref="AY261:AY264" si="1665">AW261+AX261</f>
        <v>525000</v>
      </c>
      <c r="AZ261" s="35">
        <f>AZ166</f>
        <v>0</v>
      </c>
      <c r="BA261" s="35">
        <f t="shared" ref="BA261:BA264" si="1666">AY261+AZ261</f>
        <v>525000</v>
      </c>
      <c r="BB261" s="35">
        <f>BB166</f>
        <v>88311.4</v>
      </c>
      <c r="BC261" s="35">
        <f t="shared" ref="BC261:BC264" si="1667">BA261+BB261</f>
        <v>613311.4</v>
      </c>
      <c r="BD261" s="35">
        <f>BD166</f>
        <v>0</v>
      </c>
      <c r="BE261" s="35">
        <f t="shared" ref="BE261:BE264" si="1668">BC261+BD261</f>
        <v>613311.4</v>
      </c>
      <c r="BF261" s="35">
        <f>BF166</f>
        <v>0</v>
      </c>
      <c r="BG261" s="35">
        <f t="shared" ref="BG261:BG265" si="1669">BE261+BF261</f>
        <v>613311.4</v>
      </c>
      <c r="BH261" s="35">
        <f>BH166</f>
        <v>0</v>
      </c>
      <c r="BI261" s="35">
        <f t="shared" ref="BI261:BI265" si="1670">BG261+BH261</f>
        <v>613311.4</v>
      </c>
      <c r="BJ261" s="35">
        <f>BJ166</f>
        <v>0</v>
      </c>
      <c r="BK261" s="35">
        <f t="shared" ref="BK261:BK265" si="1671">BI261+BJ261</f>
        <v>613311.4</v>
      </c>
      <c r="BL261" s="35">
        <f>BL166</f>
        <v>0</v>
      </c>
      <c r="BM261" s="35">
        <f t="shared" ref="BM261:BM265" si="1672">BK261+BL261</f>
        <v>613311.4</v>
      </c>
      <c r="BN261" s="35">
        <f>BN166</f>
        <v>0</v>
      </c>
      <c r="BO261" s="35">
        <f t="shared" ref="BO261:BO265" si="1673">BM261+BN261</f>
        <v>613311.4</v>
      </c>
      <c r="BP261" s="46">
        <f>BP166</f>
        <v>0</v>
      </c>
      <c r="BQ261" s="35">
        <f t="shared" ref="BQ261:BQ265" si="1674">BO261+BP261</f>
        <v>613311.4</v>
      </c>
      <c r="BR261" s="35">
        <f>BR166</f>
        <v>1125000</v>
      </c>
      <c r="BS261" s="35">
        <f>BS166</f>
        <v>0</v>
      </c>
      <c r="BT261" s="35">
        <f t="shared" si="1180"/>
        <v>1125000</v>
      </c>
      <c r="BU261" s="35">
        <f>BU166</f>
        <v>0</v>
      </c>
      <c r="BV261" s="35">
        <f t="shared" ref="BV261:BV264" si="1675">BT261+BU261</f>
        <v>1125000</v>
      </c>
      <c r="BW261" s="35">
        <f>BW166</f>
        <v>0</v>
      </c>
      <c r="BX261" s="35">
        <f t="shared" ref="BX261:BX264" si="1676">BV261+BW261</f>
        <v>1125000</v>
      </c>
      <c r="BY261" s="35">
        <f>BY166</f>
        <v>0</v>
      </c>
      <c r="BZ261" s="35">
        <f t="shared" ref="BZ261:BZ264" si="1677">BX261+BY261</f>
        <v>1125000</v>
      </c>
      <c r="CA261" s="35">
        <f>CA166</f>
        <v>0</v>
      </c>
      <c r="CB261" s="35">
        <f t="shared" ref="CB261:CB264" si="1678">BZ261+CA261</f>
        <v>1125000</v>
      </c>
      <c r="CC261" s="35">
        <f>CC166</f>
        <v>0</v>
      </c>
      <c r="CD261" s="35">
        <f t="shared" ref="CD261:CD264" si="1679">CB261+CC261</f>
        <v>1125000</v>
      </c>
      <c r="CE261" s="35">
        <f>CE166</f>
        <v>-2.9103830456733704E-11</v>
      </c>
      <c r="CF261" s="35">
        <f t="shared" ref="CF261:CF264" si="1680">CD261+CE261</f>
        <v>1125000</v>
      </c>
      <c r="CG261" s="35">
        <f>CG166</f>
        <v>0</v>
      </c>
      <c r="CH261" s="35">
        <f t="shared" ref="CH261:CH265" si="1681">CF261+CG261</f>
        <v>1125000</v>
      </c>
      <c r="CI261" s="35">
        <f>CI166</f>
        <v>0</v>
      </c>
      <c r="CJ261" s="35">
        <f t="shared" ref="CJ261:CJ265" si="1682">CH261+CI261</f>
        <v>1125000</v>
      </c>
      <c r="CK261" s="35">
        <f>CK166</f>
        <v>0</v>
      </c>
      <c r="CL261" s="35">
        <f t="shared" ref="CL261:CL265" si="1683">CJ261+CK261</f>
        <v>1125000</v>
      </c>
      <c r="CM261" s="46">
        <f>CM166</f>
        <v>0</v>
      </c>
      <c r="CN261" s="35">
        <f t="shared" ref="CN261:CN265" si="1684">CL261+CM261</f>
        <v>1125000</v>
      </c>
      <c r="CO261" s="29"/>
      <c r="CQ261" s="11"/>
    </row>
    <row r="262" spans="1:95" x14ac:dyDescent="0.35">
      <c r="A262" s="62"/>
      <c r="B262" s="117" t="s">
        <v>12</v>
      </c>
      <c r="C262" s="63"/>
      <c r="D262" s="35">
        <f>D21+D93+D143+D226</f>
        <v>449555.10000000003</v>
      </c>
      <c r="E262" s="35">
        <f>E21+E93+E143+E226</f>
        <v>-66895.599999999991</v>
      </c>
      <c r="F262" s="35">
        <f t="shared" si="1148"/>
        <v>382659.50000000006</v>
      </c>
      <c r="G262" s="35">
        <f>G21+G93+G143+G226</f>
        <v>0</v>
      </c>
      <c r="H262" s="35">
        <f t="shared" si="1645"/>
        <v>382659.50000000006</v>
      </c>
      <c r="I262" s="35">
        <f>I21+I93+I143+I226</f>
        <v>0</v>
      </c>
      <c r="J262" s="35">
        <f t="shared" si="1646"/>
        <v>382659.50000000006</v>
      </c>
      <c r="K262" s="35">
        <f>K21+K93+K143+K226</f>
        <v>0</v>
      </c>
      <c r="L262" s="35">
        <f t="shared" si="1647"/>
        <v>382659.50000000006</v>
      </c>
      <c r="M262" s="35">
        <f>M21+M93+M143+M226</f>
        <v>0</v>
      </c>
      <c r="N262" s="35">
        <f t="shared" si="1648"/>
        <v>382659.50000000006</v>
      </c>
      <c r="O262" s="78">
        <f>O21+O93+O143+O226</f>
        <v>1056.8</v>
      </c>
      <c r="P262" s="35">
        <f t="shared" si="1649"/>
        <v>383716.30000000005</v>
      </c>
      <c r="Q262" s="35">
        <f>Q21+Q93+Q143+Q226</f>
        <v>0</v>
      </c>
      <c r="R262" s="35">
        <f t="shared" si="1650"/>
        <v>383716.30000000005</v>
      </c>
      <c r="S262" s="35">
        <f>S21+S93+S143+S226</f>
        <v>0</v>
      </c>
      <c r="T262" s="35">
        <f t="shared" si="1651"/>
        <v>383716.30000000005</v>
      </c>
      <c r="U262" s="35">
        <f>U21+U93+U143+U226</f>
        <v>0</v>
      </c>
      <c r="V262" s="35">
        <f t="shared" si="1652"/>
        <v>383716.30000000005</v>
      </c>
      <c r="W262" s="35">
        <f>W21+W93+W143+W226</f>
        <v>0</v>
      </c>
      <c r="X262" s="35">
        <f t="shared" si="1653"/>
        <v>383716.30000000005</v>
      </c>
      <c r="Y262" s="35">
        <f>Y21+Y93+Y143+Y226</f>
        <v>0</v>
      </c>
      <c r="Z262" s="35">
        <f t="shared" si="1654"/>
        <v>383716.30000000005</v>
      </c>
      <c r="AA262" s="35">
        <f>AA21+AA93+AA143+AA226</f>
        <v>0</v>
      </c>
      <c r="AB262" s="35">
        <f t="shared" si="1655"/>
        <v>383716.30000000005</v>
      </c>
      <c r="AC262" s="35">
        <f>AC21+AC93+AC143+AC226</f>
        <v>0</v>
      </c>
      <c r="AD262" s="35">
        <f t="shared" si="1656"/>
        <v>383716.30000000005</v>
      </c>
      <c r="AE262" s="35">
        <f>AE21+AE93+AE143+AE226</f>
        <v>0</v>
      </c>
      <c r="AF262" s="35">
        <f t="shared" si="1657"/>
        <v>383716.30000000005</v>
      </c>
      <c r="AG262" s="35">
        <f>AG21+AG93+AG143+AG226</f>
        <v>0</v>
      </c>
      <c r="AH262" s="35">
        <f t="shared" si="1658"/>
        <v>383716.30000000005</v>
      </c>
      <c r="AI262" s="35">
        <f>AI21+AI93+AI143+AI226</f>
        <v>0</v>
      </c>
      <c r="AJ262" s="35">
        <f t="shared" si="1659"/>
        <v>383716.30000000005</v>
      </c>
      <c r="AK262" s="35">
        <f>AK21+AK93+AK143+AK226</f>
        <v>0</v>
      </c>
      <c r="AL262" s="35">
        <f t="shared" si="1660"/>
        <v>383716.30000000005</v>
      </c>
      <c r="AM262" s="46">
        <f>AM21+AM93+AM143+AM226</f>
        <v>-5286</v>
      </c>
      <c r="AN262" s="35">
        <f t="shared" si="1661"/>
        <v>378430.30000000005</v>
      </c>
      <c r="AO262" s="35">
        <f>AO21+AO93+AO143+AO226</f>
        <v>283053.8</v>
      </c>
      <c r="AP262" s="35">
        <f>AP21+AP93+AP143+AP226</f>
        <v>50521.599999999999</v>
      </c>
      <c r="AQ262" s="35">
        <f t="shared" si="1166"/>
        <v>333575.39999999997</v>
      </c>
      <c r="AR262" s="35">
        <f>AR21+AR93+AR143+AR226</f>
        <v>0</v>
      </c>
      <c r="AS262" s="35">
        <f t="shared" si="1662"/>
        <v>333575.39999999997</v>
      </c>
      <c r="AT262" s="35">
        <f>AT21+AT93+AT143+AT226</f>
        <v>0</v>
      </c>
      <c r="AU262" s="35">
        <f t="shared" si="1663"/>
        <v>333575.39999999997</v>
      </c>
      <c r="AV262" s="35">
        <f>AV21+AV93+AV143+AV226</f>
        <v>0</v>
      </c>
      <c r="AW262" s="35">
        <f t="shared" si="1664"/>
        <v>333575.39999999997</v>
      </c>
      <c r="AX262" s="35">
        <f>AX21+AX93+AX143+AX226</f>
        <v>-75909.899000000005</v>
      </c>
      <c r="AY262" s="35">
        <f t="shared" si="1665"/>
        <v>257665.50099999996</v>
      </c>
      <c r="AZ262" s="35">
        <f>AZ21+AZ93+AZ143+AZ226</f>
        <v>0</v>
      </c>
      <c r="BA262" s="35">
        <f t="shared" si="1666"/>
        <v>257665.50099999996</v>
      </c>
      <c r="BB262" s="35">
        <f>BB21+BB93+BB143+BB226</f>
        <v>0</v>
      </c>
      <c r="BC262" s="35">
        <f t="shared" si="1667"/>
        <v>257665.50099999996</v>
      </c>
      <c r="BD262" s="35">
        <f>BD21+BD93+BD143+BD226</f>
        <v>0</v>
      </c>
      <c r="BE262" s="35">
        <f t="shared" si="1668"/>
        <v>257665.50099999996</v>
      </c>
      <c r="BF262" s="35">
        <f>BF21+BF93+BF143+BF226</f>
        <v>0</v>
      </c>
      <c r="BG262" s="35">
        <f t="shared" si="1669"/>
        <v>257665.50099999996</v>
      </c>
      <c r="BH262" s="35">
        <f>BH21+BH93+BH143+BH226</f>
        <v>0</v>
      </c>
      <c r="BI262" s="35">
        <f t="shared" si="1670"/>
        <v>257665.50099999996</v>
      </c>
      <c r="BJ262" s="35">
        <f>BJ21+BJ93+BJ143+BJ226</f>
        <v>0</v>
      </c>
      <c r="BK262" s="35">
        <f t="shared" si="1671"/>
        <v>257665.50099999996</v>
      </c>
      <c r="BL262" s="35">
        <f>BL21+BL93+BL143+BL226</f>
        <v>0</v>
      </c>
      <c r="BM262" s="35">
        <f t="shared" si="1672"/>
        <v>257665.50099999996</v>
      </c>
      <c r="BN262" s="35">
        <f>BN21+BN93+BN143+BN226</f>
        <v>0</v>
      </c>
      <c r="BO262" s="35">
        <f t="shared" si="1673"/>
        <v>257665.50099999996</v>
      </c>
      <c r="BP262" s="46">
        <f>BP21+BP93+BP143+BP226</f>
        <v>43884.2</v>
      </c>
      <c r="BQ262" s="35">
        <f t="shared" si="1674"/>
        <v>301549.70099999994</v>
      </c>
      <c r="BR262" s="35">
        <f>BR21+BR93+BR143+BR226</f>
        <v>368128.70000000007</v>
      </c>
      <c r="BS262" s="35">
        <f>BS21+BS93+BS143+BS226</f>
        <v>0</v>
      </c>
      <c r="BT262" s="35">
        <f t="shared" si="1180"/>
        <v>368128.70000000007</v>
      </c>
      <c r="BU262" s="35">
        <f>BU21+BU93+BU143+BU226</f>
        <v>0</v>
      </c>
      <c r="BV262" s="35">
        <f t="shared" si="1675"/>
        <v>368128.70000000007</v>
      </c>
      <c r="BW262" s="35">
        <f>BW21+BW93+BW143+BW226</f>
        <v>0</v>
      </c>
      <c r="BX262" s="35">
        <f t="shared" si="1676"/>
        <v>368128.70000000007</v>
      </c>
      <c r="BY262" s="35">
        <f>BY21+BY93+BY143+BY226</f>
        <v>0</v>
      </c>
      <c r="BZ262" s="35">
        <f t="shared" si="1677"/>
        <v>368128.70000000007</v>
      </c>
      <c r="CA262" s="35">
        <f>CA21+CA93+CA143+CA226</f>
        <v>50423.485999999997</v>
      </c>
      <c r="CB262" s="35">
        <f t="shared" si="1678"/>
        <v>418552.18600000005</v>
      </c>
      <c r="CC262" s="35">
        <f>CC21+CC93+CC143+CC226</f>
        <v>0</v>
      </c>
      <c r="CD262" s="35">
        <f t="shared" si="1679"/>
        <v>418552.18600000005</v>
      </c>
      <c r="CE262" s="35">
        <f>CE21+CE93+CE143+CE226</f>
        <v>0</v>
      </c>
      <c r="CF262" s="35">
        <f t="shared" si="1680"/>
        <v>418552.18600000005</v>
      </c>
      <c r="CG262" s="35">
        <f>CG21+CG93+CG143+CG226</f>
        <v>0</v>
      </c>
      <c r="CH262" s="35">
        <f t="shared" si="1681"/>
        <v>418552.18600000005</v>
      </c>
      <c r="CI262" s="35">
        <f>CI21+CI93+CI143+CI226</f>
        <v>0</v>
      </c>
      <c r="CJ262" s="35">
        <f t="shared" si="1682"/>
        <v>418552.18600000005</v>
      </c>
      <c r="CK262" s="35">
        <f>CK21+CK93+CK143+CK226</f>
        <v>0</v>
      </c>
      <c r="CL262" s="35">
        <f t="shared" si="1683"/>
        <v>418552.18600000005</v>
      </c>
      <c r="CM262" s="46">
        <f>CM21+CM93+CM143+CM226</f>
        <v>207416.9</v>
      </c>
      <c r="CN262" s="35">
        <f t="shared" si="1684"/>
        <v>625969.08600000001</v>
      </c>
      <c r="CO262" s="29"/>
      <c r="CQ262" s="11"/>
    </row>
    <row r="263" spans="1:95" x14ac:dyDescent="0.35">
      <c r="A263" s="62"/>
      <c r="B263" s="117" t="s">
        <v>19</v>
      </c>
      <c r="C263" s="63"/>
      <c r="D263" s="35">
        <f>D22+D94</f>
        <v>562558.19999999995</v>
      </c>
      <c r="E263" s="35">
        <f>E22+E94</f>
        <v>129888.70000000001</v>
      </c>
      <c r="F263" s="35">
        <f t="shared" si="1148"/>
        <v>692446.89999999991</v>
      </c>
      <c r="G263" s="35">
        <f>G22+G94</f>
        <v>0</v>
      </c>
      <c r="H263" s="35">
        <f t="shared" si="1645"/>
        <v>692446.89999999991</v>
      </c>
      <c r="I263" s="35">
        <f>I22+I94</f>
        <v>0</v>
      </c>
      <c r="J263" s="35">
        <f t="shared" si="1646"/>
        <v>692446.89999999991</v>
      </c>
      <c r="K263" s="35">
        <f>K22+K94+K167</f>
        <v>0</v>
      </c>
      <c r="L263" s="35">
        <f t="shared" si="1647"/>
        <v>692446.89999999991</v>
      </c>
      <c r="M263" s="35">
        <f>M22+M94+M167</f>
        <v>0</v>
      </c>
      <c r="N263" s="35">
        <f t="shared" si="1648"/>
        <v>692446.89999999991</v>
      </c>
      <c r="O263" s="78">
        <f>O22+O94+O167</f>
        <v>256500</v>
      </c>
      <c r="P263" s="35">
        <f t="shared" si="1649"/>
        <v>948946.89999999991</v>
      </c>
      <c r="Q263" s="35">
        <f>Q22+Q94+Q167</f>
        <v>0</v>
      </c>
      <c r="R263" s="35">
        <f t="shared" si="1650"/>
        <v>948946.89999999991</v>
      </c>
      <c r="S263" s="35">
        <f>S22+S94+S167</f>
        <v>0</v>
      </c>
      <c r="T263" s="35">
        <f t="shared" si="1651"/>
        <v>948946.89999999991</v>
      </c>
      <c r="U263" s="35">
        <f>U22+U94+U167</f>
        <v>0</v>
      </c>
      <c r="V263" s="35">
        <f t="shared" si="1652"/>
        <v>948946.89999999991</v>
      </c>
      <c r="W263" s="35">
        <f>W22+W94+W167</f>
        <v>0</v>
      </c>
      <c r="X263" s="35">
        <f t="shared" si="1653"/>
        <v>948946.89999999991</v>
      </c>
      <c r="Y263" s="35">
        <f>Y22+Y94+Y167</f>
        <v>0</v>
      </c>
      <c r="Z263" s="35">
        <f t="shared" si="1654"/>
        <v>948946.89999999991</v>
      </c>
      <c r="AA263" s="35">
        <f>AA22+AA94+AA167</f>
        <v>0</v>
      </c>
      <c r="AB263" s="35">
        <f t="shared" si="1655"/>
        <v>948946.89999999991</v>
      </c>
      <c r="AC263" s="35">
        <f>AC22+AC94+AC167</f>
        <v>0</v>
      </c>
      <c r="AD263" s="35">
        <f t="shared" si="1656"/>
        <v>948946.89999999991</v>
      </c>
      <c r="AE263" s="35">
        <f>AE22+AE94+AE167</f>
        <v>0</v>
      </c>
      <c r="AF263" s="35">
        <f t="shared" si="1657"/>
        <v>948946.89999999991</v>
      </c>
      <c r="AG263" s="35">
        <f>AG22+AG94+AG167</f>
        <v>0</v>
      </c>
      <c r="AH263" s="35">
        <f t="shared" si="1658"/>
        <v>948946.89999999991</v>
      </c>
      <c r="AI263" s="35">
        <f>AI22+AI94+AI167</f>
        <v>0</v>
      </c>
      <c r="AJ263" s="35">
        <f t="shared" si="1659"/>
        <v>948946.89999999991</v>
      </c>
      <c r="AK263" s="35">
        <f>AK22+AK94+AK167</f>
        <v>0</v>
      </c>
      <c r="AL263" s="35">
        <f t="shared" si="1660"/>
        <v>948946.89999999991</v>
      </c>
      <c r="AM263" s="46">
        <f>AM22+AM94+AM167</f>
        <v>0</v>
      </c>
      <c r="AN263" s="35">
        <f t="shared" si="1661"/>
        <v>948946.89999999991</v>
      </c>
      <c r="AO263" s="35">
        <f>AO22+AO94</f>
        <v>103845.8</v>
      </c>
      <c r="AP263" s="35">
        <f>AP22+AP94</f>
        <v>959911</v>
      </c>
      <c r="AQ263" s="35">
        <f t="shared" si="1166"/>
        <v>1063756.8</v>
      </c>
      <c r="AR263" s="35">
        <f>AR22+AR94</f>
        <v>0</v>
      </c>
      <c r="AS263" s="35">
        <f t="shared" si="1662"/>
        <v>1063756.8</v>
      </c>
      <c r="AT263" s="35">
        <f>AT22+AT94</f>
        <v>0</v>
      </c>
      <c r="AU263" s="35">
        <f t="shared" si="1663"/>
        <v>1063756.8</v>
      </c>
      <c r="AV263" s="35">
        <f>AV22+AV94+AV167</f>
        <v>0</v>
      </c>
      <c r="AW263" s="35">
        <f t="shared" si="1664"/>
        <v>1063756.8</v>
      </c>
      <c r="AX263" s="35">
        <f>AX22+AX94+AX167</f>
        <v>0</v>
      </c>
      <c r="AY263" s="35">
        <f t="shared" si="1665"/>
        <v>1063756.8</v>
      </c>
      <c r="AZ263" s="35">
        <f>AZ22+AZ94+AZ167</f>
        <v>0</v>
      </c>
      <c r="BA263" s="35">
        <f t="shared" si="1666"/>
        <v>1063756.8</v>
      </c>
      <c r="BB263" s="35">
        <f>BB22+BB94+BB167</f>
        <v>0</v>
      </c>
      <c r="BC263" s="35">
        <f t="shared" si="1667"/>
        <v>1063756.8</v>
      </c>
      <c r="BD263" s="35">
        <f>BD22+BD94+BD167</f>
        <v>0</v>
      </c>
      <c r="BE263" s="35">
        <f t="shared" si="1668"/>
        <v>1063756.8</v>
      </c>
      <c r="BF263" s="35">
        <f>BF22+BF94+BF167</f>
        <v>0</v>
      </c>
      <c r="BG263" s="35">
        <f t="shared" si="1669"/>
        <v>1063756.8</v>
      </c>
      <c r="BH263" s="35">
        <f>BH22+BH94+BH167</f>
        <v>0</v>
      </c>
      <c r="BI263" s="35">
        <f t="shared" si="1670"/>
        <v>1063756.8</v>
      </c>
      <c r="BJ263" s="35">
        <f>BJ22+BJ94+BJ167</f>
        <v>0</v>
      </c>
      <c r="BK263" s="35">
        <f t="shared" si="1671"/>
        <v>1063756.8</v>
      </c>
      <c r="BL263" s="35">
        <f>BL22+BL94+BL167</f>
        <v>0</v>
      </c>
      <c r="BM263" s="35">
        <f t="shared" si="1672"/>
        <v>1063756.8</v>
      </c>
      <c r="BN263" s="35">
        <f>BN22+BN94+BN167</f>
        <v>0</v>
      </c>
      <c r="BO263" s="35">
        <f t="shared" si="1673"/>
        <v>1063756.8</v>
      </c>
      <c r="BP263" s="46">
        <f>BP22+BP94+BP167</f>
        <v>0</v>
      </c>
      <c r="BQ263" s="35">
        <f t="shared" si="1674"/>
        <v>1063756.8</v>
      </c>
      <c r="BR263" s="35">
        <f>BR22+BR94</f>
        <v>99252.7</v>
      </c>
      <c r="BS263" s="35">
        <f>BS22+BS94</f>
        <v>0</v>
      </c>
      <c r="BT263" s="35">
        <f t="shared" si="1180"/>
        <v>99252.7</v>
      </c>
      <c r="BU263" s="35">
        <f>BU22+BU94</f>
        <v>0</v>
      </c>
      <c r="BV263" s="35">
        <f t="shared" si="1675"/>
        <v>99252.7</v>
      </c>
      <c r="BW263" s="35">
        <f>BW22+BW94</f>
        <v>0</v>
      </c>
      <c r="BX263" s="35">
        <f t="shared" si="1676"/>
        <v>99252.7</v>
      </c>
      <c r="BY263" s="35">
        <f>BY22+BY94+BY167</f>
        <v>0</v>
      </c>
      <c r="BZ263" s="35">
        <f t="shared" si="1677"/>
        <v>99252.7</v>
      </c>
      <c r="CA263" s="35">
        <f>CA22+CA94+CA167</f>
        <v>0</v>
      </c>
      <c r="CB263" s="35">
        <f t="shared" si="1678"/>
        <v>99252.7</v>
      </c>
      <c r="CC263" s="35">
        <f>CC22+CC94+CC167</f>
        <v>0</v>
      </c>
      <c r="CD263" s="35">
        <f t="shared" si="1679"/>
        <v>99252.7</v>
      </c>
      <c r="CE263" s="35">
        <f>CE22+CE94+CE167</f>
        <v>0</v>
      </c>
      <c r="CF263" s="35">
        <f t="shared" si="1680"/>
        <v>99252.7</v>
      </c>
      <c r="CG263" s="35">
        <f>CG22+CG94+CG167</f>
        <v>0</v>
      </c>
      <c r="CH263" s="35">
        <f t="shared" si="1681"/>
        <v>99252.7</v>
      </c>
      <c r="CI263" s="35">
        <f>CI22+CI94+CI167</f>
        <v>0</v>
      </c>
      <c r="CJ263" s="35">
        <f t="shared" si="1682"/>
        <v>99252.7</v>
      </c>
      <c r="CK263" s="35">
        <f>CK22+CK94+CK167</f>
        <v>0</v>
      </c>
      <c r="CL263" s="35">
        <f t="shared" si="1683"/>
        <v>99252.7</v>
      </c>
      <c r="CM263" s="46">
        <f>CM22+CM94+CM167</f>
        <v>0</v>
      </c>
      <c r="CN263" s="35">
        <f t="shared" si="1684"/>
        <v>99252.7</v>
      </c>
      <c r="CO263" s="29"/>
      <c r="CQ263" s="11"/>
    </row>
    <row r="264" spans="1:95" x14ac:dyDescent="0.35">
      <c r="A264" s="62"/>
      <c r="B264" s="157" t="s">
        <v>26</v>
      </c>
      <c r="C264" s="158"/>
      <c r="D264" s="35">
        <f>D95</f>
        <v>1138038.3</v>
      </c>
      <c r="E264" s="35">
        <f>E95</f>
        <v>-344676.79999999993</v>
      </c>
      <c r="F264" s="35">
        <f t="shared" si="1148"/>
        <v>793361.50000000012</v>
      </c>
      <c r="G264" s="35">
        <f>G95</f>
        <v>0</v>
      </c>
      <c r="H264" s="35">
        <f t="shared" si="1645"/>
        <v>793361.50000000012</v>
      </c>
      <c r="I264" s="35">
        <f>I95</f>
        <v>0</v>
      </c>
      <c r="J264" s="35">
        <f t="shared" si="1646"/>
        <v>793361.50000000012</v>
      </c>
      <c r="K264" s="35">
        <f>K95</f>
        <v>0</v>
      </c>
      <c r="L264" s="35">
        <f t="shared" si="1647"/>
        <v>793361.50000000012</v>
      </c>
      <c r="M264" s="35">
        <f>M95</f>
        <v>0</v>
      </c>
      <c r="N264" s="35">
        <f t="shared" si="1648"/>
        <v>793361.50000000012</v>
      </c>
      <c r="O264" s="78">
        <f>O95</f>
        <v>7274.442</v>
      </c>
      <c r="P264" s="35">
        <f t="shared" si="1649"/>
        <v>800635.94200000016</v>
      </c>
      <c r="Q264" s="35">
        <f>Q95</f>
        <v>0</v>
      </c>
      <c r="R264" s="35">
        <f t="shared" si="1650"/>
        <v>800635.94200000016</v>
      </c>
      <c r="S264" s="35">
        <f>S95</f>
        <v>0</v>
      </c>
      <c r="T264" s="35">
        <f t="shared" si="1651"/>
        <v>800635.94200000016</v>
      </c>
      <c r="U264" s="35">
        <f>U95</f>
        <v>0</v>
      </c>
      <c r="V264" s="35">
        <f t="shared" si="1652"/>
        <v>800635.94200000016</v>
      </c>
      <c r="W264" s="35">
        <f>W95</f>
        <v>0</v>
      </c>
      <c r="X264" s="35">
        <f t="shared" si="1653"/>
        <v>800635.94200000016</v>
      </c>
      <c r="Y264" s="35">
        <f>Y95</f>
        <v>0</v>
      </c>
      <c r="Z264" s="35">
        <f t="shared" si="1654"/>
        <v>800635.94200000016</v>
      </c>
      <c r="AA264" s="35">
        <f>AA95</f>
        <v>0</v>
      </c>
      <c r="AB264" s="35">
        <f t="shared" si="1655"/>
        <v>800635.94200000016</v>
      </c>
      <c r="AC264" s="35">
        <f>AC95</f>
        <v>0</v>
      </c>
      <c r="AD264" s="35">
        <f t="shared" si="1656"/>
        <v>800635.94200000016</v>
      </c>
      <c r="AE264" s="35">
        <f>AE95</f>
        <v>0</v>
      </c>
      <c r="AF264" s="35">
        <f t="shared" si="1657"/>
        <v>800635.94200000016</v>
      </c>
      <c r="AG264" s="35">
        <f>AG95</f>
        <v>0</v>
      </c>
      <c r="AH264" s="35">
        <f t="shared" si="1658"/>
        <v>800635.94200000016</v>
      </c>
      <c r="AI264" s="35">
        <f>AI95</f>
        <v>0</v>
      </c>
      <c r="AJ264" s="35">
        <f t="shared" si="1659"/>
        <v>800635.94200000016</v>
      </c>
      <c r="AK264" s="35">
        <f>AK95</f>
        <v>0</v>
      </c>
      <c r="AL264" s="35">
        <f t="shared" si="1660"/>
        <v>800635.94200000016</v>
      </c>
      <c r="AM264" s="46">
        <f>AM95</f>
        <v>1508944.5999999999</v>
      </c>
      <c r="AN264" s="35">
        <f t="shared" si="1661"/>
        <v>2309580.5419999999</v>
      </c>
      <c r="AO264" s="35">
        <f>AO95</f>
        <v>4740174.3999999994</v>
      </c>
      <c r="AP264" s="35">
        <f>AP95</f>
        <v>-250718.5</v>
      </c>
      <c r="AQ264" s="35">
        <f t="shared" si="1166"/>
        <v>4489455.8999999994</v>
      </c>
      <c r="AR264" s="35">
        <f>AR95</f>
        <v>0</v>
      </c>
      <c r="AS264" s="35">
        <f t="shared" si="1662"/>
        <v>4489455.8999999994</v>
      </c>
      <c r="AT264" s="35">
        <f>AT95</f>
        <v>0</v>
      </c>
      <c r="AU264" s="35">
        <f t="shared" si="1663"/>
        <v>4489455.8999999994</v>
      </c>
      <c r="AV264" s="35">
        <f>AV95</f>
        <v>0</v>
      </c>
      <c r="AW264" s="35">
        <f t="shared" si="1664"/>
        <v>4489455.8999999994</v>
      </c>
      <c r="AX264" s="35">
        <f>AX95</f>
        <v>-120158.099</v>
      </c>
      <c r="AY264" s="35">
        <f t="shared" si="1665"/>
        <v>4369297.800999999</v>
      </c>
      <c r="AZ264" s="35">
        <f>AZ95</f>
        <v>0</v>
      </c>
      <c r="BA264" s="35">
        <f t="shared" si="1666"/>
        <v>4369297.800999999</v>
      </c>
      <c r="BB264" s="35">
        <f>BB95</f>
        <v>0</v>
      </c>
      <c r="BC264" s="35">
        <f t="shared" si="1667"/>
        <v>4369297.800999999</v>
      </c>
      <c r="BD264" s="35">
        <f>BD95</f>
        <v>0</v>
      </c>
      <c r="BE264" s="35">
        <f t="shared" si="1668"/>
        <v>4369297.800999999</v>
      </c>
      <c r="BF264" s="35">
        <f>BF95</f>
        <v>0</v>
      </c>
      <c r="BG264" s="35">
        <f t="shared" si="1669"/>
        <v>4369297.800999999</v>
      </c>
      <c r="BH264" s="35">
        <f>BH95</f>
        <v>0</v>
      </c>
      <c r="BI264" s="35">
        <f t="shared" si="1670"/>
        <v>4369297.800999999</v>
      </c>
      <c r="BJ264" s="35">
        <f>BJ95</f>
        <v>0</v>
      </c>
      <c r="BK264" s="35">
        <f t="shared" si="1671"/>
        <v>4369297.800999999</v>
      </c>
      <c r="BL264" s="35">
        <f>BL95</f>
        <v>0</v>
      </c>
      <c r="BM264" s="35">
        <f t="shared" si="1672"/>
        <v>4369297.800999999</v>
      </c>
      <c r="BN264" s="35">
        <f>BN95</f>
        <v>0</v>
      </c>
      <c r="BO264" s="35">
        <f t="shared" si="1673"/>
        <v>4369297.800999999</v>
      </c>
      <c r="BP264" s="46">
        <f>BP95</f>
        <v>-1928769.4</v>
      </c>
      <c r="BQ264" s="35">
        <f t="shared" si="1674"/>
        <v>2440528.4009999991</v>
      </c>
      <c r="BR264" s="35">
        <f>BR95</f>
        <v>0</v>
      </c>
      <c r="BS264" s="35">
        <f>BS95</f>
        <v>0</v>
      </c>
      <c r="BT264" s="35">
        <f t="shared" si="1180"/>
        <v>0</v>
      </c>
      <c r="BU264" s="35">
        <f>BU95</f>
        <v>0</v>
      </c>
      <c r="BV264" s="35">
        <f t="shared" si="1675"/>
        <v>0</v>
      </c>
      <c r="BW264" s="35">
        <f>BW95</f>
        <v>0</v>
      </c>
      <c r="BX264" s="35">
        <f t="shared" si="1676"/>
        <v>0</v>
      </c>
      <c r="BY264" s="35">
        <f>BY95</f>
        <v>0</v>
      </c>
      <c r="BZ264" s="35">
        <f t="shared" si="1677"/>
        <v>0</v>
      </c>
      <c r="CA264" s="35">
        <f>CA95</f>
        <v>0</v>
      </c>
      <c r="CB264" s="35">
        <f t="shared" si="1678"/>
        <v>0</v>
      </c>
      <c r="CC264" s="35">
        <f>CC95</f>
        <v>0</v>
      </c>
      <c r="CD264" s="35">
        <f t="shared" si="1679"/>
        <v>0</v>
      </c>
      <c r="CE264" s="35">
        <f>CE95</f>
        <v>0</v>
      </c>
      <c r="CF264" s="35">
        <f t="shared" si="1680"/>
        <v>0</v>
      </c>
      <c r="CG264" s="35">
        <f>CG95</f>
        <v>0</v>
      </c>
      <c r="CH264" s="35">
        <f t="shared" si="1681"/>
        <v>0</v>
      </c>
      <c r="CI264" s="35">
        <f>CI95</f>
        <v>0</v>
      </c>
      <c r="CJ264" s="35">
        <f t="shared" si="1682"/>
        <v>0</v>
      </c>
      <c r="CK264" s="35">
        <f>CK95</f>
        <v>0</v>
      </c>
      <c r="CL264" s="35">
        <f t="shared" si="1683"/>
        <v>0</v>
      </c>
      <c r="CM264" s="46">
        <f>CM95</f>
        <v>346343.1</v>
      </c>
      <c r="CN264" s="35">
        <f t="shared" si="1684"/>
        <v>346343.1</v>
      </c>
      <c r="CO264" s="29"/>
      <c r="CQ264" s="11"/>
    </row>
    <row r="265" spans="1:95" x14ac:dyDescent="0.35">
      <c r="A265" s="62"/>
      <c r="B265" s="157" t="s">
        <v>370</v>
      </c>
      <c r="C265" s="158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78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>
        <f>AA23</f>
        <v>13019.334999999999</v>
      </c>
      <c r="AB265" s="35">
        <f t="shared" si="1655"/>
        <v>13019.334999999999</v>
      </c>
      <c r="AC265" s="35">
        <f>AC23</f>
        <v>0</v>
      </c>
      <c r="AD265" s="35">
        <f t="shared" si="1656"/>
        <v>13019.334999999999</v>
      </c>
      <c r="AE265" s="35">
        <f>AE23</f>
        <v>0</v>
      </c>
      <c r="AF265" s="35">
        <f t="shared" si="1657"/>
        <v>13019.334999999999</v>
      </c>
      <c r="AG265" s="35">
        <f>AG23</f>
        <v>0</v>
      </c>
      <c r="AH265" s="35">
        <f t="shared" si="1658"/>
        <v>13019.334999999999</v>
      </c>
      <c r="AI265" s="35">
        <f>AI23</f>
        <v>0</v>
      </c>
      <c r="AJ265" s="35">
        <f t="shared" si="1659"/>
        <v>13019.334999999999</v>
      </c>
      <c r="AK265" s="35">
        <f>AK23</f>
        <v>0</v>
      </c>
      <c r="AL265" s="35">
        <f t="shared" si="1660"/>
        <v>13019.334999999999</v>
      </c>
      <c r="AM265" s="46">
        <f>AM23</f>
        <v>0</v>
      </c>
      <c r="AN265" s="35">
        <f t="shared" si="1661"/>
        <v>13019.334999999999</v>
      </c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>
        <f>BF23</f>
        <v>0</v>
      </c>
      <c r="BG265" s="35">
        <f t="shared" si="1669"/>
        <v>0</v>
      </c>
      <c r="BH265" s="35">
        <f>BH23</f>
        <v>0</v>
      </c>
      <c r="BI265" s="35">
        <f t="shared" si="1670"/>
        <v>0</v>
      </c>
      <c r="BJ265" s="35">
        <f>BJ23</f>
        <v>0</v>
      </c>
      <c r="BK265" s="35">
        <f t="shared" si="1671"/>
        <v>0</v>
      </c>
      <c r="BL265" s="35">
        <f>BL23</f>
        <v>0</v>
      </c>
      <c r="BM265" s="35">
        <f t="shared" si="1672"/>
        <v>0</v>
      </c>
      <c r="BN265" s="35">
        <f>BN23</f>
        <v>0</v>
      </c>
      <c r="BO265" s="35">
        <f t="shared" si="1673"/>
        <v>0</v>
      </c>
      <c r="BP265" s="46">
        <f>BP23</f>
        <v>0</v>
      </c>
      <c r="BQ265" s="35">
        <f t="shared" si="1674"/>
        <v>0</v>
      </c>
      <c r="BR265" s="35"/>
      <c r="BS265" s="35"/>
      <c r="BT265" s="35"/>
      <c r="BU265" s="35"/>
      <c r="BV265" s="35"/>
      <c r="BW265" s="35"/>
      <c r="BX265" s="35"/>
      <c r="BY265" s="35"/>
      <c r="BZ265" s="35"/>
      <c r="CA265" s="35"/>
      <c r="CB265" s="35"/>
      <c r="CC265" s="35"/>
      <c r="CD265" s="35"/>
      <c r="CE265" s="35"/>
      <c r="CF265" s="35"/>
      <c r="CG265" s="35">
        <f>CG23</f>
        <v>0</v>
      </c>
      <c r="CH265" s="35">
        <f t="shared" si="1681"/>
        <v>0</v>
      </c>
      <c r="CI265" s="35">
        <f>CI23</f>
        <v>0</v>
      </c>
      <c r="CJ265" s="35">
        <f t="shared" si="1682"/>
        <v>0</v>
      </c>
      <c r="CK265" s="35">
        <f>CK23</f>
        <v>0</v>
      </c>
      <c r="CL265" s="35">
        <f t="shared" si="1683"/>
        <v>0</v>
      </c>
      <c r="CM265" s="46">
        <f>CM23</f>
        <v>0</v>
      </c>
      <c r="CN265" s="35">
        <f t="shared" si="1684"/>
        <v>0</v>
      </c>
      <c r="CO265" s="29"/>
      <c r="CQ265" s="11"/>
    </row>
    <row r="266" spans="1:95" x14ac:dyDescent="0.35">
      <c r="A266" s="62"/>
      <c r="B266" s="157" t="s">
        <v>10</v>
      </c>
      <c r="C266" s="158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78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6"/>
      <c r="AN266" s="35"/>
      <c r="AO266" s="46">
        <f t="shared" ref="AO266:BS266" si="1685">AO259-AO261-AO262-AO263-AO264</f>
        <v>3736867.6999999983</v>
      </c>
      <c r="AP266" s="35">
        <f t="shared" si="1685"/>
        <v>-176232.41000000003</v>
      </c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46"/>
      <c r="BQ266" s="35"/>
      <c r="BR266" s="46">
        <f t="shared" si="1685"/>
        <v>2630132.4000000004</v>
      </c>
      <c r="BS266" s="35">
        <f t="shared" si="1685"/>
        <v>50756.650000000023</v>
      </c>
      <c r="BT266" s="35"/>
      <c r="BU266" s="35"/>
      <c r="BV266" s="35"/>
      <c r="BW266" s="35"/>
      <c r="BX266" s="35"/>
      <c r="BY266" s="35"/>
      <c r="BZ266" s="35"/>
      <c r="CA266" s="35"/>
      <c r="CB266" s="35"/>
      <c r="CC266" s="35"/>
      <c r="CD266" s="35"/>
      <c r="CE266" s="35"/>
      <c r="CF266" s="35"/>
      <c r="CG266" s="35"/>
      <c r="CH266" s="35"/>
      <c r="CI266" s="35"/>
      <c r="CJ266" s="35"/>
      <c r="CK266" s="35"/>
      <c r="CL266" s="35"/>
      <c r="CM266" s="46"/>
      <c r="CN266" s="35"/>
      <c r="CO266" s="29"/>
      <c r="CQ266" s="11"/>
    </row>
    <row r="267" spans="1:95" x14ac:dyDescent="0.35">
      <c r="A267" s="62"/>
      <c r="B267" s="157" t="s">
        <v>14</v>
      </c>
      <c r="C267" s="158"/>
      <c r="D267" s="35">
        <f>D96+D98+D99+D101+D103+D104+D105+D107+D108+D110+D111+D24+D25+D26+D28+D33+D42+D48+D53+D54+D55+D56+D57+D61+D66+D78+D80+D82+D84+D113+D156+D220+D227+D234+D235+D236+D237+D241+D119+D158+D242+D243+D244+D245+D246+D247+D248+D249+D250+D251+D230</f>
        <v>2342969.5999999996</v>
      </c>
      <c r="E267" s="35">
        <f>E96+E98+E99+E101+E103+E104+E105+E107+E108+E110+E111+E24+E25+E26+E28+E33+E42+E48+E53+E54+E55+E56+E57+E61+E66+E78+E80+E82+E84+E113+E156+E220+E227+E234+E235+E236+E237+E241+E119+E158+E242+E243+E244+E245+E246+E247+E248+E249+E250+E251+E230+E252+E132+E129</f>
        <v>56204.829000000012</v>
      </c>
      <c r="F267" s="35">
        <f t="shared" si="1148"/>
        <v>2399174.4289999995</v>
      </c>
      <c r="G267" s="35">
        <f>G96+G98+G99+G101+G103+G104+G105+G107+G108+G110+G111+G24+G25+G26+G28+G33+G42+G48+G53+G54+G55+G56+G57+G61+G66+G78+G80+G82+G84+G113+G156+G220+G227+G234+G235+G236+G237+G241+G119+G158+G242+G243+G244+G245+G246+G247+G248+G249+G250+G251+G230+G252+G132+G129+G253+G254+G85+G238</f>
        <v>89711.838999999978</v>
      </c>
      <c r="H267" s="35">
        <f t="shared" ref="H267:H274" si="1686">F267+G267</f>
        <v>2488886.2679999997</v>
      </c>
      <c r="I267" s="35">
        <f>I96+I98+I99+I101+I103+I104+I105+I107+I108+I110+I111+I24+I25+I26+I28+I33+I42+I48+I53+I54+I55+I56+I57+I61+I66+I78+I80+I82+I84+I113+I156+I220+I227+I234+I235+I236+I237+I241+I119+I158+I242+I243+I244+I245+I246+I247+I248+I249+I250+I251+I230+I252+I132+I129+I253+I254+I85+I238</f>
        <v>-2673.2209999999995</v>
      </c>
      <c r="J267" s="35">
        <f t="shared" ref="J267:J274" si="1687">H267+I267</f>
        <v>2486213.0469999998</v>
      </c>
      <c r="K267" s="35">
        <f>K96+K98+K99+K101+K103+K104+K105+K107+K108+K110+K111+K24+K25+K26+K28+K33+K42+K48+K53+K54+K55+K56+K57+K61+K66+K78+K80+K82+K84+K113+K156+K220+K227+K234+K235+K236+K237+K241+K119+K158+K242+K243+K244+K245+K246+K247+K248+K249+K250+K251+K230+K252+K132+K129+K253+K254+K85+K238</f>
        <v>-8668.4629999999997</v>
      </c>
      <c r="L267" s="35">
        <f t="shared" ref="L267:L274" si="1688">J267+K267</f>
        <v>2477544.5839999998</v>
      </c>
      <c r="M267" s="35">
        <f>M96+M98+M99+M101+M103+M104+M105+M107+M108+M110+M111+M24+M25+M26+M28+M33+M42+M48+M53+M54+M55+M56+M57+M61+M66+M78+M80+M82+M84+M113+M156+M220+M227+M234+M235+M236+M237+M241+M119+M158+M242+M243+M244+M245+M246+M247+M248+M249+M250+M251+M230+M252+M132+M129+M253+M254+M85+M238</f>
        <v>0</v>
      </c>
      <c r="N267" s="35">
        <f t="shared" ref="N267:N274" si="1689">L267+M267</f>
        <v>2477544.5839999998</v>
      </c>
      <c r="O267" s="78">
        <f>O96+O98+O99+O101+O103+O104+O105+O107+O108+O110+O111+O24+O25+O26+O28+O33+O42+O48+O53+O54+O55+O56+O57+O61+O66+O78+O80+O82+O84+O113+O156+O220+O227+O234+O235+O236+O237+O241+O119+O158+O242+O243+O244+O245+O246+O247+O248+O249+O250+O251+O230+O252+O132+O129+O253+O254+O85+O238+O86+O87</f>
        <v>17163.097999999998</v>
      </c>
      <c r="P267" s="35">
        <f t="shared" ref="P267:P274" si="1690">N267+O267</f>
        <v>2494707.682</v>
      </c>
      <c r="Q267" s="35">
        <f>Q96+Q98+Q99+Q101+Q103+Q104+Q105+Q107+Q108+Q110+Q111+Q24+Q25+Q26+Q28+Q33+Q42+Q48+Q53+Q54+Q55+Q56+Q57+Q61+Q66+Q78+Q80+Q82+Q84+Q113+Q156+Q220+Q227+Q234+Q235+Q236+Q237+Q241+Q119+Q158+Q242+Q243+Q244+Q245+Q246+Q247+Q248+Q249+Q250+Q251+Q230+Q252+Q132+Q129+Q253+Q254+Q85+Q238+Q86+Q87</f>
        <v>0</v>
      </c>
      <c r="R267" s="35">
        <f t="shared" ref="R267:R274" si="1691">P267+Q267</f>
        <v>2494707.682</v>
      </c>
      <c r="S267" s="35">
        <f>S96+S98+S99+S101+S103+S104+S105+S107+S108+S110+S111+S24+S25+S26+S28+S33+S42+S48+S53+S54+S55+S56+S57+S61+S66+S78+S80+S82+S84+S113+S156+S220+S227+S234+S235+S236+S237+S241+S119+S158+S242+S243+S244+S245+S246+S247+S248+S249+S250+S251+S230+S252+S132+S129+S253+S254+S85+S238+S86+S87+S88+S89</f>
        <v>-11066.675000000003</v>
      </c>
      <c r="T267" s="35">
        <f t="shared" ref="T267:T274" si="1692">R267+S267</f>
        <v>2483641.0070000002</v>
      </c>
      <c r="U267" s="35">
        <f>U96+U98+U99+U101+U103+U104+U105+U107+U108+U110+U111+U24+U25+U26+U28+U33+U42+U48+U53+U54+U55+U56+U57+U61+U66+U78+U80+U82+U84+U113+U156+U220+U227+U234+U235+U236+U237+U241+U119+U158+U242+U243+U244+U245+U246+U247+U248+U249+U250+U251+U230+U252+U132+U129+U253+U254+U85+U238+U86+U87+U88+U89</f>
        <v>0</v>
      </c>
      <c r="V267" s="35">
        <f t="shared" ref="V267:V274" si="1693">T267+U267</f>
        <v>2483641.0070000002</v>
      </c>
      <c r="W267" s="35">
        <f>W96+W98+W99+W101+W103+W104+W105+W107+W108+W110+W111+W24+W25+W26+W28+W33+W42+W48+W53+W54+W55+W56+W57+W61+W66+W78+W80+W82+W84+W113+W156+W220+W227+W234+W235+W236+W237+W241+W119+W158+W242+W243+W244+W245+W246+W247+W248+W249+W250+W251+W230+W252+W132+W129+W253+W254+W85+W238+W86+W87+W88+W89+W257+W258</f>
        <v>12709.558999999999</v>
      </c>
      <c r="X267" s="35">
        <f t="shared" ref="X267:X275" si="1694">V267+W267</f>
        <v>2496350.5660000001</v>
      </c>
      <c r="Y267" s="35">
        <f>Y96+Y98+Y99+Y101+Y103+Y104+Y105+Y107+Y108+Y110+Y111+Y24+Y25+Y26+Y28+Y33+Y42+Y48+Y53+Y54+Y55+Y56+Y57+Y61+Y66+Y78+Y80+Y82+Y84+Y113+Y156+Y220+Y227+Y234+Y235+Y236+Y237+Y241+Y119+Y158+Y242+Y243+Y244+Y245+Y246+Y247+Y248+Y249+Y250+Y251+Y230+Y252+Y132+Y129+Y253+Y254+Y85+Y238+Y86+Y87+Y88+Y89+Y257+Y258</f>
        <v>-19346.514999999999</v>
      </c>
      <c r="Z267" s="35">
        <f t="shared" ref="Z267:Z275" si="1695">X267+Y267</f>
        <v>2477004.051</v>
      </c>
      <c r="AA267" s="35">
        <f>AA96+AA98+AA99+AA101+AA103+AA104+AA105+AA107+AA108+AA110+AA111+AA24+AA25+AA26+AA28+AA33+AA42+AA48+AA53+AA54+AA55+AA56+AA57+AA61+AA66+AA78+AA80+AA82+AA84+AA113+AA156+AA220+AA227+AA234+AA235+AA236+AA237+AA241+AA119+AA158+AA242+AA243+AA244+AA245+AA246+AA247+AA248+AA249+AA250+AA251+AA230+AA252+AA132+AA129+AA253+AA254+AA85+AA238+AA86+AA87+AA88+AA89+AA257+AA258+AA239+AA135</f>
        <v>-108226.46099999998</v>
      </c>
      <c r="AB267" s="35">
        <f t="shared" ref="AB267:AB275" si="1696">Z267+AA267</f>
        <v>2368777.59</v>
      </c>
      <c r="AC267" s="35">
        <f>AC96+AC98+AC99+AC101+AC103+AC104+AC105+AC107+AC108+AC110+AC111+AC24+AC25+AC26+AC28+AC33+AC42+AC48+AC53+AC54+AC55+AC56+AC57+AC61+AC66+AC78+AC80+AC82+AC84+AC113+AC156+AC220+AC227+AC234+AC235+AC236+AC237+AC241+AC119+AC158+AC242+AC243+AC244+AC245+AC246+AC247+AC248+AC249+AC250+AC251+AC230+AC252+AC132+AC129+AC253+AC254+AC85+AC238+AC86+AC87+AC88+AC89+AC257+AC258+AC239+AC135+AC136</f>
        <v>18949.007999999998</v>
      </c>
      <c r="AD267" s="35">
        <f t="shared" ref="AD267:AD275" si="1697">AB267+AC267</f>
        <v>2387726.5979999998</v>
      </c>
      <c r="AE267" s="35">
        <f>AE96+AE98+AE99+AE101+AE103+AE104+AE105+AE107+AE108+AE110+AE111+AE24+AE25+AE26+AE28+AE33+AE42+AE48+AE53+AE54+AE55+AE56+AE57+AE61+AE66+AE78+AE80+AE82+AE84+AE113+AE156+AE220+AE227+AE234+AE235+AE236+AE237+AE241+AE119+AE158+AE242+AE243+AE244+AE245+AE246+AE247+AE248+AE249+AE250+AE251+AE230+AE252+AE132+AE129+AE253+AE254+AE85+AE238+AE86+AE87+AE88+AE89+AE257+AE258+AE239+AE135+AE136</f>
        <v>-19496.538</v>
      </c>
      <c r="AF267" s="35">
        <f t="shared" ref="AF267:AF275" si="1698">AD267+AE267</f>
        <v>2368230.0599999996</v>
      </c>
      <c r="AG267" s="35">
        <f>AG96+AG98+AG99+AG101+AG103+AG104+AG105+AG107+AG108+AG110+AG111+AG24+AG25+AG26+AG28+AG33+AG42+AG48+AG53+AG54+AG55+AG56+AG57+AG61+AG66+AG78+AG80+AG82+AG84+AG113+AG156+AG220+AG227+AG234+AG235+AG236+AG237+AG241+AG119+AG158+AG242+AG243+AG244+AG245+AG246+AG247+AG248+AG249+AG250+AG251+AG230+AG252+AG132+AG129+AG253+AG254+AG85+AG238+AG86+AG87+AG88+AG89+AG257+AG258+AG239+AG135+AG136</f>
        <v>0</v>
      </c>
      <c r="AH267" s="35">
        <f t="shared" ref="AH267:AH275" si="1699">AF267+AG267</f>
        <v>2368230.0599999996</v>
      </c>
      <c r="AI267" s="35">
        <f>AI96+AI98+AI99+AI101+AI103+AI104+AI105+AI107+AI108+AI110+AI111+AI24+AI25+AI26+AI28+AI33+AI42+AI48+AI53+AI54+AI55+AI56+AI57+AI61+AI66+AI78+AI80+AI82+AI84+AI113+AI156+AI220+AI227+AI234+AI235+AI236+AI237+AI241+AI119+AI158+AI242+AI243+AI244+AI245+AI246+AI247+AI248+AI249+AI250+AI251+AI230+AI252+AI132+AI129+AI253+AI254+AI85+AI238+AI86+AI87+AI88+AI89+AI257+AI258+AI239+AI135+AI136</f>
        <v>4633.6310000000012</v>
      </c>
      <c r="AJ267" s="35">
        <f t="shared" ref="AJ267:AJ275" si="1700">AH267+AI267</f>
        <v>2372863.6909999996</v>
      </c>
      <c r="AK267" s="35">
        <f>AK96+AK98+AK99+AK101+AK103+AK104+AK105+AK107+AK108+AK110+AK111+AK24+AK25+AK26+AK28+AK33+AK42+AK48+AK53+AK54+AK55+AK56+AK57+AK61+AK66+AK78+AK80+AK82+AK84+AK113+AK156+AK220+AK227+AK234+AK235+AK236+AK237+AK241+AK119+AK158+AK242+AK243+AK244+AK245+AK246+AK247+AK248+AK249+AK250+AK251+AK230+AK252+AK132+AK129+AK253+AK254+AK85+AK238+AK86+AK87+AK88+AK89+AK257+AK258+AK239+AK135+AK136</f>
        <v>0</v>
      </c>
      <c r="AL267" s="35">
        <f t="shared" ref="AL267:AL275" si="1701">AJ267+AK267</f>
        <v>2372863.6909999996</v>
      </c>
      <c r="AM267" s="46">
        <f>AM96+AM98+AM99+AM101+AM103+AM104+AM105+AM107+AM108+AM110+AM111+AM24+AM25+AM26+AM28+AM33+AM42+AM48+AM53+AM54+AM55+AM56+AM57+AM61+AM66+AM78+AM80+AM82+AM84+AM113+AM156+AM220+AM227+AM234+AM235+AM236+AM237+AM241+AM119+AM158+AM242+AM243+AM244+AM245+AM246+AM247+AM248+AM249+AM250+AM251+AM230+AM252+AM132+AM129+AM253+AM254+AM85+AM238+AM86+AM87+AM88+AM89+AM257+AM258+AM239+AM135+AM136</f>
        <v>108801.874</v>
      </c>
      <c r="AN267" s="35">
        <f t="shared" ref="AN267:AN275" si="1702">AL267+AM267</f>
        <v>2481665.5649999995</v>
      </c>
      <c r="AO267" s="35">
        <f>AO96+AO98+AO99+AO101+AO103+AO104+AO105+AO107+AO108+AO110+AO111+AO24+AO25+AO26+AO28+AO33+AO42+AO48+AO53+AO54+AO55+AO56+AO57+AO61+AO66+AO78+AO80+AO82+AO84+AO113+AO156+AO220+AO227+AO234+AO235+AO236+AO237+AO241+AO119+AO158+AO242+AO243+AO244+AO245+AO246+AO247+AO248+AO249+AO250+AO251+AO230+AO252+AO132+AO129</f>
        <v>3170945.1999999993</v>
      </c>
      <c r="AP267" s="35">
        <f>AP96+AP98+AP99+AP101+AP103+AP104+AP105+AP107+AP108+AP110+AP111+AP24+AP25+AP26+AP28+AP33+AP42+AP48+AP53+AP54+AP55+AP56+AP57+AP61+AP66+AP78+AP80+AP82+AP84+AP113+AP156+AP220+AP227+AP234+AP235+AP236+AP237+AP241+AP119+AP158+AP242+AP243+AP244+AP245+AP246+AP247+AP248+AP249+AP250+AP251+AP230+AP252+AP132+AP129</f>
        <v>1950964.39</v>
      </c>
      <c r="AQ267" s="35">
        <f t="shared" si="1166"/>
        <v>5121909.5899999989</v>
      </c>
      <c r="AR267" s="35">
        <f>AR96+AR98+AR99+AR101+AR103+AR104+AR105+AR107+AR108+AR110+AR111+AR24+AR25+AR26+AR28+AR33+AR42+AR48+AR53+AR54+AR55+AR56+AR57+AR61+AR66+AR78+AR80+AR82+AR84+AR113+AR156+AR220+AR227+AR234+AR235+AR236+AR237+AR241+AR119+AR158+AR242+AR243+AR244+AR245+AR246+AR247+AR248+AR249+AR250+AR251+AR230+AR252+AR132+AR129+AR253+AR254+AR85+AR238</f>
        <v>106538.943</v>
      </c>
      <c r="AS267" s="35">
        <f t="shared" ref="AS267:AS274" si="1703">AQ267+AR267</f>
        <v>5228448.5329999989</v>
      </c>
      <c r="AT267" s="35">
        <f>AT96+AT98+AT99+AT101+AT103+AT104+AT105+AT107+AT108+AT110+AT111+AT24+AT25+AT26+AT28+AT33+AT42+AT48+AT53+AT54+AT55+AT56+AT57+AT61+AT66+AT78+AT80+AT82+AT84+AT113+AT156+AT220+AT227+AT234+AT235+AT236+AT237+AT241+AT119+AT158+AT242+AT243+AT244+AT245+AT246+AT247+AT248+AT249+AT250+AT251+AT230+AT252+AT132+AT129+AT253+AT254+AT85+AT238</f>
        <v>0</v>
      </c>
      <c r="AU267" s="35">
        <f t="shared" ref="AU267:AU274" si="1704">AS267+AT267</f>
        <v>5228448.5329999989</v>
      </c>
      <c r="AV267" s="35">
        <f>AV96+AV98+AV99+AV101+AV103+AV104+AV105+AV107+AV108+AV110+AV111+AV24+AV25+AV26+AV28+AV33+AV42+AV48+AV53+AV54+AV55+AV56+AV57+AV61+AV66+AV78+AV80+AV82+AV84+AV113+AV156+AV220+AV227+AV234+AV235+AV236+AV237+AV241+AV119+AV158+AV242+AV243+AV244+AV245+AV246+AV247+AV248+AV249+AV250+AV251+AV230+AV252+AV132+AV129+AV253+AV254+AV85+AV238</f>
        <v>0</v>
      </c>
      <c r="AW267" s="35">
        <f t="shared" ref="AW267:AW274" si="1705">AU267+AV267</f>
        <v>5228448.5329999989</v>
      </c>
      <c r="AX267" s="35">
        <f>AX96+AX98+AX99+AX101+AX103+AX104+AX105+AX107+AX108+AX110+AX111+AX24+AX25+AX26+AX28+AX33+AX42+AX48+AX53+AX54+AX55+AX56+AX57+AX61+AX66+AX78+AX80+AX82+AX84+AX113+AX156+AX220+AX227+AX234+AX235+AX236+AX237+AX241+AX119+AX158+AX242+AX243+AX244+AX245+AX246+AX247+AX248+AX249+AX250+AX251+AX230+AX252+AX132+AX129+AX253+AX254+AX85+AX238+AX86+AX87</f>
        <v>0</v>
      </c>
      <c r="AY267" s="35">
        <f t="shared" ref="AY267:AY274" si="1706">AW267+AX267</f>
        <v>5228448.5329999989</v>
      </c>
      <c r="AZ267" s="35">
        <f>AZ96+AZ98+AZ99+AZ101+AZ103+AZ104+AZ105+AZ107+AZ108+AZ110+AZ111+AZ24+AZ25+AZ26+AZ28+AZ33+AZ42+AZ48+AZ53+AZ54+AZ55+AZ56+AZ57+AZ61+AZ66+AZ78+AZ80+AZ82+AZ84+AZ113+AZ156+AZ220+AZ227+AZ234+AZ235+AZ236+AZ237+AZ241+AZ119+AZ158+AZ242+AZ243+AZ244+AZ245+AZ246+AZ247+AZ248+AZ249+AZ250+AZ251+AZ230+AZ252+AZ132+AZ129+AZ253+AZ254+AZ85+AZ238+AZ86+AZ87+AZ88+AZ89</f>
        <v>-186318.69099999999</v>
      </c>
      <c r="BA267" s="35">
        <f t="shared" ref="BA267:BA274" si="1707">AY267+AZ267</f>
        <v>5042129.8419999992</v>
      </c>
      <c r="BB267" s="35">
        <f>BB96+BB98+BB99+BB101+BB103+BB104+BB105+BB107+BB108+BB110+BB111+BB24+BB25+BB26+BB28+BB33+BB42+BB48+BB53+BB54+BB55+BB56+BB57+BB61+BB66+BB78+BB80+BB82+BB84+BB113+BB156+BB220+BB227+BB234+BB235+BB236+BB237+BB241+BB119+BB158+BB242+BB243+BB244+BB245+BB246+BB247+BB248+BB249+BB250+BB251+BB230+BB252+BB132+BB129+BB253+BB254+BB85+BB238+BB86+BB87+BB88+BB89+BB257+BB258</f>
        <v>-5084.1719999999987</v>
      </c>
      <c r="BC267" s="35">
        <f t="shared" ref="BC267:BC275" si="1708">BA267+BB267</f>
        <v>5037045.669999999</v>
      </c>
      <c r="BD267" s="35">
        <f>BD96+BD98+BD99+BD101+BD103+BD104+BD105+BD107+BD108+BD110+BD111+BD24+BD25+BD26+BD28+BD33+BD42+BD48+BD53+BD54+BD55+BD56+BD57+BD61+BD66+BD78+BD80+BD82+BD84+BD113+BD156+BD220+BD227+BD234+BD235+BD236+BD237+BD241+BD119+BD158+BD242+BD243+BD244+BD245+BD246+BD247+BD248+BD249+BD250+BD251+BD230+BD252+BD132+BD129+BD253+BD254+BD85+BD238+BD86+BD87+BD88+BD89+BD257+BD258</f>
        <v>19203.5</v>
      </c>
      <c r="BE267" s="35">
        <f t="shared" ref="BE267:BE275" si="1709">BC267+BD267</f>
        <v>5056249.169999999</v>
      </c>
      <c r="BF267" s="35">
        <f>BF96+BF98+BF99+BF101+BF103+BF104+BF105+BF107+BF108+BF110+BF111+BF24+BF25+BF26+BF28+BF33+BF42+BF48+BF53+BF54+BF55+BF56+BF57+BF61+BF66+BF78+BF80+BF82+BF84+BF113+BF156+BF220+BF227+BF234+BF235+BF236+BF237+BF241+BF119+BF158+BF242+BF243+BF244+BF245+BF246+BF247+BF248+BF249+BF250+BF251+BF230+BF252+BF132+BF129+BF253+BF254+BF85+BF238+BF86+BF87+BF88+BF89+BF257+BF258+BF239+BF135</f>
        <v>-223756.6069999999</v>
      </c>
      <c r="BG267" s="35">
        <f t="shared" ref="BG267:BG275" si="1710">BE267+BF267</f>
        <v>4832492.5629999992</v>
      </c>
      <c r="BH267" s="35">
        <f>BH96+BH98+BH99+BH101+BH103+BH104+BH105+BH107+BH108+BH110+BH111+BH24+BH25+BH26+BH28+BH33+BH42+BH48+BH53+BH54+BH55+BH56+BH57+BH61+BH66+BH78+BH80+BH82+BH84+BH113+BH156+BH220+BH227+BH234+BH235+BH236+BH237+BH241+BH119+BH158+BH242+BH243+BH244+BH245+BH246+BH247+BH248+BH249+BH250+BH251+BH230+BH252+BH132+BH129+BH253+BH254+BH85+BH238+BH86+BH87+BH88+BH89+BH257+BH258+BH239+BH135+BH136</f>
        <v>169746.72200000001</v>
      </c>
      <c r="BI267" s="35">
        <f t="shared" ref="BI267:BI275" si="1711">BG267+BH267</f>
        <v>5002239.2849999992</v>
      </c>
      <c r="BJ267" s="35">
        <f>BJ96+BJ98+BJ99+BJ101+BJ103+BJ104+BJ105+BJ107+BJ108+BJ110+BJ111+BJ24+BJ25+BJ26+BJ28+BJ33+BJ42+BJ48+BJ53+BJ54+BJ55+BJ56+BJ57+BJ61+BJ66+BJ78+BJ80+BJ82+BJ84+BJ113+BJ156+BJ220+BJ227+BJ234+BJ235+BJ236+BJ237+BJ241+BJ119+BJ158+BJ242+BJ243+BJ244+BJ245+BJ246+BJ247+BJ248+BJ249+BJ250+BJ251+BJ230+BJ252+BJ132+BJ129+BJ253+BJ254+BJ85+BJ238+BJ86+BJ87+BJ88+BJ89+BJ257+BJ258+BJ239+BJ135+BJ136</f>
        <v>-130510.57699999999</v>
      </c>
      <c r="BK267" s="35">
        <f t="shared" ref="BK267:BK275" si="1712">BI267+BJ267</f>
        <v>4871728.7079999996</v>
      </c>
      <c r="BL267" s="35">
        <f>BL96+BL98+BL99+BL101+BL103+BL104+BL105+BL107+BL108+BL110+BL111+BL24+BL25+BL26+BL28+BL33+BL42+BL48+BL53+BL54+BL55+BL56+BL57+BL61+BL66+BL78+BL80+BL82+BL84+BL113+BL156+BL220+BL227+BL234+BL235+BL236+BL237+BL241+BL119+BL158+BL242+BL243+BL244+BL245+BL246+BL247+BL248+BL249+BL250+BL251+BL230+BL252+BL132+BL129+BL253+BL254+BL85+BL238+BL86+BL87+BL88+BL89+BL257+BL258+BL239+BL135+BL136</f>
        <v>0</v>
      </c>
      <c r="BM267" s="35">
        <f t="shared" ref="BM267:BM275" si="1713">BK267+BL267</f>
        <v>4871728.7079999996</v>
      </c>
      <c r="BN267" s="35">
        <f>BN96+BN98+BN99+BN101+BN103+BN104+BN105+BN107+BN108+BN110+BN111+BN24+BN25+BN26+BN28+BN33+BN42+BN48+BN53+BN54+BN55+BN56+BN57+BN61+BN66+BN78+BN80+BN82+BN84+BN113+BN156+BN220+BN227+BN234+BN235+BN236+BN237+BN241+BN119+BN158+BN242+BN243+BN244+BN245+BN246+BN247+BN248+BN249+BN250+BN251+BN230+BN252+BN132+BN129+BN253+BN254+BN85+BN238+BN86+BN87+BN88+BN89+BN257+BN258+BN239+BN135+BN136</f>
        <v>0</v>
      </c>
      <c r="BO267" s="35">
        <f t="shared" ref="BO267:BO275" si="1714">BM267+BN267</f>
        <v>4871728.7079999996</v>
      </c>
      <c r="BP267" s="46">
        <f>BP96+BP98+BP99+BP101+BP103+BP104+BP105+BP107+BP108+BP110+BP111+BP24+BP25+BP26+BP28+BP33+BP42+BP48+BP53+BP54+BP55+BP56+BP57+BP61+BP66+BP78+BP80+BP82+BP84+BP113+BP156+BP220+BP227+BP234+BP235+BP236+BP237+BP241+BP119+BP158+BP242+BP243+BP244+BP245+BP246+BP247+BP248+BP249+BP250+BP251+BP230+BP252+BP132+BP129+BP253+BP254+BP85+BP238+BP86+BP87+BP88+BP89+BP257+BP258+BP239+BP135+BP136</f>
        <v>489038.60000000003</v>
      </c>
      <c r="BQ267" s="35">
        <f t="shared" ref="BQ267:BQ275" si="1715">BO267+BP267</f>
        <v>5360767.3079999993</v>
      </c>
      <c r="BR267" s="35">
        <f>BR96+BR98+BR99+BR101+BR103+BR104+BR105+BR107+BR108+BR110+BR111+BR24+BR25+BR26+BR28+BR33+BR42+BR48+BR53+BR54+BR55+BR56+BR57+BR61+BR66+BR78+BR80+BR82+BR84+BR113+BR156+BR220+BR227+BR234+BR235+BR236+BR237+BR241+BR119+BR158+BR242+BR243+BR244+BR245+BR246+BR247+BR248+BR249+BR250+BR251+BR230+BR252+BR132+BR129</f>
        <v>1459698.1</v>
      </c>
      <c r="BS267" s="35">
        <f>BS96+BS98+BS99+BS101+BS103+BS104+BS105+BS107+BS108+BS110+BS111+BS24+BS25+BS26+BS28+BS33+BS42+BS48+BS53+BS54+BS55+BS56+BS57+BS61+BS66+BS78+BS80+BS82+BS84+BS113+BS156+BS220+BS227+BS234+BS235+BS236+BS237+BS241+BS119+BS158+BS242+BS243+BS244+BS245+BS246+BS247+BS248+BS249+BS250+BS251+BS230+BS252+BS132+BS129</f>
        <v>50756.650000000023</v>
      </c>
      <c r="BT267" s="35">
        <f t="shared" si="1180"/>
        <v>1510454.75</v>
      </c>
      <c r="BU267" s="35">
        <f>BU96+BU98+BU99+BU101+BU103+BU104+BU105+BU107+BU108+BU110+BU111+BU24+BU25+BU26+BU28+BU33+BU42+BU48+BU53+BU54+BU55+BU56+BU57+BU61+BU66+BU78+BU80+BU82+BU84+BU113+BU156+BU220+BU227+BU234+BU235+BU236+BU237+BU241+BU119+BU158+BU242+BU243+BU244+BU245+BU246+BU247+BU248+BU249+BU250+BU251+BU230+BU252+BU132+BU129+BU253+BU254+BU85+BU238</f>
        <v>130724.838</v>
      </c>
      <c r="BV267" s="35">
        <f t="shared" ref="BV267:BV274" si="1716">BT267+BU267</f>
        <v>1641179.588</v>
      </c>
      <c r="BW267" s="35">
        <f>BW96+BW98+BW99+BW101+BW103+BW104+BW105+BW107+BW108+BW110+BW111+BW24+BW25+BW26+BW28+BW33+BW42+BW48+BW53+BW54+BW55+BW56+BW57+BW61+BW66+BW78+BW80+BW82+BW84+BW113+BW156+BW220+BW227+BW234+BW235+BW236+BW237+BW241+BW119+BW158+BW242+BW243+BW244+BW245+BW246+BW247+BW248+BW249+BW250+BW251+BW230+BW252+BW132+BW129+BW253+BW254+BW85+BW238</f>
        <v>0</v>
      </c>
      <c r="BX267" s="35">
        <f t="shared" ref="BX267:BX274" si="1717">BV267+BW267</f>
        <v>1641179.588</v>
      </c>
      <c r="BY267" s="35">
        <f>BY96+BY98+BY99+BY101+BY103+BY104+BY105+BY107+BY108+BY110+BY111+BY24+BY25+BY26+BY28+BY33+BY42+BY48+BY53+BY54+BY55+BY56+BY57+BY61+BY66+BY78+BY80+BY82+BY84+BY113+BY156+BY220+BY227+BY234+BY235+BY236+BY237+BY241+BY119+BY158+BY242+BY243+BY244+BY245+BY246+BY247+BY248+BY249+BY250+BY251+BY230+BY252+BY132+BY129+BY253+BY254+BY85+BY238</f>
        <v>0</v>
      </c>
      <c r="BZ267" s="35">
        <f t="shared" ref="BZ267:BZ274" si="1718">BX267+BY267</f>
        <v>1641179.588</v>
      </c>
      <c r="CA267" s="35">
        <f>CA96+CA98+CA99+CA101+CA103+CA104+CA105+CA107+CA108+CA110+CA111+CA24+CA25+CA26+CA28+CA33+CA42+CA48+CA53+CA54+CA55+CA56+CA57+CA61+CA66+CA78+CA80+CA82+CA84+CA113+CA156+CA220+CA227+CA234+CA235+CA236+CA237+CA241+CA119+CA158+CA242+CA243+CA244+CA245+CA246+CA247+CA248+CA249+CA250+CA251+CA230+CA252+CA132+CA129+CA253+CA254+CA85+CA238+CA86+CA87</f>
        <v>0</v>
      </c>
      <c r="CB267" s="35">
        <f t="shared" ref="CB267:CB274" si="1719">BZ267+CA267</f>
        <v>1641179.588</v>
      </c>
      <c r="CC267" s="35">
        <f>CC96+CC98+CC99+CC101+CC103+CC104+CC105+CC107+CC108+CC110+CC111+CC24+CC25+CC26+CC28+CC33+CC42+CC48+CC53+CC54+CC55+CC56+CC57+CC61+CC66+CC78+CC80+CC82+CC84+CC113+CC156+CC220+CC227+CC234+CC235+CC236+CC237+CC241+CC119+CC158+CC242+CC243+CC244+CC245+CC246+CC247+CC248+CC249+CC250+CC251+CC230+CC252+CC132+CC129+CC253+CC254+CC85+CC238+CC86+CC87+CC88+CC89</f>
        <v>-103801.60000000001</v>
      </c>
      <c r="CD267" s="35">
        <f t="shared" ref="CD267:CD274" si="1720">CB267+CC267</f>
        <v>1537377.9879999999</v>
      </c>
      <c r="CE267" s="35">
        <f>CE96+CE98+CE99+CE101+CE103+CE104+CE105+CE107+CE108+CE110+CE111+CE24+CE25+CE26+CE28+CE33+CE42+CE48+CE53+CE54+CE55+CE56+CE57+CE61+CE66+CE78+CE80+CE82+CE84+CE113+CE156+CE220+CE227+CE234+CE235+CE236+CE237+CE241+CE119+CE158+CE242+CE243+CE244+CE245+CE246+CE247+CE248+CE249+CE250+CE251+CE230+CE252+CE132+CE129+CE253+CE254+CE85+CE238+CE86+CE87+CE88+CE89+CE257+CE258</f>
        <v>35084.171999999999</v>
      </c>
      <c r="CF267" s="35">
        <f t="shared" ref="CF267:CF275" si="1721">CD267+CE267</f>
        <v>1572462.16</v>
      </c>
      <c r="CG267" s="35">
        <f>CG96+CG98+CG99+CG101+CG103+CG104+CG105+CG107+CG108+CG110+CG111+CG24+CG25+CG26+CG28+CG33+CG42+CG48+CG53+CG54+CG55+CG56+CG57+CG61+CG66+CG78+CG80+CG82+CG84+CG113+CG156+CG220+CG227+CG234+CG235+CG236+CG237+CG241+CG119+CG158+CG242+CG243+CG244+CG245+CG246+CG247+CG248+CG249+CG250+CG251+CG230+CG252+CG132+CG129+CG253+CG254+CG85+CG238+CG86+CG87+CG88+CG89+CG257+CG258+CG239+CG135</f>
        <v>-20000</v>
      </c>
      <c r="CH267" s="35">
        <f t="shared" ref="CH267:CH275" si="1722">CF267+CG267</f>
        <v>1552462.16</v>
      </c>
      <c r="CI267" s="35">
        <f>CI96+CI98+CI99+CI101+CI103+CI104+CI105+CI107+CI108+CI110+CI111+CI24+CI25+CI26+CI28+CI33+CI42+CI48+CI53+CI54+CI55+CI56+CI57+CI61+CI66+CI78+CI80+CI82+CI84+CI113+CI156+CI220+CI227+CI234+CI235+CI236+CI237+CI241+CI119+CI158+CI242+CI243+CI244+CI245+CI246+CI247+CI248+CI249+CI250+CI251+CI230+CI252+CI132+CI129+CI253+CI254+CI85+CI238+CI86+CI87+CI88+CI89+CI257+CI258+CI239+CI135+CI136</f>
        <v>579068.61800000002</v>
      </c>
      <c r="CJ267" s="35">
        <f t="shared" ref="CJ267:CJ275" si="1723">CH267+CI267</f>
        <v>2131530.7779999999</v>
      </c>
      <c r="CK267" s="35">
        <f>CK96+CK98+CK99+CK101+CK103+CK104+CK105+CK107+CK108+CK110+CK111+CK24+CK25+CK26+CK28+CK33+CK42+CK48+CK53+CK54+CK55+CK56+CK57+CK61+CK66+CK78+CK80+CK82+CK84+CK113+CK156+CK220+CK227+CK234+CK235+CK236+CK237+CK241+CK119+CK158+CK242+CK243+CK244+CK245+CK246+CK247+CK248+CK249+CK250+CK251+CK230+CK252+CK132+CK129+CK253+CK254+CK85+CK238+CK86+CK87+CK88+CK89+CK257+CK258+CK239+CK135+CK136</f>
        <v>-12263.817999999999</v>
      </c>
      <c r="CL267" s="35">
        <f t="shared" ref="CL267:CL275" si="1724">CJ267+CK267</f>
        <v>2119266.96</v>
      </c>
      <c r="CM267" s="46">
        <f>CM96+CM98+CM99+CM101+CM103+CM104+CM105+CM107+CM108+CM110+CM111+CM24+CM25+CM26+CM28+CM33+CM42+CM48+CM53+CM54+CM55+CM56+CM57+CM61+CM66+CM78+CM80+CM82+CM84+CM113+CM156+CM220+CM227+CM234+CM235+CM236+CM237+CM241+CM119+CM158+CM242+CM243+CM244+CM245+CM246+CM247+CM248+CM249+CM250+CM251+CM230+CM252+CM132+CM129+CM253+CM254+CM85+CM238+CM86+CM87+CM88+CM89+CM257+CM258+CM239+CM135+CM136</f>
        <v>-220461.70000000007</v>
      </c>
      <c r="CN267" s="35">
        <f t="shared" ref="CN267:CN275" si="1725">CL267+CM267</f>
        <v>1898805.2599999998</v>
      </c>
      <c r="CO267" s="29"/>
      <c r="CQ267" s="11"/>
    </row>
    <row r="268" spans="1:95" x14ac:dyDescent="0.35">
      <c r="A268" s="62"/>
      <c r="B268" s="157" t="s">
        <v>3</v>
      </c>
      <c r="C268" s="158"/>
      <c r="D268" s="35">
        <f>D114+D122+D125</f>
        <v>1339312.3999999999</v>
      </c>
      <c r="E268" s="35">
        <f>E114+E122+E125</f>
        <v>-367677.39999999997</v>
      </c>
      <c r="F268" s="35">
        <f t="shared" si="1148"/>
        <v>971635</v>
      </c>
      <c r="G268" s="35">
        <f>G114+G122+G125</f>
        <v>218956.44</v>
      </c>
      <c r="H268" s="35">
        <f t="shared" si="1686"/>
        <v>1190591.44</v>
      </c>
      <c r="I268" s="35">
        <f>I114+I122+I125</f>
        <v>2561.8420000000001</v>
      </c>
      <c r="J268" s="35">
        <f t="shared" si="1687"/>
        <v>1193153.2819999999</v>
      </c>
      <c r="K268" s="35">
        <f>K114+K122+K125</f>
        <v>0</v>
      </c>
      <c r="L268" s="35">
        <f t="shared" si="1688"/>
        <v>1193153.2819999999</v>
      </c>
      <c r="M268" s="35">
        <f>M114+M122+M125</f>
        <v>0</v>
      </c>
      <c r="N268" s="35">
        <f t="shared" si="1689"/>
        <v>1193153.2819999999</v>
      </c>
      <c r="O268" s="78">
        <f>O114+O122+O125</f>
        <v>56691.229000000007</v>
      </c>
      <c r="P268" s="35">
        <f t="shared" si="1690"/>
        <v>1249844.5109999999</v>
      </c>
      <c r="Q268" s="35">
        <f>Q114+Q122+Q125</f>
        <v>1175.914</v>
      </c>
      <c r="R268" s="35">
        <f t="shared" si="1691"/>
        <v>1251020.425</v>
      </c>
      <c r="S268" s="35">
        <f>S114+S122+S125</f>
        <v>10868.319</v>
      </c>
      <c r="T268" s="35">
        <f t="shared" si="1692"/>
        <v>1261888.7439999999</v>
      </c>
      <c r="U268" s="35">
        <f>U114+U122+U125</f>
        <v>202.001</v>
      </c>
      <c r="V268" s="35">
        <f t="shared" si="1693"/>
        <v>1262090.7449999999</v>
      </c>
      <c r="W268" s="35">
        <f>W114+W122+W125</f>
        <v>56218.447999999997</v>
      </c>
      <c r="X268" s="35">
        <f t="shared" si="1694"/>
        <v>1318309.193</v>
      </c>
      <c r="Y268" s="35">
        <f>Y114+Y122+Y125</f>
        <v>432.96</v>
      </c>
      <c r="Z268" s="35">
        <f t="shared" si="1695"/>
        <v>1318742.1529999999</v>
      </c>
      <c r="AA268" s="35">
        <f>AA114+AA122+AA125</f>
        <v>27321.378000000001</v>
      </c>
      <c r="AB268" s="35">
        <f t="shared" si="1696"/>
        <v>1346063.531</v>
      </c>
      <c r="AC268" s="35">
        <f>AC114+AC122+AC125</f>
        <v>2278.2350000000001</v>
      </c>
      <c r="AD268" s="35">
        <f t="shared" si="1697"/>
        <v>1348341.7660000001</v>
      </c>
      <c r="AE268" s="35">
        <f>AE114+AE122+AE125</f>
        <v>30000</v>
      </c>
      <c r="AF268" s="35">
        <f t="shared" si="1698"/>
        <v>1378341.7660000001</v>
      </c>
      <c r="AG268" s="35">
        <f>AG114+AG122+AG125</f>
        <v>12720</v>
      </c>
      <c r="AH268" s="35">
        <f t="shared" si="1699"/>
        <v>1391061.7660000001</v>
      </c>
      <c r="AI268" s="35">
        <f>AI114+AI122+AI125</f>
        <v>21794.523000000001</v>
      </c>
      <c r="AJ268" s="35">
        <f t="shared" si="1700"/>
        <v>1412856.2890000001</v>
      </c>
      <c r="AK268" s="35">
        <f>AK114+AK122+AK125</f>
        <v>-21794.523000000001</v>
      </c>
      <c r="AL268" s="35">
        <f t="shared" si="1701"/>
        <v>1391061.7660000001</v>
      </c>
      <c r="AM268" s="46">
        <f>AM114+AM122+AM125</f>
        <v>1433275.8129999998</v>
      </c>
      <c r="AN268" s="35">
        <f t="shared" si="1702"/>
        <v>2824337.5789999999</v>
      </c>
      <c r="AO268" s="35">
        <f>AO114+AO122+AO125</f>
        <v>4798565.1999999993</v>
      </c>
      <c r="AP268" s="35">
        <f>AP114+AP122+AP125</f>
        <v>-1417383.4</v>
      </c>
      <c r="AQ268" s="35">
        <f t="shared" si="1166"/>
        <v>3381181.7999999993</v>
      </c>
      <c r="AR268" s="35">
        <f>AR114+AR122+AR125</f>
        <v>0</v>
      </c>
      <c r="AS268" s="35">
        <f t="shared" si="1703"/>
        <v>3381181.7999999993</v>
      </c>
      <c r="AT268" s="35">
        <f>AT114+AT122+AT125</f>
        <v>0</v>
      </c>
      <c r="AU268" s="35">
        <f t="shared" si="1704"/>
        <v>3381181.7999999993</v>
      </c>
      <c r="AV268" s="35">
        <f>AV114+AV122+AV125</f>
        <v>0</v>
      </c>
      <c r="AW268" s="35">
        <f t="shared" si="1705"/>
        <v>3381181.7999999993</v>
      </c>
      <c r="AX268" s="35">
        <f>AX114+AX122+AX125</f>
        <v>-196067.99800000002</v>
      </c>
      <c r="AY268" s="35">
        <f t="shared" si="1706"/>
        <v>3185113.8019999992</v>
      </c>
      <c r="AZ268" s="35">
        <f>AZ114+AZ122+AZ125</f>
        <v>0</v>
      </c>
      <c r="BA268" s="35">
        <f t="shared" si="1707"/>
        <v>3185113.8019999992</v>
      </c>
      <c r="BB268" s="35">
        <f>BB114+BB122+BB125</f>
        <v>0</v>
      </c>
      <c r="BC268" s="35">
        <f t="shared" si="1708"/>
        <v>3185113.8019999992</v>
      </c>
      <c r="BD268" s="35">
        <f>BD114+BD122+BD125</f>
        <v>0</v>
      </c>
      <c r="BE268" s="35">
        <f t="shared" si="1709"/>
        <v>3185113.8019999992</v>
      </c>
      <c r="BF268" s="35">
        <f>BF114+BF122+BF125</f>
        <v>0</v>
      </c>
      <c r="BG268" s="35">
        <f t="shared" si="1710"/>
        <v>3185113.8019999992</v>
      </c>
      <c r="BH268" s="35">
        <f>BH114+BH122+BH125</f>
        <v>0</v>
      </c>
      <c r="BI268" s="35">
        <f t="shared" si="1711"/>
        <v>3185113.8019999992</v>
      </c>
      <c r="BJ268" s="35">
        <f>BJ114+BJ122+BJ125</f>
        <v>40863.512000000002</v>
      </c>
      <c r="BK268" s="35">
        <f t="shared" si="1712"/>
        <v>3225977.3139999993</v>
      </c>
      <c r="BL268" s="35">
        <f>BL114+BL122+BL125</f>
        <v>0</v>
      </c>
      <c r="BM268" s="35">
        <f t="shared" si="1713"/>
        <v>3225977.3139999993</v>
      </c>
      <c r="BN268" s="35">
        <f>BN114+BN122+BN125</f>
        <v>0</v>
      </c>
      <c r="BO268" s="35">
        <f t="shared" si="1714"/>
        <v>3225977.3139999993</v>
      </c>
      <c r="BP268" s="46">
        <f>BP114+BP122+BP125</f>
        <v>-2443621.0999999996</v>
      </c>
      <c r="BQ268" s="35">
        <f t="shared" si="1715"/>
        <v>782356.21399999969</v>
      </c>
      <c r="BR268" s="35">
        <f>BR114+BR122+BR125</f>
        <v>860608.79999999993</v>
      </c>
      <c r="BS268" s="35">
        <f>BS114+BS122+BS125</f>
        <v>0</v>
      </c>
      <c r="BT268" s="35">
        <f t="shared" si="1180"/>
        <v>860608.79999999993</v>
      </c>
      <c r="BU268" s="35">
        <f>BU114+BU122+BU125</f>
        <v>0</v>
      </c>
      <c r="BV268" s="35">
        <f t="shared" si="1716"/>
        <v>860608.79999999993</v>
      </c>
      <c r="BW268" s="35">
        <f>BW114+BW122+BW125</f>
        <v>0</v>
      </c>
      <c r="BX268" s="35">
        <f t="shared" si="1717"/>
        <v>860608.79999999993</v>
      </c>
      <c r="BY268" s="35">
        <f>BY114+BY122+BY125</f>
        <v>0</v>
      </c>
      <c r="BZ268" s="35">
        <f t="shared" si="1718"/>
        <v>860608.79999999993</v>
      </c>
      <c r="CA268" s="35">
        <f>CA114+CA122+CA125</f>
        <v>50423.485999999997</v>
      </c>
      <c r="CB268" s="35">
        <f t="shared" si="1719"/>
        <v>911032.28599999996</v>
      </c>
      <c r="CC268" s="35">
        <f>CC114+CC122+CC125</f>
        <v>0</v>
      </c>
      <c r="CD268" s="35">
        <f t="shared" si="1720"/>
        <v>911032.28599999996</v>
      </c>
      <c r="CE268" s="35">
        <f>CE114+CE122+CE125</f>
        <v>0</v>
      </c>
      <c r="CF268" s="35">
        <f t="shared" si="1721"/>
        <v>911032.28599999996</v>
      </c>
      <c r="CG268" s="35">
        <f>CG114+CG122+CG125</f>
        <v>0</v>
      </c>
      <c r="CH268" s="35">
        <f t="shared" si="1722"/>
        <v>911032.28599999996</v>
      </c>
      <c r="CI268" s="35">
        <f>CI114+CI122+CI125</f>
        <v>-500000</v>
      </c>
      <c r="CJ268" s="35">
        <f t="shared" si="1723"/>
        <v>411032.28599999996</v>
      </c>
      <c r="CK268" s="35">
        <f>CK114+CK122+CK125</f>
        <v>0</v>
      </c>
      <c r="CL268" s="35">
        <f t="shared" si="1724"/>
        <v>411032.28599999996</v>
      </c>
      <c r="CM268" s="46">
        <f>CM114+CM122+CM125</f>
        <v>707416.9</v>
      </c>
      <c r="CN268" s="35">
        <f t="shared" si="1725"/>
        <v>1118449.186</v>
      </c>
      <c r="CO268" s="29"/>
      <c r="CQ268" s="11"/>
    </row>
    <row r="269" spans="1:95" x14ac:dyDescent="0.35">
      <c r="A269" s="62"/>
      <c r="B269" s="157" t="s">
        <v>28</v>
      </c>
      <c r="C269" s="158"/>
      <c r="D269" s="35">
        <f>D144+D148+D149+D150+D151+D152+D153+D154+D155+D168+D169+D170+D171+D172+D173+D174+D175+D179+D183+D187+D188+D192+D196+D200+D204+D209+D157</f>
        <v>1569795.6000000003</v>
      </c>
      <c r="E269" s="35">
        <f>E144+E148+E149+E150+E151+E152+E153+E154+E155+E168+E169+E170+E171+E172+E173+E174+E175+E179+E183+E187+E188+E192+E196+E200+E204+E209+E157+E159</f>
        <v>-1474.1000000000004</v>
      </c>
      <c r="F269" s="35">
        <f t="shared" si="1148"/>
        <v>1568321.5000000002</v>
      </c>
      <c r="G269" s="35">
        <f>G144+G148+G149+G150+G151+G152+G153+G154+G155+G168+G169+G170+G171+G172+G173+G174+G175+G179+G183+G187+G188+G192+G196+G200+G204+G209+G157+G159+G212</f>
        <v>34709.4</v>
      </c>
      <c r="H269" s="35">
        <f t="shared" si="1686"/>
        <v>1603030.9000000001</v>
      </c>
      <c r="I269" s="35">
        <f>I144+I148+I149+I150+I151+I152+I153+I154+I155+I168+I169+I170+I171+I172+I173+I174+I175+I179+I183+I187+I188+I192+I196+I200+I204+I209+I157+I159+I212</f>
        <v>0</v>
      </c>
      <c r="J269" s="35">
        <f t="shared" si="1687"/>
        <v>1603030.9000000001</v>
      </c>
      <c r="K269" s="35">
        <f>K144+K148+K149+K150+K151+K152+K153+K154+K155+K168+K169+K170+K171+K172+K173+K174+K175+K179+K183+K187+K188+K192+K196+K200+K204+K209+K157+K159+K212</f>
        <v>0</v>
      </c>
      <c r="L269" s="35">
        <f t="shared" si="1688"/>
        <v>1603030.9000000001</v>
      </c>
      <c r="M269" s="35">
        <f>M144+M148+M149+M150+M151+M152+M153+M154+M155+M168+M169+M170+M171+M172+M173+M174+M175+M179+M183+M187+M188+M192+M196+M200+M204+M209+M157+M159+M212</f>
        <v>0</v>
      </c>
      <c r="N269" s="35">
        <f t="shared" si="1689"/>
        <v>1603030.9000000001</v>
      </c>
      <c r="O269" s="78">
        <f>O144+O148+O149+O150+O151+O152+O153+O154+O155+O168+O169+O170+O171+O172+O173+O174+O175+O179+O183+O187+O188+O192+O196+O200+O204+O209+O157+O159+O212</f>
        <v>139013.87899999999</v>
      </c>
      <c r="P269" s="35">
        <f t="shared" si="1690"/>
        <v>1742044.7790000001</v>
      </c>
      <c r="Q269" s="35">
        <f>Q144+Q148+Q149+Q150+Q151+Q152+Q153+Q154+Q155+Q168+Q169+Q170+Q171+Q172+Q173+Q174+Q175+Q179+Q183+Q187+Q188+Q192+Q196+Q200+Q204+Q209+Q157+Q159+Q212</f>
        <v>0</v>
      </c>
      <c r="R269" s="35">
        <f t="shared" si="1691"/>
        <v>1742044.7790000001</v>
      </c>
      <c r="S269" s="35">
        <f>S144+S148+S149+S150+S151+S152+S153+S154+S155+S168+S169+S170+S171+S172+S173+S174+S175+S179+S183+S187+S188+S192+S196+S200+S204+S209+S157+S159+S212+S216</f>
        <v>15502.397999999999</v>
      </c>
      <c r="T269" s="35">
        <f t="shared" si="1692"/>
        <v>1757547.1770000001</v>
      </c>
      <c r="U269" s="35">
        <f>U144+U148+U149+U150+U151+U152+U153+U154+U155+U168+U169+U170+U171+U172+U173+U174+U175+U179+U183+U187+U188+U192+U196+U200+U204+U209+U157+U159+U212+U216</f>
        <v>0</v>
      </c>
      <c r="V269" s="35">
        <f t="shared" si="1693"/>
        <v>1757547.1770000001</v>
      </c>
      <c r="W269" s="35">
        <f>W144+W148+W149+W150+W151+W152+W153+W154+W155+W168+W169+W170+W171+W172+W173+W174+W175+W179+W183+W187+W188+W192+W196+W200+W204+W209+W157+W159+W212+W216</f>
        <v>-355998.06499999994</v>
      </c>
      <c r="X269" s="35">
        <f t="shared" si="1694"/>
        <v>1401549.1120000002</v>
      </c>
      <c r="Y269" s="35">
        <f>Y144+Y148+Y149+Y150+Y151+Y152+Y153+Y154+Y155+Y168+Y169+Y170+Y171+Y172+Y173+Y174+Y175+Y179+Y183+Y187+Y188+Y192+Y196+Y200+Y204+Y209+Y157+Y159+Y212+Y216</f>
        <v>0</v>
      </c>
      <c r="Z269" s="35">
        <f t="shared" si="1695"/>
        <v>1401549.1120000002</v>
      </c>
      <c r="AA269" s="35">
        <f>AA144+AA148+AA149+AA150+AA151+AA152+AA153+AA154+AA155+AA168+AA169+AA170+AA171+AA172+AA173+AA174+AA175+AA179+AA183+AA187+AA188+AA192+AA196+AA200+AA204+AA209+AA157+AA159+AA212+AA216</f>
        <v>-35671.019999999997</v>
      </c>
      <c r="AB269" s="35">
        <f t="shared" si="1696"/>
        <v>1365878.0920000002</v>
      </c>
      <c r="AC269" s="35">
        <f>AC144+AC148+AC149+AC150+AC151+AC152+AC153+AC154+AC155+AC168+AC169+AC170+AC171+AC172+AC173+AC174+AC175+AC179+AC183+AC187+AC188+AC192+AC196+AC200+AC204+AC209+AC157+AC159+AC212+AC216</f>
        <v>0</v>
      </c>
      <c r="AD269" s="35">
        <f t="shared" si="1697"/>
        <v>1365878.0920000002</v>
      </c>
      <c r="AE269" s="35">
        <f>AE144+AE148+AE149+AE150+AE151+AE152+AE153+AE154+AE155+AE168+AE169+AE170+AE171+AE172+AE173+AE174+AE175+AE179+AE183+AE187+AE188+AE192+AE196+AE200+AE204+AE209+AE157+AE159+AE212+AE216</f>
        <v>-33133.949999999997</v>
      </c>
      <c r="AF269" s="35">
        <f t="shared" si="1698"/>
        <v>1332744.1420000002</v>
      </c>
      <c r="AG269" s="35">
        <f>AG144+AG148+AG149+AG150+AG151+AG152+AG153+AG154+AG155+AG168+AG169+AG170+AG171+AG172+AG173+AG174+AG175+AG179+AG183+AG187+AG188+AG192+AG196+AG200+AG204+AG209+AG157+AG159+AG212+AG216</f>
        <v>0</v>
      </c>
      <c r="AH269" s="35">
        <f t="shared" si="1699"/>
        <v>1332744.1420000002</v>
      </c>
      <c r="AI269" s="35">
        <f>AI144+AI148+AI149+AI150+AI151+AI152+AI153+AI154+AI155+AI168+AI169+AI170+AI171+AI172+AI173+AI174+AI175+AI179+AI183+AI187+AI188+AI192+AI196+AI200+AI204+AI209+AI157+AI159+AI212+AI216</f>
        <v>-30968.800999999999</v>
      </c>
      <c r="AJ269" s="35">
        <f t="shared" si="1700"/>
        <v>1301775.3410000002</v>
      </c>
      <c r="AK269" s="35">
        <f>AK144+AK148+AK149+AK150+AK151+AK152+AK153+AK154+AK155+AK168+AK169+AK170+AK171+AK172+AK173+AK174+AK175+AK179+AK183+AK187+AK188+AK192+AK196+AK200+AK204+AK209+AK157+AK159+AK212+AK216</f>
        <v>30968.800999999999</v>
      </c>
      <c r="AL269" s="35">
        <f t="shared" si="1701"/>
        <v>1332744.1420000002</v>
      </c>
      <c r="AM269" s="46">
        <f>AM144+AM148+AM149+AM150+AM151+AM152+AM153+AM154+AM155+AM168+AM169+AM170+AM171+AM172+AM173+AM174+AM175+AM179+AM183+AM187+AM188+AM192+AM196+AM200+AM204+AM209+AM157+AM159+AM212+AM216</f>
        <v>-52751.203000000001</v>
      </c>
      <c r="AN269" s="35">
        <f t="shared" si="1702"/>
        <v>1279992.9390000002</v>
      </c>
      <c r="AO269" s="35">
        <f>AO144+AO148+AO149+AO150+AO151+AO152+AO153+AO154+AO155+AO168+AO169+AO170+AO171+AO172+AO173+AO174+AO175+AO179+AO183+AO187+AO188+AO192+AO196+AO200+AO204+AO209+AO157</f>
        <v>1313990.7</v>
      </c>
      <c r="AP269" s="35">
        <f>AP144+AP148+AP149+AP150+AP151+AP152+AP153+AP154+AP155+AP168+AP169+AP170+AP171+AP172+AP173+AP174+AP175+AP179+AP183+AP187+AP188+AP192+AP196+AP200+AP204+AP209+AP157+AP159</f>
        <v>-1768.8999999999996</v>
      </c>
      <c r="AQ269" s="35">
        <f t="shared" si="1166"/>
        <v>1312221.8</v>
      </c>
      <c r="AR269" s="35">
        <f>AR144+AR148+AR149+AR150+AR151+AR152+AR153+AR154+AR155+AR168+AR169+AR170+AR171+AR172+AR173+AR174+AR175+AR179+AR183+AR187+AR188+AR192+AR196+AR200+AR204+AR209+AR157+AR159+AR212</f>
        <v>0</v>
      </c>
      <c r="AS269" s="35">
        <f t="shared" si="1703"/>
        <v>1312221.8</v>
      </c>
      <c r="AT269" s="35">
        <f>AT144+AT148+AT149+AT150+AT151+AT152+AT153+AT154+AT155+AT168+AT169+AT170+AT171+AT172+AT173+AT174+AT175+AT179+AT183+AT187+AT188+AT192+AT196+AT200+AT204+AT209+AT157+AT159+AT212</f>
        <v>0</v>
      </c>
      <c r="AU269" s="35">
        <f t="shared" si="1704"/>
        <v>1312221.8</v>
      </c>
      <c r="AV269" s="35">
        <f>AV144+AV148+AV149+AV150+AV151+AV152+AV153+AV154+AV155+AV168+AV169+AV170+AV171+AV172+AV173+AV174+AV175+AV179+AV183+AV187+AV188+AV192+AV196+AV200+AV204+AV209+AV157+AV159+AV212</f>
        <v>0</v>
      </c>
      <c r="AW269" s="35">
        <f t="shared" si="1705"/>
        <v>1312221.8</v>
      </c>
      <c r="AX269" s="35">
        <f>AX144+AX148+AX149+AX150+AX151+AX152+AX153+AX154+AX155+AX168+AX169+AX170+AX171+AX172+AX173+AX174+AX175+AX179+AX183+AX187+AX188+AX192+AX196+AX200+AX204+AX209+AX157+AX159+AX212</f>
        <v>-24816.682000000001</v>
      </c>
      <c r="AY269" s="35">
        <f t="shared" si="1706"/>
        <v>1287405.118</v>
      </c>
      <c r="AZ269" s="35">
        <f>AZ144+AZ148+AZ149+AZ150+AZ151+AZ152+AZ153+AZ154+AZ155+AZ168+AZ169+AZ170+AZ171+AZ172+AZ173+AZ174+AZ175+AZ179+AZ183+AZ187+AZ188+AZ192+AZ196+AZ200+AZ204+AZ209+AZ157+AZ159+AZ212+AZ216</f>
        <v>0</v>
      </c>
      <c r="BA269" s="35">
        <f t="shared" si="1707"/>
        <v>1287405.118</v>
      </c>
      <c r="BB269" s="35">
        <f>BB144+BB148+BB149+BB150+BB151+BB152+BB153+BB154+BB155+BB168+BB169+BB170+BB171+BB172+BB173+BB174+BB175+BB179+BB183+BB187+BB188+BB192+BB196+BB200+BB204+BB209+BB157+BB159+BB212+BB216</f>
        <v>79550.379000000001</v>
      </c>
      <c r="BC269" s="35">
        <f t="shared" si="1708"/>
        <v>1366955.497</v>
      </c>
      <c r="BD269" s="35">
        <f>BD144+BD148+BD149+BD150+BD151+BD152+BD153+BD154+BD155+BD168+BD169+BD170+BD171+BD172+BD173+BD174+BD175+BD179+BD183+BD187+BD188+BD192+BD196+BD200+BD204+BD209+BD157+BD159+BD212+BD216</f>
        <v>0</v>
      </c>
      <c r="BE269" s="35">
        <f t="shared" si="1709"/>
        <v>1366955.497</v>
      </c>
      <c r="BF269" s="35">
        <f>BF144+BF148+BF149+BF150+BF151+BF152+BF153+BF154+BF155+BF168+BF169+BF170+BF171+BF172+BF173+BF174+BF175+BF179+BF183+BF187+BF188+BF192+BF196+BF200+BF204+BF209+BF157+BF159+BF212+BF216</f>
        <v>45000</v>
      </c>
      <c r="BG269" s="35">
        <f t="shared" si="1710"/>
        <v>1411955.497</v>
      </c>
      <c r="BH269" s="35">
        <f>BH144+BH148+BH149+BH150+BH151+BH152+BH153+BH154+BH155+BH168+BH169+BH170+BH171+BH172+BH173+BH174+BH175+BH179+BH183+BH187+BH188+BH192+BH196+BH200+BH204+BH209+BH157+BH159+BH212+BH216</f>
        <v>0</v>
      </c>
      <c r="BI269" s="35">
        <f t="shared" si="1711"/>
        <v>1411955.497</v>
      </c>
      <c r="BJ269" s="35">
        <f>BJ144+BJ148+BJ149+BJ150+BJ151+BJ152+BJ153+BJ154+BJ155+BJ168+BJ169+BJ170+BJ171+BJ172+BJ173+BJ174+BJ175+BJ179+BJ183+BJ187+BJ188+BJ192+BJ196+BJ200+BJ204+BJ209+BJ157+BJ159+BJ212+BJ216</f>
        <v>33133.950000000012</v>
      </c>
      <c r="BK269" s="35">
        <f t="shared" si="1712"/>
        <v>1445089.4469999999</v>
      </c>
      <c r="BL269" s="35">
        <f>BL144+BL148+BL149+BL150+BL151+BL152+BL153+BL154+BL155+BL168+BL169+BL170+BL171+BL172+BL173+BL174+BL175+BL179+BL183+BL187+BL188+BL192+BL196+BL200+BL204+BL209+BL157+BL159+BL212+BL216</f>
        <v>37034.902999999998</v>
      </c>
      <c r="BM269" s="35">
        <f t="shared" si="1713"/>
        <v>1482124.3499999999</v>
      </c>
      <c r="BN269" s="35">
        <f>BN144+BN148+BN149+BN150+BN151+BN152+BN153+BN154+BN155+BN168+BN169+BN170+BN171+BN172+BN173+BN174+BN175+BN179+BN183+BN187+BN188+BN192+BN196+BN200+BN204+BN209+BN157+BN159+BN212+BN216</f>
        <v>-37034.902999999998</v>
      </c>
      <c r="BO269" s="35">
        <f t="shared" si="1714"/>
        <v>1445089.4469999999</v>
      </c>
      <c r="BP269" s="46">
        <f>BP144+BP148+BP149+BP150+BP151+BP152+BP153+BP154+BP155+BP168+BP169+BP170+BP171+BP172+BP173+BP174+BP175+BP179+BP183+BP187+BP188+BP192+BP196+BP200+BP204+BP209+BP157+BP159+BP212+BP216</f>
        <v>62751.203000000001</v>
      </c>
      <c r="BQ269" s="35">
        <f t="shared" si="1715"/>
        <v>1507840.65</v>
      </c>
      <c r="BR269" s="35">
        <f>BR144+BR148+BR149+BR150+BR151+BR152+BR153+BR154+BR155+BR168+BR169+BR170+BR171+BR172+BR173+BR174+BR175+BR179+BR183+BR187+BR188+BR192+BR196+BR200+BR204+BR209+BR157</f>
        <v>1900986.6</v>
      </c>
      <c r="BS269" s="35">
        <f>BS144+BS148+BS149+BS150+BS151+BS152+BS153+BS154+BS155+BS168+BS169+BS170+BS171+BS172+BS173+BS174+BS175+BS179+BS183+BS187+BS188+BS192+BS196+BS200+BS204+BS209+BS157+BS159</f>
        <v>0</v>
      </c>
      <c r="BT269" s="35">
        <f t="shared" si="1180"/>
        <v>1900986.6</v>
      </c>
      <c r="BU269" s="35">
        <f>BU144+BU148+BU149+BU150+BU151+BU152+BU153+BU154+BU155+BU168+BU169+BU170+BU171+BU172+BU173+BU174+BU175+BU179+BU183+BU187+BU188+BU192+BU196+BU200+BU204+BU209+BU157+BU159+BU212</f>
        <v>0</v>
      </c>
      <c r="BV269" s="35">
        <f t="shared" si="1716"/>
        <v>1900986.6</v>
      </c>
      <c r="BW269" s="35">
        <f>BW144+BW148+BW149+BW150+BW151+BW152+BW153+BW154+BW155+BW168+BW169+BW170+BW171+BW172+BW173+BW174+BW175+BW179+BW183+BW187+BW188+BW192+BW196+BW200+BW204+BW209+BW157+BW159+BW212</f>
        <v>0</v>
      </c>
      <c r="BX269" s="35">
        <f t="shared" si="1717"/>
        <v>1900986.6</v>
      </c>
      <c r="BY269" s="35">
        <f>BY144+BY148+BY149+BY150+BY151+BY152+BY153+BY154+BY155+BY168+BY169+BY170+BY171+BY172+BY173+BY174+BY175+BY179+BY183+BY187+BY188+BY192+BY196+BY200+BY204+BY209+BY157+BY159+BY212</f>
        <v>0</v>
      </c>
      <c r="BZ269" s="35">
        <f t="shared" si="1718"/>
        <v>1900986.6</v>
      </c>
      <c r="CA269" s="35">
        <f>CA144+CA148+CA149+CA150+CA151+CA152+CA153+CA154+CA155+CA168+CA169+CA170+CA171+CA172+CA173+CA174+CA175+CA179+CA183+CA187+CA188+CA192+CA196+CA200+CA204+CA209+CA157+CA159+CA212</f>
        <v>50302.802999999993</v>
      </c>
      <c r="CB269" s="35">
        <f t="shared" si="1719"/>
        <v>1951289.4030000002</v>
      </c>
      <c r="CC269" s="35">
        <f>CC144+CC148+CC149+CC150+CC151+CC152+CC153+CC154+CC155+CC168+CC169+CC170+CC171+CC172+CC173+CC174+CC175+CC179+CC183+CC187+CC188+CC192+CC196+CC200+CC204+CC209+CC157+CC159+CC212+CC216</f>
        <v>0</v>
      </c>
      <c r="CD269" s="35">
        <f t="shared" si="1720"/>
        <v>1951289.4030000002</v>
      </c>
      <c r="CE269" s="35">
        <f>CE144+CE148+CE149+CE150+CE151+CE152+CE153+CE154+CE155+CE168+CE169+CE170+CE171+CE172+CE173+CE174+CE175+CE179+CE183+CE187+CE188+CE192+CE196+CE200+CE204+CE209+CE157+CE159+CE212+CE216</f>
        <v>100264.44799999999</v>
      </c>
      <c r="CF269" s="35">
        <f t="shared" si="1721"/>
        <v>2051553.8510000003</v>
      </c>
      <c r="CG269" s="35">
        <f>CG144+CG148+CG149+CG150+CG151+CG152+CG153+CG154+CG155+CG168+CG169+CG170+CG171+CG172+CG173+CG174+CG175+CG179+CG183+CG187+CG188+CG192+CG196+CG200+CG204+CG209+CG157+CG159+CG212+CG216</f>
        <v>0</v>
      </c>
      <c r="CH269" s="35">
        <f t="shared" si="1722"/>
        <v>2051553.8510000003</v>
      </c>
      <c r="CI269" s="35">
        <f>CI144+CI148+CI149+CI150+CI151+CI152+CI153+CI154+CI155+CI168+CI169+CI170+CI171+CI172+CI173+CI174+CI175+CI179+CI183+CI187+CI188+CI192+CI196+CI200+CI204+CI209+CI157+CI159+CI212+CI216</f>
        <v>0</v>
      </c>
      <c r="CJ269" s="35">
        <f t="shared" si="1723"/>
        <v>2051553.8510000003</v>
      </c>
      <c r="CK269" s="35">
        <f>CK144+CK148+CK149+CK150+CK151+CK152+CK153+CK154+CK155+CK168+CK169+CK170+CK171+CK172+CK173+CK174+CK175+CK179+CK183+CK187+CK188+CK192+CK196+CK200+CK204+CK209+CK157+CK159+CK212+CK216</f>
        <v>0</v>
      </c>
      <c r="CL269" s="35">
        <f t="shared" si="1724"/>
        <v>2051553.8510000003</v>
      </c>
      <c r="CM269" s="46">
        <f>CM144+CM148+CM149+CM150+CM151+CM152+CM153+CM154+CM155+CM168+CM169+CM170+CM171+CM172+CM173+CM174+CM175+CM179+CM183+CM187+CM188+CM192+CM196+CM200+CM204+CM209+CM157+CM159+CM212+CM216</f>
        <v>40000</v>
      </c>
      <c r="CN269" s="35">
        <f t="shared" si="1725"/>
        <v>2091553.8510000003</v>
      </c>
      <c r="CO269" s="29"/>
      <c r="CQ269" s="11"/>
    </row>
    <row r="270" spans="1:95" x14ac:dyDescent="0.35">
      <c r="A270" s="64"/>
      <c r="B270" s="157" t="s">
        <v>11</v>
      </c>
      <c r="C270" s="158"/>
      <c r="D270" s="35">
        <f>D38+D71+D72+D73+D74+D75+D76+D77+D79+D81+D83</f>
        <v>113474.1</v>
      </c>
      <c r="E270" s="35">
        <f>E38+E71+E72+E73+E74+E75+E76+E77+E79+E81+E83+E43</f>
        <v>256356.158</v>
      </c>
      <c r="F270" s="35">
        <f t="shared" si="1148"/>
        <v>369830.25800000003</v>
      </c>
      <c r="G270" s="35">
        <f>G38+G71+G72+G73+G74+G75+G76+G77+G79+G81+G83+G43</f>
        <v>0</v>
      </c>
      <c r="H270" s="35">
        <f t="shared" si="1686"/>
        <v>369830.25800000003</v>
      </c>
      <c r="I270" s="35">
        <f>I38+I71+I72+I73+I74+I75+I76+I77+I79+I81+I83+I43</f>
        <v>111.379</v>
      </c>
      <c r="J270" s="35">
        <f t="shared" si="1687"/>
        <v>369941.63700000005</v>
      </c>
      <c r="K270" s="35">
        <f>K38+K71+K72+K73+K74+K75+K76+K77+K79+K81+K83+K43</f>
        <v>0</v>
      </c>
      <c r="L270" s="35">
        <f t="shared" si="1688"/>
        <v>369941.63700000005</v>
      </c>
      <c r="M270" s="35">
        <f>M38+M71+M72+M73+M74+M75+M76+M77+M79+M81+M83+M43</f>
        <v>0</v>
      </c>
      <c r="N270" s="35">
        <f t="shared" si="1689"/>
        <v>369941.63700000005</v>
      </c>
      <c r="O270" s="78">
        <f>O38+O71+O72+O73+O74+O75+O76+O77+O79+O81+O83+O43+O27</f>
        <v>-22568.785000000003</v>
      </c>
      <c r="P270" s="35">
        <f t="shared" si="1690"/>
        <v>347372.85200000007</v>
      </c>
      <c r="Q270" s="35">
        <f>Q38+Q71+Q72+Q73+Q74+Q75+Q76+Q77+Q79+Q81+Q83+Q43+Q27</f>
        <v>0</v>
      </c>
      <c r="R270" s="35">
        <f t="shared" si="1691"/>
        <v>347372.85200000007</v>
      </c>
      <c r="S270" s="35">
        <f>S38+S71+S72+S73+S74+S75+S76+S77+S79+S81+S83+S43+S27</f>
        <v>-18576.285</v>
      </c>
      <c r="T270" s="35">
        <f t="shared" si="1692"/>
        <v>328796.5670000001</v>
      </c>
      <c r="U270" s="35">
        <f>U38+U71+U72+U73+U74+U75+U76+U77+U79+U81+U83+U43+U27</f>
        <v>0</v>
      </c>
      <c r="V270" s="35">
        <f t="shared" si="1693"/>
        <v>328796.5670000001</v>
      </c>
      <c r="W270" s="35">
        <f>W38+W71+W72+W73+W74+W75+W76+W77+W79+W81+W83+W43+W27</f>
        <v>0</v>
      </c>
      <c r="X270" s="35">
        <f t="shared" si="1694"/>
        <v>328796.5670000001</v>
      </c>
      <c r="Y270" s="35">
        <f>Y38+Y71+Y72+Y73+Y74+Y75+Y76+Y77+Y79+Y81+Y83+Y43+Y27</f>
        <v>0</v>
      </c>
      <c r="Z270" s="35">
        <f t="shared" si="1695"/>
        <v>328796.5670000001</v>
      </c>
      <c r="AA270" s="35">
        <f>AA38+AA71+AA72+AA73+AA74+AA75+AA76+AA77+AA79+AA81+AA83+AA43+AA27</f>
        <v>0</v>
      </c>
      <c r="AB270" s="35">
        <f t="shared" si="1696"/>
        <v>328796.5670000001</v>
      </c>
      <c r="AC270" s="35">
        <f>AC38+AC71+AC72+AC73+AC74+AC75+AC76+AC77+AC79+AC81+AC83+AC43+AC27</f>
        <v>0</v>
      </c>
      <c r="AD270" s="35">
        <f t="shared" si="1697"/>
        <v>328796.5670000001</v>
      </c>
      <c r="AE270" s="35">
        <f>AE38+AE71+AE72+AE73+AE74+AE75+AE76+AE77+AE79+AE81+AE83+AE43+AE27</f>
        <v>0</v>
      </c>
      <c r="AF270" s="35">
        <f t="shared" si="1698"/>
        <v>328796.5670000001</v>
      </c>
      <c r="AG270" s="35">
        <f>AG38+AG71+AG72+AG73+AG74+AG75+AG76+AG77+AG79+AG81+AG83+AG43+AG27</f>
        <v>0</v>
      </c>
      <c r="AH270" s="35">
        <f t="shared" si="1699"/>
        <v>328796.5670000001</v>
      </c>
      <c r="AI270" s="35">
        <f>AI38+AI71+AI72+AI73+AI74+AI75+AI76+AI77+AI79+AI81+AI83+AI43+AI27</f>
        <v>0</v>
      </c>
      <c r="AJ270" s="35">
        <f t="shared" si="1700"/>
        <v>328796.5670000001</v>
      </c>
      <c r="AK270" s="35">
        <f>AK38+AK71+AK72+AK73+AK74+AK75+AK76+AK77+AK79+AK81+AK83+AK43+AK27</f>
        <v>0</v>
      </c>
      <c r="AL270" s="35">
        <f t="shared" si="1701"/>
        <v>328796.5670000001</v>
      </c>
      <c r="AM270" s="46">
        <f>AM38+AM71+AM72+AM73+AM74+AM75+AM76+AM77+AM79+AM81+AM83+AM43+AM27</f>
        <v>0</v>
      </c>
      <c r="AN270" s="35">
        <f t="shared" si="1702"/>
        <v>328796.5670000001</v>
      </c>
      <c r="AO270" s="35">
        <f>AO38+AO71+AO72+AO73+AO74+AO75+AO76+AO77+AO79+AO81+AO83</f>
        <v>50227.299999999996</v>
      </c>
      <c r="AP270" s="35">
        <f>AP38+AP71+AP72+AP73+AP74+AP75+AP76+AP77+AP79+AP81+AP83+AP43</f>
        <v>0</v>
      </c>
      <c r="AQ270" s="35">
        <f t="shared" si="1166"/>
        <v>50227.299999999996</v>
      </c>
      <c r="AR270" s="35">
        <f>AR38+AR71+AR72+AR73+AR74+AR75+AR76+AR77+AR79+AR81+AR83+AR43</f>
        <v>0</v>
      </c>
      <c r="AS270" s="35">
        <f t="shared" si="1703"/>
        <v>50227.299999999996</v>
      </c>
      <c r="AT270" s="35">
        <f>AT38+AT71+AT72+AT73+AT74+AT75+AT76+AT77+AT79+AT81+AT83+AT43</f>
        <v>0</v>
      </c>
      <c r="AU270" s="35">
        <f t="shared" si="1704"/>
        <v>50227.299999999996</v>
      </c>
      <c r="AV270" s="35">
        <f>AV38+AV71+AV72+AV73+AV74+AV75+AV76+AV77+AV79+AV81+AV83+AV43</f>
        <v>0</v>
      </c>
      <c r="AW270" s="35">
        <f t="shared" si="1705"/>
        <v>50227.299999999996</v>
      </c>
      <c r="AX270" s="35">
        <f>AX38+AX71+AX72+AX73+AX74+AX75+AX76+AX77+AX79+AX81+AX83+AX43+AX27</f>
        <v>0</v>
      </c>
      <c r="AY270" s="35">
        <f t="shared" si="1706"/>
        <v>50227.299999999996</v>
      </c>
      <c r="AZ270" s="35">
        <f>AZ38+AZ71+AZ72+AZ73+AZ74+AZ75+AZ76+AZ77+AZ79+AZ81+AZ83+AZ43+AZ27</f>
        <v>0</v>
      </c>
      <c r="BA270" s="35">
        <f t="shared" si="1707"/>
        <v>50227.299999999996</v>
      </c>
      <c r="BB270" s="35">
        <f>BB38+BB71+BB72+BB73+BB74+BB75+BB76+BB77+BB79+BB81+BB83+BB43+BB27</f>
        <v>0</v>
      </c>
      <c r="BC270" s="35">
        <f t="shared" si="1708"/>
        <v>50227.299999999996</v>
      </c>
      <c r="BD270" s="35">
        <f>BD38+BD71+BD72+BD73+BD74+BD75+BD76+BD77+BD79+BD81+BD83+BD43+BD27</f>
        <v>0</v>
      </c>
      <c r="BE270" s="35">
        <f t="shared" si="1709"/>
        <v>50227.299999999996</v>
      </c>
      <c r="BF270" s="35">
        <f>BF38+BF71+BF72+BF73+BF74+BF75+BF76+BF77+BF79+BF81+BF83+BF43+BF27</f>
        <v>0</v>
      </c>
      <c r="BG270" s="35">
        <f t="shared" si="1710"/>
        <v>50227.299999999996</v>
      </c>
      <c r="BH270" s="35">
        <f>BH38+BH71+BH72+BH73+BH74+BH75+BH76+BH77+BH79+BH81+BH83+BH43+BH27</f>
        <v>0</v>
      </c>
      <c r="BI270" s="35">
        <f t="shared" si="1711"/>
        <v>50227.299999999996</v>
      </c>
      <c r="BJ270" s="35">
        <f>BJ38+BJ71+BJ72+BJ73+BJ74+BJ75+BJ76+BJ77+BJ79+BJ81+BJ83+BJ43+BJ27</f>
        <v>0</v>
      </c>
      <c r="BK270" s="35">
        <f t="shared" si="1712"/>
        <v>50227.299999999996</v>
      </c>
      <c r="BL270" s="35">
        <f>BL38+BL71+BL72+BL73+BL74+BL75+BL76+BL77+BL79+BL81+BL83+BL43+BL27</f>
        <v>0</v>
      </c>
      <c r="BM270" s="35">
        <f t="shared" si="1713"/>
        <v>50227.299999999996</v>
      </c>
      <c r="BN270" s="35">
        <f>BN38+BN71+BN72+BN73+BN74+BN75+BN76+BN77+BN79+BN81+BN83+BN43+BN27</f>
        <v>0</v>
      </c>
      <c r="BO270" s="35">
        <f t="shared" si="1714"/>
        <v>50227.299999999996</v>
      </c>
      <c r="BP270" s="46">
        <f>BP38+BP71+BP72+BP73+BP74+BP75+BP76+BP77+BP79+BP81+BP83+BP43+BP27</f>
        <v>0</v>
      </c>
      <c r="BQ270" s="35">
        <f t="shared" si="1715"/>
        <v>50227.299999999996</v>
      </c>
      <c r="BR270" s="35">
        <f>BR38+BR71+BR72+BR73+BR74+BR75+BR76+BR77+BR79+BR81+BR83</f>
        <v>1220.3</v>
      </c>
      <c r="BS270" s="35">
        <f>BS38+BS71+BS72+BS73+BS74+BS75+BS76+BS77+BS79+BS81+BS83+BS43</f>
        <v>0</v>
      </c>
      <c r="BT270" s="35">
        <f t="shared" si="1180"/>
        <v>1220.3</v>
      </c>
      <c r="BU270" s="35">
        <f>BU38+BU71+BU72+BU73+BU74+BU75+BU76+BU77+BU79+BU81+BU83+BU43</f>
        <v>0</v>
      </c>
      <c r="BV270" s="35">
        <f t="shared" si="1716"/>
        <v>1220.3</v>
      </c>
      <c r="BW270" s="35">
        <f>BW38+BW71+BW72+BW73+BW74+BW75+BW76+BW77+BW79+BW81+BW83+BW43</f>
        <v>0</v>
      </c>
      <c r="BX270" s="35">
        <f t="shared" si="1717"/>
        <v>1220.3</v>
      </c>
      <c r="BY270" s="35">
        <f>BY38+BY71+BY72+BY73+BY74+BY75+BY76+BY77+BY79+BY81+BY83+BY43</f>
        <v>0</v>
      </c>
      <c r="BZ270" s="35">
        <f t="shared" si="1718"/>
        <v>1220.3</v>
      </c>
      <c r="CA270" s="35">
        <f>CA38+CA71+CA72+CA73+CA74+CA75+CA76+CA77+CA79+CA81+CA83+CA43+CA27</f>
        <v>23622.800000000003</v>
      </c>
      <c r="CB270" s="35">
        <f t="shared" si="1719"/>
        <v>24843.100000000002</v>
      </c>
      <c r="CC270" s="35">
        <f>CC38+CC71+CC72+CC73+CC74+CC75+CC76+CC77+CC79+CC81+CC83+CC43+CC27</f>
        <v>0</v>
      </c>
      <c r="CD270" s="35">
        <f t="shared" si="1720"/>
        <v>24843.100000000002</v>
      </c>
      <c r="CE270" s="35">
        <f>CE38+CE71+CE72+CE73+CE74+CE75+CE76+CE77+CE79+CE81+CE83+CE43+CE27</f>
        <v>0</v>
      </c>
      <c r="CF270" s="35">
        <f t="shared" si="1721"/>
        <v>24843.100000000002</v>
      </c>
      <c r="CG270" s="35">
        <f>CG38+CG71+CG72+CG73+CG74+CG75+CG76+CG77+CG79+CG81+CG83+CG43+CG27</f>
        <v>0</v>
      </c>
      <c r="CH270" s="35">
        <f t="shared" si="1722"/>
        <v>24843.100000000002</v>
      </c>
      <c r="CI270" s="35">
        <f>CI38+CI71+CI72+CI73+CI74+CI75+CI76+CI77+CI79+CI81+CI83+CI43+CI27</f>
        <v>0</v>
      </c>
      <c r="CJ270" s="35">
        <f t="shared" si="1723"/>
        <v>24843.100000000002</v>
      </c>
      <c r="CK270" s="35">
        <f>CK38+CK71+CK72+CK73+CK74+CK75+CK76+CK77+CK79+CK81+CK83+CK43+CK27</f>
        <v>0</v>
      </c>
      <c r="CL270" s="35">
        <f t="shared" si="1724"/>
        <v>24843.100000000002</v>
      </c>
      <c r="CM270" s="46">
        <f>CM38+CM71+CM72+CM73+CM74+CM75+CM76+CM77+CM79+CM81+CM83+CM43+CM27</f>
        <v>0</v>
      </c>
      <c r="CN270" s="35">
        <f t="shared" si="1725"/>
        <v>24843.100000000002</v>
      </c>
      <c r="CO270" s="29"/>
    </row>
    <row r="271" spans="1:95" hidden="1" x14ac:dyDescent="0.35">
      <c r="A271" s="64"/>
      <c r="B271" s="89" t="s">
        <v>33</v>
      </c>
      <c r="C271" s="90"/>
      <c r="D271" s="35">
        <f>D221</f>
        <v>13981.8</v>
      </c>
      <c r="E271" s="35">
        <f>E221</f>
        <v>0</v>
      </c>
      <c r="F271" s="35">
        <f t="shared" si="1148"/>
        <v>13981.8</v>
      </c>
      <c r="G271" s="35">
        <f>G221</f>
        <v>0</v>
      </c>
      <c r="H271" s="35">
        <f t="shared" si="1686"/>
        <v>13981.8</v>
      </c>
      <c r="I271" s="35">
        <f>I221</f>
        <v>0</v>
      </c>
      <c r="J271" s="35">
        <f t="shared" si="1687"/>
        <v>13981.8</v>
      </c>
      <c r="K271" s="35">
        <f>K221</f>
        <v>0</v>
      </c>
      <c r="L271" s="35">
        <f t="shared" si="1688"/>
        <v>13981.8</v>
      </c>
      <c r="M271" s="35">
        <f>M221</f>
        <v>0</v>
      </c>
      <c r="N271" s="35">
        <f t="shared" si="1689"/>
        <v>13981.8</v>
      </c>
      <c r="O271" s="78">
        <f>O221</f>
        <v>0</v>
      </c>
      <c r="P271" s="35">
        <f t="shared" si="1690"/>
        <v>13981.8</v>
      </c>
      <c r="Q271" s="35">
        <f>Q221</f>
        <v>0</v>
      </c>
      <c r="R271" s="35">
        <f t="shared" si="1691"/>
        <v>13981.8</v>
      </c>
      <c r="S271" s="35">
        <f>S221</f>
        <v>0</v>
      </c>
      <c r="T271" s="35">
        <f t="shared" si="1692"/>
        <v>13981.8</v>
      </c>
      <c r="U271" s="35">
        <f>U221</f>
        <v>0</v>
      </c>
      <c r="V271" s="35">
        <f t="shared" si="1693"/>
        <v>13981.8</v>
      </c>
      <c r="W271" s="35">
        <f>W221</f>
        <v>0</v>
      </c>
      <c r="X271" s="35">
        <f t="shared" si="1694"/>
        <v>13981.8</v>
      </c>
      <c r="Y271" s="35">
        <f>Y221</f>
        <v>0</v>
      </c>
      <c r="Z271" s="35">
        <f t="shared" si="1695"/>
        <v>13981.8</v>
      </c>
      <c r="AA271" s="35">
        <f>AA221</f>
        <v>-13981.8</v>
      </c>
      <c r="AB271" s="35">
        <f t="shared" si="1696"/>
        <v>0</v>
      </c>
      <c r="AC271" s="35">
        <f>AC221</f>
        <v>0</v>
      </c>
      <c r="AD271" s="35">
        <f t="shared" si="1697"/>
        <v>0</v>
      </c>
      <c r="AE271" s="35">
        <f>AE221</f>
        <v>0</v>
      </c>
      <c r="AF271" s="35">
        <f t="shared" si="1698"/>
        <v>0</v>
      </c>
      <c r="AG271" s="35">
        <f>AG221</f>
        <v>0</v>
      </c>
      <c r="AH271" s="35">
        <f t="shared" si="1699"/>
        <v>0</v>
      </c>
      <c r="AI271" s="35">
        <f>AI221</f>
        <v>0</v>
      </c>
      <c r="AJ271" s="35">
        <f t="shared" si="1700"/>
        <v>0</v>
      </c>
      <c r="AK271" s="35">
        <f>AK221</f>
        <v>0</v>
      </c>
      <c r="AL271" s="35">
        <f t="shared" si="1701"/>
        <v>0</v>
      </c>
      <c r="AM271" s="46">
        <f>AM221</f>
        <v>0</v>
      </c>
      <c r="AN271" s="35">
        <f t="shared" si="1702"/>
        <v>0</v>
      </c>
      <c r="AO271" s="35">
        <f>AO221</f>
        <v>0</v>
      </c>
      <c r="AP271" s="35">
        <f>AP221</f>
        <v>0</v>
      </c>
      <c r="AQ271" s="35">
        <f t="shared" si="1166"/>
        <v>0</v>
      </c>
      <c r="AR271" s="35">
        <f>AR221</f>
        <v>0</v>
      </c>
      <c r="AS271" s="35">
        <f t="shared" si="1703"/>
        <v>0</v>
      </c>
      <c r="AT271" s="35">
        <f>AT221</f>
        <v>0</v>
      </c>
      <c r="AU271" s="35">
        <f t="shared" si="1704"/>
        <v>0</v>
      </c>
      <c r="AV271" s="35">
        <f>AV221</f>
        <v>0</v>
      </c>
      <c r="AW271" s="35">
        <f t="shared" si="1705"/>
        <v>0</v>
      </c>
      <c r="AX271" s="35">
        <f>AX221</f>
        <v>0</v>
      </c>
      <c r="AY271" s="35">
        <f t="shared" si="1706"/>
        <v>0</v>
      </c>
      <c r="AZ271" s="35">
        <f>AZ221</f>
        <v>0</v>
      </c>
      <c r="BA271" s="35">
        <f t="shared" si="1707"/>
        <v>0</v>
      </c>
      <c r="BB271" s="35">
        <f>BB221</f>
        <v>0</v>
      </c>
      <c r="BC271" s="35">
        <f t="shared" si="1708"/>
        <v>0</v>
      </c>
      <c r="BD271" s="35">
        <f>BD221</f>
        <v>0</v>
      </c>
      <c r="BE271" s="35">
        <f t="shared" si="1709"/>
        <v>0</v>
      </c>
      <c r="BF271" s="35">
        <f>BF221</f>
        <v>0</v>
      </c>
      <c r="BG271" s="35">
        <f t="shared" si="1710"/>
        <v>0</v>
      </c>
      <c r="BH271" s="35">
        <f>BH221</f>
        <v>0</v>
      </c>
      <c r="BI271" s="35">
        <f t="shared" si="1711"/>
        <v>0</v>
      </c>
      <c r="BJ271" s="35">
        <f>BJ221</f>
        <v>0</v>
      </c>
      <c r="BK271" s="35">
        <f t="shared" si="1712"/>
        <v>0</v>
      </c>
      <c r="BL271" s="35">
        <f>BL221</f>
        <v>0</v>
      </c>
      <c r="BM271" s="35">
        <f t="shared" si="1713"/>
        <v>0</v>
      </c>
      <c r="BN271" s="35">
        <f>BN221</f>
        <v>0</v>
      </c>
      <c r="BO271" s="35">
        <f t="shared" si="1714"/>
        <v>0</v>
      </c>
      <c r="BP271" s="46">
        <f>BP221</f>
        <v>0</v>
      </c>
      <c r="BQ271" s="35">
        <f t="shared" si="1715"/>
        <v>0</v>
      </c>
      <c r="BR271" s="35">
        <f>BR221</f>
        <v>0</v>
      </c>
      <c r="BS271" s="35">
        <f>BS221</f>
        <v>0</v>
      </c>
      <c r="BT271" s="35">
        <f t="shared" si="1180"/>
        <v>0</v>
      </c>
      <c r="BU271" s="35">
        <f>BU221</f>
        <v>0</v>
      </c>
      <c r="BV271" s="35">
        <f t="shared" si="1716"/>
        <v>0</v>
      </c>
      <c r="BW271" s="35">
        <f>BW221</f>
        <v>0</v>
      </c>
      <c r="BX271" s="35">
        <f t="shared" si="1717"/>
        <v>0</v>
      </c>
      <c r="BY271" s="35">
        <f>BY221</f>
        <v>0</v>
      </c>
      <c r="BZ271" s="35">
        <f t="shared" si="1718"/>
        <v>0</v>
      </c>
      <c r="CA271" s="35">
        <f>CA221</f>
        <v>0</v>
      </c>
      <c r="CB271" s="35">
        <f t="shared" si="1719"/>
        <v>0</v>
      </c>
      <c r="CC271" s="35">
        <f>CC221</f>
        <v>0</v>
      </c>
      <c r="CD271" s="35">
        <f t="shared" si="1720"/>
        <v>0</v>
      </c>
      <c r="CE271" s="35">
        <f>CE221</f>
        <v>0</v>
      </c>
      <c r="CF271" s="35">
        <f t="shared" si="1721"/>
        <v>0</v>
      </c>
      <c r="CG271" s="35">
        <f>CG221</f>
        <v>0</v>
      </c>
      <c r="CH271" s="35">
        <f t="shared" si="1722"/>
        <v>0</v>
      </c>
      <c r="CI271" s="35">
        <f>CI221</f>
        <v>0</v>
      </c>
      <c r="CJ271" s="35">
        <f t="shared" si="1723"/>
        <v>0</v>
      </c>
      <c r="CK271" s="35">
        <f>CK221</f>
        <v>0</v>
      </c>
      <c r="CL271" s="35">
        <f t="shared" si="1724"/>
        <v>0</v>
      </c>
      <c r="CM271" s="46">
        <f>CM221</f>
        <v>0</v>
      </c>
      <c r="CN271" s="35">
        <f t="shared" si="1725"/>
        <v>0</v>
      </c>
      <c r="CO271" s="29"/>
      <c r="CP271" s="23" t="s">
        <v>49</v>
      </c>
    </row>
    <row r="272" spans="1:95" x14ac:dyDescent="0.35">
      <c r="A272" s="64"/>
      <c r="B272" s="115" t="s">
        <v>34</v>
      </c>
      <c r="C272" s="116"/>
      <c r="D272" s="35">
        <f>D228+D229</f>
        <v>4480.7</v>
      </c>
      <c r="E272" s="35">
        <f>E228+E229</f>
        <v>0</v>
      </c>
      <c r="F272" s="35">
        <f t="shared" si="1148"/>
        <v>4480.7</v>
      </c>
      <c r="G272" s="35">
        <f>G228+G229</f>
        <v>0</v>
      </c>
      <c r="H272" s="35">
        <f t="shared" si="1686"/>
        <v>4480.7</v>
      </c>
      <c r="I272" s="35">
        <f>I228+I229</f>
        <v>0</v>
      </c>
      <c r="J272" s="35">
        <f t="shared" si="1687"/>
        <v>4480.7</v>
      </c>
      <c r="K272" s="35">
        <f>K228+K229</f>
        <v>0</v>
      </c>
      <c r="L272" s="35">
        <f t="shared" si="1688"/>
        <v>4480.7</v>
      </c>
      <c r="M272" s="35">
        <f>M228+M229</f>
        <v>0</v>
      </c>
      <c r="N272" s="35">
        <f t="shared" si="1689"/>
        <v>4480.7</v>
      </c>
      <c r="O272" s="78">
        <f>O228+O229</f>
        <v>0</v>
      </c>
      <c r="P272" s="35">
        <f t="shared" si="1690"/>
        <v>4480.7</v>
      </c>
      <c r="Q272" s="35">
        <f>Q228+Q229</f>
        <v>0</v>
      </c>
      <c r="R272" s="35">
        <f t="shared" si="1691"/>
        <v>4480.7</v>
      </c>
      <c r="S272" s="35">
        <f>S228+S229</f>
        <v>0</v>
      </c>
      <c r="T272" s="35">
        <f t="shared" si="1692"/>
        <v>4480.7</v>
      </c>
      <c r="U272" s="35">
        <f>U228+U229</f>
        <v>0</v>
      </c>
      <c r="V272" s="35">
        <f t="shared" si="1693"/>
        <v>4480.7</v>
      </c>
      <c r="W272" s="35">
        <f>W228+W229</f>
        <v>0</v>
      </c>
      <c r="X272" s="35">
        <f t="shared" si="1694"/>
        <v>4480.7</v>
      </c>
      <c r="Y272" s="35">
        <f>Y228+Y229</f>
        <v>0</v>
      </c>
      <c r="Z272" s="35">
        <f t="shared" si="1695"/>
        <v>4480.7</v>
      </c>
      <c r="AA272" s="35">
        <f>AA228+AA229</f>
        <v>0</v>
      </c>
      <c r="AB272" s="35">
        <f t="shared" si="1696"/>
        <v>4480.7</v>
      </c>
      <c r="AC272" s="35">
        <f>AC228+AC229</f>
        <v>0</v>
      </c>
      <c r="AD272" s="35">
        <f t="shared" si="1697"/>
        <v>4480.7</v>
      </c>
      <c r="AE272" s="35">
        <f>AE228+AE229</f>
        <v>0</v>
      </c>
      <c r="AF272" s="35">
        <f t="shared" si="1698"/>
        <v>4480.7</v>
      </c>
      <c r="AG272" s="35">
        <f>AG228+AG229</f>
        <v>0</v>
      </c>
      <c r="AH272" s="35">
        <f t="shared" si="1699"/>
        <v>4480.7</v>
      </c>
      <c r="AI272" s="35">
        <f>AI228+AI229</f>
        <v>0</v>
      </c>
      <c r="AJ272" s="35">
        <f t="shared" si="1700"/>
        <v>4480.7</v>
      </c>
      <c r="AK272" s="35">
        <f>AK228+AK229</f>
        <v>0</v>
      </c>
      <c r="AL272" s="35">
        <f t="shared" si="1701"/>
        <v>4480.7</v>
      </c>
      <c r="AM272" s="46">
        <f>AM228+AM229</f>
        <v>0</v>
      </c>
      <c r="AN272" s="35">
        <f t="shared" si="1702"/>
        <v>4480.7</v>
      </c>
      <c r="AO272" s="35">
        <f t="shared" ref="AO272:BR272" si="1726">AO228+AO229</f>
        <v>55213.3</v>
      </c>
      <c r="AP272" s="35">
        <f t="shared" si="1726"/>
        <v>0</v>
      </c>
      <c r="AQ272" s="35">
        <f t="shared" si="1166"/>
        <v>55213.3</v>
      </c>
      <c r="AR272" s="35">
        <f t="shared" ref="AR272:AT272" si="1727">AR228+AR229</f>
        <v>0</v>
      </c>
      <c r="AS272" s="35">
        <f t="shared" si="1703"/>
        <v>55213.3</v>
      </c>
      <c r="AT272" s="35">
        <f t="shared" si="1727"/>
        <v>0</v>
      </c>
      <c r="AU272" s="35">
        <f t="shared" si="1704"/>
        <v>55213.3</v>
      </c>
      <c r="AV272" s="35">
        <f t="shared" ref="AV272:AX272" si="1728">AV228+AV229</f>
        <v>0</v>
      </c>
      <c r="AW272" s="35">
        <f t="shared" si="1705"/>
        <v>55213.3</v>
      </c>
      <c r="AX272" s="35">
        <f t="shared" si="1728"/>
        <v>0</v>
      </c>
      <c r="AY272" s="35">
        <f t="shared" si="1706"/>
        <v>55213.3</v>
      </c>
      <c r="AZ272" s="35">
        <f t="shared" ref="AZ272:BB272" si="1729">AZ228+AZ229</f>
        <v>0</v>
      </c>
      <c r="BA272" s="35">
        <f t="shared" si="1707"/>
        <v>55213.3</v>
      </c>
      <c r="BB272" s="35">
        <f t="shared" si="1729"/>
        <v>0</v>
      </c>
      <c r="BC272" s="35">
        <f t="shared" si="1708"/>
        <v>55213.3</v>
      </c>
      <c r="BD272" s="35">
        <f t="shared" ref="BD272:BF272" si="1730">BD228+BD229</f>
        <v>0</v>
      </c>
      <c r="BE272" s="35">
        <f t="shared" si="1709"/>
        <v>55213.3</v>
      </c>
      <c r="BF272" s="35">
        <f t="shared" si="1730"/>
        <v>0</v>
      </c>
      <c r="BG272" s="35">
        <f t="shared" si="1710"/>
        <v>55213.3</v>
      </c>
      <c r="BH272" s="35">
        <f t="shared" ref="BH272:BJ272" si="1731">BH228+BH229</f>
        <v>0</v>
      </c>
      <c r="BI272" s="35">
        <f t="shared" si="1711"/>
        <v>55213.3</v>
      </c>
      <c r="BJ272" s="35">
        <f t="shared" si="1731"/>
        <v>0</v>
      </c>
      <c r="BK272" s="35">
        <f t="shared" si="1712"/>
        <v>55213.3</v>
      </c>
      <c r="BL272" s="35">
        <f t="shared" ref="BL272:BN272" si="1732">BL228+BL229</f>
        <v>0</v>
      </c>
      <c r="BM272" s="35">
        <f t="shared" si="1713"/>
        <v>55213.3</v>
      </c>
      <c r="BN272" s="35">
        <f t="shared" si="1732"/>
        <v>0</v>
      </c>
      <c r="BO272" s="35">
        <f t="shared" si="1714"/>
        <v>55213.3</v>
      </c>
      <c r="BP272" s="46">
        <f t="shared" ref="BP272" si="1733">BP228+BP229</f>
        <v>0</v>
      </c>
      <c r="BQ272" s="35">
        <f t="shared" si="1715"/>
        <v>55213.3</v>
      </c>
      <c r="BR272" s="35">
        <f t="shared" si="1726"/>
        <v>0</v>
      </c>
      <c r="BS272" s="35">
        <f>BS228+BS229</f>
        <v>0</v>
      </c>
      <c r="BT272" s="35">
        <f t="shared" si="1180"/>
        <v>0</v>
      </c>
      <c r="BU272" s="35">
        <f>BU228+BU229</f>
        <v>0</v>
      </c>
      <c r="BV272" s="35">
        <f t="shared" si="1716"/>
        <v>0</v>
      </c>
      <c r="BW272" s="35">
        <f>BW228+BW229</f>
        <v>0</v>
      </c>
      <c r="BX272" s="35">
        <f t="shared" si="1717"/>
        <v>0</v>
      </c>
      <c r="BY272" s="35">
        <f>BY228+BY229</f>
        <v>0</v>
      </c>
      <c r="BZ272" s="35">
        <f t="shared" si="1718"/>
        <v>0</v>
      </c>
      <c r="CA272" s="35">
        <f>CA228+CA229</f>
        <v>0</v>
      </c>
      <c r="CB272" s="35">
        <f t="shared" si="1719"/>
        <v>0</v>
      </c>
      <c r="CC272" s="35">
        <f>CC228+CC229</f>
        <v>0</v>
      </c>
      <c r="CD272" s="35">
        <f t="shared" si="1720"/>
        <v>0</v>
      </c>
      <c r="CE272" s="35">
        <f>CE228+CE229</f>
        <v>0</v>
      </c>
      <c r="CF272" s="35">
        <f t="shared" si="1721"/>
        <v>0</v>
      </c>
      <c r="CG272" s="35">
        <f>CG228+CG229</f>
        <v>0</v>
      </c>
      <c r="CH272" s="35">
        <f t="shared" si="1722"/>
        <v>0</v>
      </c>
      <c r="CI272" s="35">
        <f>CI228+CI229</f>
        <v>0</v>
      </c>
      <c r="CJ272" s="35">
        <f t="shared" si="1723"/>
        <v>0</v>
      </c>
      <c r="CK272" s="35">
        <f>CK228+CK229</f>
        <v>0</v>
      </c>
      <c r="CL272" s="35">
        <f t="shared" si="1724"/>
        <v>0</v>
      </c>
      <c r="CM272" s="46">
        <f>CM228+CM229</f>
        <v>0</v>
      </c>
      <c r="CN272" s="35">
        <f t="shared" si="1725"/>
        <v>0</v>
      </c>
      <c r="CO272" s="29"/>
    </row>
    <row r="273" spans="1:93" x14ac:dyDescent="0.35">
      <c r="A273" s="64"/>
      <c r="B273" s="115" t="s">
        <v>38</v>
      </c>
      <c r="C273" s="116"/>
      <c r="D273" s="35">
        <f>D102</f>
        <v>6293</v>
      </c>
      <c r="E273" s="35">
        <f>E102+E112</f>
        <v>47697</v>
      </c>
      <c r="F273" s="35">
        <f t="shared" ref="F273" si="1734">D273+E273</f>
        <v>53990</v>
      </c>
      <c r="G273" s="35">
        <f>G102+G112</f>
        <v>0</v>
      </c>
      <c r="H273" s="35">
        <f t="shared" si="1686"/>
        <v>53990</v>
      </c>
      <c r="I273" s="35">
        <f>I102+I112</f>
        <v>0</v>
      </c>
      <c r="J273" s="35">
        <f t="shared" si="1687"/>
        <v>53990</v>
      </c>
      <c r="K273" s="35">
        <f>K102+K112</f>
        <v>0</v>
      </c>
      <c r="L273" s="35">
        <f t="shared" si="1688"/>
        <v>53990</v>
      </c>
      <c r="M273" s="35">
        <f>M102+M112</f>
        <v>0</v>
      </c>
      <c r="N273" s="35">
        <f t="shared" si="1689"/>
        <v>53990</v>
      </c>
      <c r="O273" s="78">
        <f>O102+O112</f>
        <v>0</v>
      </c>
      <c r="P273" s="35">
        <f t="shared" si="1690"/>
        <v>53990</v>
      </c>
      <c r="Q273" s="35">
        <f>Q102+Q112</f>
        <v>0</v>
      </c>
      <c r="R273" s="35">
        <f t="shared" si="1691"/>
        <v>53990</v>
      </c>
      <c r="S273" s="35">
        <f>S102+S112</f>
        <v>0</v>
      </c>
      <c r="T273" s="35">
        <f t="shared" si="1692"/>
        <v>53990</v>
      </c>
      <c r="U273" s="35">
        <f>U102+U112</f>
        <v>0</v>
      </c>
      <c r="V273" s="35">
        <f t="shared" si="1693"/>
        <v>53990</v>
      </c>
      <c r="W273" s="35">
        <f>W102+W112</f>
        <v>0</v>
      </c>
      <c r="X273" s="35">
        <f t="shared" si="1694"/>
        <v>53990</v>
      </c>
      <c r="Y273" s="35">
        <f>Y102+Y112</f>
        <v>0</v>
      </c>
      <c r="Z273" s="35">
        <f t="shared" si="1695"/>
        <v>53990</v>
      </c>
      <c r="AA273" s="35">
        <f>AA102+AA112+AA100+AA106+AA97+AA109</f>
        <v>18949.007999999998</v>
      </c>
      <c r="AB273" s="35">
        <f t="shared" si="1696"/>
        <v>72939.008000000002</v>
      </c>
      <c r="AC273" s="35">
        <f>AC102+AC112+AC100+AC106+AC97+AC109</f>
        <v>-18949.007999999998</v>
      </c>
      <c r="AD273" s="35">
        <f t="shared" si="1697"/>
        <v>53990</v>
      </c>
      <c r="AE273" s="35">
        <f>AE102+AE112+AE100+AE106+AE97+AE109</f>
        <v>18949.007999999998</v>
      </c>
      <c r="AF273" s="35">
        <f t="shared" si="1698"/>
        <v>72939.008000000002</v>
      </c>
      <c r="AG273" s="35">
        <f>AG102+AG112+AG100+AG106+AG97+AG109</f>
        <v>0</v>
      </c>
      <c r="AH273" s="35">
        <f t="shared" si="1699"/>
        <v>72939.008000000002</v>
      </c>
      <c r="AI273" s="35">
        <f>AI102+AI112+AI100+AI106+AI97+AI109</f>
        <v>0</v>
      </c>
      <c r="AJ273" s="35">
        <f t="shared" si="1700"/>
        <v>72939.008000000002</v>
      </c>
      <c r="AK273" s="35">
        <f>AK102+AK112+AK100+AK106+AK97+AK109</f>
        <v>0</v>
      </c>
      <c r="AL273" s="35">
        <f t="shared" si="1701"/>
        <v>72939.008000000002</v>
      </c>
      <c r="AM273" s="46">
        <f>AM102+AM112+AM100+AM106+AM97+AM109</f>
        <v>0</v>
      </c>
      <c r="AN273" s="35">
        <f t="shared" si="1702"/>
        <v>72939.008000000002</v>
      </c>
      <c r="AO273" s="35">
        <f>AO102</f>
        <v>0</v>
      </c>
      <c r="AP273" s="35">
        <f>AP102+AP112</f>
        <v>51669.599999999999</v>
      </c>
      <c r="AQ273" s="35">
        <f t="shared" ref="AQ273" si="1735">AO273+AP273</f>
        <v>51669.599999999999</v>
      </c>
      <c r="AR273" s="35">
        <f>AR102+AR112</f>
        <v>0</v>
      </c>
      <c r="AS273" s="35">
        <f t="shared" si="1703"/>
        <v>51669.599999999999</v>
      </c>
      <c r="AT273" s="35">
        <f>AT102+AT112</f>
        <v>0</v>
      </c>
      <c r="AU273" s="35">
        <f t="shared" si="1704"/>
        <v>51669.599999999999</v>
      </c>
      <c r="AV273" s="35">
        <f>AV102+AV112</f>
        <v>0</v>
      </c>
      <c r="AW273" s="35">
        <f t="shared" si="1705"/>
        <v>51669.599999999999</v>
      </c>
      <c r="AX273" s="35">
        <f>AX102+AX112</f>
        <v>0</v>
      </c>
      <c r="AY273" s="35">
        <f t="shared" si="1706"/>
        <v>51669.599999999999</v>
      </c>
      <c r="AZ273" s="35">
        <f>AZ102+AZ112</f>
        <v>0</v>
      </c>
      <c r="BA273" s="35">
        <f t="shared" si="1707"/>
        <v>51669.599999999999</v>
      </c>
      <c r="BB273" s="35">
        <f>BB102+BB112</f>
        <v>0</v>
      </c>
      <c r="BC273" s="35">
        <f t="shared" si="1708"/>
        <v>51669.599999999999</v>
      </c>
      <c r="BD273" s="35">
        <f>BD102+BD112</f>
        <v>0</v>
      </c>
      <c r="BE273" s="35">
        <f t="shared" si="1709"/>
        <v>51669.599999999999</v>
      </c>
      <c r="BF273" s="35">
        <f>BF102+BF112+BF100+BF106+BF97+BF109</f>
        <v>130510.57699999999</v>
      </c>
      <c r="BG273" s="35">
        <f t="shared" si="1710"/>
        <v>182180.177</v>
      </c>
      <c r="BH273" s="35">
        <f>BH102+BH112+BH100+BH106+BH97+BH109</f>
        <v>-130510.57699999999</v>
      </c>
      <c r="BI273" s="35">
        <f t="shared" si="1711"/>
        <v>51669.600000000006</v>
      </c>
      <c r="BJ273" s="35">
        <f>BJ102+BJ112+BJ100+BJ106+BJ97+BJ109</f>
        <v>130510.57699999999</v>
      </c>
      <c r="BK273" s="35">
        <f t="shared" si="1712"/>
        <v>182180.177</v>
      </c>
      <c r="BL273" s="35">
        <f>BL102+BL112+BL100+BL106+BL97+BL109</f>
        <v>0</v>
      </c>
      <c r="BM273" s="35">
        <f t="shared" si="1713"/>
        <v>182180.177</v>
      </c>
      <c r="BN273" s="35">
        <f>BN102+BN112+BN100+BN106+BN97+BN109</f>
        <v>0</v>
      </c>
      <c r="BO273" s="35">
        <f t="shared" si="1714"/>
        <v>182180.177</v>
      </c>
      <c r="BP273" s="46">
        <f>BP102+BP112+BP100+BP106+BP97+BP109</f>
        <v>0</v>
      </c>
      <c r="BQ273" s="35">
        <f t="shared" si="1715"/>
        <v>182180.177</v>
      </c>
      <c r="BR273" s="35">
        <f>BR102</f>
        <v>0</v>
      </c>
      <c r="BS273" s="35">
        <f>BS102+BS112</f>
        <v>0</v>
      </c>
      <c r="BT273" s="35">
        <f t="shared" ref="BT273" si="1736">BR273+BS273</f>
        <v>0</v>
      </c>
      <c r="BU273" s="35">
        <f>BU102+BU112</f>
        <v>0</v>
      </c>
      <c r="BV273" s="35">
        <f t="shared" si="1716"/>
        <v>0</v>
      </c>
      <c r="BW273" s="35">
        <f>BW102+BW112</f>
        <v>0</v>
      </c>
      <c r="BX273" s="35">
        <f t="shared" si="1717"/>
        <v>0</v>
      </c>
      <c r="BY273" s="35">
        <f>BY102+BY112</f>
        <v>0</v>
      </c>
      <c r="BZ273" s="35">
        <f t="shared" si="1718"/>
        <v>0</v>
      </c>
      <c r="CA273" s="35">
        <f>CA102+CA112</f>
        <v>0</v>
      </c>
      <c r="CB273" s="35">
        <f t="shared" si="1719"/>
        <v>0</v>
      </c>
      <c r="CC273" s="35">
        <f>CC102+CC112</f>
        <v>0</v>
      </c>
      <c r="CD273" s="35">
        <f t="shared" si="1720"/>
        <v>0</v>
      </c>
      <c r="CE273" s="35">
        <f>CE102+CE112</f>
        <v>0</v>
      </c>
      <c r="CF273" s="35">
        <f t="shared" si="1721"/>
        <v>0</v>
      </c>
      <c r="CG273" s="35">
        <f>CG102+CG112+CG100+CG106+CG97+CG109</f>
        <v>12263.817999999999</v>
      </c>
      <c r="CH273" s="35">
        <f t="shared" si="1722"/>
        <v>12263.817999999999</v>
      </c>
      <c r="CI273" s="35">
        <f>CI102+CI112+CI100+CI106+CI97+CI109</f>
        <v>-12263.817999999999</v>
      </c>
      <c r="CJ273" s="35">
        <f t="shared" si="1723"/>
        <v>0</v>
      </c>
      <c r="CK273" s="35">
        <f>CK102+CK112+CK100+CK106+CK97+CK109</f>
        <v>12263.817999999999</v>
      </c>
      <c r="CL273" s="35">
        <f t="shared" si="1724"/>
        <v>12263.817999999999</v>
      </c>
      <c r="CM273" s="46">
        <f>CM102+CM112+CM100+CM106+CM97+CM109</f>
        <v>0</v>
      </c>
      <c r="CN273" s="35">
        <f t="shared" si="1725"/>
        <v>12263.817999999999</v>
      </c>
      <c r="CO273" s="29"/>
    </row>
    <row r="274" spans="1:93" x14ac:dyDescent="0.35">
      <c r="A274" s="12"/>
      <c r="B274" s="155" t="s">
        <v>321</v>
      </c>
      <c r="C274" s="156"/>
      <c r="D274" s="35"/>
      <c r="E274" s="35"/>
      <c r="F274" s="35"/>
      <c r="G274" s="35">
        <f>G256</f>
        <v>0</v>
      </c>
      <c r="H274" s="35">
        <f t="shared" si="1686"/>
        <v>0</v>
      </c>
      <c r="I274" s="35">
        <f>I256</f>
        <v>0</v>
      </c>
      <c r="J274" s="35">
        <f t="shared" si="1687"/>
        <v>0</v>
      </c>
      <c r="K274" s="35">
        <f>K256</f>
        <v>0</v>
      </c>
      <c r="L274" s="35">
        <f t="shared" si="1688"/>
        <v>0</v>
      </c>
      <c r="M274" s="35">
        <f>M256</f>
        <v>0</v>
      </c>
      <c r="N274" s="35">
        <f t="shared" si="1689"/>
        <v>0</v>
      </c>
      <c r="O274" s="78">
        <f>O256+O222</f>
        <v>85000</v>
      </c>
      <c r="P274" s="35">
        <f t="shared" si="1690"/>
        <v>85000</v>
      </c>
      <c r="Q274" s="35">
        <f>Q256+Q222</f>
        <v>0</v>
      </c>
      <c r="R274" s="35">
        <f t="shared" si="1691"/>
        <v>85000</v>
      </c>
      <c r="S274" s="35">
        <f>S256+S222</f>
        <v>0</v>
      </c>
      <c r="T274" s="35">
        <f t="shared" si="1692"/>
        <v>85000</v>
      </c>
      <c r="U274" s="35">
        <f>U256+U222</f>
        <v>0</v>
      </c>
      <c r="V274" s="35">
        <f t="shared" si="1693"/>
        <v>85000</v>
      </c>
      <c r="W274" s="35">
        <f>W256+W222</f>
        <v>0</v>
      </c>
      <c r="X274" s="35">
        <f t="shared" si="1694"/>
        <v>85000</v>
      </c>
      <c r="Y274" s="35">
        <f>Y256+Y222</f>
        <v>-4650</v>
      </c>
      <c r="Z274" s="35">
        <f t="shared" si="1695"/>
        <v>80350</v>
      </c>
      <c r="AA274" s="35">
        <f>AA256+AA222</f>
        <v>0</v>
      </c>
      <c r="AB274" s="35">
        <f t="shared" si="1696"/>
        <v>80350</v>
      </c>
      <c r="AC274" s="35">
        <f>AC256+AC222</f>
        <v>0</v>
      </c>
      <c r="AD274" s="35">
        <f t="shared" si="1697"/>
        <v>80350</v>
      </c>
      <c r="AE274" s="35">
        <f>AE256+AE222</f>
        <v>0</v>
      </c>
      <c r="AF274" s="35">
        <f t="shared" si="1698"/>
        <v>80350</v>
      </c>
      <c r="AG274" s="35">
        <f>AG256+AG222</f>
        <v>0</v>
      </c>
      <c r="AH274" s="35">
        <f t="shared" si="1699"/>
        <v>80350</v>
      </c>
      <c r="AI274" s="35">
        <f>AI256+AI222</f>
        <v>0</v>
      </c>
      <c r="AJ274" s="35">
        <f t="shared" si="1700"/>
        <v>80350</v>
      </c>
      <c r="AK274" s="35">
        <f>AK256+AK222</f>
        <v>0</v>
      </c>
      <c r="AL274" s="35">
        <f t="shared" si="1701"/>
        <v>80350</v>
      </c>
      <c r="AM274" s="46">
        <f>AM256+AM222</f>
        <v>0</v>
      </c>
      <c r="AN274" s="35">
        <f t="shared" si="1702"/>
        <v>80350</v>
      </c>
      <c r="AO274" s="35"/>
      <c r="AP274" s="35"/>
      <c r="AQ274" s="35"/>
      <c r="AR274" s="35">
        <f>AR256</f>
        <v>0</v>
      </c>
      <c r="AS274" s="35">
        <f t="shared" si="1703"/>
        <v>0</v>
      </c>
      <c r="AT274" s="35">
        <f>AT256</f>
        <v>0</v>
      </c>
      <c r="AU274" s="35">
        <f t="shared" si="1704"/>
        <v>0</v>
      </c>
      <c r="AV274" s="35">
        <f>AV256</f>
        <v>0</v>
      </c>
      <c r="AW274" s="35">
        <f t="shared" si="1705"/>
        <v>0</v>
      </c>
      <c r="AX274" s="35">
        <f>AX256+AX222</f>
        <v>0</v>
      </c>
      <c r="AY274" s="35">
        <f t="shared" si="1706"/>
        <v>0</v>
      </c>
      <c r="AZ274" s="35">
        <f>AZ256+AZ222</f>
        <v>0</v>
      </c>
      <c r="BA274" s="35">
        <f t="shared" si="1707"/>
        <v>0</v>
      </c>
      <c r="BB274" s="35">
        <f>BB256+BB222</f>
        <v>0</v>
      </c>
      <c r="BC274" s="35">
        <f t="shared" si="1708"/>
        <v>0</v>
      </c>
      <c r="BD274" s="35">
        <f>BD256+BD222</f>
        <v>0</v>
      </c>
      <c r="BE274" s="35">
        <f t="shared" si="1709"/>
        <v>0</v>
      </c>
      <c r="BF274" s="35">
        <f>BF256+BF222</f>
        <v>0</v>
      </c>
      <c r="BG274" s="35">
        <f t="shared" si="1710"/>
        <v>0</v>
      </c>
      <c r="BH274" s="35">
        <f>BH256+BH222</f>
        <v>0</v>
      </c>
      <c r="BI274" s="35">
        <f t="shared" si="1711"/>
        <v>0</v>
      </c>
      <c r="BJ274" s="35">
        <f>BJ256+BJ222</f>
        <v>0</v>
      </c>
      <c r="BK274" s="35">
        <f t="shared" si="1712"/>
        <v>0</v>
      </c>
      <c r="BL274" s="35">
        <f>BL256+BL222</f>
        <v>0</v>
      </c>
      <c r="BM274" s="35">
        <f t="shared" si="1713"/>
        <v>0</v>
      </c>
      <c r="BN274" s="35">
        <f>BN256+BN222</f>
        <v>0</v>
      </c>
      <c r="BO274" s="35">
        <f t="shared" si="1714"/>
        <v>0</v>
      </c>
      <c r="BP274" s="46">
        <f>BP256+BP222</f>
        <v>0</v>
      </c>
      <c r="BQ274" s="35">
        <f t="shared" si="1715"/>
        <v>0</v>
      </c>
      <c r="BR274" s="35"/>
      <c r="BS274" s="35"/>
      <c r="BT274" s="35"/>
      <c r="BU274" s="35">
        <f>BU256</f>
        <v>0</v>
      </c>
      <c r="BV274" s="35">
        <f t="shared" si="1716"/>
        <v>0</v>
      </c>
      <c r="BW274" s="35">
        <f>BW256</f>
        <v>0</v>
      </c>
      <c r="BX274" s="35">
        <f t="shared" si="1717"/>
        <v>0</v>
      </c>
      <c r="BY274" s="35">
        <f>BY256</f>
        <v>0</v>
      </c>
      <c r="BZ274" s="35">
        <f t="shared" si="1718"/>
        <v>0</v>
      </c>
      <c r="CA274" s="35">
        <f>CA256+CA222</f>
        <v>0</v>
      </c>
      <c r="CB274" s="35">
        <f t="shared" si="1719"/>
        <v>0</v>
      </c>
      <c r="CC274" s="35">
        <f>CC256+CC222</f>
        <v>0</v>
      </c>
      <c r="CD274" s="35">
        <f t="shared" si="1720"/>
        <v>0</v>
      </c>
      <c r="CE274" s="35">
        <f>CE256+CE222</f>
        <v>0</v>
      </c>
      <c r="CF274" s="35">
        <f t="shared" si="1721"/>
        <v>0</v>
      </c>
      <c r="CG274" s="35">
        <f>CG256+CG222</f>
        <v>0</v>
      </c>
      <c r="CH274" s="35">
        <f t="shared" si="1722"/>
        <v>0</v>
      </c>
      <c r="CI274" s="35">
        <f>CI256+CI222</f>
        <v>0</v>
      </c>
      <c r="CJ274" s="35">
        <f t="shared" si="1723"/>
        <v>0</v>
      </c>
      <c r="CK274" s="35">
        <f>CK256+CK222</f>
        <v>0</v>
      </c>
      <c r="CL274" s="35">
        <f t="shared" si="1724"/>
        <v>0</v>
      </c>
      <c r="CM274" s="46">
        <f>CM256+CM222</f>
        <v>0</v>
      </c>
      <c r="CN274" s="35">
        <f t="shared" si="1725"/>
        <v>0</v>
      </c>
      <c r="CO274" s="29"/>
    </row>
    <row r="275" spans="1:93" x14ac:dyDescent="0.35">
      <c r="A275" s="12"/>
      <c r="B275" s="155" t="s">
        <v>364</v>
      </c>
      <c r="C275" s="156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78"/>
      <c r="P275" s="35"/>
      <c r="Q275" s="35"/>
      <c r="R275" s="35"/>
      <c r="S275" s="35"/>
      <c r="T275" s="35"/>
      <c r="U275" s="35"/>
      <c r="V275" s="35"/>
      <c r="W275" s="35">
        <f>W218</f>
        <v>0</v>
      </c>
      <c r="X275" s="35">
        <f t="shared" si="1694"/>
        <v>0</v>
      </c>
      <c r="Y275" s="35">
        <f>Y218</f>
        <v>0</v>
      </c>
      <c r="Z275" s="35">
        <f t="shared" si="1695"/>
        <v>0</v>
      </c>
      <c r="AA275" s="35">
        <f>AA218</f>
        <v>0</v>
      </c>
      <c r="AB275" s="35">
        <f t="shared" si="1696"/>
        <v>0</v>
      </c>
      <c r="AC275" s="35">
        <f>AC218</f>
        <v>0</v>
      </c>
      <c r="AD275" s="35">
        <f t="shared" si="1697"/>
        <v>0</v>
      </c>
      <c r="AE275" s="35">
        <f>AE218</f>
        <v>0</v>
      </c>
      <c r="AF275" s="35">
        <f t="shared" si="1698"/>
        <v>0</v>
      </c>
      <c r="AG275" s="35">
        <f>AG218</f>
        <v>0</v>
      </c>
      <c r="AH275" s="35">
        <f t="shared" si="1699"/>
        <v>0</v>
      </c>
      <c r="AI275" s="35">
        <f>AI218</f>
        <v>0</v>
      </c>
      <c r="AJ275" s="35">
        <f t="shared" si="1700"/>
        <v>0</v>
      </c>
      <c r="AK275" s="35">
        <f>AK218</f>
        <v>0</v>
      </c>
      <c r="AL275" s="35">
        <f t="shared" si="1701"/>
        <v>0</v>
      </c>
      <c r="AM275" s="46">
        <f>AM218</f>
        <v>0</v>
      </c>
      <c r="AN275" s="35">
        <f t="shared" si="1702"/>
        <v>0</v>
      </c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>
        <f>BB218</f>
        <v>30051.151999999998</v>
      </c>
      <c r="BC275" s="35">
        <f t="shared" si="1708"/>
        <v>30051.151999999998</v>
      </c>
      <c r="BD275" s="35">
        <f>BD218</f>
        <v>0</v>
      </c>
      <c r="BE275" s="35">
        <f t="shared" si="1709"/>
        <v>30051.151999999998</v>
      </c>
      <c r="BF275" s="35">
        <f>BF218</f>
        <v>0</v>
      </c>
      <c r="BG275" s="35">
        <f t="shared" si="1710"/>
        <v>30051.151999999998</v>
      </c>
      <c r="BH275" s="35">
        <f>BH218</f>
        <v>0</v>
      </c>
      <c r="BI275" s="35">
        <f t="shared" si="1711"/>
        <v>30051.151999999998</v>
      </c>
      <c r="BJ275" s="35">
        <f>BJ218</f>
        <v>0</v>
      </c>
      <c r="BK275" s="35">
        <f t="shared" si="1712"/>
        <v>30051.151999999998</v>
      </c>
      <c r="BL275" s="35">
        <f>BL218</f>
        <v>0</v>
      </c>
      <c r="BM275" s="35">
        <f t="shared" si="1713"/>
        <v>30051.151999999998</v>
      </c>
      <c r="BN275" s="35">
        <f>BN218</f>
        <v>0</v>
      </c>
      <c r="BO275" s="35">
        <f t="shared" si="1714"/>
        <v>30051.151999999998</v>
      </c>
      <c r="BP275" s="46">
        <f>BP218</f>
        <v>0</v>
      </c>
      <c r="BQ275" s="35">
        <f t="shared" si="1715"/>
        <v>30051.151999999998</v>
      </c>
      <c r="BR275" s="35"/>
      <c r="BS275" s="35"/>
      <c r="BT275" s="35"/>
      <c r="BU275" s="35"/>
      <c r="BV275" s="35"/>
      <c r="BW275" s="35"/>
      <c r="BX275" s="35"/>
      <c r="BY275" s="35"/>
      <c r="BZ275" s="35"/>
      <c r="CA275" s="35"/>
      <c r="CB275" s="35"/>
      <c r="CC275" s="35"/>
      <c r="CD275" s="35"/>
      <c r="CE275" s="35">
        <f>CE218</f>
        <v>14989.883</v>
      </c>
      <c r="CF275" s="35">
        <f t="shared" si="1721"/>
        <v>14989.883</v>
      </c>
      <c r="CG275" s="35">
        <f>CG218</f>
        <v>0</v>
      </c>
      <c r="CH275" s="35">
        <f t="shared" si="1722"/>
        <v>14989.883</v>
      </c>
      <c r="CI275" s="35">
        <f>CI218</f>
        <v>0</v>
      </c>
      <c r="CJ275" s="35">
        <f t="shared" si="1723"/>
        <v>14989.883</v>
      </c>
      <c r="CK275" s="35">
        <f>CK218</f>
        <v>0</v>
      </c>
      <c r="CL275" s="35">
        <f t="shared" si="1724"/>
        <v>14989.883</v>
      </c>
      <c r="CM275" s="46">
        <f>CM218</f>
        <v>0</v>
      </c>
      <c r="CN275" s="35">
        <f t="shared" si="1725"/>
        <v>14989.883</v>
      </c>
      <c r="CO275" s="29"/>
    </row>
    <row r="276" spans="1:93" x14ac:dyDescent="0.35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79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>
        <f>AD259-AD267-AD268-AD269-AD270-AD272-AD273-AD274-AD275</f>
        <v>1.0477378964424133E-9</v>
      </c>
      <c r="AE276" s="15">
        <f t="shared" ref="AE276" si="1737">AE259-AE267-AE268-AE269-AE270-AE272-AE273-AE274-AE275</f>
        <v>1.8189894035458565E-11</v>
      </c>
      <c r="AF276" s="15"/>
      <c r="AG276" s="15">
        <f t="shared" ref="AG276" si="1738">AG259-AG267-AG268-AG269-AG270-AG272-AG273-AG274-AG275</f>
        <v>0</v>
      </c>
      <c r="AH276" s="15"/>
      <c r="AI276" s="15">
        <f>AI259-AI267-AI268-AI269-AI270-AI272-AI273-AI274-AI275</f>
        <v>0</v>
      </c>
      <c r="AJ276" s="15"/>
      <c r="AK276" s="15">
        <f>AK259-AK267-AK268-AK269-AK270-AK272-AK273-AK274-AK275</f>
        <v>0</v>
      </c>
      <c r="AL276" s="15"/>
      <c r="AM276" s="15">
        <f>AM259-AM267-AM268-AM269-AM270-AM272-AM273-AM274-AM275</f>
        <v>-2.1100277081131935E-10</v>
      </c>
      <c r="AN276" s="15"/>
      <c r="AO276" s="15">
        <f t="shared" ref="AO276:CM276" si="1739">AO259-AO267-AO268-AO269-AO270-AO272-AO273-AO274-AO275</f>
        <v>7.9307937994599342E-10</v>
      </c>
      <c r="AP276" s="15">
        <f t="shared" si="1739"/>
        <v>-4.3655745685100555E-11</v>
      </c>
      <c r="AQ276" s="15">
        <f t="shared" si="1739"/>
        <v>4.2928149923682213E-10</v>
      </c>
      <c r="AR276" s="15">
        <f t="shared" si="1739"/>
        <v>0</v>
      </c>
      <c r="AS276" s="15">
        <f t="shared" si="1739"/>
        <v>4.2928149923682213E-10</v>
      </c>
      <c r="AT276" s="15">
        <f t="shared" si="1739"/>
        <v>0</v>
      </c>
      <c r="AU276" s="15">
        <f t="shared" si="1739"/>
        <v>4.2928149923682213E-10</v>
      </c>
      <c r="AV276" s="15">
        <f t="shared" si="1739"/>
        <v>0</v>
      </c>
      <c r="AW276" s="15">
        <f t="shared" si="1739"/>
        <v>4.2928149923682213E-10</v>
      </c>
      <c r="AX276" s="15">
        <f t="shared" si="1739"/>
        <v>0</v>
      </c>
      <c r="AY276" s="15">
        <f t="shared" si="1739"/>
        <v>8.9494278654456139E-10</v>
      </c>
      <c r="AZ276" s="15">
        <f t="shared" si="1739"/>
        <v>0</v>
      </c>
      <c r="BA276" s="15">
        <f t="shared" si="1739"/>
        <v>8.9494278654456139E-10</v>
      </c>
      <c r="BB276" s="15">
        <f t="shared" si="1739"/>
        <v>0</v>
      </c>
      <c r="BC276" s="15">
        <f t="shared" si="1739"/>
        <v>4.3291947804391384E-10</v>
      </c>
      <c r="BD276" s="15">
        <f t="shared" si="1739"/>
        <v>0</v>
      </c>
      <c r="BE276" s="15">
        <f t="shared" si="1739"/>
        <v>4.3291947804391384E-10</v>
      </c>
      <c r="BF276" s="15">
        <f t="shared" si="1739"/>
        <v>-2.9103830456733704E-11</v>
      </c>
      <c r="BG276" s="15">
        <f t="shared" si="1739"/>
        <v>9.6406438387930393E-10</v>
      </c>
      <c r="BH276" s="15">
        <f t="shared" si="1739"/>
        <v>-2.9103830456733704E-11</v>
      </c>
      <c r="BI276" s="15">
        <f t="shared" si="1739"/>
        <v>4.2564352042973042E-10</v>
      </c>
      <c r="BJ276" s="15">
        <f t="shared" si="1739"/>
        <v>5.8207660913467407E-11</v>
      </c>
      <c r="BK276" s="15">
        <f t="shared" si="1739"/>
        <v>-6.6575012169778347E-10</v>
      </c>
      <c r="BL276" s="15">
        <f t="shared" si="1739"/>
        <v>0</v>
      </c>
      <c r="BM276" s="15">
        <f t="shared" si="1739"/>
        <v>2.6557245291769505E-10</v>
      </c>
      <c r="BN276" s="15">
        <f t="shared" si="1739"/>
        <v>0</v>
      </c>
      <c r="BO276" s="15">
        <f t="shared" si="1739"/>
        <v>-6.6575012169778347E-10</v>
      </c>
      <c r="BP276" s="15">
        <f t="shared" si="1739"/>
        <v>-2.5465851649641991E-10</v>
      </c>
      <c r="BQ276" s="15"/>
      <c r="BR276" s="15">
        <f t="shared" si="1739"/>
        <v>7.4510353442747146E-10</v>
      </c>
      <c r="BS276" s="15">
        <f t="shared" si="1739"/>
        <v>0</v>
      </c>
      <c r="BT276" s="15">
        <f t="shared" si="1739"/>
        <v>1.2107648217352107E-9</v>
      </c>
      <c r="BU276" s="15">
        <f t="shared" si="1739"/>
        <v>0</v>
      </c>
      <c r="BV276" s="15">
        <f t="shared" si="1739"/>
        <v>1.67642610904295E-9</v>
      </c>
      <c r="BW276" s="15">
        <f t="shared" si="1739"/>
        <v>0</v>
      </c>
      <c r="BX276" s="15">
        <f t="shared" si="1739"/>
        <v>1.67642610904295E-9</v>
      </c>
      <c r="BY276" s="15">
        <f t="shared" si="1739"/>
        <v>0</v>
      </c>
      <c r="BZ276" s="15">
        <f t="shared" si="1739"/>
        <v>1.67642610904295E-9</v>
      </c>
      <c r="CA276" s="15">
        <f t="shared" si="1739"/>
        <v>-2.1827872842550278E-11</v>
      </c>
      <c r="CB276" s="15">
        <f t="shared" si="1739"/>
        <v>1.255102688446641E-9</v>
      </c>
      <c r="CC276" s="15">
        <f t="shared" si="1739"/>
        <v>0</v>
      </c>
      <c r="CD276" s="15">
        <f t="shared" si="1739"/>
        <v>1.7207639757543802E-9</v>
      </c>
      <c r="CE276" s="15">
        <f t="shared" si="1739"/>
        <v>1.6370904631912708E-11</v>
      </c>
      <c r="CF276" s="15">
        <f t="shared" si="1739"/>
        <v>9.3677954282611609E-10</v>
      </c>
      <c r="CG276" s="15">
        <f t="shared" si="1739"/>
        <v>0</v>
      </c>
      <c r="CH276" s="15">
        <f t="shared" si="1739"/>
        <v>9.0767571236938238E-10</v>
      </c>
      <c r="CI276" s="15">
        <f t="shared" si="1739"/>
        <v>2.9103830456733704E-11</v>
      </c>
      <c r="CJ276" s="15">
        <f t="shared" si="1739"/>
        <v>9.3677954282611609E-10</v>
      </c>
      <c r="CK276" s="15">
        <f t="shared" si="1739"/>
        <v>0</v>
      </c>
      <c r="CL276" s="15">
        <f t="shared" si="1739"/>
        <v>9.0767571236938238E-10</v>
      </c>
      <c r="CM276" s="15">
        <f t="shared" si="1739"/>
        <v>0</v>
      </c>
      <c r="CN276" s="15"/>
      <c r="CO276" s="33"/>
    </row>
    <row r="277" spans="1:93" x14ac:dyDescent="0.35"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79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47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47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47"/>
      <c r="CN277" s="15"/>
      <c r="CO277" s="33"/>
    </row>
    <row r="278" spans="1:93" x14ac:dyDescent="0.35"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79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47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47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47"/>
      <c r="CN278" s="15"/>
      <c r="CO278" s="33"/>
    </row>
  </sheetData>
  <sheetProtection password="CF5C" sheet="1" objects="1" scenarios="1"/>
  <autoFilter ref="A17:CQ276">
    <filterColumn colId="93">
      <filters blank="1"/>
    </filterColumn>
  </autoFilter>
  <mergeCells count="124">
    <mergeCell ref="A229:A230"/>
    <mergeCell ref="B229:B230"/>
    <mergeCell ref="A80:A81"/>
    <mergeCell ref="B80:B81"/>
    <mergeCell ref="A82:A83"/>
    <mergeCell ref="B82:B83"/>
    <mergeCell ref="A227:A228"/>
    <mergeCell ref="B227:B228"/>
    <mergeCell ref="A220:A221"/>
    <mergeCell ref="A108:A109"/>
    <mergeCell ref="A96:A97"/>
    <mergeCell ref="A105:A106"/>
    <mergeCell ref="B275:C275"/>
    <mergeCell ref="B274:C274"/>
    <mergeCell ref="D16:D17"/>
    <mergeCell ref="B268:C268"/>
    <mergeCell ref="B269:C269"/>
    <mergeCell ref="B270:C270"/>
    <mergeCell ref="B267:C267"/>
    <mergeCell ref="B266:C266"/>
    <mergeCell ref="B16:B17"/>
    <mergeCell ref="C16:C17"/>
    <mergeCell ref="B264:C264"/>
    <mergeCell ref="B265:C265"/>
    <mergeCell ref="B96:B97"/>
    <mergeCell ref="B220:B221"/>
    <mergeCell ref="B108:B109"/>
    <mergeCell ref="B105:B106"/>
    <mergeCell ref="A78:A79"/>
    <mergeCell ref="B78:B79"/>
    <mergeCell ref="AW16:AW17"/>
    <mergeCell ref="AT16:AT17"/>
    <mergeCell ref="AU16:AU17"/>
    <mergeCell ref="W16:W17"/>
    <mergeCell ref="X16:X17"/>
    <mergeCell ref="G16:G17"/>
    <mergeCell ref="I16:I17"/>
    <mergeCell ref="J16:J17"/>
    <mergeCell ref="Q16:Q17"/>
    <mergeCell ref="U16:U17"/>
    <mergeCell ref="V16:V17"/>
    <mergeCell ref="R16:R17"/>
    <mergeCell ref="AG16:AG17"/>
    <mergeCell ref="AH16:AH17"/>
    <mergeCell ref="AQ16:AQ17"/>
    <mergeCell ref="AC16:AC17"/>
    <mergeCell ref="Y16:Y17"/>
    <mergeCell ref="Z16:Z17"/>
    <mergeCell ref="A16:A17"/>
    <mergeCell ref="A27:A28"/>
    <mergeCell ref="O16:O17"/>
    <mergeCell ref="E16:E17"/>
    <mergeCell ref="F16:F17"/>
    <mergeCell ref="BF16:BF17"/>
    <mergeCell ref="BG16:BG17"/>
    <mergeCell ref="BH16:BH17"/>
    <mergeCell ref="BI16:BI17"/>
    <mergeCell ref="A43:A48"/>
    <mergeCell ref="H16:H17"/>
    <mergeCell ref="K16:K17"/>
    <mergeCell ref="L16:L17"/>
    <mergeCell ref="M16:M17"/>
    <mergeCell ref="P16:P17"/>
    <mergeCell ref="N16:N17"/>
    <mergeCell ref="AX16:AX17"/>
    <mergeCell ref="AY16:AY17"/>
    <mergeCell ref="AR16:AR17"/>
    <mergeCell ref="AI16:AI17"/>
    <mergeCell ref="AJ16:AJ17"/>
    <mergeCell ref="AD16:AD17"/>
    <mergeCell ref="AE16:AE17"/>
    <mergeCell ref="AF16:AF17"/>
    <mergeCell ref="AO16:AO17"/>
    <mergeCell ref="AS16:AS17"/>
    <mergeCell ref="AA16:AA17"/>
    <mergeCell ref="AB16:AB17"/>
    <mergeCell ref="BS16:BS17"/>
    <mergeCell ref="AP16:AP17"/>
    <mergeCell ref="S16:S17"/>
    <mergeCell ref="CG16:CG17"/>
    <mergeCell ref="CH16:CH17"/>
    <mergeCell ref="BR16:BR17"/>
    <mergeCell ref="BL16:BL17"/>
    <mergeCell ref="BZ16:BZ17"/>
    <mergeCell ref="BW16:BW17"/>
    <mergeCell ref="BT16:BT17"/>
    <mergeCell ref="BX16:BX17"/>
    <mergeCell ref="BU16:BU17"/>
    <mergeCell ref="BV16:BV17"/>
    <mergeCell ref="BM16:BM17"/>
    <mergeCell ref="T16:T17"/>
    <mergeCell ref="AV16:AV17"/>
    <mergeCell ref="AK16:AK17"/>
    <mergeCell ref="AL16:AL17"/>
    <mergeCell ref="BN16:BN17"/>
    <mergeCell ref="BO16:BO17"/>
    <mergeCell ref="AM16:AM17"/>
    <mergeCell ref="AN16:AN17"/>
    <mergeCell ref="BP16:BP17"/>
    <mergeCell ref="BQ16:BQ17"/>
    <mergeCell ref="BQ4:CN4"/>
    <mergeCell ref="CM16:CM17"/>
    <mergeCell ref="CN16:CN17"/>
    <mergeCell ref="A11:CN11"/>
    <mergeCell ref="A12:CN13"/>
    <mergeCell ref="BB16:BB17"/>
    <mergeCell ref="BC16:BC17"/>
    <mergeCell ref="CK16:CK17"/>
    <mergeCell ref="CL16:CL17"/>
    <mergeCell ref="AZ16:AZ17"/>
    <mergeCell ref="BA16:BA17"/>
    <mergeCell ref="CC16:CC17"/>
    <mergeCell ref="CD16:CD17"/>
    <mergeCell ref="CA16:CA17"/>
    <mergeCell ref="CB16:CB17"/>
    <mergeCell ref="BY16:BY17"/>
    <mergeCell ref="BD16:BD17"/>
    <mergeCell ref="BE16:BE17"/>
    <mergeCell ref="CE16:CE17"/>
    <mergeCell ref="CF16:CF17"/>
    <mergeCell ref="BJ16:BJ17"/>
    <mergeCell ref="BK16:BK17"/>
    <mergeCell ref="CI16:CI17"/>
    <mergeCell ref="CJ16:CJ17"/>
  </mergeCells>
  <printOptions horizontalCentered="1"/>
  <pageMargins left="0.78740157480314965" right="0.11811023622047245" top="0.34" bottom="0.39370078740157483" header="0.64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2022-11-15T09:25:15Z</cp:lastPrinted>
  <dcterms:created xsi:type="dcterms:W3CDTF">2014-02-04T08:37:28Z</dcterms:created>
  <dcterms:modified xsi:type="dcterms:W3CDTF">2022-11-15T09:25:23Z</dcterms:modified>
</cp:coreProperties>
</file>