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22 год\18. декабрь\"/>
    </mc:Choice>
  </mc:AlternateContent>
  <bookViews>
    <workbookView xWindow="0" yWindow="0" windowWidth="23040" windowHeight="9375"/>
  </bookViews>
  <sheets>
    <sheet name="2022-2024" sheetId="1" r:id="rId1"/>
  </sheets>
  <definedNames>
    <definedName name="_xlnm._FilterDatabase" localSheetId="0" hidden="1">'2022-2024'!$A$14:$CW$274</definedName>
    <definedName name="_xlnm.Print_Titles" localSheetId="0">'2022-2024'!$13:$14</definedName>
    <definedName name="_xlnm.Print_Area" localSheetId="0">'2022-2024'!$A$1:$CT$273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113" i="1" l="1"/>
  <c r="CS162" i="1" l="1"/>
  <c r="BT162" i="1"/>
  <c r="AO162" i="1"/>
  <c r="CT214" i="1"/>
  <c r="BU214" i="1"/>
  <c r="AP214" i="1"/>
  <c r="CS273" i="1" l="1"/>
  <c r="CS272" i="1"/>
  <c r="CS271" i="1"/>
  <c r="CS270" i="1"/>
  <c r="CS269" i="1"/>
  <c r="CS263" i="1"/>
  <c r="CS253" i="1"/>
  <c r="CS238" i="1"/>
  <c r="CS228" i="1"/>
  <c r="CS221" i="1" s="1"/>
  <c r="CS224" i="1"/>
  <c r="CS223" i="1"/>
  <c r="CS217" i="1"/>
  <c r="CS215" i="1"/>
  <c r="CS206" i="1"/>
  <c r="CS201" i="1"/>
  <c r="CS197" i="1"/>
  <c r="CS193" i="1"/>
  <c r="CS189" i="1"/>
  <c r="CS185" i="1"/>
  <c r="CS180" i="1"/>
  <c r="CS176" i="1"/>
  <c r="CS172" i="1"/>
  <c r="CS163" i="1"/>
  <c r="CS259" i="1" s="1"/>
  <c r="CS156" i="1"/>
  <c r="CS141" i="1"/>
  <c r="CS140" i="1"/>
  <c r="CS139" i="1"/>
  <c r="CS133" i="1"/>
  <c r="CS122" i="1"/>
  <c r="CS119" i="1"/>
  <c r="CS116" i="1"/>
  <c r="CS111" i="1"/>
  <c r="CS266" i="1" s="1"/>
  <c r="CS92" i="1"/>
  <c r="CS91" i="1"/>
  <c r="CS90" i="1"/>
  <c r="CS89" i="1"/>
  <c r="CS63" i="1"/>
  <c r="CS58" i="1"/>
  <c r="CS54" i="1"/>
  <c r="CS45" i="1"/>
  <c r="CS35" i="1"/>
  <c r="CS268" i="1" s="1"/>
  <c r="CS30" i="1"/>
  <c r="CS25" i="1"/>
  <c r="CS19" i="1"/>
  <c r="CS261" i="1" s="1"/>
  <c r="CS18" i="1"/>
  <c r="CS17" i="1"/>
  <c r="BT273" i="1"/>
  <c r="BT272" i="1"/>
  <c r="BT271" i="1"/>
  <c r="BT270" i="1"/>
  <c r="BT269" i="1"/>
  <c r="BT263" i="1"/>
  <c r="BT253" i="1"/>
  <c r="BT238" i="1"/>
  <c r="BT228" i="1"/>
  <c r="BT221" i="1" s="1"/>
  <c r="BT224" i="1"/>
  <c r="BT223" i="1"/>
  <c r="BT217" i="1"/>
  <c r="BT215" i="1"/>
  <c r="BT206" i="1"/>
  <c r="BT201" i="1"/>
  <c r="BT197" i="1"/>
  <c r="BT193" i="1"/>
  <c r="BT189" i="1"/>
  <c r="BT185" i="1"/>
  <c r="BT180" i="1"/>
  <c r="BT176" i="1"/>
  <c r="BT172" i="1"/>
  <c r="BT163" i="1"/>
  <c r="BT259" i="1" s="1"/>
  <c r="BT156" i="1"/>
  <c r="BT141" i="1"/>
  <c r="BT137" i="1" s="1"/>
  <c r="BT140" i="1"/>
  <c r="BT139" i="1"/>
  <c r="BT133" i="1"/>
  <c r="BT129" i="1"/>
  <c r="BT126" i="1"/>
  <c r="BT122" i="1"/>
  <c r="BT119" i="1"/>
  <c r="BT116" i="1"/>
  <c r="BT111" i="1"/>
  <c r="BT92" i="1"/>
  <c r="BT262" i="1" s="1"/>
  <c r="BT91" i="1"/>
  <c r="BT90" i="1"/>
  <c r="BT89" i="1"/>
  <c r="BT63" i="1"/>
  <c r="BT58" i="1"/>
  <c r="BT54" i="1"/>
  <c r="BT45" i="1"/>
  <c r="BT35" i="1"/>
  <c r="BT268" i="1" s="1"/>
  <c r="BT30" i="1"/>
  <c r="BT25" i="1"/>
  <c r="BT19" i="1"/>
  <c r="BT18" i="1"/>
  <c r="BT17" i="1"/>
  <c r="AO273" i="1"/>
  <c r="AO272" i="1"/>
  <c r="AO271" i="1"/>
  <c r="AO270" i="1"/>
  <c r="AO269" i="1"/>
  <c r="AO253" i="1"/>
  <c r="AO238" i="1"/>
  <c r="AO228" i="1"/>
  <c r="AO221" i="1" s="1"/>
  <c r="AO224" i="1"/>
  <c r="AO223" i="1"/>
  <c r="AO217" i="1"/>
  <c r="AO215" i="1"/>
  <c r="AO209" i="1"/>
  <c r="AO206" i="1"/>
  <c r="AO201" i="1"/>
  <c r="AO197" i="1"/>
  <c r="AO193" i="1"/>
  <c r="AO189" i="1"/>
  <c r="AO185" i="1"/>
  <c r="AO180" i="1"/>
  <c r="AO176" i="1"/>
  <c r="AO172" i="1"/>
  <c r="AO164" i="1"/>
  <c r="AO163" i="1"/>
  <c r="AO259" i="1" s="1"/>
  <c r="AO156" i="1"/>
  <c r="AO141" i="1"/>
  <c r="AO140" i="1"/>
  <c r="AO139" i="1"/>
  <c r="AO129" i="1"/>
  <c r="AO126" i="1"/>
  <c r="AO122" i="1"/>
  <c r="AO119" i="1"/>
  <c r="AO116" i="1"/>
  <c r="AO111" i="1"/>
  <c r="AO92" i="1"/>
  <c r="AO91" i="1"/>
  <c r="AO90" i="1"/>
  <c r="AO89" i="1"/>
  <c r="AO63" i="1"/>
  <c r="AO58" i="1"/>
  <c r="AO54" i="1"/>
  <c r="AO45" i="1"/>
  <c r="AO40" i="1"/>
  <c r="AO35" i="1"/>
  <c r="AO30" i="1"/>
  <c r="AO25" i="1"/>
  <c r="AO20" i="1"/>
  <c r="AO263" i="1" s="1"/>
  <c r="AO19" i="1"/>
  <c r="AO18" i="1"/>
  <c r="AO17" i="1"/>
  <c r="BT265" i="1" l="1"/>
  <c r="AO261" i="1"/>
  <c r="AO268" i="1"/>
  <c r="BT15" i="1"/>
  <c r="BT160" i="1"/>
  <c r="CS267" i="1"/>
  <c r="CS137" i="1"/>
  <c r="AO266" i="1"/>
  <c r="AO137" i="1"/>
  <c r="AO267" i="1"/>
  <c r="AO160" i="1"/>
  <c r="BT267" i="1"/>
  <c r="CS15" i="1"/>
  <c r="BT261" i="1"/>
  <c r="BT266" i="1"/>
  <c r="CS260" i="1"/>
  <c r="CS160" i="1"/>
  <c r="AO15" i="1"/>
  <c r="CS87" i="1"/>
  <c r="CS262" i="1"/>
  <c r="CS265" i="1"/>
  <c r="BT87" i="1"/>
  <c r="BT260" i="1"/>
  <c r="AO265" i="1"/>
  <c r="AO87" i="1"/>
  <c r="AO260" i="1"/>
  <c r="AO262" i="1"/>
  <c r="AM113" i="1"/>
  <c r="BT257" i="1" l="1"/>
  <c r="BT274" i="1" s="1"/>
  <c r="CS257" i="1"/>
  <c r="CS274" i="1" s="1"/>
  <c r="AO257" i="1"/>
  <c r="AL135" i="1"/>
  <c r="AN135" i="1" s="1"/>
  <c r="AP135" i="1" s="1"/>
  <c r="AL136" i="1"/>
  <c r="AN136" i="1" s="1"/>
  <c r="AP136" i="1" s="1"/>
  <c r="AO274" i="1" l="1"/>
  <c r="CQ89" i="1"/>
  <c r="BR89" i="1"/>
  <c r="AM89" i="1"/>
  <c r="CQ92" i="1"/>
  <c r="BR92" i="1"/>
  <c r="AM92" i="1"/>
  <c r="CQ133" i="1"/>
  <c r="BR133" i="1"/>
  <c r="CN135" i="1"/>
  <c r="CP135" i="1" s="1"/>
  <c r="CR135" i="1" s="1"/>
  <c r="CT135" i="1" s="1"/>
  <c r="CN136" i="1"/>
  <c r="CP136" i="1" s="1"/>
  <c r="CR136" i="1" s="1"/>
  <c r="CT136" i="1" s="1"/>
  <c r="BK135" i="1"/>
  <c r="BM135" i="1" s="1"/>
  <c r="BO135" i="1" s="1"/>
  <c r="BQ135" i="1" s="1"/>
  <c r="BS135" i="1" s="1"/>
  <c r="BU135" i="1" s="1"/>
  <c r="BK136" i="1"/>
  <c r="BM136" i="1" s="1"/>
  <c r="BO136" i="1" s="1"/>
  <c r="BQ136" i="1" s="1"/>
  <c r="BS136" i="1" s="1"/>
  <c r="BU136" i="1" s="1"/>
  <c r="BR273" i="1" l="1"/>
  <c r="BR272" i="1"/>
  <c r="BR271" i="1"/>
  <c r="BR270" i="1"/>
  <c r="BR269" i="1"/>
  <c r="BR263" i="1"/>
  <c r="BR253" i="1"/>
  <c r="BR238" i="1"/>
  <c r="BR228" i="1"/>
  <c r="BR221" i="1" s="1"/>
  <c r="BR224" i="1"/>
  <c r="BR223" i="1"/>
  <c r="BR217" i="1"/>
  <c r="BR215" i="1"/>
  <c r="BR206" i="1"/>
  <c r="BR201" i="1"/>
  <c r="BR197" i="1"/>
  <c r="BR193" i="1"/>
  <c r="BR189" i="1"/>
  <c r="BR185" i="1"/>
  <c r="BR180" i="1"/>
  <c r="BR176" i="1"/>
  <c r="BR172" i="1"/>
  <c r="BR163" i="1"/>
  <c r="BR259" i="1" s="1"/>
  <c r="BR162" i="1"/>
  <c r="BR156" i="1"/>
  <c r="BR141" i="1"/>
  <c r="BR140" i="1"/>
  <c r="BR139" i="1"/>
  <c r="BR129" i="1"/>
  <c r="BR126" i="1"/>
  <c r="BR122" i="1"/>
  <c r="BR119" i="1"/>
  <c r="BR116" i="1"/>
  <c r="BR111" i="1"/>
  <c r="BR262" i="1"/>
  <c r="BR91" i="1"/>
  <c r="BR90" i="1"/>
  <c r="BR63" i="1"/>
  <c r="BR58" i="1"/>
  <c r="BR54" i="1"/>
  <c r="BR45" i="1"/>
  <c r="BR35" i="1"/>
  <c r="BR30" i="1"/>
  <c r="BR25" i="1"/>
  <c r="BR19" i="1"/>
  <c r="BR18" i="1"/>
  <c r="BR17" i="1"/>
  <c r="AM273" i="1"/>
  <c r="AM272" i="1"/>
  <c r="AM271" i="1"/>
  <c r="AM270" i="1"/>
  <c r="AM269" i="1"/>
  <c r="AM253" i="1"/>
  <c r="AM238" i="1"/>
  <c r="AM228" i="1"/>
  <c r="AM221" i="1" s="1"/>
  <c r="AM224" i="1"/>
  <c r="AM223" i="1"/>
  <c r="AM217" i="1"/>
  <c r="AM215" i="1"/>
  <c r="AM209" i="1"/>
  <c r="AM206" i="1"/>
  <c r="AM201" i="1"/>
  <c r="AM197" i="1"/>
  <c r="AM193" i="1"/>
  <c r="AM189" i="1"/>
  <c r="AM185" i="1"/>
  <c r="AM180" i="1"/>
  <c r="AM176" i="1"/>
  <c r="AM172" i="1"/>
  <c r="AM164" i="1"/>
  <c r="AM163" i="1"/>
  <c r="AM259" i="1" s="1"/>
  <c r="AM162" i="1"/>
  <c r="AM156" i="1"/>
  <c r="AM141" i="1"/>
  <c r="AM140" i="1"/>
  <c r="AM139" i="1"/>
  <c r="AM129" i="1"/>
  <c r="AM126" i="1"/>
  <c r="AM122" i="1"/>
  <c r="AM119" i="1"/>
  <c r="AM116" i="1"/>
  <c r="AM111" i="1"/>
  <c r="AM262" i="1"/>
  <c r="AM91" i="1"/>
  <c r="AM90" i="1"/>
  <c r="AM63" i="1"/>
  <c r="AM58" i="1"/>
  <c r="AM54" i="1"/>
  <c r="AM45" i="1"/>
  <c r="AM40" i="1"/>
  <c r="AM35" i="1"/>
  <c r="AM30" i="1"/>
  <c r="AM25" i="1"/>
  <c r="AM20" i="1"/>
  <c r="AM263" i="1" s="1"/>
  <c r="AM19" i="1"/>
  <c r="AM18" i="1"/>
  <c r="AM17" i="1"/>
  <c r="AM137" i="1" l="1"/>
  <c r="AM160" i="1"/>
  <c r="AM260" i="1"/>
  <c r="BR260" i="1"/>
  <c r="BR266" i="1"/>
  <c r="AM15" i="1"/>
  <c r="AM268" i="1"/>
  <c r="BR261" i="1"/>
  <c r="BR268" i="1"/>
  <c r="BR15" i="1"/>
  <c r="AM261" i="1"/>
  <c r="BR87" i="1"/>
  <c r="BR267" i="1"/>
  <c r="BR265" i="1"/>
  <c r="BR137" i="1"/>
  <c r="BR160" i="1"/>
  <c r="AM266" i="1"/>
  <c r="AM87" i="1"/>
  <c r="AM265" i="1"/>
  <c r="AM267" i="1"/>
  <c r="BP273" i="1"/>
  <c r="BP272" i="1"/>
  <c r="BP271" i="1"/>
  <c r="BP270" i="1"/>
  <c r="BP269" i="1"/>
  <c r="BP263" i="1"/>
  <c r="BP253" i="1"/>
  <c r="BP238" i="1"/>
  <c r="BP228" i="1"/>
  <c r="BP221" i="1" s="1"/>
  <c r="BP224" i="1"/>
  <c r="BP223" i="1"/>
  <c r="BP217" i="1"/>
  <c r="BP215" i="1"/>
  <c r="BP206" i="1"/>
  <c r="BP201" i="1"/>
  <c r="BP197" i="1"/>
  <c r="BP193" i="1"/>
  <c r="BP189" i="1"/>
  <c r="BP185" i="1"/>
  <c r="BP180" i="1"/>
  <c r="BP176" i="1"/>
  <c r="BP172" i="1"/>
  <c r="BP163" i="1"/>
  <c r="BP259" i="1" s="1"/>
  <c r="BP162" i="1"/>
  <c r="BP156" i="1"/>
  <c r="BP141" i="1"/>
  <c r="BP140" i="1"/>
  <c r="BP139" i="1"/>
  <c r="BP129" i="1"/>
  <c r="BP126" i="1"/>
  <c r="BP122" i="1"/>
  <c r="BP119" i="1"/>
  <c r="BP116" i="1"/>
  <c r="BP111" i="1"/>
  <c r="BP92" i="1"/>
  <c r="BP262" i="1" s="1"/>
  <c r="BP91" i="1"/>
  <c r="BP90" i="1"/>
  <c r="BP89" i="1"/>
  <c r="BP63" i="1"/>
  <c r="BP58" i="1"/>
  <c r="BP54" i="1"/>
  <c r="BP45" i="1"/>
  <c r="BP35" i="1"/>
  <c r="BP268" i="1" s="1"/>
  <c r="BP30" i="1"/>
  <c r="BP25" i="1"/>
  <c r="BP19" i="1"/>
  <c r="BP18" i="1"/>
  <c r="BP17" i="1"/>
  <c r="AM257" i="1" l="1"/>
  <c r="BR257" i="1"/>
  <c r="BR274" i="1" s="1"/>
  <c r="BP261" i="1"/>
  <c r="BP266" i="1"/>
  <c r="BP267" i="1"/>
  <c r="BP15" i="1"/>
  <c r="BP87" i="1"/>
  <c r="BP137" i="1"/>
  <c r="BP160" i="1"/>
  <c r="BP260" i="1"/>
  <c r="AM274" i="1"/>
  <c r="BP265" i="1"/>
  <c r="AK273" i="1"/>
  <c r="AK272" i="1"/>
  <c r="AK271" i="1"/>
  <c r="AK270" i="1"/>
  <c r="AK269" i="1"/>
  <c r="AK253" i="1"/>
  <c r="AK238" i="1"/>
  <c r="AK228" i="1"/>
  <c r="AK221" i="1" s="1"/>
  <c r="AK224" i="1"/>
  <c r="AK223" i="1"/>
  <c r="AK217" i="1"/>
  <c r="AK215" i="1"/>
  <c r="AK209" i="1"/>
  <c r="AK206" i="1"/>
  <c r="AK201" i="1"/>
  <c r="AK197" i="1"/>
  <c r="AK193" i="1"/>
  <c r="AK189" i="1"/>
  <c r="AK185" i="1"/>
  <c r="AK180" i="1"/>
  <c r="AK176" i="1"/>
  <c r="AK172" i="1"/>
  <c r="AK164" i="1"/>
  <c r="AK163" i="1"/>
  <c r="AK259" i="1" s="1"/>
  <c r="AK162" i="1"/>
  <c r="AK156" i="1"/>
  <c r="AK141" i="1"/>
  <c r="AK140" i="1"/>
  <c r="AK139" i="1"/>
  <c r="AK129" i="1"/>
  <c r="AK126" i="1"/>
  <c r="AK122" i="1"/>
  <c r="AK119" i="1"/>
  <c r="AK116" i="1"/>
  <c r="AK111" i="1"/>
  <c r="AK92" i="1"/>
  <c r="AK262" i="1" s="1"/>
  <c r="AK91" i="1"/>
  <c r="AK90" i="1"/>
  <c r="AK89" i="1"/>
  <c r="AK63" i="1"/>
  <c r="AK58" i="1"/>
  <c r="AK54" i="1"/>
  <c r="AK45" i="1"/>
  <c r="AK40" i="1"/>
  <c r="AK35" i="1"/>
  <c r="AK30" i="1"/>
  <c r="AK25" i="1"/>
  <c r="AK20" i="1"/>
  <c r="AK263" i="1" s="1"/>
  <c r="AK19" i="1"/>
  <c r="AK18" i="1"/>
  <c r="AK17" i="1"/>
  <c r="AK260" i="1" l="1"/>
  <c r="BP257" i="1"/>
  <c r="BP274" i="1" s="1"/>
  <c r="AK15" i="1"/>
  <c r="AK160" i="1"/>
  <c r="AK261" i="1"/>
  <c r="AK268" i="1"/>
  <c r="AK266" i="1"/>
  <c r="AK87" i="1"/>
  <c r="AK137" i="1"/>
  <c r="AK265" i="1"/>
  <c r="AK267" i="1"/>
  <c r="CQ273" i="1"/>
  <c r="CQ272" i="1"/>
  <c r="CQ271" i="1"/>
  <c r="CQ270" i="1"/>
  <c r="CQ269" i="1"/>
  <c r="CQ263" i="1"/>
  <c r="CQ253" i="1"/>
  <c r="CQ238" i="1"/>
  <c r="CQ228" i="1"/>
  <c r="CQ221" i="1" s="1"/>
  <c r="CQ224" i="1"/>
  <c r="CQ223" i="1"/>
  <c r="CQ217" i="1"/>
  <c r="CQ215" i="1"/>
  <c r="CQ206" i="1"/>
  <c r="CQ201" i="1"/>
  <c r="CQ197" i="1"/>
  <c r="CQ193" i="1"/>
  <c r="CQ189" i="1"/>
  <c r="CQ185" i="1"/>
  <c r="CQ180" i="1"/>
  <c r="CQ176" i="1"/>
  <c r="CQ172" i="1"/>
  <c r="CQ163" i="1"/>
  <c r="CQ259" i="1" s="1"/>
  <c r="CQ162" i="1"/>
  <c r="CQ156" i="1"/>
  <c r="CQ141" i="1"/>
  <c r="CQ140" i="1"/>
  <c r="CQ139" i="1"/>
  <c r="CQ122" i="1"/>
  <c r="CQ119" i="1"/>
  <c r="CQ116" i="1"/>
  <c r="CQ111" i="1"/>
  <c r="CQ262" i="1"/>
  <c r="CQ91" i="1"/>
  <c r="CQ90" i="1"/>
  <c r="CQ63" i="1"/>
  <c r="CQ58" i="1"/>
  <c r="CQ54" i="1"/>
  <c r="CQ45" i="1"/>
  <c r="CQ35" i="1"/>
  <c r="CQ268" i="1" s="1"/>
  <c r="CQ30" i="1"/>
  <c r="CQ25" i="1"/>
  <c r="CQ19" i="1"/>
  <c r="CQ18" i="1"/>
  <c r="CQ17" i="1"/>
  <c r="BN273" i="1"/>
  <c r="BN272" i="1"/>
  <c r="BN271" i="1"/>
  <c r="BN270" i="1"/>
  <c r="BN269" i="1"/>
  <c r="BN263" i="1"/>
  <c r="BN253" i="1"/>
  <c r="BN238" i="1"/>
  <c r="BN228" i="1"/>
  <c r="BN221" i="1" s="1"/>
  <c r="BN224" i="1"/>
  <c r="BN223" i="1"/>
  <c r="BN217" i="1"/>
  <c r="BN215" i="1"/>
  <c r="BN206" i="1"/>
  <c r="BN201" i="1"/>
  <c r="BN197" i="1"/>
  <c r="BN193" i="1"/>
  <c r="BN189" i="1"/>
  <c r="BN185" i="1"/>
  <c r="BN180" i="1"/>
  <c r="BN176" i="1"/>
  <c r="BN172" i="1"/>
  <c r="BN163" i="1"/>
  <c r="BN259" i="1" s="1"/>
  <c r="BN162" i="1"/>
  <c r="BN156" i="1"/>
  <c r="BN141" i="1"/>
  <c r="BN140" i="1"/>
  <c r="BN139" i="1"/>
  <c r="BN129" i="1"/>
  <c r="BN126" i="1"/>
  <c r="BN122" i="1"/>
  <c r="BN119" i="1"/>
  <c r="BN116" i="1"/>
  <c r="BN111" i="1"/>
  <c r="BN92" i="1"/>
  <c r="BN91" i="1"/>
  <c r="BN90" i="1"/>
  <c r="BN89" i="1"/>
  <c r="BN63" i="1"/>
  <c r="BN58" i="1"/>
  <c r="BN54" i="1"/>
  <c r="BN45" i="1"/>
  <c r="BN35" i="1"/>
  <c r="BN268" i="1" s="1"/>
  <c r="BN30" i="1"/>
  <c r="BN25" i="1"/>
  <c r="BN19" i="1"/>
  <c r="BN18" i="1"/>
  <c r="BN17" i="1"/>
  <c r="AI273" i="1"/>
  <c r="AI272" i="1"/>
  <c r="AI271" i="1"/>
  <c r="AI270" i="1"/>
  <c r="AI269" i="1"/>
  <c r="AI253" i="1"/>
  <c r="AI238" i="1"/>
  <c r="AI228" i="1"/>
  <c r="AI221" i="1" s="1"/>
  <c r="AI224" i="1"/>
  <c r="AI223" i="1"/>
  <c r="AI217" i="1"/>
  <c r="AI215" i="1"/>
  <c r="AI209" i="1"/>
  <c r="AI206" i="1"/>
  <c r="AI201" i="1"/>
  <c r="AI197" i="1"/>
  <c r="AI193" i="1"/>
  <c r="AI189" i="1"/>
  <c r="AI185" i="1"/>
  <c r="AI180" i="1"/>
  <c r="AI176" i="1"/>
  <c r="AI172" i="1"/>
  <c r="AI164" i="1"/>
  <c r="AI163" i="1"/>
  <c r="AI259" i="1" s="1"/>
  <c r="AI162" i="1"/>
  <c r="AI156" i="1"/>
  <c r="AI141" i="1"/>
  <c r="AI140" i="1"/>
  <c r="AI139" i="1"/>
  <c r="AI129" i="1"/>
  <c r="AI126" i="1"/>
  <c r="AI122" i="1"/>
  <c r="AI119" i="1"/>
  <c r="AI116" i="1"/>
  <c r="AI111" i="1"/>
  <c r="AI92" i="1"/>
  <c r="AI262" i="1" s="1"/>
  <c r="AI91" i="1"/>
  <c r="AI90" i="1"/>
  <c r="AI89" i="1"/>
  <c r="AI63" i="1"/>
  <c r="AI58" i="1"/>
  <c r="AI54" i="1"/>
  <c r="AI45" i="1"/>
  <c r="AI40" i="1"/>
  <c r="AI35" i="1"/>
  <c r="AI30" i="1"/>
  <c r="AI25" i="1"/>
  <c r="AI20" i="1"/>
  <c r="AI263" i="1" s="1"/>
  <c r="AI19" i="1"/>
  <c r="AI18" i="1"/>
  <c r="AI17" i="1"/>
  <c r="AK257" i="1" l="1"/>
  <c r="AI261" i="1"/>
  <c r="AI160" i="1"/>
  <c r="BN265" i="1"/>
  <c r="CQ261" i="1"/>
  <c r="BN260" i="1"/>
  <c r="AI268" i="1"/>
  <c r="BN15" i="1"/>
  <c r="BN137" i="1"/>
  <c r="CQ15" i="1"/>
  <c r="AI266" i="1"/>
  <c r="BN261" i="1"/>
  <c r="CQ260" i="1"/>
  <c r="CQ266" i="1"/>
  <c r="CQ160" i="1"/>
  <c r="BN266" i="1"/>
  <c r="AI260" i="1"/>
  <c r="AI137" i="1"/>
  <c r="AI15" i="1"/>
  <c r="CQ137" i="1"/>
  <c r="CQ265" i="1"/>
  <c r="CQ267" i="1"/>
  <c r="CQ87" i="1"/>
  <c r="BN267" i="1"/>
  <c r="BN160" i="1"/>
  <c r="BN87" i="1"/>
  <c r="BN262" i="1"/>
  <c r="AI87" i="1"/>
  <c r="AI265" i="1"/>
  <c r="AI267" i="1"/>
  <c r="AG273" i="1"/>
  <c r="AG272" i="1"/>
  <c r="AG271" i="1"/>
  <c r="AG270" i="1"/>
  <c r="AG269" i="1"/>
  <c r="AG253" i="1"/>
  <c r="AG238" i="1"/>
  <c r="AG228" i="1"/>
  <c r="AG224" i="1"/>
  <c r="AG223" i="1"/>
  <c r="AG217" i="1"/>
  <c r="AG215" i="1"/>
  <c r="AG209" i="1"/>
  <c r="AG206" i="1"/>
  <c r="AG201" i="1"/>
  <c r="AG197" i="1"/>
  <c r="AG193" i="1"/>
  <c r="AG189" i="1"/>
  <c r="AG185" i="1"/>
  <c r="AG180" i="1"/>
  <c r="AG176" i="1"/>
  <c r="AG172" i="1"/>
  <c r="AG164" i="1"/>
  <c r="AG163" i="1"/>
  <c r="AG259" i="1" s="1"/>
  <c r="AG162" i="1"/>
  <c r="AG156" i="1"/>
  <c r="AG141" i="1"/>
  <c r="AG140" i="1"/>
  <c r="AG139" i="1"/>
  <c r="AG129" i="1"/>
  <c r="AG126" i="1"/>
  <c r="AG122" i="1"/>
  <c r="AG119" i="1"/>
  <c r="AG116" i="1"/>
  <c r="AG111" i="1"/>
  <c r="AG92" i="1"/>
  <c r="AG262" i="1" s="1"/>
  <c r="AG91" i="1"/>
  <c r="AG90" i="1"/>
  <c r="AG89" i="1"/>
  <c r="AG63" i="1"/>
  <c r="AG58" i="1"/>
  <c r="AG54" i="1"/>
  <c r="AG45" i="1"/>
  <c r="AG40" i="1"/>
  <c r="AG35" i="1"/>
  <c r="AG30" i="1"/>
  <c r="AG25" i="1"/>
  <c r="AG20" i="1"/>
  <c r="AG263" i="1" s="1"/>
  <c r="AG19" i="1"/>
  <c r="AG18" i="1"/>
  <c r="AG17" i="1"/>
  <c r="AK274" i="1" l="1"/>
  <c r="AG261" i="1"/>
  <c r="AI257" i="1"/>
  <c r="AI274" i="1" s="1"/>
  <c r="CQ257" i="1"/>
  <c r="CQ274" i="1" s="1"/>
  <c r="BN257" i="1"/>
  <c r="BN274" i="1" s="1"/>
  <c r="AG266" i="1"/>
  <c r="AG268" i="1"/>
  <c r="AG260" i="1"/>
  <c r="AG137" i="1"/>
  <c r="AG87" i="1"/>
  <c r="AG221" i="1"/>
  <c r="AG160" i="1"/>
  <c r="AG15" i="1"/>
  <c r="AG265" i="1"/>
  <c r="AG267" i="1"/>
  <c r="CO273" i="1"/>
  <c r="CO272" i="1"/>
  <c r="CO271" i="1"/>
  <c r="CO270" i="1"/>
  <c r="CO269" i="1"/>
  <c r="CO263" i="1"/>
  <c r="CO253" i="1"/>
  <c r="CO238" i="1"/>
  <c r="CO228" i="1"/>
  <c r="CO221" i="1" s="1"/>
  <c r="CO224" i="1"/>
  <c r="CO223" i="1"/>
  <c r="CO217" i="1"/>
  <c r="CO215" i="1"/>
  <c r="CO206" i="1"/>
  <c r="CO201" i="1"/>
  <c r="CO197" i="1"/>
  <c r="CO193" i="1"/>
  <c r="CO189" i="1"/>
  <c r="CO185" i="1"/>
  <c r="CO180" i="1"/>
  <c r="CO176" i="1"/>
  <c r="CO172" i="1"/>
  <c r="CO163" i="1"/>
  <c r="CO259" i="1" s="1"/>
  <c r="CO162" i="1"/>
  <c r="CO156" i="1"/>
  <c r="CO141" i="1"/>
  <c r="CO140" i="1"/>
  <c r="CO139" i="1"/>
  <c r="CO122" i="1"/>
  <c r="CO119" i="1"/>
  <c r="CO116" i="1"/>
  <c r="CO111" i="1"/>
  <c r="CO92" i="1"/>
  <c r="CO262" i="1" s="1"/>
  <c r="CO91" i="1"/>
  <c r="CO90" i="1"/>
  <c r="CO89" i="1"/>
  <c r="CO63" i="1"/>
  <c r="CO58" i="1"/>
  <c r="CO54" i="1"/>
  <c r="CO45" i="1"/>
  <c r="CO35" i="1"/>
  <c r="CO268" i="1" s="1"/>
  <c r="CO30" i="1"/>
  <c r="CO25" i="1"/>
  <c r="CO19" i="1"/>
  <c r="CO18" i="1"/>
  <c r="CO17" i="1"/>
  <c r="BL273" i="1"/>
  <c r="BL272" i="1"/>
  <c r="BL271" i="1"/>
  <c r="BL270" i="1"/>
  <c r="BL269" i="1"/>
  <c r="BL263" i="1"/>
  <c r="BL253" i="1"/>
  <c r="BL238" i="1"/>
  <c r="BL228" i="1"/>
  <c r="BL221" i="1" s="1"/>
  <c r="BL224" i="1"/>
  <c r="BL223" i="1"/>
  <c r="BL217" i="1"/>
  <c r="BL215" i="1"/>
  <c r="BL206" i="1"/>
  <c r="BL201" i="1"/>
  <c r="BL197" i="1"/>
  <c r="BL193" i="1"/>
  <c r="BL189" i="1"/>
  <c r="BL185" i="1"/>
  <c r="BL180" i="1"/>
  <c r="BL176" i="1"/>
  <c r="BL172" i="1"/>
  <c r="BL163" i="1"/>
  <c r="BL259" i="1" s="1"/>
  <c r="BL162" i="1"/>
  <c r="BL156" i="1"/>
  <c r="BL141" i="1"/>
  <c r="BL140" i="1"/>
  <c r="BL139" i="1"/>
  <c r="BL129" i="1"/>
  <c r="BL126" i="1"/>
  <c r="BL122" i="1"/>
  <c r="BL119" i="1"/>
  <c r="BL116" i="1"/>
  <c r="BL111" i="1"/>
  <c r="BL92" i="1"/>
  <c r="BL91" i="1"/>
  <c r="BL90" i="1"/>
  <c r="BL89" i="1"/>
  <c r="BL63" i="1"/>
  <c r="BL58" i="1"/>
  <c r="BL54" i="1"/>
  <c r="BL45" i="1"/>
  <c r="BL35" i="1"/>
  <c r="BL30" i="1"/>
  <c r="BL25" i="1"/>
  <c r="BL19" i="1"/>
  <c r="BL18" i="1"/>
  <c r="BL17" i="1"/>
  <c r="AE273" i="1"/>
  <c r="AE272" i="1"/>
  <c r="AE271" i="1"/>
  <c r="AE270" i="1"/>
  <c r="AE269" i="1"/>
  <c r="AE253" i="1"/>
  <c r="AE238" i="1"/>
  <c r="AE228" i="1"/>
  <c r="AE221" i="1" s="1"/>
  <c r="AE224" i="1"/>
  <c r="AE223" i="1"/>
  <c r="AE217" i="1"/>
  <c r="AE215" i="1"/>
  <c r="AE209" i="1"/>
  <c r="AE206" i="1"/>
  <c r="AE201" i="1"/>
  <c r="AE197" i="1"/>
  <c r="AE193" i="1"/>
  <c r="AE189" i="1"/>
  <c r="AE185" i="1"/>
  <c r="AE180" i="1"/>
  <c r="AE176" i="1"/>
  <c r="AE172" i="1"/>
  <c r="AE164" i="1"/>
  <c r="AE163" i="1"/>
  <c r="AE259" i="1" s="1"/>
  <c r="AE162" i="1"/>
  <c r="AE156" i="1"/>
  <c r="AE141" i="1"/>
  <c r="AE140" i="1"/>
  <c r="AE139" i="1"/>
  <c r="AE129" i="1"/>
  <c r="AE126" i="1"/>
  <c r="AE122" i="1"/>
  <c r="AE119" i="1"/>
  <c r="AE116" i="1"/>
  <c r="AE111" i="1"/>
  <c r="AE92" i="1"/>
  <c r="AE262" i="1" s="1"/>
  <c r="AE91" i="1"/>
  <c r="AE90" i="1"/>
  <c r="AE89" i="1"/>
  <c r="AE63" i="1"/>
  <c r="AE58" i="1"/>
  <c r="AE54" i="1"/>
  <c r="AE45" i="1"/>
  <c r="AE40" i="1"/>
  <c r="AE35" i="1"/>
  <c r="AE30" i="1"/>
  <c r="AE25" i="1"/>
  <c r="AE20" i="1"/>
  <c r="AE263" i="1" s="1"/>
  <c r="AE19" i="1"/>
  <c r="AE18" i="1"/>
  <c r="AE17" i="1"/>
  <c r="CO137" i="1" l="1"/>
  <c r="AE261" i="1"/>
  <c r="AG257" i="1"/>
  <c r="BL15" i="1"/>
  <c r="BL260" i="1"/>
  <c r="AE260" i="1"/>
  <c r="BL261" i="1"/>
  <c r="BL266" i="1"/>
  <c r="AE15" i="1"/>
  <c r="BL137" i="1"/>
  <c r="AE268" i="1"/>
  <c r="BL262" i="1"/>
  <c r="AE137" i="1"/>
  <c r="CO266" i="1"/>
  <c r="CO261" i="1"/>
  <c r="BL267" i="1"/>
  <c r="AE160" i="1"/>
  <c r="CO87" i="1"/>
  <c r="CO260" i="1"/>
  <c r="CO267" i="1"/>
  <c r="CO15" i="1"/>
  <c r="CO160" i="1"/>
  <c r="CO265" i="1"/>
  <c r="BL265" i="1"/>
  <c r="BL87" i="1"/>
  <c r="BL160" i="1"/>
  <c r="BL268" i="1"/>
  <c r="AE266" i="1"/>
  <c r="AE87" i="1"/>
  <c r="AE265" i="1"/>
  <c r="AE267" i="1"/>
  <c r="AC113" i="1"/>
  <c r="AG274" i="1" l="1"/>
  <c r="CO257" i="1"/>
  <c r="CO274" i="1" s="1"/>
  <c r="BL257" i="1"/>
  <c r="BL274" i="1" s="1"/>
  <c r="AE257" i="1"/>
  <c r="AE274" i="1" s="1"/>
  <c r="CM89" i="1"/>
  <c r="BJ89" i="1"/>
  <c r="AC89" i="1"/>
  <c r="CN133" i="1"/>
  <c r="CP133" i="1" s="1"/>
  <c r="CR133" i="1" s="1"/>
  <c r="CT133" i="1" s="1"/>
  <c r="BK133" i="1"/>
  <c r="BM133" i="1" s="1"/>
  <c r="BO133" i="1" s="1"/>
  <c r="BQ133" i="1" s="1"/>
  <c r="BS133" i="1" s="1"/>
  <c r="BU133" i="1" s="1"/>
  <c r="AD133" i="1"/>
  <c r="AF133" i="1" s="1"/>
  <c r="AH133" i="1" s="1"/>
  <c r="AJ133" i="1" s="1"/>
  <c r="AL133" i="1" s="1"/>
  <c r="AN133" i="1" s="1"/>
  <c r="AP133" i="1" s="1"/>
  <c r="CM273" i="1"/>
  <c r="CM272" i="1"/>
  <c r="CM271" i="1"/>
  <c r="CM270" i="1"/>
  <c r="CM269" i="1"/>
  <c r="CM263" i="1"/>
  <c r="CM253" i="1"/>
  <c r="CM238" i="1"/>
  <c r="CM228" i="1"/>
  <c r="CM221" i="1" s="1"/>
  <c r="CM224" i="1"/>
  <c r="CM223" i="1"/>
  <c r="CM217" i="1"/>
  <c r="CM215" i="1"/>
  <c r="CM206" i="1"/>
  <c r="CM201" i="1"/>
  <c r="CM197" i="1"/>
  <c r="CM193" i="1"/>
  <c r="CM189" i="1"/>
  <c r="CM185" i="1"/>
  <c r="CM180" i="1"/>
  <c r="CM176" i="1"/>
  <c r="CM172" i="1"/>
  <c r="CM163" i="1"/>
  <c r="CM259" i="1" s="1"/>
  <c r="CM162" i="1"/>
  <c r="CM156" i="1"/>
  <c r="CM141" i="1"/>
  <c r="CM140" i="1"/>
  <c r="CM139" i="1"/>
  <c r="CM122" i="1"/>
  <c r="CM119" i="1"/>
  <c r="CM116" i="1"/>
  <c r="CM111" i="1"/>
  <c r="CM92" i="1"/>
  <c r="CM91" i="1"/>
  <c r="CM90" i="1"/>
  <c r="CM63" i="1"/>
  <c r="CM58" i="1"/>
  <c r="CM54" i="1"/>
  <c r="CM45" i="1"/>
  <c r="CM35" i="1"/>
  <c r="CM268" i="1" s="1"/>
  <c r="CM30" i="1"/>
  <c r="CM25" i="1"/>
  <c r="CM19" i="1"/>
  <c r="CM18" i="1"/>
  <c r="CM17" i="1"/>
  <c r="BJ273" i="1"/>
  <c r="BJ272" i="1"/>
  <c r="BJ271" i="1"/>
  <c r="BJ270" i="1"/>
  <c r="BJ269" i="1"/>
  <c r="BJ263" i="1"/>
  <c r="BJ253" i="1"/>
  <c r="BJ238" i="1"/>
  <c r="BJ228" i="1"/>
  <c r="BJ221" i="1" s="1"/>
  <c r="BJ224" i="1"/>
  <c r="BJ223" i="1"/>
  <c r="BJ217" i="1"/>
  <c r="BJ215" i="1"/>
  <c r="BJ206" i="1"/>
  <c r="BJ201" i="1"/>
  <c r="BJ197" i="1"/>
  <c r="BJ193" i="1"/>
  <c r="BJ189" i="1"/>
  <c r="BJ185" i="1"/>
  <c r="BJ180" i="1"/>
  <c r="BJ176" i="1"/>
  <c r="BJ172" i="1"/>
  <c r="BJ163" i="1"/>
  <c r="BJ259" i="1" s="1"/>
  <c r="BJ162" i="1"/>
  <c r="BJ156" i="1"/>
  <c r="BJ141" i="1"/>
  <c r="BJ140" i="1"/>
  <c r="BJ139" i="1"/>
  <c r="BJ129" i="1"/>
  <c r="BJ126" i="1"/>
  <c r="BJ122" i="1"/>
  <c r="BJ119" i="1"/>
  <c r="BJ116" i="1"/>
  <c r="BJ111" i="1"/>
  <c r="BJ92" i="1"/>
  <c r="BJ262" i="1" s="1"/>
  <c r="BJ91" i="1"/>
  <c r="BJ90" i="1"/>
  <c r="BJ63" i="1"/>
  <c r="BJ58" i="1"/>
  <c r="BJ54" i="1"/>
  <c r="BJ45" i="1"/>
  <c r="BJ35" i="1"/>
  <c r="BJ268" i="1" s="1"/>
  <c r="BJ30" i="1"/>
  <c r="BJ25" i="1"/>
  <c r="BJ19" i="1"/>
  <c r="BJ18" i="1"/>
  <c r="BJ17" i="1"/>
  <c r="CM265" i="1" l="1"/>
  <c r="BJ265" i="1"/>
  <c r="BJ87" i="1"/>
  <c r="BJ160" i="1"/>
  <c r="BJ15" i="1"/>
  <c r="BJ266" i="1"/>
  <c r="CM137" i="1"/>
  <c r="BJ267" i="1"/>
  <c r="CM267" i="1"/>
  <c r="CM260" i="1"/>
  <c r="CM87" i="1"/>
  <c r="CM15" i="1"/>
  <c r="CM261" i="1"/>
  <c r="CM266" i="1"/>
  <c r="CM262" i="1"/>
  <c r="CM160" i="1"/>
  <c r="BJ261" i="1"/>
  <c r="BJ137" i="1"/>
  <c r="BJ260" i="1"/>
  <c r="CM257" i="1" l="1"/>
  <c r="CM274" i="1" s="1"/>
  <c r="BJ257" i="1"/>
  <c r="BJ274" i="1" s="1"/>
  <c r="AC273" i="1" l="1"/>
  <c r="AC272" i="1"/>
  <c r="AC271" i="1"/>
  <c r="AC270" i="1"/>
  <c r="AC269" i="1"/>
  <c r="AC253" i="1"/>
  <c r="AC238" i="1"/>
  <c r="AC228" i="1"/>
  <c r="AC221" i="1" s="1"/>
  <c r="AC224" i="1"/>
  <c r="AC223" i="1"/>
  <c r="AC217" i="1"/>
  <c r="AC215" i="1"/>
  <c r="AC209" i="1"/>
  <c r="AC206" i="1"/>
  <c r="AC201" i="1"/>
  <c r="AC197" i="1"/>
  <c r="AC193" i="1"/>
  <c r="AC189" i="1"/>
  <c r="AC185" i="1"/>
  <c r="AC180" i="1"/>
  <c r="AC176" i="1"/>
  <c r="AC172" i="1"/>
  <c r="AC164" i="1"/>
  <c r="AC163" i="1"/>
  <c r="AC259" i="1" s="1"/>
  <c r="AC162" i="1"/>
  <c r="AC156" i="1"/>
  <c r="AC141" i="1"/>
  <c r="AC140" i="1"/>
  <c r="AC129" i="1"/>
  <c r="AC126" i="1"/>
  <c r="AC122" i="1"/>
  <c r="AC119" i="1"/>
  <c r="AC116" i="1"/>
  <c r="AC111" i="1"/>
  <c r="AC92" i="1"/>
  <c r="AC262" i="1" s="1"/>
  <c r="AC91" i="1"/>
  <c r="AC90" i="1"/>
  <c r="AC63" i="1"/>
  <c r="AC58" i="1"/>
  <c r="AC54" i="1"/>
  <c r="AC45" i="1"/>
  <c r="AC40" i="1"/>
  <c r="AC35" i="1"/>
  <c r="AC30" i="1"/>
  <c r="AC25" i="1"/>
  <c r="AC20" i="1"/>
  <c r="AC19" i="1"/>
  <c r="AC18" i="1"/>
  <c r="AC17" i="1"/>
  <c r="AC87" i="1" l="1"/>
  <c r="AC265" i="1"/>
  <c r="AC15" i="1"/>
  <c r="AC267" i="1"/>
  <c r="AC137" i="1"/>
  <c r="AC261" i="1"/>
  <c r="AC263" i="1"/>
  <c r="AC266" i="1"/>
  <c r="AC268" i="1"/>
  <c r="AC139" i="1"/>
  <c r="AC160" i="1"/>
  <c r="AC260" i="1"/>
  <c r="CK271" i="1"/>
  <c r="BH271" i="1"/>
  <c r="AA271" i="1"/>
  <c r="AC257" i="1" l="1"/>
  <c r="BH100" i="1"/>
  <c r="W253" i="1" l="1"/>
  <c r="CK89" i="1"/>
  <c r="CL132" i="1"/>
  <c r="CN132" i="1" s="1"/>
  <c r="CP132" i="1" s="1"/>
  <c r="CR132" i="1" s="1"/>
  <c r="CT132" i="1" s="1"/>
  <c r="BI132" i="1"/>
  <c r="BK132" i="1" s="1"/>
  <c r="BM132" i="1" s="1"/>
  <c r="BO132" i="1" s="1"/>
  <c r="BQ132" i="1" s="1"/>
  <c r="BS132" i="1" s="1"/>
  <c r="BU132" i="1" s="1"/>
  <c r="AB132" i="1"/>
  <c r="AD132" i="1" s="1"/>
  <c r="AF132" i="1" s="1"/>
  <c r="AH132" i="1" s="1"/>
  <c r="AJ132" i="1" s="1"/>
  <c r="AL132" i="1" s="1"/>
  <c r="AN132" i="1" s="1"/>
  <c r="AP132" i="1" s="1"/>
  <c r="AA27" i="1" l="1"/>
  <c r="CL94" i="1" l="1"/>
  <c r="CN94" i="1" s="1"/>
  <c r="CP94" i="1" s="1"/>
  <c r="CR94" i="1" s="1"/>
  <c r="CT94" i="1" s="1"/>
  <c r="AB94" i="1"/>
  <c r="AD94" i="1" s="1"/>
  <c r="AF94" i="1" s="1"/>
  <c r="AH94" i="1" s="1"/>
  <c r="AJ94" i="1" s="1"/>
  <c r="AL94" i="1" s="1"/>
  <c r="AN94" i="1" s="1"/>
  <c r="AP94" i="1" s="1"/>
  <c r="BI94" i="1"/>
  <c r="BK94" i="1" s="1"/>
  <c r="BM94" i="1" s="1"/>
  <c r="BO94" i="1" s="1"/>
  <c r="BQ94" i="1" s="1"/>
  <c r="BS94" i="1" s="1"/>
  <c r="BU94" i="1" s="1"/>
  <c r="CL106" i="1"/>
  <c r="CN106" i="1" s="1"/>
  <c r="CP106" i="1" s="1"/>
  <c r="CR106" i="1" s="1"/>
  <c r="CT106" i="1" s="1"/>
  <c r="BI106" i="1"/>
  <c r="BK106" i="1" s="1"/>
  <c r="BM106" i="1" s="1"/>
  <c r="BO106" i="1" s="1"/>
  <c r="BQ106" i="1" s="1"/>
  <c r="BS106" i="1" s="1"/>
  <c r="BU106" i="1" s="1"/>
  <c r="AB106" i="1"/>
  <c r="AD106" i="1" s="1"/>
  <c r="AF106" i="1" s="1"/>
  <c r="AH106" i="1" s="1"/>
  <c r="AJ106" i="1" s="1"/>
  <c r="AL106" i="1" s="1"/>
  <c r="AN106" i="1" s="1"/>
  <c r="AP106" i="1" s="1"/>
  <c r="CL103" i="1" l="1"/>
  <c r="CN103" i="1" s="1"/>
  <c r="CP103" i="1" s="1"/>
  <c r="CR103" i="1" s="1"/>
  <c r="CT103" i="1" s="1"/>
  <c r="BH102" i="1"/>
  <c r="BI103" i="1"/>
  <c r="BK103" i="1" s="1"/>
  <c r="BM103" i="1" s="1"/>
  <c r="BO103" i="1" s="1"/>
  <c r="BQ103" i="1" s="1"/>
  <c r="BS103" i="1" s="1"/>
  <c r="BU103" i="1" s="1"/>
  <c r="AB103" i="1"/>
  <c r="AD103" i="1" s="1"/>
  <c r="AF103" i="1" s="1"/>
  <c r="AH103" i="1" s="1"/>
  <c r="AJ103" i="1" s="1"/>
  <c r="AL103" i="1" s="1"/>
  <c r="AN103" i="1" s="1"/>
  <c r="AP103" i="1" s="1"/>
  <c r="AA102" i="1"/>
  <c r="CL97" i="1"/>
  <c r="CN97" i="1" s="1"/>
  <c r="CP97" i="1" s="1"/>
  <c r="CR97" i="1" s="1"/>
  <c r="CT97" i="1" s="1"/>
  <c r="BI97" i="1"/>
  <c r="BK97" i="1" s="1"/>
  <c r="BM97" i="1" s="1"/>
  <c r="BO97" i="1" s="1"/>
  <c r="BQ97" i="1" s="1"/>
  <c r="BS97" i="1" s="1"/>
  <c r="BU97" i="1" s="1"/>
  <c r="BH96" i="1"/>
  <c r="BH89" i="1" s="1"/>
  <c r="AB97" i="1"/>
  <c r="AD97" i="1" s="1"/>
  <c r="AF97" i="1" s="1"/>
  <c r="AH97" i="1" s="1"/>
  <c r="AJ97" i="1" s="1"/>
  <c r="AL97" i="1" s="1"/>
  <c r="AN97" i="1" s="1"/>
  <c r="AP97" i="1" s="1"/>
  <c r="AA96" i="1"/>
  <c r="AA89" i="1" s="1"/>
  <c r="BH158" i="1" l="1"/>
  <c r="AA158" i="1"/>
  <c r="BH224" i="1"/>
  <c r="BH223" i="1"/>
  <c r="CK223" i="1"/>
  <c r="AA223" i="1"/>
  <c r="AB237" i="1"/>
  <c r="AD237" i="1" s="1"/>
  <c r="AF237" i="1" s="1"/>
  <c r="AH237" i="1" s="1"/>
  <c r="AJ237" i="1" s="1"/>
  <c r="AL237" i="1" s="1"/>
  <c r="AN237" i="1" s="1"/>
  <c r="AP237" i="1" s="1"/>
  <c r="CL237" i="1"/>
  <c r="CN237" i="1" s="1"/>
  <c r="CP237" i="1" s="1"/>
  <c r="CR237" i="1" s="1"/>
  <c r="CT237" i="1" s="1"/>
  <c r="BI237" i="1"/>
  <c r="BK237" i="1" s="1"/>
  <c r="BM237" i="1" s="1"/>
  <c r="BO237" i="1" s="1"/>
  <c r="BQ237" i="1" s="1"/>
  <c r="BS237" i="1" s="1"/>
  <c r="BU237" i="1" s="1"/>
  <c r="D238" i="1"/>
  <c r="CK263" i="1" l="1"/>
  <c r="CL263" i="1" s="1"/>
  <c r="CN263" i="1" s="1"/>
  <c r="CP263" i="1" s="1"/>
  <c r="CR263" i="1" s="1"/>
  <c r="CT263" i="1" s="1"/>
  <c r="BH263" i="1"/>
  <c r="BI263" i="1" s="1"/>
  <c r="BK263" i="1" s="1"/>
  <c r="BM263" i="1" s="1"/>
  <c r="BO263" i="1" s="1"/>
  <c r="BQ263" i="1" s="1"/>
  <c r="BS263" i="1" s="1"/>
  <c r="BU263" i="1" s="1"/>
  <c r="CL20" i="1"/>
  <c r="CN20" i="1" s="1"/>
  <c r="CP20" i="1" s="1"/>
  <c r="CR20" i="1" s="1"/>
  <c r="CT20" i="1" s="1"/>
  <c r="BI20" i="1"/>
  <c r="BK20" i="1" s="1"/>
  <c r="BM20" i="1" s="1"/>
  <c r="BO20" i="1" s="1"/>
  <c r="BQ20" i="1" s="1"/>
  <c r="BS20" i="1" s="1"/>
  <c r="BU20" i="1" s="1"/>
  <c r="AA20" i="1"/>
  <c r="AB20" i="1" s="1"/>
  <c r="AD20" i="1" s="1"/>
  <c r="AF20" i="1" s="1"/>
  <c r="AH20" i="1" s="1"/>
  <c r="AJ20" i="1" s="1"/>
  <c r="AL20" i="1" s="1"/>
  <c r="AN20" i="1" s="1"/>
  <c r="AP20" i="1" s="1"/>
  <c r="CK25" i="1"/>
  <c r="BH25" i="1"/>
  <c r="AA25" i="1"/>
  <c r="CL29" i="1"/>
  <c r="CN29" i="1" s="1"/>
  <c r="CP29" i="1" s="1"/>
  <c r="CR29" i="1" s="1"/>
  <c r="CT29" i="1" s="1"/>
  <c r="BI29" i="1"/>
  <c r="BK29" i="1" s="1"/>
  <c r="BM29" i="1" s="1"/>
  <c r="BO29" i="1" s="1"/>
  <c r="BQ29" i="1" s="1"/>
  <c r="BS29" i="1" s="1"/>
  <c r="BU29" i="1" s="1"/>
  <c r="AB29" i="1"/>
  <c r="AD29" i="1" s="1"/>
  <c r="AF29" i="1" s="1"/>
  <c r="AH29" i="1" s="1"/>
  <c r="AJ29" i="1" s="1"/>
  <c r="AL29" i="1" s="1"/>
  <c r="AN29" i="1" s="1"/>
  <c r="AP29" i="1" s="1"/>
  <c r="AA263" i="1" l="1"/>
  <c r="AB263" i="1" s="1"/>
  <c r="AD263" i="1" s="1"/>
  <c r="AF263" i="1" s="1"/>
  <c r="AH263" i="1" s="1"/>
  <c r="AJ263" i="1" s="1"/>
  <c r="AL263" i="1" s="1"/>
  <c r="AN263" i="1" s="1"/>
  <c r="AP263" i="1" s="1"/>
  <c r="CK273" i="1"/>
  <c r="CK272" i="1"/>
  <c r="CK270" i="1"/>
  <c r="CK269" i="1"/>
  <c r="CK253" i="1"/>
  <c r="CK238" i="1"/>
  <c r="CK228" i="1"/>
  <c r="CK221" i="1" s="1"/>
  <c r="CK224" i="1"/>
  <c r="CK217" i="1"/>
  <c r="CK215" i="1"/>
  <c r="CK206" i="1"/>
  <c r="CK201" i="1"/>
  <c r="CK197" i="1"/>
  <c r="CK193" i="1"/>
  <c r="CK189" i="1"/>
  <c r="CK185" i="1"/>
  <c r="CK180" i="1"/>
  <c r="CK176" i="1"/>
  <c r="CK172" i="1"/>
  <c r="CK163" i="1"/>
  <c r="CK162" i="1"/>
  <c r="CK156" i="1"/>
  <c r="CK141" i="1"/>
  <c r="CK140" i="1"/>
  <c r="CK139" i="1"/>
  <c r="CK122" i="1"/>
  <c r="CK119" i="1"/>
  <c r="CK116" i="1"/>
  <c r="CK111" i="1"/>
  <c r="CK92" i="1"/>
  <c r="CK262" i="1" s="1"/>
  <c r="CK91" i="1"/>
  <c r="CK90" i="1"/>
  <c r="CK63" i="1"/>
  <c r="CK58" i="1"/>
  <c r="CK54" i="1"/>
  <c r="CK45" i="1"/>
  <c r="CK35" i="1"/>
  <c r="CK268" i="1" s="1"/>
  <c r="CK30" i="1"/>
  <c r="CK19" i="1"/>
  <c r="CK18" i="1"/>
  <c r="CK17" i="1"/>
  <c r="BH273" i="1"/>
  <c r="BH272" i="1"/>
  <c r="BH270" i="1"/>
  <c r="BH269" i="1"/>
  <c r="BH253" i="1"/>
  <c r="BH238" i="1"/>
  <c r="BH228" i="1"/>
  <c r="BH221" i="1" s="1"/>
  <c r="BH217" i="1"/>
  <c r="BH215" i="1"/>
  <c r="BH206" i="1"/>
  <c r="BH201" i="1"/>
  <c r="BH197" i="1"/>
  <c r="BH193" i="1"/>
  <c r="BH189" i="1"/>
  <c r="BH185" i="1"/>
  <c r="BH180" i="1"/>
  <c r="BH176" i="1"/>
  <c r="BH172" i="1"/>
  <c r="BH163" i="1"/>
  <c r="BH162" i="1"/>
  <c r="BH156" i="1"/>
  <c r="BH141" i="1"/>
  <c r="BH140" i="1"/>
  <c r="BH139" i="1"/>
  <c r="BH129" i="1"/>
  <c r="BH126" i="1"/>
  <c r="BH122" i="1"/>
  <c r="BH119" i="1"/>
  <c r="BH116" i="1"/>
  <c r="BH111" i="1"/>
  <c r="BH92" i="1"/>
  <c r="BH262" i="1" s="1"/>
  <c r="BH91" i="1"/>
  <c r="BH90" i="1"/>
  <c r="BH63" i="1"/>
  <c r="BH58" i="1"/>
  <c r="BH54" i="1"/>
  <c r="BH45" i="1"/>
  <c r="BH35" i="1"/>
  <c r="BH268" i="1" s="1"/>
  <c r="BH30" i="1"/>
  <c r="BH19" i="1"/>
  <c r="BH18" i="1"/>
  <c r="BH17" i="1"/>
  <c r="AA273" i="1"/>
  <c r="AA272" i="1"/>
  <c r="AA270" i="1"/>
  <c r="AA269" i="1"/>
  <c r="AA253" i="1"/>
  <c r="AA238" i="1"/>
  <c r="AA228" i="1"/>
  <c r="AA221" i="1" s="1"/>
  <c r="AA224" i="1"/>
  <c r="AA217" i="1"/>
  <c r="AA215" i="1"/>
  <c r="AA209" i="1"/>
  <c r="AA206" i="1"/>
  <c r="AA201" i="1"/>
  <c r="AA197" i="1"/>
  <c r="AA193" i="1"/>
  <c r="AA189" i="1"/>
  <c r="AA185" i="1"/>
  <c r="AA180" i="1"/>
  <c r="AA176" i="1"/>
  <c r="AA172" i="1"/>
  <c r="AA164" i="1"/>
  <c r="AA163" i="1"/>
  <c r="AA259" i="1" s="1"/>
  <c r="AA162" i="1"/>
  <c r="AA156" i="1"/>
  <c r="AA141" i="1"/>
  <c r="AA140" i="1"/>
  <c r="AA139" i="1"/>
  <c r="AA129" i="1"/>
  <c r="AA126" i="1"/>
  <c r="AA122" i="1"/>
  <c r="AA119" i="1"/>
  <c r="AA116" i="1"/>
  <c r="AA111" i="1"/>
  <c r="AA92" i="1"/>
  <c r="AA262" i="1" s="1"/>
  <c r="AA91" i="1"/>
  <c r="AA90" i="1"/>
  <c r="AA63" i="1"/>
  <c r="AA58" i="1"/>
  <c r="AA54" i="1"/>
  <c r="AA45" i="1"/>
  <c r="AA40" i="1"/>
  <c r="AA35" i="1"/>
  <c r="AA30" i="1"/>
  <c r="AA19" i="1"/>
  <c r="AA18" i="1"/>
  <c r="AA17" i="1"/>
  <c r="CK260" i="1" l="1"/>
  <c r="BH87" i="1"/>
  <c r="AA265" i="1"/>
  <c r="CK265" i="1"/>
  <c r="BH265" i="1"/>
  <c r="BH137" i="1"/>
  <c r="CK87" i="1"/>
  <c r="AA87" i="1"/>
  <c r="AA137" i="1"/>
  <c r="BH260" i="1"/>
  <c r="AA261" i="1"/>
  <c r="AA266" i="1"/>
  <c r="AA268" i="1"/>
  <c r="AA160" i="1"/>
  <c r="AA260" i="1"/>
  <c r="BH266" i="1"/>
  <c r="CK261" i="1"/>
  <c r="CK266" i="1"/>
  <c r="AA267" i="1"/>
  <c r="BH267" i="1"/>
  <c r="AA15" i="1"/>
  <c r="CK267" i="1"/>
  <c r="CK160" i="1"/>
  <c r="CK137" i="1"/>
  <c r="CK259" i="1"/>
  <c r="CK15" i="1"/>
  <c r="BH160" i="1"/>
  <c r="BH259" i="1"/>
  <c r="BH261" i="1"/>
  <c r="BH15" i="1"/>
  <c r="BF273" i="1"/>
  <c r="BF272" i="1"/>
  <c r="BF271" i="1"/>
  <c r="BF270" i="1"/>
  <c r="BF269" i="1"/>
  <c r="BF253" i="1"/>
  <c r="BF238" i="1"/>
  <c r="BF228" i="1"/>
  <c r="BF221" i="1" s="1"/>
  <c r="BF224" i="1"/>
  <c r="BF223" i="1"/>
  <c r="BF217" i="1"/>
  <c r="BF215" i="1"/>
  <c r="BF206" i="1"/>
  <c r="BF201" i="1"/>
  <c r="BF197" i="1"/>
  <c r="BF193" i="1"/>
  <c r="BF189" i="1"/>
  <c r="BF185" i="1"/>
  <c r="BF180" i="1"/>
  <c r="BF176" i="1"/>
  <c r="BF172" i="1"/>
  <c r="BF163" i="1"/>
  <c r="BF162" i="1"/>
  <c r="BF156" i="1"/>
  <c r="BF141" i="1"/>
  <c r="BF140" i="1"/>
  <c r="BF139" i="1"/>
  <c r="BF129" i="1"/>
  <c r="BF126" i="1"/>
  <c r="BF122" i="1"/>
  <c r="BF119" i="1"/>
  <c r="BF116" i="1"/>
  <c r="BF111" i="1"/>
  <c r="BF92" i="1"/>
  <c r="BF262" i="1" s="1"/>
  <c r="BF91" i="1"/>
  <c r="BF90" i="1"/>
  <c r="BF89" i="1"/>
  <c r="BF63" i="1"/>
  <c r="BF58" i="1"/>
  <c r="BF54" i="1"/>
  <c r="BF45" i="1"/>
  <c r="BF35" i="1"/>
  <c r="BF268" i="1" s="1"/>
  <c r="BF30" i="1"/>
  <c r="BF25" i="1"/>
  <c r="BF19" i="1"/>
  <c r="BF18" i="1"/>
  <c r="BF17" i="1"/>
  <c r="BF266" i="1" l="1"/>
  <c r="AA257" i="1"/>
  <c r="CK257" i="1"/>
  <c r="CK274" i="1" s="1"/>
  <c r="BH257" i="1"/>
  <c r="BH274" i="1" s="1"/>
  <c r="BF260" i="1"/>
  <c r="BF267" i="1"/>
  <c r="BF137" i="1"/>
  <c r="BF87" i="1"/>
  <c r="BF265" i="1"/>
  <c r="BF160" i="1"/>
  <c r="BF259" i="1"/>
  <c r="BF261" i="1"/>
  <c r="BF15" i="1"/>
  <c r="Y273" i="1"/>
  <c r="Y272" i="1"/>
  <c r="Y271" i="1"/>
  <c r="Y270" i="1"/>
  <c r="Y269" i="1"/>
  <c r="Y253" i="1"/>
  <c r="Y238" i="1"/>
  <c r="Y228" i="1"/>
  <c r="Y221" i="1" s="1"/>
  <c r="Y224" i="1"/>
  <c r="Y223" i="1"/>
  <c r="Y217" i="1"/>
  <c r="Y215" i="1"/>
  <c r="Y209" i="1"/>
  <c r="Y206" i="1"/>
  <c r="Y201" i="1"/>
  <c r="Y197" i="1"/>
  <c r="Y193" i="1"/>
  <c r="Y189" i="1"/>
  <c r="Y185" i="1"/>
  <c r="Y180" i="1"/>
  <c r="Y176" i="1"/>
  <c r="Y172" i="1"/>
  <c r="Y164" i="1"/>
  <c r="Y163" i="1"/>
  <c r="Y162" i="1"/>
  <c r="Y156" i="1"/>
  <c r="Y141" i="1"/>
  <c r="Y140" i="1"/>
  <c r="Y139" i="1"/>
  <c r="Y129" i="1"/>
  <c r="Y126" i="1"/>
  <c r="Y122" i="1"/>
  <c r="Y119" i="1"/>
  <c r="Y116" i="1"/>
  <c r="Y111" i="1"/>
  <c r="Y92" i="1"/>
  <c r="Y262" i="1" s="1"/>
  <c r="Y91" i="1"/>
  <c r="Y90" i="1"/>
  <c r="Y89" i="1"/>
  <c r="Y63" i="1"/>
  <c r="Y58" i="1"/>
  <c r="Y54" i="1"/>
  <c r="Y45" i="1"/>
  <c r="Y40" i="1"/>
  <c r="Y35" i="1"/>
  <c r="Y30" i="1"/>
  <c r="Y25" i="1"/>
  <c r="Y19" i="1"/>
  <c r="Y18" i="1"/>
  <c r="Y17" i="1"/>
  <c r="Y268" i="1" l="1"/>
  <c r="Y137" i="1"/>
  <c r="BF257" i="1"/>
  <c r="BF274" i="1" s="1"/>
  <c r="Y87" i="1"/>
  <c r="Y260" i="1"/>
  <c r="Y266" i="1"/>
  <c r="Y267" i="1"/>
  <c r="Y265" i="1"/>
  <c r="Y259" i="1"/>
  <c r="Y261" i="1"/>
  <c r="Y160" i="1"/>
  <c r="Y15" i="1"/>
  <c r="W182" i="1"/>
  <c r="Y257" i="1" l="1"/>
  <c r="CI238" i="1"/>
  <c r="BD238" i="1"/>
  <c r="W238" i="1"/>
  <c r="CI273" i="1" l="1"/>
  <c r="CJ273" i="1" s="1"/>
  <c r="CL273" i="1" s="1"/>
  <c r="CN273" i="1" s="1"/>
  <c r="CP273" i="1" s="1"/>
  <c r="CR273" i="1" s="1"/>
  <c r="CT273" i="1" s="1"/>
  <c r="BD273" i="1"/>
  <c r="BE273" i="1" s="1"/>
  <c r="BG273" i="1" s="1"/>
  <c r="BI273" i="1" s="1"/>
  <c r="BK273" i="1" s="1"/>
  <c r="BM273" i="1" s="1"/>
  <c r="BO273" i="1" s="1"/>
  <c r="BQ273" i="1" s="1"/>
  <c r="BS273" i="1" s="1"/>
  <c r="BU273" i="1" s="1"/>
  <c r="W273" i="1"/>
  <c r="X273" i="1" s="1"/>
  <c r="Z273" i="1" s="1"/>
  <c r="AB273" i="1" s="1"/>
  <c r="AD273" i="1" s="1"/>
  <c r="AF273" i="1" s="1"/>
  <c r="AH273" i="1" s="1"/>
  <c r="AJ273" i="1" s="1"/>
  <c r="AL273" i="1" s="1"/>
  <c r="AN273" i="1" s="1"/>
  <c r="AP273" i="1" s="1"/>
  <c r="BE216" i="1"/>
  <c r="BG216" i="1" s="1"/>
  <c r="BI216" i="1" s="1"/>
  <c r="BK216" i="1" s="1"/>
  <c r="BM216" i="1" s="1"/>
  <c r="BO216" i="1" s="1"/>
  <c r="BQ216" i="1" s="1"/>
  <c r="BS216" i="1" s="1"/>
  <c r="BU216" i="1" s="1"/>
  <c r="CI215" i="1"/>
  <c r="CJ215" i="1" s="1"/>
  <c r="CL215" i="1" s="1"/>
  <c r="CN215" i="1" s="1"/>
  <c r="CP215" i="1" s="1"/>
  <c r="CR215" i="1" s="1"/>
  <c r="CT215" i="1" s="1"/>
  <c r="CJ216" i="1"/>
  <c r="CL216" i="1" s="1"/>
  <c r="CN216" i="1" s="1"/>
  <c r="CP216" i="1" s="1"/>
  <c r="CR216" i="1" s="1"/>
  <c r="CT216" i="1" s="1"/>
  <c r="W215" i="1"/>
  <c r="X216" i="1"/>
  <c r="Z216" i="1" s="1"/>
  <c r="AB216" i="1" s="1"/>
  <c r="AD216" i="1" s="1"/>
  <c r="AF216" i="1" s="1"/>
  <c r="AH216" i="1" s="1"/>
  <c r="AJ216" i="1" s="1"/>
  <c r="AL216" i="1" s="1"/>
  <c r="AN216" i="1" s="1"/>
  <c r="AP216" i="1" s="1"/>
  <c r="X215" i="1" l="1"/>
  <c r="Z215" i="1" s="1"/>
  <c r="AB215" i="1" s="1"/>
  <c r="AD215" i="1" s="1"/>
  <c r="AF215" i="1" s="1"/>
  <c r="AH215" i="1" s="1"/>
  <c r="AJ215" i="1" s="1"/>
  <c r="AL215" i="1" s="1"/>
  <c r="AN215" i="1" s="1"/>
  <c r="AP215" i="1" s="1"/>
  <c r="BD215" i="1"/>
  <c r="CI253" i="1"/>
  <c r="BD253" i="1"/>
  <c r="CJ256" i="1"/>
  <c r="CL256" i="1" s="1"/>
  <c r="CN256" i="1" s="1"/>
  <c r="CP256" i="1" s="1"/>
  <c r="CR256" i="1" s="1"/>
  <c r="CT256" i="1" s="1"/>
  <c r="BE256" i="1"/>
  <c r="BG256" i="1" s="1"/>
  <c r="BI256" i="1" s="1"/>
  <c r="BK256" i="1" s="1"/>
  <c r="BM256" i="1" s="1"/>
  <c r="BO256" i="1" s="1"/>
  <c r="BQ256" i="1" s="1"/>
  <c r="BS256" i="1" s="1"/>
  <c r="BU256" i="1" s="1"/>
  <c r="X256" i="1"/>
  <c r="Z256" i="1" s="1"/>
  <c r="AB256" i="1" s="1"/>
  <c r="AD256" i="1" s="1"/>
  <c r="AF256" i="1" s="1"/>
  <c r="AH256" i="1" s="1"/>
  <c r="AJ256" i="1" s="1"/>
  <c r="AL256" i="1" s="1"/>
  <c r="AN256" i="1" s="1"/>
  <c r="AP256" i="1" s="1"/>
  <c r="BE215" i="1" l="1"/>
  <c r="BG215" i="1" s="1"/>
  <c r="BI215" i="1" s="1"/>
  <c r="BK215" i="1" s="1"/>
  <c r="BM215" i="1" s="1"/>
  <c r="BO215" i="1" s="1"/>
  <c r="BQ215" i="1" s="1"/>
  <c r="BS215" i="1" s="1"/>
  <c r="BU215" i="1" s="1"/>
  <c r="CJ255" i="1"/>
  <c r="CL255" i="1" s="1"/>
  <c r="CN255" i="1" s="1"/>
  <c r="CP255" i="1" s="1"/>
  <c r="CR255" i="1" s="1"/>
  <c r="CT255" i="1" s="1"/>
  <c r="BE255" i="1"/>
  <c r="BG255" i="1" s="1"/>
  <c r="BI255" i="1" s="1"/>
  <c r="BK255" i="1" s="1"/>
  <c r="BM255" i="1" s="1"/>
  <c r="BO255" i="1" s="1"/>
  <c r="BQ255" i="1" s="1"/>
  <c r="BS255" i="1" s="1"/>
  <c r="BU255" i="1" s="1"/>
  <c r="X255" i="1"/>
  <c r="Z255" i="1" s="1"/>
  <c r="AB255" i="1" s="1"/>
  <c r="AD255" i="1" s="1"/>
  <c r="AF255" i="1" s="1"/>
  <c r="AH255" i="1" s="1"/>
  <c r="AJ255" i="1" s="1"/>
  <c r="AL255" i="1" s="1"/>
  <c r="AN255" i="1" s="1"/>
  <c r="AP255" i="1" s="1"/>
  <c r="CI272" i="1" l="1"/>
  <c r="CI271" i="1"/>
  <c r="CI270" i="1"/>
  <c r="CI269" i="1"/>
  <c r="CI228" i="1"/>
  <c r="CI221" i="1" s="1"/>
  <c r="CI224" i="1"/>
  <c r="CI223" i="1"/>
  <c r="CI217" i="1"/>
  <c r="CI206" i="1"/>
  <c r="CI201" i="1"/>
  <c r="CI197" i="1"/>
  <c r="CI193" i="1"/>
  <c r="CI189" i="1"/>
  <c r="CI185" i="1"/>
  <c r="CI180" i="1"/>
  <c r="CI176" i="1"/>
  <c r="CI172" i="1"/>
  <c r="CI163" i="1"/>
  <c r="CI259" i="1" s="1"/>
  <c r="CI162" i="1"/>
  <c r="CI156" i="1"/>
  <c r="CI141" i="1"/>
  <c r="CI140" i="1"/>
  <c r="CI139" i="1"/>
  <c r="CI122" i="1"/>
  <c r="CI119" i="1"/>
  <c r="CI116" i="1"/>
  <c r="CI111" i="1"/>
  <c r="CI92" i="1"/>
  <c r="CI262" i="1" s="1"/>
  <c r="CI91" i="1"/>
  <c r="CI90" i="1"/>
  <c r="CI89" i="1"/>
  <c r="CI63" i="1"/>
  <c r="CI58" i="1"/>
  <c r="CI54" i="1"/>
  <c r="CI45" i="1"/>
  <c r="CI35" i="1"/>
  <c r="CI30" i="1"/>
  <c r="CI19" i="1"/>
  <c r="CI18" i="1"/>
  <c r="CI17" i="1"/>
  <c r="BD272" i="1"/>
  <c r="BD271" i="1"/>
  <c r="BD270" i="1"/>
  <c r="BD269" i="1"/>
  <c r="BD228" i="1"/>
  <c r="BD224" i="1"/>
  <c r="BD223" i="1"/>
  <c r="BD217" i="1"/>
  <c r="BD206" i="1"/>
  <c r="BD201" i="1"/>
  <c r="BD197" i="1"/>
  <c r="BD193" i="1"/>
  <c r="BD189" i="1"/>
  <c r="BD185" i="1"/>
  <c r="BD180" i="1"/>
  <c r="BD176" i="1"/>
  <c r="BD172" i="1"/>
  <c r="BD163" i="1"/>
  <c r="BD259" i="1" s="1"/>
  <c r="BD162" i="1"/>
  <c r="BD156" i="1"/>
  <c r="BD141" i="1"/>
  <c r="BD140" i="1"/>
  <c r="BD139" i="1"/>
  <c r="BD129" i="1"/>
  <c r="BD126" i="1"/>
  <c r="BD122" i="1"/>
  <c r="BD119" i="1"/>
  <c r="BD116" i="1"/>
  <c r="BD111" i="1"/>
  <c r="BD92" i="1"/>
  <c r="BD91" i="1"/>
  <c r="BD90" i="1"/>
  <c r="BD89" i="1"/>
  <c r="BD63" i="1"/>
  <c r="BD58" i="1"/>
  <c r="BD54" i="1"/>
  <c r="BD45" i="1"/>
  <c r="BD35" i="1"/>
  <c r="BD268" i="1" s="1"/>
  <c r="BD30" i="1"/>
  <c r="BD25" i="1"/>
  <c r="BD19" i="1"/>
  <c r="BD18" i="1"/>
  <c r="BD17" i="1"/>
  <c r="W272" i="1"/>
  <c r="W271" i="1"/>
  <c r="W270" i="1"/>
  <c r="W269" i="1"/>
  <c r="W228" i="1"/>
  <c r="W221" i="1" s="1"/>
  <c r="W224" i="1"/>
  <c r="W223" i="1"/>
  <c r="W217" i="1"/>
  <c r="W209" i="1"/>
  <c r="W206" i="1"/>
  <c r="W201" i="1"/>
  <c r="W197" i="1"/>
  <c r="W193" i="1"/>
  <c r="W189" i="1"/>
  <c r="W185" i="1"/>
  <c r="W180" i="1"/>
  <c r="W176" i="1"/>
  <c r="W172" i="1"/>
  <c r="W164" i="1"/>
  <c r="W163" i="1"/>
  <c r="W259" i="1" s="1"/>
  <c r="W162" i="1"/>
  <c r="W156" i="1"/>
  <c r="W141" i="1"/>
  <c r="W140" i="1"/>
  <c r="W139" i="1"/>
  <c r="W129" i="1"/>
  <c r="W126" i="1"/>
  <c r="W122" i="1"/>
  <c r="W119" i="1"/>
  <c r="W116" i="1"/>
  <c r="W111" i="1"/>
  <c r="W92" i="1"/>
  <c r="W262" i="1" s="1"/>
  <c r="W91" i="1"/>
  <c r="W90" i="1"/>
  <c r="W89" i="1"/>
  <c r="W63" i="1"/>
  <c r="W58" i="1"/>
  <c r="W54" i="1"/>
  <c r="W45" i="1"/>
  <c r="W40" i="1"/>
  <c r="W35" i="1"/>
  <c r="W30" i="1"/>
  <c r="W25" i="1"/>
  <c r="W19" i="1"/>
  <c r="W18" i="1"/>
  <c r="W17" i="1"/>
  <c r="W265" i="1" l="1"/>
  <c r="CI87" i="1"/>
  <c r="W261" i="1"/>
  <c r="BD265" i="1"/>
  <c r="CI265" i="1"/>
  <c r="BD261" i="1"/>
  <c r="BD15" i="1"/>
  <c r="CI261" i="1"/>
  <c r="W266" i="1"/>
  <c r="BD87" i="1"/>
  <c r="BD137" i="1"/>
  <c r="CI266" i="1"/>
  <c r="W15" i="1"/>
  <c r="CI267" i="1"/>
  <c r="W160" i="1"/>
  <c r="W260" i="1"/>
  <c r="BD160" i="1"/>
  <c r="CI160" i="1"/>
  <c r="BD267" i="1"/>
  <c r="BD221" i="1"/>
  <c r="CI137" i="1"/>
  <c r="W267" i="1"/>
  <c r="CI15" i="1"/>
  <c r="CI260" i="1"/>
  <c r="CI268" i="1"/>
  <c r="BD260" i="1"/>
  <c r="BD262" i="1"/>
  <c r="BD266" i="1"/>
  <c r="W87" i="1"/>
  <c r="W137" i="1"/>
  <c r="W268" i="1"/>
  <c r="U272" i="1"/>
  <c r="U271" i="1"/>
  <c r="U270" i="1"/>
  <c r="U269" i="1"/>
  <c r="U253" i="1"/>
  <c r="U238" i="1"/>
  <c r="U228" i="1"/>
  <c r="U221" i="1" s="1"/>
  <c r="U224" i="1"/>
  <c r="U223" i="1"/>
  <c r="U217" i="1"/>
  <c r="U209" i="1"/>
  <c r="U206" i="1"/>
  <c r="U201" i="1"/>
  <c r="U197" i="1"/>
  <c r="U193" i="1"/>
  <c r="U189" i="1"/>
  <c r="U185" i="1"/>
  <c r="U180" i="1"/>
  <c r="U176" i="1"/>
  <c r="U172" i="1"/>
  <c r="U164" i="1"/>
  <c r="U163" i="1"/>
  <c r="U259" i="1" s="1"/>
  <c r="U162" i="1"/>
  <c r="U156" i="1"/>
  <c r="U141" i="1"/>
  <c r="U140" i="1"/>
  <c r="U139" i="1"/>
  <c r="U129" i="1"/>
  <c r="U126" i="1"/>
  <c r="U122" i="1"/>
  <c r="U119" i="1"/>
  <c r="U116" i="1"/>
  <c r="U111" i="1"/>
  <c r="U92" i="1"/>
  <c r="U262" i="1" s="1"/>
  <c r="U91" i="1"/>
  <c r="U90" i="1"/>
  <c r="U89" i="1"/>
  <c r="U63" i="1"/>
  <c r="U58" i="1"/>
  <c r="U54" i="1"/>
  <c r="U45" i="1"/>
  <c r="U40" i="1"/>
  <c r="U35" i="1"/>
  <c r="U30" i="1"/>
  <c r="U25" i="1"/>
  <c r="U19" i="1"/>
  <c r="U18" i="1"/>
  <c r="U17" i="1"/>
  <c r="W257" i="1" l="1"/>
  <c r="CI257" i="1"/>
  <c r="CI274" i="1" s="1"/>
  <c r="BD257" i="1"/>
  <c r="BD274" i="1" s="1"/>
  <c r="U15" i="1"/>
  <c r="U261" i="1"/>
  <c r="U160" i="1"/>
  <c r="U266" i="1"/>
  <c r="U260" i="1"/>
  <c r="U265" i="1"/>
  <c r="U267" i="1"/>
  <c r="U87" i="1"/>
  <c r="U137" i="1"/>
  <c r="U268" i="1"/>
  <c r="CG17" i="1"/>
  <c r="BB17" i="1"/>
  <c r="S17" i="1"/>
  <c r="S19" i="1"/>
  <c r="CH86" i="1"/>
  <c r="CJ86" i="1" s="1"/>
  <c r="CL86" i="1" s="1"/>
  <c r="CN86" i="1" s="1"/>
  <c r="CP86" i="1" s="1"/>
  <c r="CR86" i="1" s="1"/>
  <c r="CT86" i="1" s="1"/>
  <c r="BC86" i="1"/>
  <c r="BE86" i="1" s="1"/>
  <c r="BG86" i="1" s="1"/>
  <c r="BI86" i="1" s="1"/>
  <c r="BK86" i="1" s="1"/>
  <c r="BM86" i="1" s="1"/>
  <c r="BO86" i="1" s="1"/>
  <c r="BQ86" i="1" s="1"/>
  <c r="BS86" i="1" s="1"/>
  <c r="BU86" i="1" s="1"/>
  <c r="T86" i="1"/>
  <c r="V86" i="1" s="1"/>
  <c r="X86" i="1" s="1"/>
  <c r="Z86" i="1" s="1"/>
  <c r="AB86" i="1" s="1"/>
  <c r="AD86" i="1" s="1"/>
  <c r="AF86" i="1" s="1"/>
  <c r="AH86" i="1" s="1"/>
  <c r="AJ86" i="1" s="1"/>
  <c r="AL86" i="1" s="1"/>
  <c r="AN86" i="1" s="1"/>
  <c r="AP86" i="1" s="1"/>
  <c r="U257" i="1" l="1"/>
  <c r="CH85" i="1"/>
  <c r="CJ85" i="1" s="1"/>
  <c r="CL85" i="1" s="1"/>
  <c r="CN85" i="1" s="1"/>
  <c r="CP85" i="1" s="1"/>
  <c r="CR85" i="1" s="1"/>
  <c r="CT85" i="1" s="1"/>
  <c r="BC85" i="1"/>
  <c r="BE85" i="1" s="1"/>
  <c r="BG85" i="1" s="1"/>
  <c r="BI85" i="1" s="1"/>
  <c r="BK85" i="1" s="1"/>
  <c r="BM85" i="1" s="1"/>
  <c r="BO85" i="1" s="1"/>
  <c r="BQ85" i="1" s="1"/>
  <c r="BS85" i="1" s="1"/>
  <c r="BU85" i="1" s="1"/>
  <c r="T85" i="1"/>
  <c r="V85" i="1" s="1"/>
  <c r="X85" i="1" s="1"/>
  <c r="Z85" i="1" s="1"/>
  <c r="AB85" i="1" s="1"/>
  <c r="AD85" i="1" s="1"/>
  <c r="AF85" i="1" s="1"/>
  <c r="AH85" i="1" s="1"/>
  <c r="AJ85" i="1" s="1"/>
  <c r="AL85" i="1" s="1"/>
  <c r="AN85" i="1" s="1"/>
  <c r="AP85" i="1" s="1"/>
  <c r="CG162" i="1" l="1"/>
  <c r="BB162" i="1"/>
  <c r="S162" i="1"/>
  <c r="CH213" i="1"/>
  <c r="CJ213" i="1" s="1"/>
  <c r="CL213" i="1" s="1"/>
  <c r="CN213" i="1" s="1"/>
  <c r="CP213" i="1" s="1"/>
  <c r="CR213" i="1" s="1"/>
  <c r="CT213" i="1" s="1"/>
  <c r="BC213" i="1"/>
  <c r="BE213" i="1" s="1"/>
  <c r="BG213" i="1" s="1"/>
  <c r="BI213" i="1" s="1"/>
  <c r="BK213" i="1" s="1"/>
  <c r="BM213" i="1" s="1"/>
  <c r="BO213" i="1" s="1"/>
  <c r="BQ213" i="1" s="1"/>
  <c r="BS213" i="1" s="1"/>
  <c r="BU213" i="1" s="1"/>
  <c r="T213" i="1"/>
  <c r="V213" i="1" s="1"/>
  <c r="X213" i="1" s="1"/>
  <c r="Z213" i="1" s="1"/>
  <c r="AB213" i="1" s="1"/>
  <c r="AD213" i="1" s="1"/>
  <c r="AF213" i="1" s="1"/>
  <c r="AH213" i="1" s="1"/>
  <c r="AJ213" i="1" s="1"/>
  <c r="AL213" i="1" s="1"/>
  <c r="AN213" i="1" s="1"/>
  <c r="AP213" i="1" s="1"/>
  <c r="CG272" i="1" l="1"/>
  <c r="CG271" i="1"/>
  <c r="CG270" i="1"/>
  <c r="CG269" i="1"/>
  <c r="CG253" i="1"/>
  <c r="CG238" i="1"/>
  <c r="CG228" i="1"/>
  <c r="CG221" i="1" s="1"/>
  <c r="CG224" i="1"/>
  <c r="CG223" i="1"/>
  <c r="CG217" i="1"/>
  <c r="CG206" i="1"/>
  <c r="CG201" i="1"/>
  <c r="CG197" i="1"/>
  <c r="CG193" i="1"/>
  <c r="CG189" i="1"/>
  <c r="CG185" i="1"/>
  <c r="CG180" i="1"/>
  <c r="CG176" i="1"/>
  <c r="CG172" i="1"/>
  <c r="CG163" i="1"/>
  <c r="CG259" i="1" s="1"/>
  <c r="CG156" i="1"/>
  <c r="CG141" i="1"/>
  <c r="CG140" i="1"/>
  <c r="CG139" i="1"/>
  <c r="CG122" i="1"/>
  <c r="CG119" i="1"/>
  <c r="CG116" i="1"/>
  <c r="CG111" i="1"/>
  <c r="CG92" i="1"/>
  <c r="CG91" i="1"/>
  <c r="CG90" i="1"/>
  <c r="CG89" i="1"/>
  <c r="CG63" i="1"/>
  <c r="CG58" i="1"/>
  <c r="CG54" i="1"/>
  <c r="CG45" i="1"/>
  <c r="CG35" i="1"/>
  <c r="CG268" i="1" s="1"/>
  <c r="CG30" i="1"/>
  <c r="CG19" i="1"/>
  <c r="CG18" i="1"/>
  <c r="BB272" i="1"/>
  <c r="BB271" i="1"/>
  <c r="BB270" i="1"/>
  <c r="BB269" i="1"/>
  <c r="BB253" i="1"/>
  <c r="BB238" i="1"/>
  <c r="BB228" i="1"/>
  <c r="BB221" i="1" s="1"/>
  <c r="BB224" i="1"/>
  <c r="BB223" i="1"/>
  <c r="BB217" i="1"/>
  <c r="BB206" i="1"/>
  <c r="BB201" i="1"/>
  <c r="BB197" i="1"/>
  <c r="BB193" i="1"/>
  <c r="BB189" i="1"/>
  <c r="BB185" i="1"/>
  <c r="BB180" i="1"/>
  <c r="BB176" i="1"/>
  <c r="BB172" i="1"/>
  <c r="BB163" i="1"/>
  <c r="BB259" i="1" s="1"/>
  <c r="BB156" i="1"/>
  <c r="BB141" i="1"/>
  <c r="BB140" i="1"/>
  <c r="BB139" i="1"/>
  <c r="BB129" i="1"/>
  <c r="BB126" i="1"/>
  <c r="BB122" i="1"/>
  <c r="BB119" i="1"/>
  <c r="BB116" i="1"/>
  <c r="BB111" i="1"/>
  <c r="BB92" i="1"/>
  <c r="BB262" i="1" s="1"/>
  <c r="BB91" i="1"/>
  <c r="BB90" i="1"/>
  <c r="BB89" i="1"/>
  <c r="BB63" i="1"/>
  <c r="BB58" i="1"/>
  <c r="BB54" i="1"/>
  <c r="BB45" i="1"/>
  <c r="BB35" i="1"/>
  <c r="BB30" i="1"/>
  <c r="BB25" i="1"/>
  <c r="BB19" i="1"/>
  <c r="BB18" i="1"/>
  <c r="S272" i="1"/>
  <c r="S271" i="1"/>
  <c r="S270" i="1"/>
  <c r="S269" i="1"/>
  <c r="S253" i="1"/>
  <c r="S238" i="1"/>
  <c r="S228" i="1"/>
  <c r="S221" i="1" s="1"/>
  <c r="S224" i="1"/>
  <c r="S223" i="1"/>
  <c r="S217" i="1"/>
  <c r="S209" i="1"/>
  <c r="S206" i="1"/>
  <c r="S201" i="1"/>
  <c r="S197" i="1"/>
  <c r="S193" i="1"/>
  <c r="S189" i="1"/>
  <c r="S185" i="1"/>
  <c r="S180" i="1"/>
  <c r="S176" i="1"/>
  <c r="S172" i="1"/>
  <c r="S164" i="1"/>
  <c r="S163" i="1"/>
  <c r="S259" i="1" s="1"/>
  <c r="S156" i="1"/>
  <c r="S141" i="1"/>
  <c r="S140" i="1"/>
  <c r="S139" i="1"/>
  <c r="S129" i="1"/>
  <c r="S126" i="1"/>
  <c r="S122" i="1"/>
  <c r="S119" i="1"/>
  <c r="S116" i="1"/>
  <c r="S111" i="1"/>
  <c r="S92" i="1"/>
  <c r="S262" i="1" s="1"/>
  <c r="S91" i="1"/>
  <c r="S90" i="1"/>
  <c r="S89" i="1"/>
  <c r="S63" i="1"/>
  <c r="S58" i="1"/>
  <c r="S54" i="1"/>
  <c r="S45" i="1"/>
  <c r="S40" i="1"/>
  <c r="S35" i="1"/>
  <c r="S30" i="1"/>
  <c r="S25" i="1"/>
  <c r="S18" i="1"/>
  <c r="CG261" i="1" l="1"/>
  <c r="S265" i="1"/>
  <c r="S15" i="1"/>
  <c r="CG265" i="1"/>
  <c r="CG15" i="1"/>
  <c r="BB15" i="1"/>
  <c r="BB265" i="1"/>
  <c r="S261" i="1"/>
  <c r="S160" i="1"/>
  <c r="CG267" i="1"/>
  <c r="S266" i="1"/>
  <c r="S267" i="1"/>
  <c r="S268" i="1"/>
  <c r="BB160" i="1"/>
  <c r="BB261" i="1"/>
  <c r="BB266" i="1"/>
  <c r="BB267" i="1"/>
  <c r="CG137" i="1"/>
  <c r="S87" i="1"/>
  <c r="CG160" i="1"/>
  <c r="CG260" i="1"/>
  <c r="CG87" i="1"/>
  <c r="CG262" i="1"/>
  <c r="CG266" i="1"/>
  <c r="BB137" i="1"/>
  <c r="BB87" i="1"/>
  <c r="BB260" i="1"/>
  <c r="BB268" i="1"/>
  <c r="S260" i="1"/>
  <c r="S137" i="1"/>
  <c r="Q113" i="1"/>
  <c r="CG257" i="1" l="1"/>
  <c r="CG274" i="1" s="1"/>
  <c r="BB257" i="1"/>
  <c r="BB274" i="1" s="1"/>
  <c r="S257" i="1"/>
  <c r="Q272" i="1"/>
  <c r="Q271" i="1"/>
  <c r="Q270" i="1"/>
  <c r="Q269" i="1"/>
  <c r="Q253" i="1"/>
  <c r="Q238" i="1"/>
  <c r="Q228" i="1"/>
  <c r="Q221" i="1" s="1"/>
  <c r="Q224" i="1"/>
  <c r="Q223" i="1"/>
  <c r="Q217" i="1"/>
  <c r="Q209" i="1"/>
  <c r="Q206" i="1"/>
  <c r="Q201" i="1"/>
  <c r="Q197" i="1"/>
  <c r="Q193" i="1"/>
  <c r="Q189" i="1"/>
  <c r="Q185" i="1"/>
  <c r="Q180" i="1"/>
  <c r="Q176" i="1"/>
  <c r="Q172" i="1"/>
  <c r="Q164" i="1"/>
  <c r="Q163" i="1"/>
  <c r="Q259" i="1" s="1"/>
  <c r="Q162" i="1"/>
  <c r="Q156" i="1"/>
  <c r="Q141" i="1"/>
  <c r="Q140" i="1"/>
  <c r="Q139" i="1"/>
  <c r="Q129" i="1"/>
  <c r="Q126" i="1"/>
  <c r="Q122" i="1"/>
  <c r="Q119" i="1"/>
  <c r="Q116" i="1"/>
  <c r="Q111" i="1"/>
  <c r="Q92" i="1"/>
  <c r="Q262" i="1" s="1"/>
  <c r="Q91" i="1"/>
  <c r="Q90" i="1"/>
  <c r="Q89" i="1"/>
  <c r="Q63" i="1"/>
  <c r="Q58" i="1"/>
  <c r="Q54" i="1"/>
  <c r="Q45" i="1"/>
  <c r="Q40" i="1"/>
  <c r="Q35" i="1"/>
  <c r="Q30" i="1"/>
  <c r="Q25" i="1"/>
  <c r="Q19" i="1"/>
  <c r="Q18" i="1"/>
  <c r="Q17" i="1"/>
  <c r="Q268" i="1" l="1"/>
  <c r="Q261" i="1"/>
  <c r="Q265" i="1"/>
  <c r="Q15" i="1"/>
  <c r="Q137" i="1"/>
  <c r="Q266" i="1"/>
  <c r="Q87" i="1"/>
  <c r="Q160" i="1"/>
  <c r="Q267" i="1"/>
  <c r="Q260" i="1"/>
  <c r="CE272" i="1"/>
  <c r="AZ272" i="1"/>
  <c r="O272" i="1"/>
  <c r="CE217" i="1"/>
  <c r="AZ217" i="1"/>
  <c r="O217" i="1"/>
  <c r="Q257" i="1" l="1"/>
  <c r="CF220" i="1"/>
  <c r="CH220" i="1" s="1"/>
  <c r="CJ220" i="1" s="1"/>
  <c r="CL220" i="1" s="1"/>
  <c r="CN220" i="1" s="1"/>
  <c r="CP220" i="1" s="1"/>
  <c r="CR220" i="1" s="1"/>
  <c r="CT220" i="1" s="1"/>
  <c r="BA220" i="1"/>
  <c r="BC220" i="1" s="1"/>
  <c r="BE220" i="1" s="1"/>
  <c r="BG220" i="1" s="1"/>
  <c r="BI220" i="1" s="1"/>
  <c r="BK220" i="1" s="1"/>
  <c r="BM220" i="1" s="1"/>
  <c r="BO220" i="1" s="1"/>
  <c r="BQ220" i="1" s="1"/>
  <c r="BS220" i="1" s="1"/>
  <c r="BU220" i="1" s="1"/>
  <c r="P220" i="1"/>
  <c r="R220" i="1" s="1"/>
  <c r="T220" i="1" s="1"/>
  <c r="V220" i="1" s="1"/>
  <c r="X220" i="1" s="1"/>
  <c r="Z220" i="1" s="1"/>
  <c r="AB220" i="1" s="1"/>
  <c r="AD220" i="1" s="1"/>
  <c r="AF220" i="1" s="1"/>
  <c r="AH220" i="1" s="1"/>
  <c r="AJ220" i="1" s="1"/>
  <c r="AL220" i="1" s="1"/>
  <c r="AN220" i="1" s="1"/>
  <c r="AP220" i="1" s="1"/>
  <c r="O182" i="1"/>
  <c r="O113" i="1"/>
  <c r="O203" i="1"/>
  <c r="O204" i="1"/>
  <c r="CE17" i="1" l="1"/>
  <c r="AZ17" i="1"/>
  <c r="O17" i="1"/>
  <c r="CF83" i="1"/>
  <c r="CH83" i="1" s="1"/>
  <c r="CJ83" i="1" s="1"/>
  <c r="CL83" i="1" s="1"/>
  <c r="CN83" i="1" s="1"/>
  <c r="CP83" i="1" s="1"/>
  <c r="CR83" i="1" s="1"/>
  <c r="CT83" i="1" s="1"/>
  <c r="CF84" i="1"/>
  <c r="CH84" i="1" s="1"/>
  <c r="CJ84" i="1" s="1"/>
  <c r="CL84" i="1" s="1"/>
  <c r="CN84" i="1" s="1"/>
  <c r="CP84" i="1" s="1"/>
  <c r="CR84" i="1" s="1"/>
  <c r="CT84" i="1" s="1"/>
  <c r="BA83" i="1"/>
  <c r="BC83" i="1" s="1"/>
  <c r="BE83" i="1" s="1"/>
  <c r="BG83" i="1" s="1"/>
  <c r="BI83" i="1" s="1"/>
  <c r="BK83" i="1" s="1"/>
  <c r="BM83" i="1" s="1"/>
  <c r="BO83" i="1" s="1"/>
  <c r="BQ83" i="1" s="1"/>
  <c r="BS83" i="1" s="1"/>
  <c r="BU83" i="1" s="1"/>
  <c r="BA84" i="1"/>
  <c r="BC84" i="1" s="1"/>
  <c r="BE84" i="1" s="1"/>
  <c r="BG84" i="1" s="1"/>
  <c r="BI84" i="1" s="1"/>
  <c r="BK84" i="1" s="1"/>
  <c r="BM84" i="1" s="1"/>
  <c r="BO84" i="1" s="1"/>
  <c r="BQ84" i="1" s="1"/>
  <c r="BS84" i="1" s="1"/>
  <c r="BU84" i="1" s="1"/>
  <c r="P83" i="1"/>
  <c r="R83" i="1" s="1"/>
  <c r="T83" i="1" s="1"/>
  <c r="V83" i="1" s="1"/>
  <c r="X83" i="1" s="1"/>
  <c r="Z83" i="1" s="1"/>
  <c r="AB83" i="1" s="1"/>
  <c r="AD83" i="1" s="1"/>
  <c r="AF83" i="1" s="1"/>
  <c r="AH83" i="1" s="1"/>
  <c r="AJ83" i="1" s="1"/>
  <c r="AL83" i="1" s="1"/>
  <c r="AN83" i="1" s="1"/>
  <c r="AP83" i="1" s="1"/>
  <c r="P84" i="1"/>
  <c r="R84" i="1" s="1"/>
  <c r="T84" i="1" s="1"/>
  <c r="V84" i="1" s="1"/>
  <c r="X84" i="1" s="1"/>
  <c r="Z84" i="1" s="1"/>
  <c r="AB84" i="1" s="1"/>
  <c r="AD84" i="1" s="1"/>
  <c r="AF84" i="1" s="1"/>
  <c r="AH84" i="1" s="1"/>
  <c r="AJ84" i="1" s="1"/>
  <c r="AL84" i="1" s="1"/>
  <c r="AN84" i="1" s="1"/>
  <c r="AP84" i="1" s="1"/>
  <c r="P24" i="1" l="1"/>
  <c r="R24" i="1" s="1"/>
  <c r="T24" i="1" s="1"/>
  <c r="V24" i="1" s="1"/>
  <c r="X24" i="1" s="1"/>
  <c r="Z24" i="1" s="1"/>
  <c r="AB24" i="1" s="1"/>
  <c r="AD24" i="1" s="1"/>
  <c r="AF24" i="1" s="1"/>
  <c r="AH24" i="1" s="1"/>
  <c r="AJ24" i="1" s="1"/>
  <c r="AL24" i="1" s="1"/>
  <c r="AN24" i="1" s="1"/>
  <c r="AP24" i="1" s="1"/>
  <c r="CF24" i="1"/>
  <c r="CH24" i="1" s="1"/>
  <c r="CJ24" i="1" s="1"/>
  <c r="CL24" i="1" s="1"/>
  <c r="CN24" i="1" s="1"/>
  <c r="CP24" i="1" s="1"/>
  <c r="CR24" i="1" s="1"/>
  <c r="CT24" i="1" s="1"/>
  <c r="BA24" i="1"/>
  <c r="BC24" i="1" s="1"/>
  <c r="BE24" i="1" s="1"/>
  <c r="BG24" i="1" s="1"/>
  <c r="BI24" i="1" s="1"/>
  <c r="BK24" i="1" s="1"/>
  <c r="BM24" i="1" s="1"/>
  <c r="BO24" i="1" s="1"/>
  <c r="BQ24" i="1" s="1"/>
  <c r="BS24" i="1" s="1"/>
  <c r="BU24" i="1" s="1"/>
  <c r="CE271" i="1" l="1"/>
  <c r="CE270" i="1"/>
  <c r="CE269" i="1"/>
  <c r="CE253" i="1"/>
  <c r="CE238" i="1"/>
  <c r="CE228" i="1"/>
  <c r="CE221" i="1" s="1"/>
  <c r="CE224" i="1"/>
  <c r="CE223" i="1"/>
  <c r="CE206" i="1"/>
  <c r="CE201" i="1"/>
  <c r="CE197" i="1"/>
  <c r="CE193" i="1"/>
  <c r="CE189" i="1"/>
  <c r="CE185" i="1"/>
  <c r="CE180" i="1"/>
  <c r="CE176" i="1"/>
  <c r="CE172" i="1"/>
  <c r="CE163" i="1"/>
  <c r="CE259" i="1" s="1"/>
  <c r="CE162" i="1"/>
  <c r="CE156" i="1"/>
  <c r="CE141" i="1"/>
  <c r="CE140" i="1"/>
  <c r="CE139" i="1"/>
  <c r="CE122" i="1"/>
  <c r="CE119" i="1"/>
  <c r="CE116" i="1"/>
  <c r="CE111" i="1"/>
  <c r="CE92" i="1"/>
  <c r="CE262" i="1" s="1"/>
  <c r="CE91" i="1"/>
  <c r="CE90" i="1"/>
  <c r="CE89" i="1"/>
  <c r="CE63" i="1"/>
  <c r="CE58" i="1"/>
  <c r="CE54" i="1"/>
  <c r="CE45" i="1"/>
  <c r="CE35" i="1"/>
  <c r="CE268" i="1" s="1"/>
  <c r="CE30" i="1"/>
  <c r="CE19" i="1"/>
  <c r="CE18" i="1"/>
  <c r="AZ271" i="1"/>
  <c r="AZ270" i="1"/>
  <c r="AZ269" i="1"/>
  <c r="AZ253" i="1"/>
  <c r="AZ238" i="1"/>
  <c r="AZ228" i="1"/>
  <c r="AZ221" i="1" s="1"/>
  <c r="AZ224" i="1"/>
  <c r="AZ223" i="1"/>
  <c r="AZ206" i="1"/>
  <c r="AZ201" i="1"/>
  <c r="AZ197" i="1"/>
  <c r="AZ193" i="1"/>
  <c r="AZ189" i="1"/>
  <c r="AZ185" i="1"/>
  <c r="AZ180" i="1"/>
  <c r="AZ176" i="1"/>
  <c r="AZ172" i="1"/>
  <c r="AZ163" i="1"/>
  <c r="AZ259" i="1" s="1"/>
  <c r="AZ162" i="1"/>
  <c r="AZ156" i="1"/>
  <c r="AZ141" i="1"/>
  <c r="AZ140" i="1"/>
  <c r="AZ139" i="1"/>
  <c r="AZ129" i="1"/>
  <c r="AZ126" i="1"/>
  <c r="AZ122" i="1"/>
  <c r="AZ119" i="1"/>
  <c r="AZ116" i="1"/>
  <c r="AZ111" i="1"/>
  <c r="AZ92" i="1"/>
  <c r="AZ262" i="1" s="1"/>
  <c r="AZ91" i="1"/>
  <c r="AZ90" i="1"/>
  <c r="AZ89" i="1"/>
  <c r="AZ63" i="1"/>
  <c r="AZ58" i="1"/>
  <c r="AZ54" i="1"/>
  <c r="AZ45" i="1"/>
  <c r="AZ35" i="1"/>
  <c r="AZ268" i="1" s="1"/>
  <c r="AZ30" i="1"/>
  <c r="AZ25" i="1"/>
  <c r="AZ19" i="1"/>
  <c r="AZ18" i="1"/>
  <c r="O271" i="1"/>
  <c r="O270" i="1"/>
  <c r="O269" i="1"/>
  <c r="O253" i="1"/>
  <c r="O238" i="1"/>
  <c r="O228" i="1"/>
  <c r="O221" i="1" s="1"/>
  <c r="O224" i="1"/>
  <c r="O223" i="1"/>
  <c r="O209" i="1"/>
  <c r="O206" i="1"/>
  <c r="O201" i="1"/>
  <c r="O197" i="1"/>
  <c r="O193" i="1"/>
  <c r="O189" i="1"/>
  <c r="O185" i="1"/>
  <c r="O180" i="1"/>
  <c r="O176" i="1"/>
  <c r="O172" i="1"/>
  <c r="O164" i="1"/>
  <c r="O163" i="1"/>
  <c r="O259" i="1" s="1"/>
  <c r="O162" i="1"/>
  <c r="O156" i="1"/>
  <c r="O141" i="1"/>
  <c r="O140" i="1"/>
  <c r="O139" i="1"/>
  <c r="O129" i="1"/>
  <c r="O126" i="1"/>
  <c r="O122" i="1"/>
  <c r="O119" i="1"/>
  <c r="O116" i="1"/>
  <c r="O111" i="1"/>
  <c r="O92" i="1"/>
  <c r="O91" i="1"/>
  <c r="O90" i="1"/>
  <c r="O89" i="1"/>
  <c r="O63" i="1"/>
  <c r="O58" i="1"/>
  <c r="O54" i="1"/>
  <c r="O45" i="1"/>
  <c r="O40" i="1"/>
  <c r="O35" i="1"/>
  <c r="O30" i="1"/>
  <c r="O25" i="1"/>
  <c r="O19" i="1"/>
  <c r="O18" i="1"/>
  <c r="O268" i="1" l="1"/>
  <c r="AZ265" i="1"/>
  <c r="AZ15" i="1"/>
  <c r="CE265" i="1"/>
  <c r="CE15" i="1"/>
  <c r="O15" i="1"/>
  <c r="O265" i="1"/>
  <c r="CE87" i="1"/>
  <c r="AZ261" i="1"/>
  <c r="AZ160" i="1"/>
  <c r="CE261" i="1"/>
  <c r="O261" i="1"/>
  <c r="AZ267" i="1"/>
  <c r="AZ137" i="1"/>
  <c r="CE266" i="1"/>
  <c r="AZ266" i="1"/>
  <c r="AZ87" i="1"/>
  <c r="CE260" i="1"/>
  <c r="CE137" i="1"/>
  <c r="CE267" i="1"/>
  <c r="CE160" i="1"/>
  <c r="AZ260" i="1"/>
  <c r="O267" i="1"/>
  <c r="O87" i="1"/>
  <c r="O260" i="1"/>
  <c r="O262" i="1"/>
  <c r="O266" i="1"/>
  <c r="O137" i="1"/>
  <c r="O160" i="1"/>
  <c r="M272" i="1"/>
  <c r="M271" i="1"/>
  <c r="M270" i="1"/>
  <c r="M269" i="1"/>
  <c r="M253" i="1"/>
  <c r="M238" i="1"/>
  <c r="M228" i="1"/>
  <c r="M224" i="1"/>
  <c r="M223" i="1"/>
  <c r="M217" i="1"/>
  <c r="M209" i="1"/>
  <c r="M206" i="1"/>
  <c r="M203" i="1"/>
  <c r="M201" i="1" s="1"/>
  <c r="M197" i="1"/>
  <c r="M193" i="1"/>
  <c r="M189" i="1"/>
  <c r="M185" i="1"/>
  <c r="M180" i="1"/>
  <c r="M176" i="1"/>
  <c r="M172" i="1"/>
  <c r="M164" i="1"/>
  <c r="M163" i="1"/>
  <c r="M259" i="1" s="1"/>
  <c r="M162" i="1"/>
  <c r="M156" i="1"/>
  <c r="M141" i="1"/>
  <c r="M140" i="1"/>
  <c r="M139" i="1"/>
  <c r="M129" i="1"/>
  <c r="M126" i="1"/>
  <c r="M122" i="1"/>
  <c r="M119" i="1"/>
  <c r="M116" i="1"/>
  <c r="M111" i="1"/>
  <c r="M92" i="1"/>
  <c r="M91" i="1"/>
  <c r="M90" i="1"/>
  <c r="M89" i="1"/>
  <c r="M63" i="1"/>
  <c r="M58" i="1"/>
  <c r="M54" i="1"/>
  <c r="M45" i="1"/>
  <c r="M40" i="1"/>
  <c r="M35" i="1"/>
  <c r="M30" i="1"/>
  <c r="M25" i="1"/>
  <c r="M19" i="1"/>
  <c r="M18" i="1"/>
  <c r="M17" i="1"/>
  <c r="M268" i="1" l="1"/>
  <c r="CE257" i="1"/>
  <c r="CE274" i="1" s="1"/>
  <c r="M160" i="1"/>
  <c r="AZ257" i="1"/>
  <c r="AZ274" i="1" s="1"/>
  <c r="O257" i="1"/>
  <c r="M261" i="1"/>
  <c r="M221" i="1"/>
  <c r="M265" i="1"/>
  <c r="M267" i="1"/>
  <c r="M15" i="1"/>
  <c r="M87" i="1"/>
  <c r="M260" i="1"/>
  <c r="M262" i="1"/>
  <c r="M266" i="1"/>
  <c r="M137" i="1"/>
  <c r="K203" i="1"/>
  <c r="M257" i="1" l="1"/>
  <c r="CD164" i="1"/>
  <c r="CF164" i="1" s="1"/>
  <c r="CH164" i="1" s="1"/>
  <c r="CJ164" i="1" s="1"/>
  <c r="CL164" i="1" s="1"/>
  <c r="CN164" i="1" s="1"/>
  <c r="CP164" i="1" s="1"/>
  <c r="CR164" i="1" s="1"/>
  <c r="CT164" i="1" s="1"/>
  <c r="AY164" i="1"/>
  <c r="BA164" i="1" s="1"/>
  <c r="BC164" i="1" s="1"/>
  <c r="BE164" i="1" s="1"/>
  <c r="BG164" i="1" s="1"/>
  <c r="BI164" i="1" s="1"/>
  <c r="BK164" i="1" s="1"/>
  <c r="BM164" i="1" s="1"/>
  <c r="BO164" i="1" s="1"/>
  <c r="BQ164" i="1" s="1"/>
  <c r="BS164" i="1" s="1"/>
  <c r="BU164" i="1" s="1"/>
  <c r="K162" i="1"/>
  <c r="K163" i="1"/>
  <c r="K164" i="1"/>
  <c r="L164" i="1" s="1"/>
  <c r="N164" i="1" s="1"/>
  <c r="P164" i="1" s="1"/>
  <c r="R164" i="1" s="1"/>
  <c r="T164" i="1" s="1"/>
  <c r="V164" i="1" s="1"/>
  <c r="X164" i="1" s="1"/>
  <c r="Z164" i="1" s="1"/>
  <c r="AB164" i="1" s="1"/>
  <c r="AD164" i="1" s="1"/>
  <c r="AF164" i="1" s="1"/>
  <c r="AH164" i="1" s="1"/>
  <c r="AJ164" i="1" s="1"/>
  <c r="AL164" i="1" s="1"/>
  <c r="AN164" i="1" s="1"/>
  <c r="AP164" i="1" s="1"/>
  <c r="CD211" i="1" l="1"/>
  <c r="CF211" i="1" s="1"/>
  <c r="CH211" i="1" s="1"/>
  <c r="CJ211" i="1" s="1"/>
  <c r="CL211" i="1" s="1"/>
  <c r="CN211" i="1" s="1"/>
  <c r="CP211" i="1" s="1"/>
  <c r="CR211" i="1" s="1"/>
  <c r="CT211" i="1" s="1"/>
  <c r="CD212" i="1"/>
  <c r="CF212" i="1" s="1"/>
  <c r="CH212" i="1" s="1"/>
  <c r="CJ212" i="1" s="1"/>
  <c r="CL212" i="1" s="1"/>
  <c r="CN212" i="1" s="1"/>
  <c r="CP212" i="1" s="1"/>
  <c r="CR212" i="1" s="1"/>
  <c r="CT212" i="1" s="1"/>
  <c r="AY211" i="1"/>
  <c r="BA211" i="1" s="1"/>
  <c r="BC211" i="1" s="1"/>
  <c r="BE211" i="1" s="1"/>
  <c r="BG211" i="1" s="1"/>
  <c r="BI211" i="1" s="1"/>
  <c r="BK211" i="1" s="1"/>
  <c r="BM211" i="1" s="1"/>
  <c r="BO211" i="1" s="1"/>
  <c r="BQ211" i="1" s="1"/>
  <c r="BS211" i="1" s="1"/>
  <c r="BU211" i="1" s="1"/>
  <c r="AY212" i="1"/>
  <c r="BA212" i="1" s="1"/>
  <c r="BC212" i="1" s="1"/>
  <c r="BE212" i="1" s="1"/>
  <c r="BG212" i="1" s="1"/>
  <c r="BI212" i="1" s="1"/>
  <c r="BK212" i="1" s="1"/>
  <c r="BM212" i="1" s="1"/>
  <c r="BO212" i="1" s="1"/>
  <c r="BQ212" i="1" s="1"/>
  <c r="BS212" i="1" s="1"/>
  <c r="BU212" i="1" s="1"/>
  <c r="K209" i="1"/>
  <c r="H211" i="1"/>
  <c r="J211" i="1" s="1"/>
  <c r="L211" i="1" s="1"/>
  <c r="N211" i="1" s="1"/>
  <c r="P211" i="1" s="1"/>
  <c r="R211" i="1" s="1"/>
  <c r="T211" i="1" s="1"/>
  <c r="V211" i="1" s="1"/>
  <c r="X211" i="1" s="1"/>
  <c r="Z211" i="1" s="1"/>
  <c r="AB211" i="1" s="1"/>
  <c r="AD211" i="1" s="1"/>
  <c r="AF211" i="1" s="1"/>
  <c r="AH211" i="1" s="1"/>
  <c r="AJ211" i="1" s="1"/>
  <c r="AL211" i="1" s="1"/>
  <c r="AN211" i="1" s="1"/>
  <c r="AP211" i="1" s="1"/>
  <c r="H212" i="1"/>
  <c r="J212" i="1" s="1"/>
  <c r="L212" i="1" s="1"/>
  <c r="N212" i="1" s="1"/>
  <c r="P212" i="1" s="1"/>
  <c r="R212" i="1" s="1"/>
  <c r="T212" i="1" s="1"/>
  <c r="V212" i="1" s="1"/>
  <c r="X212" i="1" s="1"/>
  <c r="Z212" i="1" s="1"/>
  <c r="AB212" i="1" s="1"/>
  <c r="AD212" i="1" s="1"/>
  <c r="AF212" i="1" s="1"/>
  <c r="AH212" i="1" s="1"/>
  <c r="AJ212" i="1" s="1"/>
  <c r="AL212" i="1" s="1"/>
  <c r="AN212" i="1" s="1"/>
  <c r="AP212" i="1" s="1"/>
  <c r="K201" i="1" l="1"/>
  <c r="AX201" i="1"/>
  <c r="CC201" i="1"/>
  <c r="CD205" i="1"/>
  <c r="CF205" i="1" s="1"/>
  <c r="CH205" i="1" s="1"/>
  <c r="CJ205" i="1" s="1"/>
  <c r="CL205" i="1" s="1"/>
  <c r="CN205" i="1" s="1"/>
  <c r="CP205" i="1" s="1"/>
  <c r="CR205" i="1" s="1"/>
  <c r="CT205" i="1" s="1"/>
  <c r="AY205" i="1"/>
  <c r="BA205" i="1" s="1"/>
  <c r="BC205" i="1" s="1"/>
  <c r="BE205" i="1" s="1"/>
  <c r="BG205" i="1" s="1"/>
  <c r="BI205" i="1" s="1"/>
  <c r="BK205" i="1" s="1"/>
  <c r="BM205" i="1" s="1"/>
  <c r="BO205" i="1" s="1"/>
  <c r="BQ205" i="1" s="1"/>
  <c r="BS205" i="1" s="1"/>
  <c r="BU205" i="1" s="1"/>
  <c r="L205" i="1"/>
  <c r="N205" i="1" s="1"/>
  <c r="P205" i="1" s="1"/>
  <c r="R205" i="1" s="1"/>
  <c r="T205" i="1" s="1"/>
  <c r="V205" i="1" s="1"/>
  <c r="X205" i="1" s="1"/>
  <c r="Z205" i="1" s="1"/>
  <c r="AB205" i="1" s="1"/>
  <c r="AD205" i="1" s="1"/>
  <c r="AF205" i="1" s="1"/>
  <c r="AH205" i="1" s="1"/>
  <c r="AJ205" i="1" s="1"/>
  <c r="AL205" i="1" s="1"/>
  <c r="AN205" i="1" s="1"/>
  <c r="AP205" i="1" s="1"/>
  <c r="CC156" i="1" l="1"/>
  <c r="AX156" i="1"/>
  <c r="K156" i="1"/>
  <c r="K272" i="1" l="1"/>
  <c r="K271" i="1"/>
  <c r="K270" i="1"/>
  <c r="K269" i="1"/>
  <c r="K253" i="1"/>
  <c r="K238" i="1"/>
  <c r="K228" i="1"/>
  <c r="K224" i="1"/>
  <c r="K223" i="1"/>
  <c r="K217" i="1"/>
  <c r="K206" i="1"/>
  <c r="K197" i="1"/>
  <c r="K193" i="1"/>
  <c r="K189" i="1"/>
  <c r="K185" i="1"/>
  <c r="K180" i="1"/>
  <c r="K176" i="1"/>
  <c r="K172" i="1"/>
  <c r="K259" i="1"/>
  <c r="K141" i="1"/>
  <c r="K140" i="1"/>
  <c r="K139" i="1"/>
  <c r="K129" i="1"/>
  <c r="K126" i="1"/>
  <c r="K122" i="1"/>
  <c r="K119" i="1"/>
  <c r="K116" i="1"/>
  <c r="K111" i="1"/>
  <c r="K92" i="1"/>
  <c r="K262" i="1" s="1"/>
  <c r="K91" i="1"/>
  <c r="K90" i="1"/>
  <c r="K89" i="1"/>
  <c r="K63" i="1"/>
  <c r="K58" i="1"/>
  <c r="K54" i="1"/>
  <c r="K45" i="1"/>
  <c r="K40" i="1"/>
  <c r="K35" i="1"/>
  <c r="K30" i="1"/>
  <c r="K25" i="1"/>
  <c r="K19" i="1"/>
  <c r="K18" i="1"/>
  <c r="K17" i="1"/>
  <c r="CC272" i="1"/>
  <c r="CC271" i="1"/>
  <c r="CC270" i="1"/>
  <c r="CC253" i="1"/>
  <c r="CC238" i="1"/>
  <c r="CC228" i="1"/>
  <c r="CC224" i="1"/>
  <c r="CC223" i="1"/>
  <c r="CC206" i="1"/>
  <c r="CC197" i="1"/>
  <c r="CC193" i="1"/>
  <c r="CC189" i="1"/>
  <c r="CC185" i="1"/>
  <c r="CC180" i="1"/>
  <c r="CC176" i="1"/>
  <c r="CC172" i="1"/>
  <c r="CC163" i="1"/>
  <c r="CC259" i="1" s="1"/>
  <c r="CC162" i="1"/>
  <c r="CC141" i="1"/>
  <c r="CC140" i="1"/>
  <c r="CC139" i="1"/>
  <c r="CC122" i="1"/>
  <c r="CC119" i="1"/>
  <c r="CC116" i="1"/>
  <c r="CC111" i="1"/>
  <c r="CC92" i="1"/>
  <c r="CC262" i="1" s="1"/>
  <c r="CC91" i="1"/>
  <c r="CC90" i="1"/>
  <c r="CC89" i="1"/>
  <c r="CC63" i="1"/>
  <c r="CC58" i="1"/>
  <c r="CC54" i="1"/>
  <c r="CC45" i="1"/>
  <c r="CC35" i="1"/>
  <c r="CC268" i="1" s="1"/>
  <c r="CC30" i="1"/>
  <c r="CC19" i="1"/>
  <c r="CC18" i="1"/>
  <c r="CC17" i="1"/>
  <c r="AX272" i="1"/>
  <c r="AX271" i="1"/>
  <c r="AX270" i="1"/>
  <c r="AX269" i="1"/>
  <c r="AX253" i="1"/>
  <c r="AX238" i="1"/>
  <c r="AX228" i="1"/>
  <c r="AX221" i="1" s="1"/>
  <c r="AX224" i="1"/>
  <c r="AX223" i="1"/>
  <c r="AX217" i="1"/>
  <c r="AX206" i="1"/>
  <c r="AX197" i="1"/>
  <c r="AX193" i="1"/>
  <c r="AX189" i="1"/>
  <c r="AX185" i="1"/>
  <c r="AX180" i="1"/>
  <c r="AX176" i="1"/>
  <c r="AX172" i="1"/>
  <c r="AX163" i="1"/>
  <c r="AX259" i="1" s="1"/>
  <c r="AX162" i="1"/>
  <c r="AX141" i="1"/>
  <c r="AX140" i="1"/>
  <c r="AX139" i="1"/>
  <c r="AX129" i="1"/>
  <c r="AX126" i="1"/>
  <c r="AX122" i="1"/>
  <c r="AX119" i="1"/>
  <c r="AX116" i="1"/>
  <c r="AX111" i="1"/>
  <c r="AX92" i="1"/>
  <c r="AX262" i="1" s="1"/>
  <c r="AX91" i="1"/>
  <c r="AX90" i="1"/>
  <c r="AX89" i="1"/>
  <c r="AX63" i="1"/>
  <c r="AX58" i="1"/>
  <c r="AX54" i="1"/>
  <c r="AX45" i="1"/>
  <c r="AX35" i="1"/>
  <c r="AX268" i="1" s="1"/>
  <c r="AX30" i="1"/>
  <c r="AX25" i="1"/>
  <c r="AX19" i="1"/>
  <c r="AX18" i="1"/>
  <c r="AX17" i="1"/>
  <c r="AX261" i="1" l="1"/>
  <c r="CC261" i="1"/>
  <c r="K261" i="1"/>
  <c r="K160" i="1"/>
  <c r="AX87" i="1"/>
  <c r="CC266" i="1"/>
  <c r="AX265" i="1"/>
  <c r="AX267" i="1"/>
  <c r="CC265" i="1"/>
  <c r="K137" i="1"/>
  <c r="AX160" i="1"/>
  <c r="K266" i="1"/>
  <c r="K87" i="1"/>
  <c r="AX260" i="1"/>
  <c r="AX266" i="1"/>
  <c r="CC160" i="1"/>
  <c r="K268" i="1"/>
  <c r="CC87" i="1"/>
  <c r="CC267" i="1"/>
  <c r="K265" i="1"/>
  <c r="K267" i="1"/>
  <c r="CC221" i="1"/>
  <c r="K260" i="1"/>
  <c r="K221" i="1"/>
  <c r="K15" i="1"/>
  <c r="CC15" i="1"/>
  <c r="CC260" i="1"/>
  <c r="CC137" i="1"/>
  <c r="AX15" i="1"/>
  <c r="AX137" i="1"/>
  <c r="I47" i="1"/>
  <c r="K257" i="1" l="1"/>
  <c r="AX257" i="1"/>
  <c r="AX274" i="1" s="1"/>
  <c r="CA272" i="1"/>
  <c r="CA271" i="1"/>
  <c r="CA270" i="1"/>
  <c r="CA253" i="1"/>
  <c r="CA238" i="1"/>
  <c r="CA228" i="1"/>
  <c r="CA221" i="1" s="1"/>
  <c r="CA224" i="1"/>
  <c r="CA223" i="1"/>
  <c r="CA206" i="1"/>
  <c r="CA201" i="1"/>
  <c r="CA197" i="1"/>
  <c r="CA193" i="1"/>
  <c r="CA189" i="1"/>
  <c r="CA185" i="1"/>
  <c r="CA180" i="1"/>
  <c r="CA176" i="1"/>
  <c r="CA172" i="1"/>
  <c r="CA163" i="1"/>
  <c r="CA259" i="1" s="1"/>
  <c r="CA162" i="1"/>
  <c r="CA141" i="1"/>
  <c r="CA137" i="1" s="1"/>
  <c r="CA140" i="1"/>
  <c r="CA139" i="1"/>
  <c r="CA122" i="1"/>
  <c r="CA119" i="1"/>
  <c r="CA116" i="1"/>
  <c r="CA111" i="1"/>
  <c r="CA92" i="1"/>
  <c r="CA262" i="1" s="1"/>
  <c r="CA91" i="1"/>
  <c r="CA90" i="1"/>
  <c r="CA89" i="1"/>
  <c r="CA63" i="1"/>
  <c r="CA58" i="1"/>
  <c r="CA54" i="1"/>
  <c r="CA45" i="1"/>
  <c r="CA35" i="1"/>
  <c r="CA268" i="1" s="1"/>
  <c r="CA30" i="1"/>
  <c r="CA19" i="1"/>
  <c r="CA18" i="1"/>
  <c r="CA17" i="1"/>
  <c r="AV272" i="1"/>
  <c r="AV271" i="1"/>
  <c r="AV270" i="1"/>
  <c r="AV269" i="1"/>
  <c r="AV253" i="1"/>
  <c r="AV238" i="1"/>
  <c r="AV228" i="1"/>
  <c r="AV221" i="1" s="1"/>
  <c r="AV224" i="1"/>
  <c r="AV223" i="1"/>
  <c r="AV217" i="1"/>
  <c r="AV206" i="1"/>
  <c r="AV201" i="1"/>
  <c r="AV197" i="1"/>
  <c r="AV193" i="1"/>
  <c r="AV189" i="1"/>
  <c r="AV185" i="1"/>
  <c r="AV180" i="1"/>
  <c r="AV176" i="1"/>
  <c r="AV172" i="1"/>
  <c r="AV163" i="1"/>
  <c r="AV259" i="1" s="1"/>
  <c r="AV162" i="1"/>
  <c r="AV156" i="1"/>
  <c r="AV141" i="1"/>
  <c r="AV140" i="1"/>
  <c r="AV139" i="1"/>
  <c r="AV129" i="1"/>
  <c r="AV126" i="1"/>
  <c r="AV122" i="1"/>
  <c r="AV119" i="1"/>
  <c r="AV116" i="1"/>
  <c r="AV111" i="1"/>
  <c r="AV92" i="1"/>
  <c r="AV262" i="1" s="1"/>
  <c r="AV91" i="1"/>
  <c r="AV90" i="1"/>
  <c r="AV89" i="1"/>
  <c r="AV63" i="1"/>
  <c r="AV58" i="1"/>
  <c r="AV54" i="1"/>
  <c r="AV45" i="1"/>
  <c r="AV35" i="1"/>
  <c r="AV268" i="1" s="1"/>
  <c r="AV30" i="1"/>
  <c r="AV25" i="1"/>
  <c r="AV19" i="1"/>
  <c r="AV18" i="1"/>
  <c r="AV17" i="1"/>
  <c r="I272" i="1"/>
  <c r="I271" i="1"/>
  <c r="I270" i="1"/>
  <c r="I269" i="1"/>
  <c r="I253" i="1"/>
  <c r="I238" i="1"/>
  <c r="I228" i="1"/>
  <c r="I224" i="1"/>
  <c r="I217" i="1"/>
  <c r="I206" i="1"/>
  <c r="I201" i="1"/>
  <c r="I197" i="1"/>
  <c r="I193" i="1"/>
  <c r="I189" i="1"/>
  <c r="I185" i="1"/>
  <c r="I180" i="1"/>
  <c r="I176" i="1"/>
  <c r="I172" i="1"/>
  <c r="I163" i="1"/>
  <c r="I259" i="1" s="1"/>
  <c r="I156" i="1"/>
  <c r="I141" i="1"/>
  <c r="I140" i="1"/>
  <c r="I139" i="1"/>
  <c r="I129" i="1"/>
  <c r="I126" i="1"/>
  <c r="I122" i="1"/>
  <c r="I119" i="1"/>
  <c r="I116" i="1"/>
  <c r="I111" i="1"/>
  <c r="I92" i="1"/>
  <c r="I262" i="1" s="1"/>
  <c r="I91" i="1"/>
  <c r="I90" i="1"/>
  <c r="I63" i="1"/>
  <c r="I58" i="1"/>
  <c r="I54" i="1"/>
  <c r="I45" i="1"/>
  <c r="I40" i="1"/>
  <c r="I35" i="1"/>
  <c r="I30" i="1"/>
  <c r="I25" i="1"/>
  <c r="I19" i="1"/>
  <c r="I18" i="1"/>
  <c r="AV261" i="1" l="1"/>
  <c r="AV87" i="1"/>
  <c r="I137" i="1"/>
  <c r="AV266" i="1"/>
  <c r="CA260" i="1"/>
  <c r="I268" i="1"/>
  <c r="CA160" i="1"/>
  <c r="I260" i="1"/>
  <c r="AV160" i="1"/>
  <c r="I261" i="1"/>
  <c r="I266" i="1"/>
  <c r="AV260" i="1"/>
  <c r="CA261" i="1"/>
  <c r="CA265" i="1"/>
  <c r="AV267" i="1"/>
  <c r="CA266" i="1"/>
  <c r="CA267" i="1"/>
  <c r="CA15" i="1"/>
  <c r="CA87" i="1"/>
  <c r="AV265" i="1"/>
  <c r="AV15" i="1"/>
  <c r="AV137" i="1"/>
  <c r="I267" i="1"/>
  <c r="I265" i="1"/>
  <c r="I15" i="1"/>
  <c r="I17" i="1"/>
  <c r="I87" i="1"/>
  <c r="I89" i="1"/>
  <c r="I160" i="1"/>
  <c r="I162" i="1"/>
  <c r="I221" i="1"/>
  <c r="I223" i="1"/>
  <c r="G113" i="1"/>
  <c r="AV257" i="1" l="1"/>
  <c r="AV274" i="1" s="1"/>
  <c r="I257" i="1"/>
  <c r="BY223" i="1"/>
  <c r="AT223" i="1"/>
  <c r="G230" i="1" l="1"/>
  <c r="G223" i="1" s="1"/>
  <c r="G218" i="1"/>
  <c r="G47" i="1"/>
  <c r="G27" i="1"/>
  <c r="G17" i="1" s="1"/>
  <c r="BY272" i="1"/>
  <c r="BZ272" i="1" s="1"/>
  <c r="CB272" i="1" s="1"/>
  <c r="CD272" i="1" s="1"/>
  <c r="CF272" i="1" s="1"/>
  <c r="CH272" i="1" s="1"/>
  <c r="CJ272" i="1" s="1"/>
  <c r="CL272" i="1" s="1"/>
  <c r="CN272" i="1" s="1"/>
  <c r="CP272" i="1" s="1"/>
  <c r="CR272" i="1" s="1"/>
  <c r="CT272" i="1" s="1"/>
  <c r="AT272" i="1"/>
  <c r="AU272" i="1" s="1"/>
  <c r="AW272" i="1" s="1"/>
  <c r="AY272" i="1" s="1"/>
  <c r="BA272" i="1" s="1"/>
  <c r="BC272" i="1" s="1"/>
  <c r="BE272" i="1" s="1"/>
  <c r="BG272" i="1" s="1"/>
  <c r="BI272" i="1" s="1"/>
  <c r="BK272" i="1" s="1"/>
  <c r="BM272" i="1" s="1"/>
  <c r="BO272" i="1" s="1"/>
  <c r="BQ272" i="1" s="1"/>
  <c r="BS272" i="1" s="1"/>
  <c r="BU272" i="1" s="1"/>
  <c r="G272" i="1"/>
  <c r="H272" i="1" s="1"/>
  <c r="J272" i="1" s="1"/>
  <c r="L272" i="1" s="1"/>
  <c r="N272" i="1" s="1"/>
  <c r="P272" i="1" s="1"/>
  <c r="R272" i="1" s="1"/>
  <c r="T272" i="1" s="1"/>
  <c r="V272" i="1" s="1"/>
  <c r="X272" i="1" s="1"/>
  <c r="Z272" i="1" s="1"/>
  <c r="AB272" i="1" s="1"/>
  <c r="AD272" i="1" s="1"/>
  <c r="AF272" i="1" s="1"/>
  <c r="AH272" i="1" s="1"/>
  <c r="AJ272" i="1" s="1"/>
  <c r="AL272" i="1" s="1"/>
  <c r="AN272" i="1" s="1"/>
  <c r="AP272" i="1" s="1"/>
  <c r="BY253" i="1"/>
  <c r="AQ253" i="1"/>
  <c r="AR253" i="1"/>
  <c r="AT253" i="1"/>
  <c r="G253" i="1"/>
  <c r="BZ254" i="1"/>
  <c r="AU254" i="1"/>
  <c r="H254" i="1"/>
  <c r="G107" i="1"/>
  <c r="G182" i="1"/>
  <c r="G162" i="1" s="1"/>
  <c r="BZ236" i="1"/>
  <c r="CB236" i="1" s="1"/>
  <c r="CD236" i="1" s="1"/>
  <c r="CF236" i="1" s="1"/>
  <c r="CH236" i="1" s="1"/>
  <c r="CJ236" i="1" s="1"/>
  <c r="CL236" i="1" s="1"/>
  <c r="CN236" i="1" s="1"/>
  <c r="CP236" i="1" s="1"/>
  <c r="CR236" i="1" s="1"/>
  <c r="CT236" i="1" s="1"/>
  <c r="AU236" i="1"/>
  <c r="AW236" i="1" s="1"/>
  <c r="AY236" i="1" s="1"/>
  <c r="BA236" i="1" s="1"/>
  <c r="BC236" i="1" s="1"/>
  <c r="BE236" i="1" s="1"/>
  <c r="BG236" i="1" s="1"/>
  <c r="BI236" i="1" s="1"/>
  <c r="BK236" i="1" s="1"/>
  <c r="BM236" i="1" s="1"/>
  <c r="BO236" i="1" s="1"/>
  <c r="BQ236" i="1" s="1"/>
  <c r="BS236" i="1" s="1"/>
  <c r="BU236" i="1" s="1"/>
  <c r="H236" i="1"/>
  <c r="J236" i="1" s="1"/>
  <c r="L236" i="1" s="1"/>
  <c r="N236" i="1" s="1"/>
  <c r="P236" i="1" s="1"/>
  <c r="R236" i="1" s="1"/>
  <c r="T236" i="1" s="1"/>
  <c r="V236" i="1" s="1"/>
  <c r="X236" i="1" s="1"/>
  <c r="Z236" i="1" s="1"/>
  <c r="AB236" i="1" s="1"/>
  <c r="AD236" i="1" s="1"/>
  <c r="AF236" i="1" s="1"/>
  <c r="AH236" i="1" s="1"/>
  <c r="AJ236" i="1" s="1"/>
  <c r="AL236" i="1" s="1"/>
  <c r="AN236" i="1" s="1"/>
  <c r="AP236" i="1" s="1"/>
  <c r="BY17" i="1"/>
  <c r="AT17" i="1"/>
  <c r="BZ82" i="1"/>
  <c r="CB82" i="1" s="1"/>
  <c r="CD82" i="1" s="1"/>
  <c r="CF82" i="1" s="1"/>
  <c r="CH82" i="1" s="1"/>
  <c r="CJ82" i="1" s="1"/>
  <c r="CL82" i="1" s="1"/>
  <c r="CN82" i="1" s="1"/>
  <c r="CP82" i="1" s="1"/>
  <c r="CR82" i="1" s="1"/>
  <c r="CT82" i="1" s="1"/>
  <c r="AU82" i="1"/>
  <c r="AW82" i="1" s="1"/>
  <c r="AY82" i="1" s="1"/>
  <c r="BA82" i="1" s="1"/>
  <c r="BC82" i="1" s="1"/>
  <c r="BE82" i="1" s="1"/>
  <c r="BG82" i="1" s="1"/>
  <c r="BI82" i="1" s="1"/>
  <c r="BK82" i="1" s="1"/>
  <c r="BM82" i="1" s="1"/>
  <c r="BO82" i="1" s="1"/>
  <c r="BQ82" i="1" s="1"/>
  <c r="BS82" i="1" s="1"/>
  <c r="BU82" i="1" s="1"/>
  <c r="H82" i="1"/>
  <c r="J82" i="1" s="1"/>
  <c r="L82" i="1" s="1"/>
  <c r="N82" i="1" s="1"/>
  <c r="P82" i="1" s="1"/>
  <c r="R82" i="1" s="1"/>
  <c r="T82" i="1" s="1"/>
  <c r="V82" i="1" s="1"/>
  <c r="X82" i="1" s="1"/>
  <c r="Z82" i="1" s="1"/>
  <c r="AB82" i="1" s="1"/>
  <c r="AD82" i="1" s="1"/>
  <c r="AF82" i="1" s="1"/>
  <c r="AH82" i="1" s="1"/>
  <c r="AJ82" i="1" s="1"/>
  <c r="AL82" i="1" s="1"/>
  <c r="AN82" i="1" s="1"/>
  <c r="AP82" i="1" s="1"/>
  <c r="BY238" i="1"/>
  <c r="AT238" i="1"/>
  <c r="G238" i="1"/>
  <c r="BZ252" i="1"/>
  <c r="CB252" i="1" s="1"/>
  <c r="CD252" i="1" s="1"/>
  <c r="CF252" i="1" s="1"/>
  <c r="CH252" i="1" s="1"/>
  <c r="CJ252" i="1" s="1"/>
  <c r="CL252" i="1" s="1"/>
  <c r="CN252" i="1" s="1"/>
  <c r="CP252" i="1" s="1"/>
  <c r="CR252" i="1" s="1"/>
  <c r="CT252" i="1" s="1"/>
  <c r="AU252" i="1"/>
  <c r="AW252" i="1" s="1"/>
  <c r="AY252" i="1" s="1"/>
  <c r="BA252" i="1" s="1"/>
  <c r="BC252" i="1" s="1"/>
  <c r="BE252" i="1" s="1"/>
  <c r="BG252" i="1" s="1"/>
  <c r="BI252" i="1" s="1"/>
  <c r="BK252" i="1" s="1"/>
  <c r="BM252" i="1" s="1"/>
  <c r="BO252" i="1" s="1"/>
  <c r="BQ252" i="1" s="1"/>
  <c r="BS252" i="1" s="1"/>
  <c r="BU252" i="1" s="1"/>
  <c r="H252" i="1"/>
  <c r="J252" i="1" s="1"/>
  <c r="L252" i="1" s="1"/>
  <c r="N252" i="1" s="1"/>
  <c r="P252" i="1" s="1"/>
  <c r="R252" i="1" s="1"/>
  <c r="T252" i="1" s="1"/>
  <c r="V252" i="1" s="1"/>
  <c r="X252" i="1" s="1"/>
  <c r="Z252" i="1" s="1"/>
  <c r="AB252" i="1" s="1"/>
  <c r="AD252" i="1" s="1"/>
  <c r="AF252" i="1" s="1"/>
  <c r="AH252" i="1" s="1"/>
  <c r="AJ252" i="1" s="1"/>
  <c r="AL252" i="1" s="1"/>
  <c r="AN252" i="1" s="1"/>
  <c r="AP252" i="1" s="1"/>
  <c r="BZ251" i="1"/>
  <c r="CB251" i="1" s="1"/>
  <c r="CD251" i="1" s="1"/>
  <c r="CF251" i="1" s="1"/>
  <c r="CH251" i="1" s="1"/>
  <c r="CJ251" i="1" s="1"/>
  <c r="CL251" i="1" s="1"/>
  <c r="CN251" i="1" s="1"/>
  <c r="CP251" i="1" s="1"/>
  <c r="CR251" i="1" s="1"/>
  <c r="CT251" i="1" s="1"/>
  <c r="AU251" i="1"/>
  <c r="AW251" i="1" s="1"/>
  <c r="AY251" i="1" s="1"/>
  <c r="BA251" i="1" s="1"/>
  <c r="BC251" i="1" s="1"/>
  <c r="BE251" i="1" s="1"/>
  <c r="BG251" i="1" s="1"/>
  <c r="BI251" i="1" s="1"/>
  <c r="BK251" i="1" s="1"/>
  <c r="BM251" i="1" s="1"/>
  <c r="BO251" i="1" s="1"/>
  <c r="BQ251" i="1" s="1"/>
  <c r="BS251" i="1" s="1"/>
  <c r="BU251" i="1" s="1"/>
  <c r="H251" i="1"/>
  <c r="J251" i="1" s="1"/>
  <c r="L251" i="1" s="1"/>
  <c r="N251" i="1" s="1"/>
  <c r="P251" i="1" s="1"/>
  <c r="R251" i="1" s="1"/>
  <c r="T251" i="1" s="1"/>
  <c r="V251" i="1" s="1"/>
  <c r="X251" i="1" s="1"/>
  <c r="Z251" i="1" s="1"/>
  <c r="AB251" i="1" s="1"/>
  <c r="AD251" i="1" s="1"/>
  <c r="AF251" i="1" s="1"/>
  <c r="AH251" i="1" s="1"/>
  <c r="AJ251" i="1" s="1"/>
  <c r="AL251" i="1" s="1"/>
  <c r="AN251" i="1" s="1"/>
  <c r="AP251" i="1" s="1"/>
  <c r="BY162" i="1"/>
  <c r="AT162" i="1"/>
  <c r="BZ209" i="1"/>
  <c r="CB209" i="1" s="1"/>
  <c r="CD209" i="1" s="1"/>
  <c r="CF209" i="1" s="1"/>
  <c r="CH209" i="1" s="1"/>
  <c r="CJ209" i="1" s="1"/>
  <c r="CL209" i="1" s="1"/>
  <c r="CN209" i="1" s="1"/>
  <c r="CP209" i="1" s="1"/>
  <c r="CR209" i="1" s="1"/>
  <c r="CT209" i="1" s="1"/>
  <c r="AU209" i="1"/>
  <c r="AW209" i="1" s="1"/>
  <c r="AY209" i="1" s="1"/>
  <c r="BA209" i="1" s="1"/>
  <c r="BC209" i="1" s="1"/>
  <c r="BE209" i="1" s="1"/>
  <c r="BG209" i="1" s="1"/>
  <c r="BI209" i="1" s="1"/>
  <c r="BK209" i="1" s="1"/>
  <c r="BM209" i="1" s="1"/>
  <c r="BO209" i="1" s="1"/>
  <c r="BQ209" i="1" s="1"/>
  <c r="BS209" i="1" s="1"/>
  <c r="BU209" i="1" s="1"/>
  <c r="H209" i="1"/>
  <c r="J209" i="1" s="1"/>
  <c r="L209" i="1" s="1"/>
  <c r="N209" i="1" s="1"/>
  <c r="P209" i="1" s="1"/>
  <c r="R209" i="1" s="1"/>
  <c r="T209" i="1" s="1"/>
  <c r="V209" i="1" s="1"/>
  <c r="X209" i="1" s="1"/>
  <c r="Z209" i="1" s="1"/>
  <c r="AB209" i="1" s="1"/>
  <c r="AD209" i="1" s="1"/>
  <c r="AF209" i="1" s="1"/>
  <c r="AH209" i="1" s="1"/>
  <c r="AJ209" i="1" s="1"/>
  <c r="AL209" i="1" s="1"/>
  <c r="AN209" i="1" s="1"/>
  <c r="AP209" i="1" s="1"/>
  <c r="BZ253" i="1" l="1"/>
  <c r="CB254" i="1"/>
  <c r="AU253" i="1"/>
  <c r="AW254" i="1"/>
  <c r="H253" i="1"/>
  <c r="J254" i="1"/>
  <c r="BY271" i="1"/>
  <c r="BY270" i="1"/>
  <c r="BY228" i="1"/>
  <c r="BY221" i="1" s="1"/>
  <c r="BY224" i="1"/>
  <c r="BY206" i="1"/>
  <c r="BY201" i="1"/>
  <c r="BY197" i="1"/>
  <c r="BY193" i="1"/>
  <c r="BY189" i="1"/>
  <c r="BY185" i="1"/>
  <c r="BY180" i="1"/>
  <c r="BY176" i="1"/>
  <c r="BY172" i="1"/>
  <c r="BY163" i="1"/>
  <c r="BY259" i="1" s="1"/>
  <c r="BY141" i="1"/>
  <c r="BY140" i="1"/>
  <c r="BY139" i="1"/>
  <c r="BY122" i="1"/>
  <c r="BY119" i="1"/>
  <c r="BY116" i="1"/>
  <c r="BY111" i="1"/>
  <c r="BY92" i="1"/>
  <c r="BY91" i="1"/>
  <c r="BY90" i="1"/>
  <c r="BY89" i="1"/>
  <c r="BY63" i="1"/>
  <c r="BY58" i="1"/>
  <c r="BY54" i="1"/>
  <c r="BY45" i="1"/>
  <c r="BY35" i="1"/>
  <c r="BY268" i="1" s="1"/>
  <c r="BY30" i="1"/>
  <c r="BY19" i="1"/>
  <c r="BY18" i="1"/>
  <c r="AT271" i="1"/>
  <c r="AT270" i="1"/>
  <c r="AT269" i="1"/>
  <c r="AT228" i="1"/>
  <c r="AT221" i="1" s="1"/>
  <c r="AT224" i="1"/>
  <c r="AT217" i="1"/>
  <c r="AT206" i="1"/>
  <c r="AT201" i="1"/>
  <c r="AT197" i="1"/>
  <c r="AT193" i="1"/>
  <c r="AT189" i="1"/>
  <c r="AT185" i="1"/>
  <c r="AT180" i="1"/>
  <c r="AT176" i="1"/>
  <c r="AT172" i="1"/>
  <c r="AT163" i="1"/>
  <c r="AT259" i="1" s="1"/>
  <c r="AT156" i="1"/>
  <c r="AT141" i="1"/>
  <c r="AT140" i="1"/>
  <c r="AT139" i="1"/>
  <c r="AT129" i="1"/>
  <c r="AT126" i="1"/>
  <c r="AT122" i="1"/>
  <c r="AT119" i="1"/>
  <c r="AT116" i="1"/>
  <c r="AT111" i="1"/>
  <c r="AT92" i="1"/>
  <c r="AT262" i="1" s="1"/>
  <c r="AT91" i="1"/>
  <c r="AT90" i="1"/>
  <c r="AT89" i="1"/>
  <c r="AT63" i="1"/>
  <c r="AT58" i="1"/>
  <c r="AT54" i="1"/>
  <c r="AT45" i="1"/>
  <c r="AT35" i="1"/>
  <c r="AT268" i="1" s="1"/>
  <c r="AT30" i="1"/>
  <c r="AT25" i="1"/>
  <c r="AT19" i="1"/>
  <c r="AT18" i="1"/>
  <c r="G271" i="1"/>
  <c r="G270" i="1"/>
  <c r="G269" i="1"/>
  <c r="G228" i="1"/>
  <c r="G221" i="1" s="1"/>
  <c r="G224" i="1"/>
  <c r="G217" i="1"/>
  <c r="G206" i="1"/>
  <c r="G201" i="1"/>
  <c r="G197" i="1"/>
  <c r="G193" i="1"/>
  <c r="G189" i="1"/>
  <c r="G185" i="1"/>
  <c r="G180" i="1"/>
  <c r="G176" i="1"/>
  <c r="G172" i="1"/>
  <c r="G163" i="1"/>
  <c r="G259" i="1" s="1"/>
  <c r="G156" i="1"/>
  <c r="G141" i="1"/>
  <c r="G140" i="1"/>
  <c r="G139" i="1"/>
  <c r="G129" i="1"/>
  <c r="G126" i="1"/>
  <c r="G122" i="1"/>
  <c r="G119" i="1"/>
  <c r="G116" i="1"/>
  <c r="G111" i="1"/>
  <c r="G92" i="1"/>
  <c r="G262" i="1" s="1"/>
  <c r="G91" i="1"/>
  <c r="G90" i="1"/>
  <c r="G89" i="1"/>
  <c r="G63" i="1"/>
  <c r="G58" i="1"/>
  <c r="G54" i="1"/>
  <c r="G40" i="1"/>
  <c r="G35" i="1"/>
  <c r="G18" i="1"/>
  <c r="G25" i="1"/>
  <c r="G19" i="1"/>
  <c r="AQ17" i="1"/>
  <c r="AQ18" i="1"/>
  <c r="AQ19" i="1"/>
  <c r="AR19" i="1"/>
  <c r="AR27" i="1"/>
  <c r="AR25" i="1" s="1"/>
  <c r="AR30" i="1"/>
  <c r="AQ35" i="1"/>
  <c r="AQ268" i="1" s="1"/>
  <c r="AR35" i="1"/>
  <c r="AR268" i="1" s="1"/>
  <c r="AQ45" i="1"/>
  <c r="AR45" i="1"/>
  <c r="AQ54" i="1"/>
  <c r="AR54" i="1"/>
  <c r="AR58" i="1"/>
  <c r="AQ63" i="1"/>
  <c r="AR66" i="1"/>
  <c r="AQ89" i="1"/>
  <c r="AR89" i="1"/>
  <c r="AQ90" i="1"/>
  <c r="AR90" i="1"/>
  <c r="AQ91" i="1"/>
  <c r="AR91" i="1"/>
  <c r="AQ92" i="1"/>
  <c r="AQ262" i="1" s="1"/>
  <c r="AQ111" i="1"/>
  <c r="AR115" i="1"/>
  <c r="AR111" i="1" s="1"/>
  <c r="AQ116" i="1"/>
  <c r="AR116" i="1"/>
  <c r="AQ119" i="1"/>
  <c r="AR119" i="1"/>
  <c r="AQ122" i="1"/>
  <c r="AR122" i="1"/>
  <c r="AR126" i="1"/>
  <c r="AR129" i="1"/>
  <c r="AQ139" i="1"/>
  <c r="AR139" i="1"/>
  <c r="AQ140" i="1"/>
  <c r="AR140" i="1"/>
  <c r="AQ141" i="1"/>
  <c r="AQ137" i="1" s="1"/>
  <c r="AR141" i="1"/>
  <c r="AR156" i="1"/>
  <c r="AQ162" i="1"/>
  <c r="AR162" i="1"/>
  <c r="AQ163" i="1"/>
  <c r="AQ259" i="1" s="1"/>
  <c r="AR163" i="1"/>
  <c r="AR259" i="1" s="1"/>
  <c r="AQ172" i="1"/>
  <c r="AR172" i="1"/>
  <c r="AQ176" i="1"/>
  <c r="AR176" i="1"/>
  <c r="AQ180" i="1"/>
  <c r="AR180" i="1"/>
  <c r="AQ185" i="1"/>
  <c r="AR185" i="1"/>
  <c r="AQ189" i="1"/>
  <c r="AR189" i="1"/>
  <c r="AQ193" i="1"/>
  <c r="AR193" i="1"/>
  <c r="AQ197" i="1"/>
  <c r="AR197" i="1"/>
  <c r="AQ201" i="1"/>
  <c r="AR201" i="1"/>
  <c r="AQ206" i="1"/>
  <c r="AR206" i="1"/>
  <c r="AQ217" i="1"/>
  <c r="AR217" i="1"/>
  <c r="AQ223" i="1"/>
  <c r="AR223" i="1"/>
  <c r="AQ224" i="1"/>
  <c r="AR224" i="1"/>
  <c r="AQ228" i="1"/>
  <c r="AQ221" i="1" s="1"/>
  <c r="AR228" i="1"/>
  <c r="AR221" i="1" s="1"/>
  <c r="AQ238" i="1"/>
  <c r="AR238" i="1"/>
  <c r="AQ269" i="1"/>
  <c r="AR269" i="1"/>
  <c r="AQ270" i="1"/>
  <c r="AR270" i="1"/>
  <c r="AQ271" i="1"/>
  <c r="AR271" i="1"/>
  <c r="J253" i="1" l="1"/>
  <c r="L254" i="1"/>
  <c r="CB253" i="1"/>
  <c r="CD254" i="1"/>
  <c r="AW253" i="1"/>
  <c r="AY254" i="1"/>
  <c r="AT267" i="1"/>
  <c r="BY265" i="1"/>
  <c r="BY160" i="1"/>
  <c r="G267" i="1"/>
  <c r="AT265" i="1"/>
  <c r="BY15" i="1"/>
  <c r="AT15" i="1"/>
  <c r="BY137" i="1"/>
  <c r="BY267" i="1"/>
  <c r="G160" i="1"/>
  <c r="AT160" i="1"/>
  <c r="G261" i="1"/>
  <c r="BY266" i="1"/>
  <c r="AT260" i="1"/>
  <c r="AT266" i="1"/>
  <c r="AR261" i="1"/>
  <c r="G268" i="1"/>
  <c r="AT137" i="1"/>
  <c r="G266" i="1"/>
  <c r="AT87" i="1"/>
  <c r="BY260" i="1"/>
  <c r="BY87" i="1"/>
  <c r="BY262" i="1"/>
  <c r="BY261" i="1"/>
  <c r="AT261" i="1"/>
  <c r="G137" i="1"/>
  <c r="G87" i="1"/>
  <c r="G260" i="1"/>
  <c r="G30" i="1"/>
  <c r="G45" i="1"/>
  <c r="AR137" i="1"/>
  <c r="AR92" i="1"/>
  <c r="AR262" i="1" s="1"/>
  <c r="AR18" i="1"/>
  <c r="AR260" i="1" s="1"/>
  <c r="AR63" i="1"/>
  <c r="AR15" i="1" s="1"/>
  <c r="AQ266" i="1"/>
  <c r="AQ261" i="1"/>
  <c r="AR160" i="1"/>
  <c r="AQ267" i="1"/>
  <c r="AQ260" i="1"/>
  <c r="AQ87" i="1"/>
  <c r="AQ160" i="1"/>
  <c r="AQ15" i="1"/>
  <c r="AQ265" i="1"/>
  <c r="AR87" i="1"/>
  <c r="AR266" i="1"/>
  <c r="AR265" i="1"/>
  <c r="AR17" i="1"/>
  <c r="AR267" i="1"/>
  <c r="BW270" i="1"/>
  <c r="BV270" i="1"/>
  <c r="E270" i="1"/>
  <c r="D270" i="1"/>
  <c r="CD253" i="1" l="1"/>
  <c r="CF254" i="1"/>
  <c r="AY253" i="1"/>
  <c r="BA254" i="1"/>
  <c r="L253" i="1"/>
  <c r="N254" i="1"/>
  <c r="G265" i="1"/>
  <c r="AT257" i="1"/>
  <c r="AT274" i="1" s="1"/>
  <c r="G15" i="1"/>
  <c r="G257" i="1" s="1"/>
  <c r="AQ257" i="1"/>
  <c r="AQ274" i="1" s="1"/>
  <c r="AR257" i="1"/>
  <c r="AR274" i="1" s="1"/>
  <c r="E238" i="1"/>
  <c r="E48" i="1"/>
  <c r="E43" i="1"/>
  <c r="BA253" i="1" l="1"/>
  <c r="BC254" i="1"/>
  <c r="CF253" i="1"/>
  <c r="CH254" i="1"/>
  <c r="N253" i="1"/>
  <c r="P254" i="1"/>
  <c r="AQ264" i="1"/>
  <c r="AR264" i="1"/>
  <c r="E90" i="1"/>
  <c r="E89" i="1"/>
  <c r="BX44" i="1"/>
  <c r="BZ44" i="1" s="1"/>
  <c r="CB44" i="1" s="1"/>
  <c r="CD44" i="1" s="1"/>
  <c r="CF44" i="1" s="1"/>
  <c r="CH44" i="1" s="1"/>
  <c r="CJ44" i="1" s="1"/>
  <c r="CL44" i="1" s="1"/>
  <c r="CN44" i="1" s="1"/>
  <c r="CP44" i="1" s="1"/>
  <c r="CR44" i="1" s="1"/>
  <c r="CT44" i="1" s="1"/>
  <c r="AS44" i="1"/>
  <c r="AU44" i="1" s="1"/>
  <c r="AW44" i="1" s="1"/>
  <c r="AY44" i="1" s="1"/>
  <c r="BA44" i="1" s="1"/>
  <c r="BC44" i="1" s="1"/>
  <c r="BE44" i="1" s="1"/>
  <c r="BG44" i="1" s="1"/>
  <c r="BI44" i="1" s="1"/>
  <c r="BK44" i="1" s="1"/>
  <c r="BM44" i="1" s="1"/>
  <c r="BO44" i="1" s="1"/>
  <c r="BQ44" i="1" s="1"/>
  <c r="BS44" i="1" s="1"/>
  <c r="BU44" i="1" s="1"/>
  <c r="BW19" i="1"/>
  <c r="BW18" i="1"/>
  <c r="BW17" i="1"/>
  <c r="E19" i="1"/>
  <c r="E17" i="1"/>
  <c r="CH253" i="1" l="1"/>
  <c r="CJ254" i="1"/>
  <c r="BC253" i="1"/>
  <c r="BE254" i="1"/>
  <c r="P253" i="1"/>
  <c r="R254" i="1"/>
  <c r="BW63" i="1"/>
  <c r="E63" i="1"/>
  <c r="BW58" i="1"/>
  <c r="BX60" i="1"/>
  <c r="BZ60" i="1" s="1"/>
  <c r="CB60" i="1" s="1"/>
  <c r="CD60" i="1" s="1"/>
  <c r="CF60" i="1" s="1"/>
  <c r="CH60" i="1" s="1"/>
  <c r="CJ60" i="1" s="1"/>
  <c r="CL60" i="1" s="1"/>
  <c r="CN60" i="1" s="1"/>
  <c r="CP60" i="1" s="1"/>
  <c r="CR60" i="1" s="1"/>
  <c r="CT60" i="1" s="1"/>
  <c r="BX61" i="1"/>
  <c r="BZ61" i="1" s="1"/>
  <c r="CB61" i="1" s="1"/>
  <c r="CD61" i="1" s="1"/>
  <c r="CF61" i="1" s="1"/>
  <c r="CH61" i="1" s="1"/>
  <c r="CJ61" i="1" s="1"/>
  <c r="CL61" i="1" s="1"/>
  <c r="CN61" i="1" s="1"/>
  <c r="CP61" i="1" s="1"/>
  <c r="CR61" i="1" s="1"/>
  <c r="CT61" i="1" s="1"/>
  <c r="BX62" i="1"/>
  <c r="BZ62" i="1" s="1"/>
  <c r="CB62" i="1" s="1"/>
  <c r="CD62" i="1" s="1"/>
  <c r="CF62" i="1" s="1"/>
  <c r="CH62" i="1" s="1"/>
  <c r="CJ62" i="1" s="1"/>
  <c r="CL62" i="1" s="1"/>
  <c r="CN62" i="1" s="1"/>
  <c r="CP62" i="1" s="1"/>
  <c r="CR62" i="1" s="1"/>
  <c r="CT62" i="1" s="1"/>
  <c r="AS60" i="1"/>
  <c r="AU60" i="1" s="1"/>
  <c r="AW60" i="1" s="1"/>
  <c r="AY60" i="1" s="1"/>
  <c r="BA60" i="1" s="1"/>
  <c r="BC60" i="1" s="1"/>
  <c r="BE60" i="1" s="1"/>
  <c r="BG60" i="1" s="1"/>
  <c r="BI60" i="1" s="1"/>
  <c r="BK60" i="1" s="1"/>
  <c r="BM60" i="1" s="1"/>
  <c r="BO60" i="1" s="1"/>
  <c r="BQ60" i="1" s="1"/>
  <c r="BS60" i="1" s="1"/>
  <c r="BU60" i="1" s="1"/>
  <c r="AS61" i="1"/>
  <c r="AU61" i="1" s="1"/>
  <c r="AW61" i="1" s="1"/>
  <c r="AY61" i="1" s="1"/>
  <c r="BA61" i="1" s="1"/>
  <c r="BC61" i="1" s="1"/>
  <c r="BE61" i="1" s="1"/>
  <c r="BG61" i="1" s="1"/>
  <c r="BI61" i="1" s="1"/>
  <c r="BK61" i="1" s="1"/>
  <c r="BM61" i="1" s="1"/>
  <c r="BO61" i="1" s="1"/>
  <c r="BQ61" i="1" s="1"/>
  <c r="BS61" i="1" s="1"/>
  <c r="BU61" i="1" s="1"/>
  <c r="AS62" i="1"/>
  <c r="AU62" i="1" s="1"/>
  <c r="AW62" i="1" s="1"/>
  <c r="AY62" i="1" s="1"/>
  <c r="BA62" i="1" s="1"/>
  <c r="BC62" i="1" s="1"/>
  <c r="BE62" i="1" s="1"/>
  <c r="BG62" i="1" s="1"/>
  <c r="BI62" i="1" s="1"/>
  <c r="BK62" i="1" s="1"/>
  <c r="BM62" i="1" s="1"/>
  <c r="BO62" i="1" s="1"/>
  <c r="BQ62" i="1" s="1"/>
  <c r="BS62" i="1" s="1"/>
  <c r="BU62" i="1" s="1"/>
  <c r="E58" i="1"/>
  <c r="F60" i="1"/>
  <c r="H60" i="1" s="1"/>
  <c r="J60" i="1" s="1"/>
  <c r="L60" i="1" s="1"/>
  <c r="N60" i="1" s="1"/>
  <c r="P60" i="1" s="1"/>
  <c r="R60" i="1" s="1"/>
  <c r="T60" i="1" s="1"/>
  <c r="V60" i="1" s="1"/>
  <c r="X60" i="1" s="1"/>
  <c r="Z60" i="1" s="1"/>
  <c r="AB60" i="1" s="1"/>
  <c r="AD60" i="1" s="1"/>
  <c r="AF60" i="1" s="1"/>
  <c r="AH60" i="1" s="1"/>
  <c r="AJ60" i="1" s="1"/>
  <c r="AL60" i="1" s="1"/>
  <c r="AN60" i="1" s="1"/>
  <c r="AP60" i="1" s="1"/>
  <c r="F61" i="1"/>
  <c r="H61" i="1" s="1"/>
  <c r="J61" i="1" s="1"/>
  <c r="L61" i="1" s="1"/>
  <c r="N61" i="1" s="1"/>
  <c r="P61" i="1" s="1"/>
  <c r="R61" i="1" s="1"/>
  <c r="T61" i="1" s="1"/>
  <c r="V61" i="1" s="1"/>
  <c r="X61" i="1" s="1"/>
  <c r="Z61" i="1" s="1"/>
  <c r="AB61" i="1" s="1"/>
  <c r="AD61" i="1" s="1"/>
  <c r="AF61" i="1" s="1"/>
  <c r="AH61" i="1" s="1"/>
  <c r="AJ61" i="1" s="1"/>
  <c r="AL61" i="1" s="1"/>
  <c r="AN61" i="1" s="1"/>
  <c r="AP61" i="1" s="1"/>
  <c r="F62" i="1"/>
  <c r="H62" i="1" s="1"/>
  <c r="J62" i="1" s="1"/>
  <c r="L62" i="1" s="1"/>
  <c r="N62" i="1" s="1"/>
  <c r="P62" i="1" s="1"/>
  <c r="R62" i="1" s="1"/>
  <c r="T62" i="1" s="1"/>
  <c r="V62" i="1" s="1"/>
  <c r="X62" i="1" s="1"/>
  <c r="Z62" i="1" s="1"/>
  <c r="AB62" i="1" s="1"/>
  <c r="AD62" i="1" s="1"/>
  <c r="AF62" i="1" s="1"/>
  <c r="AH62" i="1" s="1"/>
  <c r="AJ62" i="1" s="1"/>
  <c r="AL62" i="1" s="1"/>
  <c r="AN62" i="1" s="1"/>
  <c r="AP62" i="1" s="1"/>
  <c r="BX67" i="1"/>
  <c r="BZ67" i="1" s="1"/>
  <c r="CB67" i="1" s="1"/>
  <c r="CD67" i="1" s="1"/>
  <c r="CF67" i="1" s="1"/>
  <c r="CH67" i="1" s="1"/>
  <c r="CJ67" i="1" s="1"/>
  <c r="CL67" i="1" s="1"/>
  <c r="CN67" i="1" s="1"/>
  <c r="CP67" i="1" s="1"/>
  <c r="CR67" i="1" s="1"/>
  <c r="CT67" i="1" s="1"/>
  <c r="AS67" i="1"/>
  <c r="AU67" i="1" s="1"/>
  <c r="AW67" i="1" s="1"/>
  <c r="AY67" i="1" s="1"/>
  <c r="BA67" i="1" s="1"/>
  <c r="BC67" i="1" s="1"/>
  <c r="BE67" i="1" s="1"/>
  <c r="BG67" i="1" s="1"/>
  <c r="BI67" i="1" s="1"/>
  <c r="BK67" i="1" s="1"/>
  <c r="BM67" i="1" s="1"/>
  <c r="BO67" i="1" s="1"/>
  <c r="BQ67" i="1" s="1"/>
  <c r="BS67" i="1" s="1"/>
  <c r="BU67" i="1" s="1"/>
  <c r="F66" i="1"/>
  <c r="H66" i="1" s="1"/>
  <c r="J66" i="1" s="1"/>
  <c r="L66" i="1" s="1"/>
  <c r="N66" i="1" s="1"/>
  <c r="P66" i="1" s="1"/>
  <c r="R66" i="1" s="1"/>
  <c r="T66" i="1" s="1"/>
  <c r="V66" i="1" s="1"/>
  <c r="X66" i="1" s="1"/>
  <c r="Z66" i="1" s="1"/>
  <c r="AB66" i="1" s="1"/>
  <c r="AD66" i="1" s="1"/>
  <c r="AF66" i="1" s="1"/>
  <c r="AH66" i="1" s="1"/>
  <c r="AJ66" i="1" s="1"/>
  <c r="AL66" i="1" s="1"/>
  <c r="AN66" i="1" s="1"/>
  <c r="AP66" i="1" s="1"/>
  <c r="F67" i="1"/>
  <c r="H67" i="1" s="1"/>
  <c r="J67" i="1" s="1"/>
  <c r="L67" i="1" s="1"/>
  <c r="N67" i="1" s="1"/>
  <c r="P67" i="1" s="1"/>
  <c r="R67" i="1" s="1"/>
  <c r="T67" i="1" s="1"/>
  <c r="V67" i="1" s="1"/>
  <c r="X67" i="1" s="1"/>
  <c r="Z67" i="1" s="1"/>
  <c r="AB67" i="1" s="1"/>
  <c r="AD67" i="1" s="1"/>
  <c r="AF67" i="1" s="1"/>
  <c r="AH67" i="1" s="1"/>
  <c r="AJ67" i="1" s="1"/>
  <c r="AL67" i="1" s="1"/>
  <c r="AN67" i="1" s="1"/>
  <c r="AP67" i="1" s="1"/>
  <c r="BE253" i="1" l="1"/>
  <c r="BG254" i="1"/>
  <c r="CJ253" i="1"/>
  <c r="CL254" i="1"/>
  <c r="R253" i="1"/>
  <c r="T254" i="1"/>
  <c r="F44" i="1"/>
  <c r="H44" i="1" s="1"/>
  <c r="J44" i="1" s="1"/>
  <c r="L44" i="1" s="1"/>
  <c r="N44" i="1" s="1"/>
  <c r="P44" i="1" s="1"/>
  <c r="R44" i="1" s="1"/>
  <c r="T44" i="1" s="1"/>
  <c r="V44" i="1" s="1"/>
  <c r="X44" i="1" s="1"/>
  <c r="Z44" i="1" s="1"/>
  <c r="AB44" i="1" s="1"/>
  <c r="AD44" i="1" s="1"/>
  <c r="AF44" i="1" s="1"/>
  <c r="AH44" i="1" s="1"/>
  <c r="AJ44" i="1" s="1"/>
  <c r="AL44" i="1" s="1"/>
  <c r="AN44" i="1" s="1"/>
  <c r="AP44" i="1" s="1"/>
  <c r="E40" i="1"/>
  <c r="CL253" i="1" l="1"/>
  <c r="CN254" i="1"/>
  <c r="BG253" i="1"/>
  <c r="BI254" i="1"/>
  <c r="T253" i="1"/>
  <c r="V254" i="1"/>
  <c r="BW140" i="1"/>
  <c r="BW139" i="1"/>
  <c r="E140" i="1"/>
  <c r="E139" i="1"/>
  <c r="AS156" i="1"/>
  <c r="AU156" i="1" s="1"/>
  <c r="AW156" i="1" s="1"/>
  <c r="AY156" i="1" s="1"/>
  <c r="BA156" i="1" s="1"/>
  <c r="BC156" i="1" s="1"/>
  <c r="BE156" i="1" s="1"/>
  <c r="BG156" i="1" s="1"/>
  <c r="BI156" i="1" s="1"/>
  <c r="BK156" i="1" s="1"/>
  <c r="BM156" i="1" s="1"/>
  <c r="BO156" i="1" s="1"/>
  <c r="BQ156" i="1" s="1"/>
  <c r="BS156" i="1" s="1"/>
  <c r="BU156" i="1" s="1"/>
  <c r="BX156" i="1"/>
  <c r="BZ156" i="1" s="1"/>
  <c r="CB156" i="1" s="1"/>
  <c r="CD156" i="1" s="1"/>
  <c r="CF156" i="1" s="1"/>
  <c r="CH156" i="1" s="1"/>
  <c r="CJ156" i="1" s="1"/>
  <c r="CL156" i="1" s="1"/>
  <c r="CN156" i="1" s="1"/>
  <c r="CP156" i="1" s="1"/>
  <c r="CR156" i="1" s="1"/>
  <c r="CT156" i="1" s="1"/>
  <c r="BX158" i="1"/>
  <c r="BZ158" i="1" s="1"/>
  <c r="CB158" i="1" s="1"/>
  <c r="CD158" i="1" s="1"/>
  <c r="CF158" i="1" s="1"/>
  <c r="CH158" i="1" s="1"/>
  <c r="CJ158" i="1" s="1"/>
  <c r="CL158" i="1" s="1"/>
  <c r="CN158" i="1" s="1"/>
  <c r="CP158" i="1" s="1"/>
  <c r="CR158" i="1" s="1"/>
  <c r="CT158" i="1" s="1"/>
  <c r="BX159" i="1"/>
  <c r="BZ159" i="1" s="1"/>
  <c r="CB159" i="1" s="1"/>
  <c r="CD159" i="1" s="1"/>
  <c r="CF159" i="1" s="1"/>
  <c r="CH159" i="1" s="1"/>
  <c r="CJ159" i="1" s="1"/>
  <c r="CL159" i="1" s="1"/>
  <c r="CN159" i="1" s="1"/>
  <c r="CP159" i="1" s="1"/>
  <c r="CR159" i="1" s="1"/>
  <c r="CT159" i="1" s="1"/>
  <c r="AS158" i="1"/>
  <c r="AU158" i="1" s="1"/>
  <c r="AW158" i="1" s="1"/>
  <c r="AY158" i="1" s="1"/>
  <c r="BA158" i="1" s="1"/>
  <c r="BC158" i="1" s="1"/>
  <c r="BE158" i="1" s="1"/>
  <c r="BG158" i="1" s="1"/>
  <c r="BI158" i="1" s="1"/>
  <c r="BK158" i="1" s="1"/>
  <c r="BM158" i="1" s="1"/>
  <c r="BO158" i="1" s="1"/>
  <c r="BQ158" i="1" s="1"/>
  <c r="BS158" i="1" s="1"/>
  <c r="BU158" i="1" s="1"/>
  <c r="AS159" i="1"/>
  <c r="AU159" i="1" s="1"/>
  <c r="AW159" i="1" s="1"/>
  <c r="AY159" i="1" s="1"/>
  <c r="BA159" i="1" s="1"/>
  <c r="BC159" i="1" s="1"/>
  <c r="BE159" i="1" s="1"/>
  <c r="BG159" i="1" s="1"/>
  <c r="BI159" i="1" s="1"/>
  <c r="BK159" i="1" s="1"/>
  <c r="BM159" i="1" s="1"/>
  <c r="BO159" i="1" s="1"/>
  <c r="BQ159" i="1" s="1"/>
  <c r="BS159" i="1" s="1"/>
  <c r="BU159" i="1" s="1"/>
  <c r="F158" i="1"/>
  <c r="H158" i="1" s="1"/>
  <c r="J158" i="1" s="1"/>
  <c r="L158" i="1" s="1"/>
  <c r="N158" i="1" s="1"/>
  <c r="P158" i="1" s="1"/>
  <c r="R158" i="1" s="1"/>
  <c r="T158" i="1" s="1"/>
  <c r="V158" i="1" s="1"/>
  <c r="X158" i="1" s="1"/>
  <c r="Z158" i="1" s="1"/>
  <c r="AB158" i="1" s="1"/>
  <c r="AD158" i="1" s="1"/>
  <c r="AF158" i="1" s="1"/>
  <c r="AH158" i="1" s="1"/>
  <c r="AJ158" i="1" s="1"/>
  <c r="AL158" i="1" s="1"/>
  <c r="AN158" i="1" s="1"/>
  <c r="AP158" i="1" s="1"/>
  <c r="F159" i="1"/>
  <c r="H159" i="1" s="1"/>
  <c r="J159" i="1" s="1"/>
  <c r="L159" i="1" s="1"/>
  <c r="N159" i="1" s="1"/>
  <c r="P159" i="1" s="1"/>
  <c r="R159" i="1" s="1"/>
  <c r="T159" i="1" s="1"/>
  <c r="V159" i="1" s="1"/>
  <c r="X159" i="1" s="1"/>
  <c r="Z159" i="1" s="1"/>
  <c r="AB159" i="1" s="1"/>
  <c r="AD159" i="1" s="1"/>
  <c r="AF159" i="1" s="1"/>
  <c r="AH159" i="1" s="1"/>
  <c r="AJ159" i="1" s="1"/>
  <c r="AL159" i="1" s="1"/>
  <c r="AN159" i="1" s="1"/>
  <c r="AP159" i="1" s="1"/>
  <c r="E156" i="1"/>
  <c r="F156" i="1" s="1"/>
  <c r="H156" i="1" s="1"/>
  <c r="J156" i="1" s="1"/>
  <c r="L156" i="1" s="1"/>
  <c r="N156" i="1" s="1"/>
  <c r="P156" i="1" s="1"/>
  <c r="R156" i="1" s="1"/>
  <c r="T156" i="1" s="1"/>
  <c r="V156" i="1" s="1"/>
  <c r="X156" i="1" s="1"/>
  <c r="Z156" i="1" s="1"/>
  <c r="AB156" i="1" s="1"/>
  <c r="AD156" i="1" s="1"/>
  <c r="AF156" i="1" s="1"/>
  <c r="AH156" i="1" s="1"/>
  <c r="AJ156" i="1" s="1"/>
  <c r="AL156" i="1" s="1"/>
  <c r="AN156" i="1" s="1"/>
  <c r="AP156" i="1" s="1"/>
  <c r="BX42" i="1"/>
  <c r="BZ42" i="1" s="1"/>
  <c r="CB42" i="1" s="1"/>
  <c r="CD42" i="1" s="1"/>
  <c r="CF42" i="1" s="1"/>
  <c r="CH42" i="1" s="1"/>
  <c r="CJ42" i="1" s="1"/>
  <c r="CL42" i="1" s="1"/>
  <c r="CN42" i="1" s="1"/>
  <c r="CP42" i="1" s="1"/>
  <c r="CR42" i="1" s="1"/>
  <c r="CT42" i="1" s="1"/>
  <c r="BX43" i="1"/>
  <c r="BZ43" i="1" s="1"/>
  <c r="CB43" i="1" s="1"/>
  <c r="CD43" i="1" s="1"/>
  <c r="CF43" i="1" s="1"/>
  <c r="CH43" i="1" s="1"/>
  <c r="CJ43" i="1" s="1"/>
  <c r="CL43" i="1" s="1"/>
  <c r="CN43" i="1" s="1"/>
  <c r="CP43" i="1" s="1"/>
  <c r="CR43" i="1" s="1"/>
  <c r="CT43" i="1" s="1"/>
  <c r="AS42" i="1"/>
  <c r="AU42" i="1" s="1"/>
  <c r="AW42" i="1" s="1"/>
  <c r="AY42" i="1" s="1"/>
  <c r="BA42" i="1" s="1"/>
  <c r="BC42" i="1" s="1"/>
  <c r="BE42" i="1" s="1"/>
  <c r="BG42" i="1" s="1"/>
  <c r="BI42" i="1" s="1"/>
  <c r="BK42" i="1" s="1"/>
  <c r="BM42" i="1" s="1"/>
  <c r="BO42" i="1" s="1"/>
  <c r="BQ42" i="1" s="1"/>
  <c r="BS42" i="1" s="1"/>
  <c r="BU42" i="1" s="1"/>
  <c r="AS43" i="1"/>
  <c r="AU43" i="1" s="1"/>
  <c r="AW43" i="1" s="1"/>
  <c r="AY43" i="1" s="1"/>
  <c r="BA43" i="1" s="1"/>
  <c r="BC43" i="1" s="1"/>
  <c r="BE43" i="1" s="1"/>
  <c r="BG43" i="1" s="1"/>
  <c r="BI43" i="1" s="1"/>
  <c r="BK43" i="1" s="1"/>
  <c r="BM43" i="1" s="1"/>
  <c r="BO43" i="1" s="1"/>
  <c r="BQ43" i="1" s="1"/>
  <c r="BS43" i="1" s="1"/>
  <c r="BU43" i="1" s="1"/>
  <c r="F42" i="1"/>
  <c r="H42" i="1" s="1"/>
  <c r="J42" i="1" s="1"/>
  <c r="L42" i="1" s="1"/>
  <c r="N42" i="1" s="1"/>
  <c r="P42" i="1" s="1"/>
  <c r="R42" i="1" s="1"/>
  <c r="T42" i="1" s="1"/>
  <c r="V42" i="1" s="1"/>
  <c r="X42" i="1" s="1"/>
  <c r="Z42" i="1" s="1"/>
  <c r="AB42" i="1" s="1"/>
  <c r="AD42" i="1" s="1"/>
  <c r="AF42" i="1" s="1"/>
  <c r="AH42" i="1" s="1"/>
  <c r="AJ42" i="1" s="1"/>
  <c r="AL42" i="1" s="1"/>
  <c r="AN42" i="1" s="1"/>
  <c r="AP42" i="1" s="1"/>
  <c r="F43" i="1"/>
  <c r="H43" i="1" s="1"/>
  <c r="J43" i="1" s="1"/>
  <c r="L43" i="1" s="1"/>
  <c r="N43" i="1" s="1"/>
  <c r="P43" i="1" s="1"/>
  <c r="R43" i="1" s="1"/>
  <c r="T43" i="1" s="1"/>
  <c r="V43" i="1" s="1"/>
  <c r="X43" i="1" s="1"/>
  <c r="Z43" i="1" s="1"/>
  <c r="AB43" i="1" s="1"/>
  <c r="AD43" i="1" s="1"/>
  <c r="AF43" i="1" s="1"/>
  <c r="AH43" i="1" s="1"/>
  <c r="AJ43" i="1" s="1"/>
  <c r="AL43" i="1" s="1"/>
  <c r="AN43" i="1" s="1"/>
  <c r="AP43" i="1" s="1"/>
  <c r="BX40" i="1"/>
  <c r="BZ40" i="1" s="1"/>
  <c r="CB40" i="1" s="1"/>
  <c r="CD40" i="1" s="1"/>
  <c r="CF40" i="1" s="1"/>
  <c r="CH40" i="1" s="1"/>
  <c r="CJ40" i="1" s="1"/>
  <c r="CL40" i="1" s="1"/>
  <c r="CN40" i="1" s="1"/>
  <c r="CP40" i="1" s="1"/>
  <c r="CR40" i="1" s="1"/>
  <c r="CT40" i="1" s="1"/>
  <c r="AS40" i="1"/>
  <c r="AU40" i="1" s="1"/>
  <c r="AW40" i="1" s="1"/>
  <c r="AY40" i="1" s="1"/>
  <c r="BA40" i="1" s="1"/>
  <c r="BC40" i="1" s="1"/>
  <c r="BE40" i="1" s="1"/>
  <c r="BG40" i="1" s="1"/>
  <c r="BI40" i="1" s="1"/>
  <c r="BK40" i="1" s="1"/>
  <c r="BM40" i="1" s="1"/>
  <c r="BO40" i="1" s="1"/>
  <c r="BQ40" i="1" s="1"/>
  <c r="BS40" i="1" s="1"/>
  <c r="BU40" i="1" s="1"/>
  <c r="BW271" i="1"/>
  <c r="E271" i="1"/>
  <c r="BW89" i="1"/>
  <c r="BX109" i="1"/>
  <c r="BZ109" i="1" s="1"/>
  <c r="CB109" i="1" s="1"/>
  <c r="CD109" i="1" s="1"/>
  <c r="CF109" i="1" s="1"/>
  <c r="CH109" i="1" s="1"/>
  <c r="CJ109" i="1" s="1"/>
  <c r="CL109" i="1" s="1"/>
  <c r="CN109" i="1" s="1"/>
  <c r="CP109" i="1" s="1"/>
  <c r="CR109" i="1" s="1"/>
  <c r="CT109" i="1" s="1"/>
  <c r="AS109" i="1"/>
  <c r="AU109" i="1" s="1"/>
  <c r="AW109" i="1" s="1"/>
  <c r="AY109" i="1" s="1"/>
  <c r="BA109" i="1" s="1"/>
  <c r="BC109" i="1" s="1"/>
  <c r="BE109" i="1" s="1"/>
  <c r="BG109" i="1" s="1"/>
  <c r="BI109" i="1" s="1"/>
  <c r="BK109" i="1" s="1"/>
  <c r="BM109" i="1" s="1"/>
  <c r="BO109" i="1" s="1"/>
  <c r="BQ109" i="1" s="1"/>
  <c r="BS109" i="1" s="1"/>
  <c r="BU109" i="1" s="1"/>
  <c r="F109" i="1"/>
  <c r="H109" i="1" s="1"/>
  <c r="J109" i="1" s="1"/>
  <c r="L109" i="1" s="1"/>
  <c r="N109" i="1" s="1"/>
  <c r="P109" i="1" s="1"/>
  <c r="R109" i="1" s="1"/>
  <c r="T109" i="1" s="1"/>
  <c r="V109" i="1" s="1"/>
  <c r="X109" i="1" s="1"/>
  <c r="Z109" i="1" s="1"/>
  <c r="AB109" i="1" s="1"/>
  <c r="AD109" i="1" s="1"/>
  <c r="AF109" i="1" s="1"/>
  <c r="AH109" i="1" s="1"/>
  <c r="AJ109" i="1" s="1"/>
  <c r="AL109" i="1" s="1"/>
  <c r="AN109" i="1" s="1"/>
  <c r="AP109" i="1" s="1"/>
  <c r="BW239" i="1"/>
  <c r="BW238" i="1" s="1"/>
  <c r="BX250" i="1"/>
  <c r="BZ250" i="1" s="1"/>
  <c r="CB250" i="1" s="1"/>
  <c r="CD250" i="1" s="1"/>
  <c r="CF250" i="1" s="1"/>
  <c r="CH250" i="1" s="1"/>
  <c r="CJ250" i="1" s="1"/>
  <c r="CL250" i="1" s="1"/>
  <c r="CN250" i="1" s="1"/>
  <c r="CP250" i="1" s="1"/>
  <c r="CR250" i="1" s="1"/>
  <c r="CT250" i="1" s="1"/>
  <c r="AS250" i="1"/>
  <c r="AU250" i="1" s="1"/>
  <c r="AW250" i="1" s="1"/>
  <c r="AY250" i="1" s="1"/>
  <c r="BA250" i="1" s="1"/>
  <c r="BC250" i="1" s="1"/>
  <c r="BE250" i="1" s="1"/>
  <c r="BG250" i="1" s="1"/>
  <c r="BI250" i="1" s="1"/>
  <c r="BK250" i="1" s="1"/>
  <c r="BM250" i="1" s="1"/>
  <c r="BO250" i="1" s="1"/>
  <c r="BQ250" i="1" s="1"/>
  <c r="BS250" i="1" s="1"/>
  <c r="BU250" i="1" s="1"/>
  <c r="F250" i="1"/>
  <c r="H250" i="1" s="1"/>
  <c r="J250" i="1" s="1"/>
  <c r="L250" i="1" s="1"/>
  <c r="N250" i="1" s="1"/>
  <c r="P250" i="1" s="1"/>
  <c r="R250" i="1" s="1"/>
  <c r="T250" i="1" s="1"/>
  <c r="V250" i="1" s="1"/>
  <c r="X250" i="1" s="1"/>
  <c r="Z250" i="1" s="1"/>
  <c r="AB250" i="1" s="1"/>
  <c r="AD250" i="1" s="1"/>
  <c r="AF250" i="1" s="1"/>
  <c r="AH250" i="1" s="1"/>
  <c r="AJ250" i="1" s="1"/>
  <c r="AL250" i="1" s="1"/>
  <c r="AN250" i="1" s="1"/>
  <c r="AP250" i="1" s="1"/>
  <c r="BW30" i="1"/>
  <c r="CN253" i="1" l="1"/>
  <c r="CP254" i="1"/>
  <c r="BI253" i="1"/>
  <c r="BK254" i="1"/>
  <c r="V253" i="1"/>
  <c r="X253" i="1" s="1"/>
  <c r="Z253" i="1" s="1"/>
  <c r="AB253" i="1" s="1"/>
  <c r="AD253" i="1" s="1"/>
  <c r="AF253" i="1" s="1"/>
  <c r="AH253" i="1" s="1"/>
  <c r="AJ253" i="1" s="1"/>
  <c r="AL253" i="1" s="1"/>
  <c r="AN253" i="1" s="1"/>
  <c r="AP253" i="1" s="1"/>
  <c r="X254" i="1"/>
  <c r="F40" i="1"/>
  <c r="H40" i="1" s="1"/>
  <c r="J40" i="1" s="1"/>
  <c r="L40" i="1" s="1"/>
  <c r="N40" i="1" s="1"/>
  <c r="P40" i="1" s="1"/>
  <c r="R40" i="1" s="1"/>
  <c r="T40" i="1" s="1"/>
  <c r="V40" i="1" s="1"/>
  <c r="X40" i="1" s="1"/>
  <c r="Z40" i="1" s="1"/>
  <c r="AB40" i="1" s="1"/>
  <c r="AD40" i="1" s="1"/>
  <c r="AF40" i="1" s="1"/>
  <c r="AH40" i="1" s="1"/>
  <c r="AJ40" i="1" s="1"/>
  <c r="AL40" i="1" s="1"/>
  <c r="AN40" i="1" s="1"/>
  <c r="AP40" i="1" s="1"/>
  <c r="CP253" i="1" l="1"/>
  <c r="CR254" i="1"/>
  <c r="BK253" i="1"/>
  <c r="BM254" i="1"/>
  <c r="Z254" i="1"/>
  <c r="BX32" i="1"/>
  <c r="BZ32" i="1" s="1"/>
  <c r="CB32" i="1" s="1"/>
  <c r="CD32" i="1" s="1"/>
  <c r="CF32" i="1" s="1"/>
  <c r="CH32" i="1" s="1"/>
  <c r="CJ32" i="1" s="1"/>
  <c r="CL32" i="1" s="1"/>
  <c r="CN32" i="1" s="1"/>
  <c r="CP32" i="1" s="1"/>
  <c r="CR32" i="1" s="1"/>
  <c r="CT32" i="1" s="1"/>
  <c r="AS32" i="1"/>
  <c r="AU32" i="1" s="1"/>
  <c r="AW32" i="1" s="1"/>
  <c r="AY32" i="1" s="1"/>
  <c r="BA32" i="1" s="1"/>
  <c r="BC32" i="1" s="1"/>
  <c r="BE32" i="1" s="1"/>
  <c r="BG32" i="1" s="1"/>
  <c r="BI32" i="1" s="1"/>
  <c r="BK32" i="1" s="1"/>
  <c r="BM32" i="1" s="1"/>
  <c r="BO32" i="1" s="1"/>
  <c r="BQ32" i="1" s="1"/>
  <c r="BS32" i="1" s="1"/>
  <c r="BU32" i="1" s="1"/>
  <c r="F32" i="1"/>
  <c r="H32" i="1" s="1"/>
  <c r="J32" i="1" s="1"/>
  <c r="L32" i="1" s="1"/>
  <c r="N32" i="1" s="1"/>
  <c r="P32" i="1" s="1"/>
  <c r="R32" i="1" s="1"/>
  <c r="T32" i="1" s="1"/>
  <c r="V32" i="1" s="1"/>
  <c r="X32" i="1" s="1"/>
  <c r="Z32" i="1" s="1"/>
  <c r="AB32" i="1" s="1"/>
  <c r="AD32" i="1" s="1"/>
  <c r="AF32" i="1" s="1"/>
  <c r="AH32" i="1" s="1"/>
  <c r="AJ32" i="1" s="1"/>
  <c r="AL32" i="1" s="1"/>
  <c r="AN32" i="1" s="1"/>
  <c r="AP32" i="1" s="1"/>
  <c r="CR253" i="1" l="1"/>
  <c r="CT254" i="1"/>
  <c r="CT253" i="1" s="1"/>
  <c r="BM253" i="1"/>
  <c r="BO254" i="1"/>
  <c r="AB254" i="1"/>
  <c r="AD254" i="1" s="1"/>
  <c r="AF254" i="1" s="1"/>
  <c r="AH254" i="1" s="1"/>
  <c r="AJ254" i="1" s="1"/>
  <c r="AL254" i="1" s="1"/>
  <c r="AN254" i="1" s="1"/>
  <c r="AP254" i="1" s="1"/>
  <c r="E25" i="1"/>
  <c r="BO253" i="1" l="1"/>
  <c r="BQ254" i="1"/>
  <c r="BW92" i="1"/>
  <c r="D92" i="1"/>
  <c r="D89" i="1"/>
  <c r="AS126" i="1"/>
  <c r="AU126" i="1" s="1"/>
  <c r="AW126" i="1" s="1"/>
  <c r="AY126" i="1" s="1"/>
  <c r="BA126" i="1" s="1"/>
  <c r="BC126" i="1" s="1"/>
  <c r="BE126" i="1" s="1"/>
  <c r="BG126" i="1" s="1"/>
  <c r="BI126" i="1" s="1"/>
  <c r="BK126" i="1" s="1"/>
  <c r="BM126" i="1" s="1"/>
  <c r="BO126" i="1" s="1"/>
  <c r="BQ126" i="1" s="1"/>
  <c r="BS126" i="1" s="1"/>
  <c r="BU126" i="1" s="1"/>
  <c r="AS129" i="1"/>
  <c r="AU129" i="1" s="1"/>
  <c r="AW129" i="1" s="1"/>
  <c r="AY129" i="1" s="1"/>
  <c r="BA129" i="1" s="1"/>
  <c r="BC129" i="1" s="1"/>
  <c r="BE129" i="1" s="1"/>
  <c r="BG129" i="1" s="1"/>
  <c r="BI129" i="1" s="1"/>
  <c r="BK129" i="1" s="1"/>
  <c r="BM129" i="1" s="1"/>
  <c r="BO129" i="1" s="1"/>
  <c r="BQ129" i="1" s="1"/>
  <c r="BS129" i="1" s="1"/>
  <c r="BU129" i="1" s="1"/>
  <c r="E129" i="1"/>
  <c r="F129" i="1" s="1"/>
  <c r="H129" i="1" s="1"/>
  <c r="J129" i="1" s="1"/>
  <c r="L129" i="1" s="1"/>
  <c r="N129" i="1" s="1"/>
  <c r="P129" i="1" s="1"/>
  <c r="R129" i="1" s="1"/>
  <c r="T129" i="1" s="1"/>
  <c r="V129" i="1" s="1"/>
  <c r="X129" i="1" s="1"/>
  <c r="Z129" i="1" s="1"/>
  <c r="AB129" i="1" s="1"/>
  <c r="AD129" i="1" s="1"/>
  <c r="AF129" i="1" s="1"/>
  <c r="AH129" i="1" s="1"/>
  <c r="AJ129" i="1" s="1"/>
  <c r="AL129" i="1" s="1"/>
  <c r="AN129" i="1" s="1"/>
  <c r="AP129" i="1" s="1"/>
  <c r="E126" i="1"/>
  <c r="F126" i="1" s="1"/>
  <c r="H126" i="1" s="1"/>
  <c r="J126" i="1" s="1"/>
  <c r="L126" i="1" s="1"/>
  <c r="N126" i="1" s="1"/>
  <c r="P126" i="1" s="1"/>
  <c r="R126" i="1" s="1"/>
  <c r="T126" i="1" s="1"/>
  <c r="V126" i="1" s="1"/>
  <c r="X126" i="1" s="1"/>
  <c r="Z126" i="1" s="1"/>
  <c r="AB126" i="1" s="1"/>
  <c r="AD126" i="1" s="1"/>
  <c r="AF126" i="1" s="1"/>
  <c r="AH126" i="1" s="1"/>
  <c r="AJ126" i="1" s="1"/>
  <c r="AL126" i="1" s="1"/>
  <c r="AN126" i="1" s="1"/>
  <c r="AP126" i="1" s="1"/>
  <c r="BX126" i="1"/>
  <c r="BZ126" i="1" s="1"/>
  <c r="CB126" i="1" s="1"/>
  <c r="CD126" i="1" s="1"/>
  <c r="CF126" i="1" s="1"/>
  <c r="CH126" i="1" s="1"/>
  <c r="CJ126" i="1" s="1"/>
  <c r="CL126" i="1" s="1"/>
  <c r="CN126" i="1" s="1"/>
  <c r="CP126" i="1" s="1"/>
  <c r="CR126" i="1" s="1"/>
  <c r="CT126" i="1" s="1"/>
  <c r="BX128" i="1"/>
  <c r="BZ128" i="1" s="1"/>
  <c r="CB128" i="1" s="1"/>
  <c r="CD128" i="1" s="1"/>
  <c r="CF128" i="1" s="1"/>
  <c r="CH128" i="1" s="1"/>
  <c r="CJ128" i="1" s="1"/>
  <c r="CL128" i="1" s="1"/>
  <c r="CN128" i="1" s="1"/>
  <c r="CP128" i="1" s="1"/>
  <c r="CR128" i="1" s="1"/>
  <c r="CT128" i="1" s="1"/>
  <c r="BX129" i="1"/>
  <c r="BZ129" i="1" s="1"/>
  <c r="CB129" i="1" s="1"/>
  <c r="CD129" i="1" s="1"/>
  <c r="CF129" i="1" s="1"/>
  <c r="CH129" i="1" s="1"/>
  <c r="CJ129" i="1" s="1"/>
  <c r="CL129" i="1" s="1"/>
  <c r="CN129" i="1" s="1"/>
  <c r="CP129" i="1" s="1"/>
  <c r="CR129" i="1" s="1"/>
  <c r="CT129" i="1" s="1"/>
  <c r="BX131" i="1"/>
  <c r="BZ131" i="1" s="1"/>
  <c r="CB131" i="1" s="1"/>
  <c r="CD131" i="1" s="1"/>
  <c r="CF131" i="1" s="1"/>
  <c r="CH131" i="1" s="1"/>
  <c r="CJ131" i="1" s="1"/>
  <c r="CL131" i="1" s="1"/>
  <c r="CN131" i="1" s="1"/>
  <c r="CP131" i="1" s="1"/>
  <c r="CR131" i="1" s="1"/>
  <c r="CT131" i="1" s="1"/>
  <c r="AS128" i="1"/>
  <c r="AU128" i="1" s="1"/>
  <c r="AW128" i="1" s="1"/>
  <c r="AY128" i="1" s="1"/>
  <c r="BA128" i="1" s="1"/>
  <c r="BC128" i="1" s="1"/>
  <c r="BE128" i="1" s="1"/>
  <c r="BG128" i="1" s="1"/>
  <c r="BI128" i="1" s="1"/>
  <c r="BK128" i="1" s="1"/>
  <c r="BM128" i="1" s="1"/>
  <c r="BO128" i="1" s="1"/>
  <c r="BQ128" i="1" s="1"/>
  <c r="BS128" i="1" s="1"/>
  <c r="BU128" i="1" s="1"/>
  <c r="AS131" i="1"/>
  <c r="AU131" i="1" s="1"/>
  <c r="AW131" i="1" s="1"/>
  <c r="AY131" i="1" s="1"/>
  <c r="BA131" i="1" s="1"/>
  <c r="BC131" i="1" s="1"/>
  <c r="BE131" i="1" s="1"/>
  <c r="BG131" i="1" s="1"/>
  <c r="BI131" i="1" s="1"/>
  <c r="BK131" i="1" s="1"/>
  <c r="BM131" i="1" s="1"/>
  <c r="BO131" i="1" s="1"/>
  <c r="BQ131" i="1" s="1"/>
  <c r="BS131" i="1" s="1"/>
  <c r="BU131" i="1" s="1"/>
  <c r="F128" i="1"/>
  <c r="H128" i="1" s="1"/>
  <c r="J128" i="1" s="1"/>
  <c r="L128" i="1" s="1"/>
  <c r="N128" i="1" s="1"/>
  <c r="P128" i="1" s="1"/>
  <c r="R128" i="1" s="1"/>
  <c r="T128" i="1" s="1"/>
  <c r="V128" i="1" s="1"/>
  <c r="X128" i="1" s="1"/>
  <c r="Z128" i="1" s="1"/>
  <c r="AB128" i="1" s="1"/>
  <c r="AD128" i="1" s="1"/>
  <c r="AF128" i="1" s="1"/>
  <c r="AH128" i="1" s="1"/>
  <c r="AJ128" i="1" s="1"/>
  <c r="AL128" i="1" s="1"/>
  <c r="AN128" i="1" s="1"/>
  <c r="AP128" i="1" s="1"/>
  <c r="F131" i="1"/>
  <c r="H131" i="1" s="1"/>
  <c r="J131" i="1" s="1"/>
  <c r="L131" i="1" s="1"/>
  <c r="N131" i="1" s="1"/>
  <c r="P131" i="1" s="1"/>
  <c r="R131" i="1" s="1"/>
  <c r="T131" i="1" s="1"/>
  <c r="V131" i="1" s="1"/>
  <c r="X131" i="1" s="1"/>
  <c r="Z131" i="1" s="1"/>
  <c r="AB131" i="1" s="1"/>
  <c r="AD131" i="1" s="1"/>
  <c r="AF131" i="1" s="1"/>
  <c r="AH131" i="1" s="1"/>
  <c r="AJ131" i="1" s="1"/>
  <c r="AL131" i="1" s="1"/>
  <c r="AN131" i="1" s="1"/>
  <c r="AP131" i="1" s="1"/>
  <c r="BS254" i="1" l="1"/>
  <c r="BQ253" i="1"/>
  <c r="E115" i="1"/>
  <c r="E92" i="1" s="1"/>
  <c r="BS253" i="1" l="1"/>
  <c r="BU254" i="1"/>
  <c r="BU253" i="1" s="1"/>
  <c r="E33" i="1"/>
  <c r="D18" i="1"/>
  <c r="D17" i="1"/>
  <c r="F27" i="1"/>
  <c r="H27" i="1" s="1"/>
  <c r="J27" i="1" s="1"/>
  <c r="L27" i="1" s="1"/>
  <c r="N27" i="1" s="1"/>
  <c r="P27" i="1" s="1"/>
  <c r="R27" i="1" s="1"/>
  <c r="T27" i="1" s="1"/>
  <c r="V27" i="1" s="1"/>
  <c r="X27" i="1" s="1"/>
  <c r="Z27" i="1" s="1"/>
  <c r="AB27" i="1" s="1"/>
  <c r="AD27" i="1" s="1"/>
  <c r="AF27" i="1" s="1"/>
  <c r="AH27" i="1" s="1"/>
  <c r="AJ27" i="1" s="1"/>
  <c r="AL27" i="1" s="1"/>
  <c r="AN27" i="1" s="1"/>
  <c r="AP27" i="1" s="1"/>
  <c r="F28" i="1"/>
  <c r="H28" i="1" s="1"/>
  <c r="J28" i="1" s="1"/>
  <c r="L28" i="1" s="1"/>
  <c r="N28" i="1" s="1"/>
  <c r="P28" i="1" s="1"/>
  <c r="R28" i="1" s="1"/>
  <c r="T28" i="1" s="1"/>
  <c r="V28" i="1" s="1"/>
  <c r="X28" i="1" s="1"/>
  <c r="Z28" i="1" s="1"/>
  <c r="AB28" i="1" s="1"/>
  <c r="AD28" i="1" s="1"/>
  <c r="AF28" i="1" s="1"/>
  <c r="AH28" i="1" s="1"/>
  <c r="AJ28" i="1" s="1"/>
  <c r="AL28" i="1" s="1"/>
  <c r="AN28" i="1" s="1"/>
  <c r="AP28" i="1" s="1"/>
  <c r="BX27" i="1"/>
  <c r="BZ27" i="1" s="1"/>
  <c r="CB27" i="1" s="1"/>
  <c r="CD27" i="1" s="1"/>
  <c r="CF27" i="1" s="1"/>
  <c r="CH27" i="1" s="1"/>
  <c r="CJ27" i="1" s="1"/>
  <c r="CL27" i="1" s="1"/>
  <c r="CN27" i="1" s="1"/>
  <c r="CP27" i="1" s="1"/>
  <c r="CR27" i="1" s="1"/>
  <c r="CT27" i="1" s="1"/>
  <c r="BX28" i="1"/>
  <c r="BZ28" i="1" s="1"/>
  <c r="CB28" i="1" s="1"/>
  <c r="CD28" i="1" s="1"/>
  <c r="CF28" i="1" s="1"/>
  <c r="CH28" i="1" s="1"/>
  <c r="CJ28" i="1" s="1"/>
  <c r="CL28" i="1" s="1"/>
  <c r="CN28" i="1" s="1"/>
  <c r="CP28" i="1" s="1"/>
  <c r="CR28" i="1" s="1"/>
  <c r="CT28" i="1" s="1"/>
  <c r="AS27" i="1"/>
  <c r="AU27" i="1" s="1"/>
  <c r="AW27" i="1" s="1"/>
  <c r="AY27" i="1" s="1"/>
  <c r="BA27" i="1" s="1"/>
  <c r="BC27" i="1" s="1"/>
  <c r="BE27" i="1" s="1"/>
  <c r="BG27" i="1" s="1"/>
  <c r="BI27" i="1" s="1"/>
  <c r="BK27" i="1" s="1"/>
  <c r="BM27" i="1" s="1"/>
  <c r="BO27" i="1" s="1"/>
  <c r="BQ27" i="1" s="1"/>
  <c r="BS27" i="1" s="1"/>
  <c r="BU27" i="1" s="1"/>
  <c r="AS28" i="1"/>
  <c r="AU28" i="1" s="1"/>
  <c r="AW28" i="1" s="1"/>
  <c r="AY28" i="1" s="1"/>
  <c r="BA28" i="1" s="1"/>
  <c r="BC28" i="1" s="1"/>
  <c r="BE28" i="1" s="1"/>
  <c r="BG28" i="1" s="1"/>
  <c r="BI28" i="1" s="1"/>
  <c r="BK28" i="1" s="1"/>
  <c r="BM28" i="1" s="1"/>
  <c r="BO28" i="1" s="1"/>
  <c r="BQ28" i="1" s="1"/>
  <c r="BS28" i="1" s="1"/>
  <c r="BU28" i="1" s="1"/>
  <c r="E18" i="1" l="1"/>
  <c r="F18" i="1" s="1"/>
  <c r="H18" i="1" s="1"/>
  <c r="J18" i="1" s="1"/>
  <c r="L18" i="1" s="1"/>
  <c r="N18" i="1" s="1"/>
  <c r="P18" i="1" s="1"/>
  <c r="R18" i="1" s="1"/>
  <c r="T18" i="1" s="1"/>
  <c r="V18" i="1" s="1"/>
  <c r="X18" i="1" s="1"/>
  <c r="Z18" i="1" s="1"/>
  <c r="AB18" i="1" s="1"/>
  <c r="AD18" i="1" s="1"/>
  <c r="AF18" i="1" s="1"/>
  <c r="AH18" i="1" s="1"/>
  <c r="AJ18" i="1" s="1"/>
  <c r="AL18" i="1" s="1"/>
  <c r="AN18" i="1" s="1"/>
  <c r="AP18" i="1" s="1"/>
  <c r="E30" i="1"/>
  <c r="BW35" i="1"/>
  <c r="BW228" i="1"/>
  <c r="BW224" i="1"/>
  <c r="BW223" i="1"/>
  <c r="BW206" i="1"/>
  <c r="BW201" i="1"/>
  <c r="BW197" i="1"/>
  <c r="BW193" i="1"/>
  <c r="BW189" i="1"/>
  <c r="BW185" i="1"/>
  <c r="BW180" i="1"/>
  <c r="BW176" i="1"/>
  <c r="BW172" i="1"/>
  <c r="BW163" i="1"/>
  <c r="BW259" i="1" s="1"/>
  <c r="BW162" i="1"/>
  <c r="BW141" i="1"/>
  <c r="BW122" i="1"/>
  <c r="BW119" i="1"/>
  <c r="BW116" i="1"/>
  <c r="BW111" i="1"/>
  <c r="BW262" i="1"/>
  <c r="BW91" i="1"/>
  <c r="BW90" i="1"/>
  <c r="BW54" i="1"/>
  <c r="BW45" i="1"/>
  <c r="BX249" i="1"/>
  <c r="BZ249" i="1" s="1"/>
  <c r="CB249" i="1" s="1"/>
  <c r="CD249" i="1" s="1"/>
  <c r="CF249" i="1" s="1"/>
  <c r="CH249" i="1" s="1"/>
  <c r="CJ249" i="1" s="1"/>
  <c r="CL249" i="1" s="1"/>
  <c r="CN249" i="1" s="1"/>
  <c r="CP249" i="1" s="1"/>
  <c r="CR249" i="1" s="1"/>
  <c r="CT249" i="1" s="1"/>
  <c r="BX248" i="1"/>
  <c r="BZ248" i="1" s="1"/>
  <c r="CB248" i="1" s="1"/>
  <c r="CD248" i="1" s="1"/>
  <c r="CF248" i="1" s="1"/>
  <c r="CH248" i="1" s="1"/>
  <c r="CJ248" i="1" s="1"/>
  <c r="CL248" i="1" s="1"/>
  <c r="CN248" i="1" s="1"/>
  <c r="CP248" i="1" s="1"/>
  <c r="CR248" i="1" s="1"/>
  <c r="CT248" i="1" s="1"/>
  <c r="BX247" i="1"/>
  <c r="BZ247" i="1" s="1"/>
  <c r="CB247" i="1" s="1"/>
  <c r="CD247" i="1" s="1"/>
  <c r="CF247" i="1" s="1"/>
  <c r="CH247" i="1" s="1"/>
  <c r="CJ247" i="1" s="1"/>
  <c r="CL247" i="1" s="1"/>
  <c r="CN247" i="1" s="1"/>
  <c r="CP247" i="1" s="1"/>
  <c r="CR247" i="1" s="1"/>
  <c r="CT247" i="1" s="1"/>
  <c r="BX246" i="1"/>
  <c r="BZ246" i="1" s="1"/>
  <c r="CB246" i="1" s="1"/>
  <c r="CD246" i="1" s="1"/>
  <c r="CF246" i="1" s="1"/>
  <c r="CH246" i="1" s="1"/>
  <c r="CJ246" i="1" s="1"/>
  <c r="CL246" i="1" s="1"/>
  <c r="CN246" i="1" s="1"/>
  <c r="CP246" i="1" s="1"/>
  <c r="CR246" i="1" s="1"/>
  <c r="CT246" i="1" s="1"/>
  <c r="BX245" i="1"/>
  <c r="BZ245" i="1" s="1"/>
  <c r="CB245" i="1" s="1"/>
  <c r="CD245" i="1" s="1"/>
  <c r="CF245" i="1" s="1"/>
  <c r="CH245" i="1" s="1"/>
  <c r="CJ245" i="1" s="1"/>
  <c r="CL245" i="1" s="1"/>
  <c r="CN245" i="1" s="1"/>
  <c r="CP245" i="1" s="1"/>
  <c r="CR245" i="1" s="1"/>
  <c r="CT245" i="1" s="1"/>
  <c r="BX244" i="1"/>
  <c r="BZ244" i="1" s="1"/>
  <c r="CB244" i="1" s="1"/>
  <c r="CD244" i="1" s="1"/>
  <c r="CF244" i="1" s="1"/>
  <c r="CH244" i="1" s="1"/>
  <c r="CJ244" i="1" s="1"/>
  <c r="CL244" i="1" s="1"/>
  <c r="CN244" i="1" s="1"/>
  <c r="CP244" i="1" s="1"/>
  <c r="CR244" i="1" s="1"/>
  <c r="CT244" i="1" s="1"/>
  <c r="BX243" i="1"/>
  <c r="BZ243" i="1" s="1"/>
  <c r="CB243" i="1" s="1"/>
  <c r="CD243" i="1" s="1"/>
  <c r="CF243" i="1" s="1"/>
  <c r="CH243" i="1" s="1"/>
  <c r="CJ243" i="1" s="1"/>
  <c r="CL243" i="1" s="1"/>
  <c r="CN243" i="1" s="1"/>
  <c r="CP243" i="1" s="1"/>
  <c r="CR243" i="1" s="1"/>
  <c r="CT243" i="1" s="1"/>
  <c r="BX242" i="1"/>
  <c r="BZ242" i="1" s="1"/>
  <c r="CB242" i="1" s="1"/>
  <c r="CD242" i="1" s="1"/>
  <c r="CF242" i="1" s="1"/>
  <c r="CH242" i="1" s="1"/>
  <c r="CJ242" i="1" s="1"/>
  <c r="CL242" i="1" s="1"/>
  <c r="CN242" i="1" s="1"/>
  <c r="CP242" i="1" s="1"/>
  <c r="CR242" i="1" s="1"/>
  <c r="CT242" i="1" s="1"/>
  <c r="BX241" i="1"/>
  <c r="BZ241" i="1" s="1"/>
  <c r="CB241" i="1" s="1"/>
  <c r="CD241" i="1" s="1"/>
  <c r="CF241" i="1" s="1"/>
  <c r="CH241" i="1" s="1"/>
  <c r="CJ241" i="1" s="1"/>
  <c r="CL241" i="1" s="1"/>
  <c r="CN241" i="1" s="1"/>
  <c r="CP241" i="1" s="1"/>
  <c r="CR241" i="1" s="1"/>
  <c r="CT241" i="1" s="1"/>
  <c r="BX240" i="1"/>
  <c r="BZ240" i="1" s="1"/>
  <c r="CB240" i="1" s="1"/>
  <c r="CD240" i="1" s="1"/>
  <c r="CF240" i="1" s="1"/>
  <c r="CH240" i="1" s="1"/>
  <c r="CJ240" i="1" s="1"/>
  <c r="CL240" i="1" s="1"/>
  <c r="CN240" i="1" s="1"/>
  <c r="CP240" i="1" s="1"/>
  <c r="CR240" i="1" s="1"/>
  <c r="CT240" i="1" s="1"/>
  <c r="BX239" i="1"/>
  <c r="BZ239" i="1" s="1"/>
  <c r="CB239" i="1" s="1"/>
  <c r="CD239" i="1" s="1"/>
  <c r="CF239" i="1" s="1"/>
  <c r="CH239" i="1" s="1"/>
  <c r="CJ239" i="1" s="1"/>
  <c r="CL239" i="1" s="1"/>
  <c r="CN239" i="1" s="1"/>
  <c r="CP239" i="1" s="1"/>
  <c r="CR239" i="1" s="1"/>
  <c r="CT239" i="1" s="1"/>
  <c r="BX235" i="1"/>
  <c r="BZ235" i="1" s="1"/>
  <c r="CB235" i="1" s="1"/>
  <c r="CD235" i="1" s="1"/>
  <c r="CF235" i="1" s="1"/>
  <c r="CH235" i="1" s="1"/>
  <c r="CJ235" i="1" s="1"/>
  <c r="CL235" i="1" s="1"/>
  <c r="CN235" i="1" s="1"/>
  <c r="CP235" i="1" s="1"/>
  <c r="CR235" i="1" s="1"/>
  <c r="CT235" i="1" s="1"/>
  <c r="BX234" i="1"/>
  <c r="BZ234" i="1" s="1"/>
  <c r="CB234" i="1" s="1"/>
  <c r="CD234" i="1" s="1"/>
  <c r="CF234" i="1" s="1"/>
  <c r="CH234" i="1" s="1"/>
  <c r="CJ234" i="1" s="1"/>
  <c r="CL234" i="1" s="1"/>
  <c r="CN234" i="1" s="1"/>
  <c r="CP234" i="1" s="1"/>
  <c r="CR234" i="1" s="1"/>
  <c r="CT234" i="1" s="1"/>
  <c r="BX233" i="1"/>
  <c r="BZ233" i="1" s="1"/>
  <c r="CB233" i="1" s="1"/>
  <c r="CD233" i="1" s="1"/>
  <c r="CF233" i="1" s="1"/>
  <c r="CH233" i="1" s="1"/>
  <c r="CJ233" i="1" s="1"/>
  <c r="CL233" i="1" s="1"/>
  <c r="CN233" i="1" s="1"/>
  <c r="CP233" i="1" s="1"/>
  <c r="CR233" i="1" s="1"/>
  <c r="CT233" i="1" s="1"/>
  <c r="BX232" i="1"/>
  <c r="BZ232" i="1" s="1"/>
  <c r="CB232" i="1" s="1"/>
  <c r="CD232" i="1" s="1"/>
  <c r="CF232" i="1" s="1"/>
  <c r="CH232" i="1" s="1"/>
  <c r="CJ232" i="1" s="1"/>
  <c r="CL232" i="1" s="1"/>
  <c r="CN232" i="1" s="1"/>
  <c r="CP232" i="1" s="1"/>
  <c r="CR232" i="1" s="1"/>
  <c r="CT232" i="1" s="1"/>
  <c r="BX231" i="1"/>
  <c r="BZ231" i="1" s="1"/>
  <c r="CB231" i="1" s="1"/>
  <c r="CD231" i="1" s="1"/>
  <c r="CF231" i="1" s="1"/>
  <c r="CH231" i="1" s="1"/>
  <c r="CJ231" i="1" s="1"/>
  <c r="CL231" i="1" s="1"/>
  <c r="CN231" i="1" s="1"/>
  <c r="CP231" i="1" s="1"/>
  <c r="CR231" i="1" s="1"/>
  <c r="CT231" i="1" s="1"/>
  <c r="BX230" i="1"/>
  <c r="BZ230" i="1" s="1"/>
  <c r="CB230" i="1" s="1"/>
  <c r="CD230" i="1" s="1"/>
  <c r="CF230" i="1" s="1"/>
  <c r="CH230" i="1" s="1"/>
  <c r="CJ230" i="1" s="1"/>
  <c r="CL230" i="1" s="1"/>
  <c r="CN230" i="1" s="1"/>
  <c r="CP230" i="1" s="1"/>
  <c r="CR230" i="1" s="1"/>
  <c r="CT230" i="1" s="1"/>
  <c r="BX227" i="1"/>
  <c r="BZ227" i="1" s="1"/>
  <c r="CB227" i="1" s="1"/>
  <c r="CD227" i="1" s="1"/>
  <c r="CF227" i="1" s="1"/>
  <c r="CH227" i="1" s="1"/>
  <c r="CJ227" i="1" s="1"/>
  <c r="CL227" i="1" s="1"/>
  <c r="CN227" i="1" s="1"/>
  <c r="CP227" i="1" s="1"/>
  <c r="CR227" i="1" s="1"/>
  <c r="CT227" i="1" s="1"/>
  <c r="BX226" i="1"/>
  <c r="BZ226" i="1" s="1"/>
  <c r="CB226" i="1" s="1"/>
  <c r="CD226" i="1" s="1"/>
  <c r="CF226" i="1" s="1"/>
  <c r="CH226" i="1" s="1"/>
  <c r="CJ226" i="1" s="1"/>
  <c r="CL226" i="1" s="1"/>
  <c r="CN226" i="1" s="1"/>
  <c r="CP226" i="1" s="1"/>
  <c r="CR226" i="1" s="1"/>
  <c r="CT226" i="1" s="1"/>
  <c r="BX225" i="1"/>
  <c r="BZ225" i="1" s="1"/>
  <c r="CB225" i="1" s="1"/>
  <c r="CD225" i="1" s="1"/>
  <c r="CF225" i="1" s="1"/>
  <c r="CH225" i="1" s="1"/>
  <c r="CJ225" i="1" s="1"/>
  <c r="CL225" i="1" s="1"/>
  <c r="CN225" i="1" s="1"/>
  <c r="CP225" i="1" s="1"/>
  <c r="CR225" i="1" s="1"/>
  <c r="CT225" i="1" s="1"/>
  <c r="BX218" i="1"/>
  <c r="BZ218" i="1" s="1"/>
  <c r="CB218" i="1" s="1"/>
  <c r="CD218" i="1" s="1"/>
  <c r="CF218" i="1" s="1"/>
  <c r="CH218" i="1" s="1"/>
  <c r="CJ218" i="1" s="1"/>
  <c r="CL218" i="1" s="1"/>
  <c r="CN218" i="1" s="1"/>
  <c r="CP218" i="1" s="1"/>
  <c r="CR218" i="1" s="1"/>
  <c r="CT218" i="1" s="1"/>
  <c r="BX208" i="1"/>
  <c r="BZ208" i="1" s="1"/>
  <c r="CB208" i="1" s="1"/>
  <c r="CD208" i="1" s="1"/>
  <c r="CF208" i="1" s="1"/>
  <c r="CH208" i="1" s="1"/>
  <c r="CJ208" i="1" s="1"/>
  <c r="CL208" i="1" s="1"/>
  <c r="CN208" i="1" s="1"/>
  <c r="CP208" i="1" s="1"/>
  <c r="CR208" i="1" s="1"/>
  <c r="CT208" i="1" s="1"/>
  <c r="BX204" i="1"/>
  <c r="BZ204" i="1" s="1"/>
  <c r="CB204" i="1" s="1"/>
  <c r="CD204" i="1" s="1"/>
  <c r="CF204" i="1" s="1"/>
  <c r="CH204" i="1" s="1"/>
  <c r="CJ204" i="1" s="1"/>
  <c r="CL204" i="1" s="1"/>
  <c r="CN204" i="1" s="1"/>
  <c r="CP204" i="1" s="1"/>
  <c r="CR204" i="1" s="1"/>
  <c r="CT204" i="1" s="1"/>
  <c r="BX203" i="1"/>
  <c r="BZ203" i="1" s="1"/>
  <c r="CB203" i="1" s="1"/>
  <c r="CD203" i="1" s="1"/>
  <c r="CF203" i="1" s="1"/>
  <c r="CH203" i="1" s="1"/>
  <c r="CJ203" i="1" s="1"/>
  <c r="CL203" i="1" s="1"/>
  <c r="CN203" i="1" s="1"/>
  <c r="CP203" i="1" s="1"/>
  <c r="CR203" i="1" s="1"/>
  <c r="CT203" i="1" s="1"/>
  <c r="BX200" i="1"/>
  <c r="BZ200" i="1" s="1"/>
  <c r="CB200" i="1" s="1"/>
  <c r="CD200" i="1" s="1"/>
  <c r="CF200" i="1" s="1"/>
  <c r="CH200" i="1" s="1"/>
  <c r="CJ200" i="1" s="1"/>
  <c r="CL200" i="1" s="1"/>
  <c r="CN200" i="1" s="1"/>
  <c r="CP200" i="1" s="1"/>
  <c r="CR200" i="1" s="1"/>
  <c r="CT200" i="1" s="1"/>
  <c r="BX199" i="1"/>
  <c r="BZ199" i="1" s="1"/>
  <c r="CB199" i="1" s="1"/>
  <c r="CD199" i="1" s="1"/>
  <c r="CF199" i="1" s="1"/>
  <c r="CH199" i="1" s="1"/>
  <c r="CJ199" i="1" s="1"/>
  <c r="CL199" i="1" s="1"/>
  <c r="CN199" i="1" s="1"/>
  <c r="CP199" i="1" s="1"/>
  <c r="CR199" i="1" s="1"/>
  <c r="CT199" i="1" s="1"/>
  <c r="BX196" i="1"/>
  <c r="BZ196" i="1" s="1"/>
  <c r="CB196" i="1" s="1"/>
  <c r="CD196" i="1" s="1"/>
  <c r="CF196" i="1" s="1"/>
  <c r="CH196" i="1" s="1"/>
  <c r="CJ196" i="1" s="1"/>
  <c r="CL196" i="1" s="1"/>
  <c r="CN196" i="1" s="1"/>
  <c r="CP196" i="1" s="1"/>
  <c r="CR196" i="1" s="1"/>
  <c r="CT196" i="1" s="1"/>
  <c r="BX195" i="1"/>
  <c r="BZ195" i="1" s="1"/>
  <c r="CB195" i="1" s="1"/>
  <c r="CD195" i="1" s="1"/>
  <c r="CF195" i="1" s="1"/>
  <c r="CH195" i="1" s="1"/>
  <c r="CJ195" i="1" s="1"/>
  <c r="CL195" i="1" s="1"/>
  <c r="CN195" i="1" s="1"/>
  <c r="CP195" i="1" s="1"/>
  <c r="CR195" i="1" s="1"/>
  <c r="CT195" i="1" s="1"/>
  <c r="BX192" i="1"/>
  <c r="BZ192" i="1" s="1"/>
  <c r="CB192" i="1" s="1"/>
  <c r="CD192" i="1" s="1"/>
  <c r="CF192" i="1" s="1"/>
  <c r="CH192" i="1" s="1"/>
  <c r="CJ192" i="1" s="1"/>
  <c r="CL192" i="1" s="1"/>
  <c r="CN192" i="1" s="1"/>
  <c r="CP192" i="1" s="1"/>
  <c r="CR192" i="1" s="1"/>
  <c r="CT192" i="1" s="1"/>
  <c r="BX191" i="1"/>
  <c r="BZ191" i="1" s="1"/>
  <c r="CB191" i="1" s="1"/>
  <c r="CD191" i="1" s="1"/>
  <c r="CF191" i="1" s="1"/>
  <c r="CH191" i="1" s="1"/>
  <c r="CJ191" i="1" s="1"/>
  <c r="CL191" i="1" s="1"/>
  <c r="CN191" i="1" s="1"/>
  <c r="CP191" i="1" s="1"/>
  <c r="CR191" i="1" s="1"/>
  <c r="CT191" i="1" s="1"/>
  <c r="BX188" i="1"/>
  <c r="BZ188" i="1" s="1"/>
  <c r="CB188" i="1" s="1"/>
  <c r="CD188" i="1" s="1"/>
  <c r="CF188" i="1" s="1"/>
  <c r="CH188" i="1" s="1"/>
  <c r="CJ188" i="1" s="1"/>
  <c r="CL188" i="1" s="1"/>
  <c r="CN188" i="1" s="1"/>
  <c r="CP188" i="1" s="1"/>
  <c r="CR188" i="1" s="1"/>
  <c r="CT188" i="1" s="1"/>
  <c r="BX187" i="1"/>
  <c r="BZ187" i="1" s="1"/>
  <c r="CB187" i="1" s="1"/>
  <c r="CD187" i="1" s="1"/>
  <c r="CF187" i="1" s="1"/>
  <c r="CH187" i="1" s="1"/>
  <c r="CJ187" i="1" s="1"/>
  <c r="CL187" i="1" s="1"/>
  <c r="CN187" i="1" s="1"/>
  <c r="CP187" i="1" s="1"/>
  <c r="CR187" i="1" s="1"/>
  <c r="CT187" i="1" s="1"/>
  <c r="BX184" i="1"/>
  <c r="BZ184" i="1" s="1"/>
  <c r="CB184" i="1" s="1"/>
  <c r="CD184" i="1" s="1"/>
  <c r="CF184" i="1" s="1"/>
  <c r="CH184" i="1" s="1"/>
  <c r="CJ184" i="1" s="1"/>
  <c r="CL184" i="1" s="1"/>
  <c r="CN184" i="1" s="1"/>
  <c r="CP184" i="1" s="1"/>
  <c r="CR184" i="1" s="1"/>
  <c r="CT184" i="1" s="1"/>
  <c r="BX183" i="1"/>
  <c r="BZ183" i="1" s="1"/>
  <c r="CB183" i="1" s="1"/>
  <c r="CD183" i="1" s="1"/>
  <c r="CF183" i="1" s="1"/>
  <c r="CH183" i="1" s="1"/>
  <c r="CJ183" i="1" s="1"/>
  <c r="CL183" i="1" s="1"/>
  <c r="CN183" i="1" s="1"/>
  <c r="CP183" i="1" s="1"/>
  <c r="CR183" i="1" s="1"/>
  <c r="CT183" i="1" s="1"/>
  <c r="BX182" i="1"/>
  <c r="BZ182" i="1" s="1"/>
  <c r="CB182" i="1" s="1"/>
  <c r="CD182" i="1" s="1"/>
  <c r="CF182" i="1" s="1"/>
  <c r="CH182" i="1" s="1"/>
  <c r="CJ182" i="1" s="1"/>
  <c r="CL182" i="1" s="1"/>
  <c r="CN182" i="1" s="1"/>
  <c r="CP182" i="1" s="1"/>
  <c r="CR182" i="1" s="1"/>
  <c r="CT182" i="1" s="1"/>
  <c r="BX179" i="1"/>
  <c r="BZ179" i="1" s="1"/>
  <c r="CB179" i="1" s="1"/>
  <c r="CD179" i="1" s="1"/>
  <c r="CF179" i="1" s="1"/>
  <c r="CH179" i="1" s="1"/>
  <c r="CJ179" i="1" s="1"/>
  <c r="CL179" i="1" s="1"/>
  <c r="CN179" i="1" s="1"/>
  <c r="CP179" i="1" s="1"/>
  <c r="CR179" i="1" s="1"/>
  <c r="CT179" i="1" s="1"/>
  <c r="BX178" i="1"/>
  <c r="BZ178" i="1" s="1"/>
  <c r="CB178" i="1" s="1"/>
  <c r="CD178" i="1" s="1"/>
  <c r="CF178" i="1" s="1"/>
  <c r="CH178" i="1" s="1"/>
  <c r="CJ178" i="1" s="1"/>
  <c r="CL178" i="1" s="1"/>
  <c r="CN178" i="1" s="1"/>
  <c r="CP178" i="1" s="1"/>
  <c r="CR178" i="1" s="1"/>
  <c r="CT178" i="1" s="1"/>
  <c r="BX175" i="1"/>
  <c r="BZ175" i="1" s="1"/>
  <c r="CB175" i="1" s="1"/>
  <c r="CD175" i="1" s="1"/>
  <c r="CF175" i="1" s="1"/>
  <c r="CH175" i="1" s="1"/>
  <c r="CJ175" i="1" s="1"/>
  <c r="CL175" i="1" s="1"/>
  <c r="CN175" i="1" s="1"/>
  <c r="CP175" i="1" s="1"/>
  <c r="CR175" i="1" s="1"/>
  <c r="CT175" i="1" s="1"/>
  <c r="BX174" i="1"/>
  <c r="BZ174" i="1" s="1"/>
  <c r="CB174" i="1" s="1"/>
  <c r="CD174" i="1" s="1"/>
  <c r="CF174" i="1" s="1"/>
  <c r="CH174" i="1" s="1"/>
  <c r="CJ174" i="1" s="1"/>
  <c r="CL174" i="1" s="1"/>
  <c r="CN174" i="1" s="1"/>
  <c r="CP174" i="1" s="1"/>
  <c r="CR174" i="1" s="1"/>
  <c r="CT174" i="1" s="1"/>
  <c r="BX171" i="1"/>
  <c r="BZ171" i="1" s="1"/>
  <c r="CB171" i="1" s="1"/>
  <c r="CD171" i="1" s="1"/>
  <c r="CF171" i="1" s="1"/>
  <c r="CH171" i="1" s="1"/>
  <c r="CJ171" i="1" s="1"/>
  <c r="CL171" i="1" s="1"/>
  <c r="CN171" i="1" s="1"/>
  <c r="CP171" i="1" s="1"/>
  <c r="CR171" i="1" s="1"/>
  <c r="CT171" i="1" s="1"/>
  <c r="BX170" i="1"/>
  <c r="BZ170" i="1" s="1"/>
  <c r="CB170" i="1" s="1"/>
  <c r="CD170" i="1" s="1"/>
  <c r="CF170" i="1" s="1"/>
  <c r="CH170" i="1" s="1"/>
  <c r="CJ170" i="1" s="1"/>
  <c r="CL170" i="1" s="1"/>
  <c r="CN170" i="1" s="1"/>
  <c r="CP170" i="1" s="1"/>
  <c r="CR170" i="1" s="1"/>
  <c r="CT170" i="1" s="1"/>
  <c r="BX169" i="1"/>
  <c r="BZ169" i="1" s="1"/>
  <c r="CB169" i="1" s="1"/>
  <c r="CD169" i="1" s="1"/>
  <c r="CF169" i="1" s="1"/>
  <c r="CH169" i="1" s="1"/>
  <c r="CJ169" i="1" s="1"/>
  <c r="CL169" i="1" s="1"/>
  <c r="CN169" i="1" s="1"/>
  <c r="CP169" i="1" s="1"/>
  <c r="CR169" i="1" s="1"/>
  <c r="CT169" i="1" s="1"/>
  <c r="BX168" i="1"/>
  <c r="BZ168" i="1" s="1"/>
  <c r="CB168" i="1" s="1"/>
  <c r="CD168" i="1" s="1"/>
  <c r="CF168" i="1" s="1"/>
  <c r="CH168" i="1" s="1"/>
  <c r="CJ168" i="1" s="1"/>
  <c r="CL168" i="1" s="1"/>
  <c r="CN168" i="1" s="1"/>
  <c r="CP168" i="1" s="1"/>
  <c r="CR168" i="1" s="1"/>
  <c r="CT168" i="1" s="1"/>
  <c r="BX167" i="1"/>
  <c r="BZ167" i="1" s="1"/>
  <c r="CB167" i="1" s="1"/>
  <c r="CD167" i="1" s="1"/>
  <c r="CF167" i="1" s="1"/>
  <c r="CH167" i="1" s="1"/>
  <c r="CJ167" i="1" s="1"/>
  <c r="CL167" i="1" s="1"/>
  <c r="CN167" i="1" s="1"/>
  <c r="CP167" i="1" s="1"/>
  <c r="CR167" i="1" s="1"/>
  <c r="CT167" i="1" s="1"/>
  <c r="BX166" i="1"/>
  <c r="BZ166" i="1" s="1"/>
  <c r="CB166" i="1" s="1"/>
  <c r="CD166" i="1" s="1"/>
  <c r="CF166" i="1" s="1"/>
  <c r="CH166" i="1" s="1"/>
  <c r="CJ166" i="1" s="1"/>
  <c r="CL166" i="1" s="1"/>
  <c r="CN166" i="1" s="1"/>
  <c r="CP166" i="1" s="1"/>
  <c r="CR166" i="1" s="1"/>
  <c r="CT166" i="1" s="1"/>
  <c r="BX165" i="1"/>
  <c r="BZ165" i="1" s="1"/>
  <c r="CB165" i="1" s="1"/>
  <c r="CD165" i="1" s="1"/>
  <c r="CF165" i="1" s="1"/>
  <c r="CH165" i="1" s="1"/>
  <c r="CJ165" i="1" s="1"/>
  <c r="CL165" i="1" s="1"/>
  <c r="CN165" i="1" s="1"/>
  <c r="CP165" i="1" s="1"/>
  <c r="CR165" i="1" s="1"/>
  <c r="CT165" i="1" s="1"/>
  <c r="BX155" i="1"/>
  <c r="BZ155" i="1" s="1"/>
  <c r="CB155" i="1" s="1"/>
  <c r="CD155" i="1" s="1"/>
  <c r="CF155" i="1" s="1"/>
  <c r="CH155" i="1" s="1"/>
  <c r="CJ155" i="1" s="1"/>
  <c r="CL155" i="1" s="1"/>
  <c r="CN155" i="1" s="1"/>
  <c r="CP155" i="1" s="1"/>
  <c r="CR155" i="1" s="1"/>
  <c r="CT155" i="1" s="1"/>
  <c r="BX154" i="1"/>
  <c r="BZ154" i="1" s="1"/>
  <c r="CB154" i="1" s="1"/>
  <c r="CD154" i="1" s="1"/>
  <c r="CF154" i="1" s="1"/>
  <c r="CH154" i="1" s="1"/>
  <c r="CJ154" i="1" s="1"/>
  <c r="CL154" i="1" s="1"/>
  <c r="CN154" i="1" s="1"/>
  <c r="CP154" i="1" s="1"/>
  <c r="CR154" i="1" s="1"/>
  <c r="CT154" i="1" s="1"/>
  <c r="BX153" i="1"/>
  <c r="BZ153" i="1" s="1"/>
  <c r="CB153" i="1" s="1"/>
  <c r="CD153" i="1" s="1"/>
  <c r="CF153" i="1" s="1"/>
  <c r="CH153" i="1" s="1"/>
  <c r="CJ153" i="1" s="1"/>
  <c r="CL153" i="1" s="1"/>
  <c r="CN153" i="1" s="1"/>
  <c r="CP153" i="1" s="1"/>
  <c r="CR153" i="1" s="1"/>
  <c r="CT153" i="1" s="1"/>
  <c r="BX152" i="1"/>
  <c r="BZ152" i="1" s="1"/>
  <c r="CB152" i="1" s="1"/>
  <c r="CD152" i="1" s="1"/>
  <c r="CF152" i="1" s="1"/>
  <c r="CH152" i="1" s="1"/>
  <c r="CJ152" i="1" s="1"/>
  <c r="CL152" i="1" s="1"/>
  <c r="CN152" i="1" s="1"/>
  <c r="CP152" i="1" s="1"/>
  <c r="CR152" i="1" s="1"/>
  <c r="CT152" i="1" s="1"/>
  <c r="BX151" i="1"/>
  <c r="BZ151" i="1" s="1"/>
  <c r="CB151" i="1" s="1"/>
  <c r="CD151" i="1" s="1"/>
  <c r="CF151" i="1" s="1"/>
  <c r="CH151" i="1" s="1"/>
  <c r="CJ151" i="1" s="1"/>
  <c r="CL151" i="1" s="1"/>
  <c r="CN151" i="1" s="1"/>
  <c r="CP151" i="1" s="1"/>
  <c r="CR151" i="1" s="1"/>
  <c r="CT151" i="1" s="1"/>
  <c r="BX150" i="1"/>
  <c r="BZ150" i="1" s="1"/>
  <c r="CB150" i="1" s="1"/>
  <c r="CD150" i="1" s="1"/>
  <c r="CF150" i="1" s="1"/>
  <c r="CH150" i="1" s="1"/>
  <c r="CJ150" i="1" s="1"/>
  <c r="CL150" i="1" s="1"/>
  <c r="CN150" i="1" s="1"/>
  <c r="CP150" i="1" s="1"/>
  <c r="CR150" i="1" s="1"/>
  <c r="CT150" i="1" s="1"/>
  <c r="BX149" i="1"/>
  <c r="BZ149" i="1" s="1"/>
  <c r="CB149" i="1" s="1"/>
  <c r="CD149" i="1" s="1"/>
  <c r="CF149" i="1" s="1"/>
  <c r="CH149" i="1" s="1"/>
  <c r="CJ149" i="1" s="1"/>
  <c r="CL149" i="1" s="1"/>
  <c r="CN149" i="1" s="1"/>
  <c r="CP149" i="1" s="1"/>
  <c r="CR149" i="1" s="1"/>
  <c r="CT149" i="1" s="1"/>
  <c r="BX148" i="1"/>
  <c r="BZ148" i="1" s="1"/>
  <c r="CB148" i="1" s="1"/>
  <c r="CD148" i="1" s="1"/>
  <c r="CF148" i="1" s="1"/>
  <c r="CH148" i="1" s="1"/>
  <c r="CJ148" i="1" s="1"/>
  <c r="CL148" i="1" s="1"/>
  <c r="CN148" i="1" s="1"/>
  <c r="CP148" i="1" s="1"/>
  <c r="CR148" i="1" s="1"/>
  <c r="CT148" i="1" s="1"/>
  <c r="BX147" i="1"/>
  <c r="BZ147" i="1" s="1"/>
  <c r="CB147" i="1" s="1"/>
  <c r="CD147" i="1" s="1"/>
  <c r="CF147" i="1" s="1"/>
  <c r="CH147" i="1" s="1"/>
  <c r="CJ147" i="1" s="1"/>
  <c r="CL147" i="1" s="1"/>
  <c r="CN147" i="1" s="1"/>
  <c r="CP147" i="1" s="1"/>
  <c r="CR147" i="1" s="1"/>
  <c r="CT147" i="1" s="1"/>
  <c r="BX146" i="1"/>
  <c r="BZ146" i="1" s="1"/>
  <c r="CB146" i="1" s="1"/>
  <c r="CD146" i="1" s="1"/>
  <c r="CF146" i="1" s="1"/>
  <c r="CH146" i="1" s="1"/>
  <c r="CJ146" i="1" s="1"/>
  <c r="CL146" i="1" s="1"/>
  <c r="CN146" i="1" s="1"/>
  <c r="CP146" i="1" s="1"/>
  <c r="CR146" i="1" s="1"/>
  <c r="CT146" i="1" s="1"/>
  <c r="BX145" i="1"/>
  <c r="BZ145" i="1" s="1"/>
  <c r="CB145" i="1" s="1"/>
  <c r="CD145" i="1" s="1"/>
  <c r="CF145" i="1" s="1"/>
  <c r="CH145" i="1" s="1"/>
  <c r="CJ145" i="1" s="1"/>
  <c r="CL145" i="1" s="1"/>
  <c r="CN145" i="1" s="1"/>
  <c r="CP145" i="1" s="1"/>
  <c r="CR145" i="1" s="1"/>
  <c r="CT145" i="1" s="1"/>
  <c r="BX144" i="1"/>
  <c r="BZ144" i="1" s="1"/>
  <c r="CB144" i="1" s="1"/>
  <c r="CD144" i="1" s="1"/>
  <c r="CF144" i="1" s="1"/>
  <c r="CH144" i="1" s="1"/>
  <c r="CJ144" i="1" s="1"/>
  <c r="CL144" i="1" s="1"/>
  <c r="CN144" i="1" s="1"/>
  <c r="CP144" i="1" s="1"/>
  <c r="CR144" i="1" s="1"/>
  <c r="CT144" i="1" s="1"/>
  <c r="BX143" i="1"/>
  <c r="BZ143" i="1" s="1"/>
  <c r="CB143" i="1" s="1"/>
  <c r="CD143" i="1" s="1"/>
  <c r="CF143" i="1" s="1"/>
  <c r="CH143" i="1" s="1"/>
  <c r="CJ143" i="1" s="1"/>
  <c r="CL143" i="1" s="1"/>
  <c r="CN143" i="1" s="1"/>
  <c r="CP143" i="1" s="1"/>
  <c r="CR143" i="1" s="1"/>
  <c r="CT143" i="1" s="1"/>
  <c r="BX125" i="1"/>
  <c r="BZ125" i="1" s="1"/>
  <c r="CB125" i="1" s="1"/>
  <c r="CD125" i="1" s="1"/>
  <c r="CF125" i="1" s="1"/>
  <c r="CH125" i="1" s="1"/>
  <c r="CJ125" i="1" s="1"/>
  <c r="CL125" i="1" s="1"/>
  <c r="CN125" i="1" s="1"/>
  <c r="CP125" i="1" s="1"/>
  <c r="CR125" i="1" s="1"/>
  <c r="CT125" i="1" s="1"/>
  <c r="BX124" i="1"/>
  <c r="BZ124" i="1" s="1"/>
  <c r="CB124" i="1" s="1"/>
  <c r="CD124" i="1" s="1"/>
  <c r="CF124" i="1" s="1"/>
  <c r="CH124" i="1" s="1"/>
  <c r="CJ124" i="1" s="1"/>
  <c r="CL124" i="1" s="1"/>
  <c r="CN124" i="1" s="1"/>
  <c r="CP124" i="1" s="1"/>
  <c r="CR124" i="1" s="1"/>
  <c r="CT124" i="1" s="1"/>
  <c r="BX121" i="1"/>
  <c r="BZ121" i="1" s="1"/>
  <c r="CB121" i="1" s="1"/>
  <c r="CD121" i="1" s="1"/>
  <c r="CF121" i="1" s="1"/>
  <c r="CH121" i="1" s="1"/>
  <c r="CJ121" i="1" s="1"/>
  <c r="CL121" i="1" s="1"/>
  <c r="CN121" i="1" s="1"/>
  <c r="CP121" i="1" s="1"/>
  <c r="CR121" i="1" s="1"/>
  <c r="CT121" i="1" s="1"/>
  <c r="BX118" i="1"/>
  <c r="BZ118" i="1" s="1"/>
  <c r="CB118" i="1" s="1"/>
  <c r="CD118" i="1" s="1"/>
  <c r="CF118" i="1" s="1"/>
  <c r="CH118" i="1" s="1"/>
  <c r="CJ118" i="1" s="1"/>
  <c r="CL118" i="1" s="1"/>
  <c r="CN118" i="1" s="1"/>
  <c r="CP118" i="1" s="1"/>
  <c r="CR118" i="1" s="1"/>
  <c r="CT118" i="1" s="1"/>
  <c r="BX115" i="1"/>
  <c r="BZ115" i="1" s="1"/>
  <c r="CB115" i="1" s="1"/>
  <c r="CD115" i="1" s="1"/>
  <c r="CF115" i="1" s="1"/>
  <c r="CH115" i="1" s="1"/>
  <c r="CJ115" i="1" s="1"/>
  <c r="CL115" i="1" s="1"/>
  <c r="CN115" i="1" s="1"/>
  <c r="CP115" i="1" s="1"/>
  <c r="CR115" i="1" s="1"/>
  <c r="CT115" i="1" s="1"/>
  <c r="BX114" i="1"/>
  <c r="BZ114" i="1" s="1"/>
  <c r="CB114" i="1" s="1"/>
  <c r="CD114" i="1" s="1"/>
  <c r="CF114" i="1" s="1"/>
  <c r="CH114" i="1" s="1"/>
  <c r="CJ114" i="1" s="1"/>
  <c r="CL114" i="1" s="1"/>
  <c r="CN114" i="1" s="1"/>
  <c r="CP114" i="1" s="1"/>
  <c r="CR114" i="1" s="1"/>
  <c r="CT114" i="1" s="1"/>
  <c r="BX113" i="1"/>
  <c r="BZ113" i="1" s="1"/>
  <c r="CB113" i="1" s="1"/>
  <c r="CD113" i="1" s="1"/>
  <c r="CF113" i="1" s="1"/>
  <c r="CH113" i="1" s="1"/>
  <c r="CJ113" i="1" s="1"/>
  <c r="CL113" i="1" s="1"/>
  <c r="CN113" i="1" s="1"/>
  <c r="CP113" i="1" s="1"/>
  <c r="CR113" i="1" s="1"/>
  <c r="CT113" i="1" s="1"/>
  <c r="BX110" i="1"/>
  <c r="BZ110" i="1" s="1"/>
  <c r="CB110" i="1" s="1"/>
  <c r="CD110" i="1" s="1"/>
  <c r="CF110" i="1" s="1"/>
  <c r="CH110" i="1" s="1"/>
  <c r="CJ110" i="1" s="1"/>
  <c r="CL110" i="1" s="1"/>
  <c r="CN110" i="1" s="1"/>
  <c r="CP110" i="1" s="1"/>
  <c r="CR110" i="1" s="1"/>
  <c r="CT110" i="1" s="1"/>
  <c r="BX108" i="1"/>
  <c r="BZ108" i="1" s="1"/>
  <c r="CB108" i="1" s="1"/>
  <c r="CD108" i="1" s="1"/>
  <c r="CF108" i="1" s="1"/>
  <c r="CH108" i="1" s="1"/>
  <c r="CJ108" i="1" s="1"/>
  <c r="CL108" i="1" s="1"/>
  <c r="CN108" i="1" s="1"/>
  <c r="CP108" i="1" s="1"/>
  <c r="CR108" i="1" s="1"/>
  <c r="CT108" i="1" s="1"/>
  <c r="BX107" i="1"/>
  <c r="BZ107" i="1" s="1"/>
  <c r="CB107" i="1" s="1"/>
  <c r="CD107" i="1" s="1"/>
  <c r="CF107" i="1" s="1"/>
  <c r="CH107" i="1" s="1"/>
  <c r="CJ107" i="1" s="1"/>
  <c r="CL107" i="1" s="1"/>
  <c r="CN107" i="1" s="1"/>
  <c r="CP107" i="1" s="1"/>
  <c r="CR107" i="1" s="1"/>
  <c r="CT107" i="1" s="1"/>
  <c r="BX105" i="1"/>
  <c r="BZ105" i="1" s="1"/>
  <c r="CB105" i="1" s="1"/>
  <c r="CD105" i="1" s="1"/>
  <c r="CF105" i="1" s="1"/>
  <c r="CH105" i="1" s="1"/>
  <c r="CJ105" i="1" s="1"/>
  <c r="CL105" i="1" s="1"/>
  <c r="CN105" i="1" s="1"/>
  <c r="CP105" i="1" s="1"/>
  <c r="CR105" i="1" s="1"/>
  <c r="CT105" i="1" s="1"/>
  <c r="BX104" i="1"/>
  <c r="BZ104" i="1" s="1"/>
  <c r="CB104" i="1" s="1"/>
  <c r="CD104" i="1" s="1"/>
  <c r="CF104" i="1" s="1"/>
  <c r="CH104" i="1" s="1"/>
  <c r="CJ104" i="1" s="1"/>
  <c r="CL104" i="1" s="1"/>
  <c r="CN104" i="1" s="1"/>
  <c r="CP104" i="1" s="1"/>
  <c r="CR104" i="1" s="1"/>
  <c r="CT104" i="1" s="1"/>
  <c r="BX102" i="1"/>
  <c r="BZ102" i="1" s="1"/>
  <c r="CB102" i="1" s="1"/>
  <c r="CD102" i="1" s="1"/>
  <c r="CF102" i="1" s="1"/>
  <c r="CH102" i="1" s="1"/>
  <c r="CJ102" i="1" s="1"/>
  <c r="CL102" i="1" s="1"/>
  <c r="CN102" i="1" s="1"/>
  <c r="CP102" i="1" s="1"/>
  <c r="CR102" i="1" s="1"/>
  <c r="CT102" i="1" s="1"/>
  <c r="BX101" i="1"/>
  <c r="BZ101" i="1" s="1"/>
  <c r="CB101" i="1" s="1"/>
  <c r="CD101" i="1" s="1"/>
  <c r="CF101" i="1" s="1"/>
  <c r="CH101" i="1" s="1"/>
  <c r="CJ101" i="1" s="1"/>
  <c r="CL101" i="1" s="1"/>
  <c r="CN101" i="1" s="1"/>
  <c r="CP101" i="1" s="1"/>
  <c r="CR101" i="1" s="1"/>
  <c r="CT101" i="1" s="1"/>
  <c r="BX100" i="1"/>
  <c r="BZ100" i="1" s="1"/>
  <c r="CB100" i="1" s="1"/>
  <c r="CD100" i="1" s="1"/>
  <c r="CF100" i="1" s="1"/>
  <c r="CH100" i="1" s="1"/>
  <c r="CJ100" i="1" s="1"/>
  <c r="CL100" i="1" s="1"/>
  <c r="CN100" i="1" s="1"/>
  <c r="CP100" i="1" s="1"/>
  <c r="CR100" i="1" s="1"/>
  <c r="CT100" i="1" s="1"/>
  <c r="BX99" i="1"/>
  <c r="BZ99" i="1" s="1"/>
  <c r="CB99" i="1" s="1"/>
  <c r="CD99" i="1" s="1"/>
  <c r="CF99" i="1" s="1"/>
  <c r="CH99" i="1" s="1"/>
  <c r="CJ99" i="1" s="1"/>
  <c r="CL99" i="1" s="1"/>
  <c r="CN99" i="1" s="1"/>
  <c r="CP99" i="1" s="1"/>
  <c r="CR99" i="1" s="1"/>
  <c r="CT99" i="1" s="1"/>
  <c r="BX98" i="1"/>
  <c r="BZ98" i="1" s="1"/>
  <c r="CB98" i="1" s="1"/>
  <c r="CD98" i="1" s="1"/>
  <c r="CF98" i="1" s="1"/>
  <c r="CH98" i="1" s="1"/>
  <c r="CJ98" i="1" s="1"/>
  <c r="CL98" i="1" s="1"/>
  <c r="CN98" i="1" s="1"/>
  <c r="CP98" i="1" s="1"/>
  <c r="CR98" i="1" s="1"/>
  <c r="CT98" i="1" s="1"/>
  <c r="BX96" i="1"/>
  <c r="BZ96" i="1" s="1"/>
  <c r="CB96" i="1" s="1"/>
  <c r="CD96" i="1" s="1"/>
  <c r="CF96" i="1" s="1"/>
  <c r="CH96" i="1" s="1"/>
  <c r="CJ96" i="1" s="1"/>
  <c r="CL96" i="1" s="1"/>
  <c r="CN96" i="1" s="1"/>
  <c r="CP96" i="1" s="1"/>
  <c r="CR96" i="1" s="1"/>
  <c r="CT96" i="1" s="1"/>
  <c r="BX95" i="1"/>
  <c r="BZ95" i="1" s="1"/>
  <c r="CB95" i="1" s="1"/>
  <c r="CD95" i="1" s="1"/>
  <c r="CF95" i="1" s="1"/>
  <c r="CH95" i="1" s="1"/>
  <c r="CJ95" i="1" s="1"/>
  <c r="CL95" i="1" s="1"/>
  <c r="CN95" i="1" s="1"/>
  <c r="CP95" i="1" s="1"/>
  <c r="CR95" i="1" s="1"/>
  <c r="CT95" i="1" s="1"/>
  <c r="BX93" i="1"/>
  <c r="BZ93" i="1" s="1"/>
  <c r="CB93" i="1" s="1"/>
  <c r="CD93" i="1" s="1"/>
  <c r="CF93" i="1" s="1"/>
  <c r="CH93" i="1" s="1"/>
  <c r="CJ93" i="1" s="1"/>
  <c r="CL93" i="1" s="1"/>
  <c r="CN93" i="1" s="1"/>
  <c r="CP93" i="1" s="1"/>
  <c r="CR93" i="1" s="1"/>
  <c r="CT93" i="1" s="1"/>
  <c r="BX81" i="1"/>
  <c r="BZ81" i="1" s="1"/>
  <c r="CB81" i="1" s="1"/>
  <c r="CD81" i="1" s="1"/>
  <c r="CF81" i="1" s="1"/>
  <c r="CH81" i="1" s="1"/>
  <c r="CJ81" i="1" s="1"/>
  <c r="CL81" i="1" s="1"/>
  <c r="CN81" i="1" s="1"/>
  <c r="CP81" i="1" s="1"/>
  <c r="CR81" i="1" s="1"/>
  <c r="CT81" i="1" s="1"/>
  <c r="BX80" i="1"/>
  <c r="BZ80" i="1" s="1"/>
  <c r="CB80" i="1" s="1"/>
  <c r="CD80" i="1" s="1"/>
  <c r="CF80" i="1" s="1"/>
  <c r="CH80" i="1" s="1"/>
  <c r="CJ80" i="1" s="1"/>
  <c r="CL80" i="1" s="1"/>
  <c r="CN80" i="1" s="1"/>
  <c r="CP80" i="1" s="1"/>
  <c r="CR80" i="1" s="1"/>
  <c r="CT80" i="1" s="1"/>
  <c r="BX79" i="1"/>
  <c r="BZ79" i="1" s="1"/>
  <c r="CB79" i="1" s="1"/>
  <c r="CD79" i="1" s="1"/>
  <c r="CF79" i="1" s="1"/>
  <c r="CH79" i="1" s="1"/>
  <c r="CJ79" i="1" s="1"/>
  <c r="CL79" i="1" s="1"/>
  <c r="CN79" i="1" s="1"/>
  <c r="CP79" i="1" s="1"/>
  <c r="CR79" i="1" s="1"/>
  <c r="CT79" i="1" s="1"/>
  <c r="BX78" i="1"/>
  <c r="BZ78" i="1" s="1"/>
  <c r="CB78" i="1" s="1"/>
  <c r="CD78" i="1" s="1"/>
  <c r="CF78" i="1" s="1"/>
  <c r="CH78" i="1" s="1"/>
  <c r="CJ78" i="1" s="1"/>
  <c r="CL78" i="1" s="1"/>
  <c r="CN78" i="1" s="1"/>
  <c r="CP78" i="1" s="1"/>
  <c r="CR78" i="1" s="1"/>
  <c r="CT78" i="1" s="1"/>
  <c r="BX77" i="1"/>
  <c r="BZ77" i="1" s="1"/>
  <c r="CB77" i="1" s="1"/>
  <c r="CD77" i="1" s="1"/>
  <c r="CF77" i="1" s="1"/>
  <c r="CH77" i="1" s="1"/>
  <c r="CJ77" i="1" s="1"/>
  <c r="CL77" i="1" s="1"/>
  <c r="CN77" i="1" s="1"/>
  <c r="CP77" i="1" s="1"/>
  <c r="CR77" i="1" s="1"/>
  <c r="CT77" i="1" s="1"/>
  <c r="BX76" i="1"/>
  <c r="BZ76" i="1" s="1"/>
  <c r="CB76" i="1" s="1"/>
  <c r="CD76" i="1" s="1"/>
  <c r="CF76" i="1" s="1"/>
  <c r="CH76" i="1" s="1"/>
  <c r="CJ76" i="1" s="1"/>
  <c r="CL76" i="1" s="1"/>
  <c r="CN76" i="1" s="1"/>
  <c r="CP76" i="1" s="1"/>
  <c r="CR76" i="1" s="1"/>
  <c r="CT76" i="1" s="1"/>
  <c r="BX75" i="1"/>
  <c r="BZ75" i="1" s="1"/>
  <c r="CB75" i="1" s="1"/>
  <c r="CD75" i="1" s="1"/>
  <c r="CF75" i="1" s="1"/>
  <c r="CH75" i="1" s="1"/>
  <c r="CJ75" i="1" s="1"/>
  <c r="CL75" i="1" s="1"/>
  <c r="CN75" i="1" s="1"/>
  <c r="CP75" i="1" s="1"/>
  <c r="CR75" i="1" s="1"/>
  <c r="CT75" i="1" s="1"/>
  <c r="BX74" i="1"/>
  <c r="BZ74" i="1" s="1"/>
  <c r="CB74" i="1" s="1"/>
  <c r="CD74" i="1" s="1"/>
  <c r="CF74" i="1" s="1"/>
  <c r="CH74" i="1" s="1"/>
  <c r="CJ74" i="1" s="1"/>
  <c r="CL74" i="1" s="1"/>
  <c r="CN74" i="1" s="1"/>
  <c r="CP74" i="1" s="1"/>
  <c r="CR74" i="1" s="1"/>
  <c r="CT74" i="1" s="1"/>
  <c r="BX73" i="1"/>
  <c r="BZ73" i="1" s="1"/>
  <c r="CB73" i="1" s="1"/>
  <c r="CD73" i="1" s="1"/>
  <c r="CF73" i="1" s="1"/>
  <c r="CH73" i="1" s="1"/>
  <c r="CJ73" i="1" s="1"/>
  <c r="CL73" i="1" s="1"/>
  <c r="CN73" i="1" s="1"/>
  <c r="CP73" i="1" s="1"/>
  <c r="CR73" i="1" s="1"/>
  <c r="CT73" i="1" s="1"/>
  <c r="BX72" i="1"/>
  <c r="BZ72" i="1" s="1"/>
  <c r="CB72" i="1" s="1"/>
  <c r="CD72" i="1" s="1"/>
  <c r="CF72" i="1" s="1"/>
  <c r="CH72" i="1" s="1"/>
  <c r="CJ72" i="1" s="1"/>
  <c r="CL72" i="1" s="1"/>
  <c r="CN72" i="1" s="1"/>
  <c r="CP72" i="1" s="1"/>
  <c r="CR72" i="1" s="1"/>
  <c r="CT72" i="1" s="1"/>
  <c r="BX71" i="1"/>
  <c r="BZ71" i="1" s="1"/>
  <c r="CB71" i="1" s="1"/>
  <c r="CD71" i="1" s="1"/>
  <c r="CF71" i="1" s="1"/>
  <c r="CH71" i="1" s="1"/>
  <c r="CJ71" i="1" s="1"/>
  <c r="CL71" i="1" s="1"/>
  <c r="CN71" i="1" s="1"/>
  <c r="CP71" i="1" s="1"/>
  <c r="CR71" i="1" s="1"/>
  <c r="CT71" i="1" s="1"/>
  <c r="BX70" i="1"/>
  <c r="BZ70" i="1" s="1"/>
  <c r="CB70" i="1" s="1"/>
  <c r="CD70" i="1" s="1"/>
  <c r="CF70" i="1" s="1"/>
  <c r="CH70" i="1" s="1"/>
  <c r="CJ70" i="1" s="1"/>
  <c r="CL70" i="1" s="1"/>
  <c r="CN70" i="1" s="1"/>
  <c r="CP70" i="1" s="1"/>
  <c r="CR70" i="1" s="1"/>
  <c r="CT70" i="1" s="1"/>
  <c r="BX69" i="1"/>
  <c r="BZ69" i="1" s="1"/>
  <c r="CB69" i="1" s="1"/>
  <c r="CD69" i="1" s="1"/>
  <c r="CF69" i="1" s="1"/>
  <c r="CH69" i="1" s="1"/>
  <c r="CJ69" i="1" s="1"/>
  <c r="CL69" i="1" s="1"/>
  <c r="CN69" i="1" s="1"/>
  <c r="CP69" i="1" s="1"/>
  <c r="CR69" i="1" s="1"/>
  <c r="CT69" i="1" s="1"/>
  <c r="BX68" i="1"/>
  <c r="BZ68" i="1" s="1"/>
  <c r="CB68" i="1" s="1"/>
  <c r="CD68" i="1" s="1"/>
  <c r="CF68" i="1" s="1"/>
  <c r="CH68" i="1" s="1"/>
  <c r="CJ68" i="1" s="1"/>
  <c r="CL68" i="1" s="1"/>
  <c r="CN68" i="1" s="1"/>
  <c r="CP68" i="1" s="1"/>
  <c r="CR68" i="1" s="1"/>
  <c r="CT68" i="1" s="1"/>
  <c r="BX66" i="1"/>
  <c r="BZ66" i="1" s="1"/>
  <c r="CB66" i="1" s="1"/>
  <c r="CD66" i="1" s="1"/>
  <c r="CF66" i="1" s="1"/>
  <c r="CH66" i="1" s="1"/>
  <c r="CJ66" i="1" s="1"/>
  <c r="CL66" i="1" s="1"/>
  <c r="CN66" i="1" s="1"/>
  <c r="CP66" i="1" s="1"/>
  <c r="CR66" i="1" s="1"/>
  <c r="CT66" i="1" s="1"/>
  <c r="BX65" i="1"/>
  <c r="BZ65" i="1" s="1"/>
  <c r="CB65" i="1" s="1"/>
  <c r="CD65" i="1" s="1"/>
  <c r="CF65" i="1" s="1"/>
  <c r="CH65" i="1" s="1"/>
  <c r="CJ65" i="1" s="1"/>
  <c r="CL65" i="1" s="1"/>
  <c r="CN65" i="1" s="1"/>
  <c r="CP65" i="1" s="1"/>
  <c r="CR65" i="1" s="1"/>
  <c r="CT65" i="1" s="1"/>
  <c r="BX58" i="1"/>
  <c r="BZ58" i="1" s="1"/>
  <c r="CB58" i="1" s="1"/>
  <c r="CD58" i="1" s="1"/>
  <c r="CF58" i="1" s="1"/>
  <c r="CH58" i="1" s="1"/>
  <c r="CJ58" i="1" s="1"/>
  <c r="CL58" i="1" s="1"/>
  <c r="CN58" i="1" s="1"/>
  <c r="CP58" i="1" s="1"/>
  <c r="CR58" i="1" s="1"/>
  <c r="CT58" i="1" s="1"/>
  <c r="BX57" i="1"/>
  <c r="BZ57" i="1" s="1"/>
  <c r="CB57" i="1" s="1"/>
  <c r="CD57" i="1" s="1"/>
  <c r="CF57" i="1" s="1"/>
  <c r="CH57" i="1" s="1"/>
  <c r="CJ57" i="1" s="1"/>
  <c r="CL57" i="1" s="1"/>
  <c r="CN57" i="1" s="1"/>
  <c r="CP57" i="1" s="1"/>
  <c r="CR57" i="1" s="1"/>
  <c r="CT57" i="1" s="1"/>
  <c r="BX56" i="1"/>
  <c r="BZ56" i="1" s="1"/>
  <c r="CB56" i="1" s="1"/>
  <c r="CD56" i="1" s="1"/>
  <c r="CF56" i="1" s="1"/>
  <c r="CH56" i="1" s="1"/>
  <c r="CJ56" i="1" s="1"/>
  <c r="CL56" i="1" s="1"/>
  <c r="CN56" i="1" s="1"/>
  <c r="CP56" i="1" s="1"/>
  <c r="CR56" i="1" s="1"/>
  <c r="CT56" i="1" s="1"/>
  <c r="BX53" i="1"/>
  <c r="BZ53" i="1" s="1"/>
  <c r="CB53" i="1" s="1"/>
  <c r="CD53" i="1" s="1"/>
  <c r="CF53" i="1" s="1"/>
  <c r="CH53" i="1" s="1"/>
  <c r="CJ53" i="1" s="1"/>
  <c r="CL53" i="1" s="1"/>
  <c r="CN53" i="1" s="1"/>
  <c r="CP53" i="1" s="1"/>
  <c r="CR53" i="1" s="1"/>
  <c r="CT53" i="1" s="1"/>
  <c r="BX52" i="1"/>
  <c r="BZ52" i="1" s="1"/>
  <c r="CB52" i="1" s="1"/>
  <c r="CD52" i="1" s="1"/>
  <c r="CF52" i="1" s="1"/>
  <c r="CH52" i="1" s="1"/>
  <c r="CJ52" i="1" s="1"/>
  <c r="CL52" i="1" s="1"/>
  <c r="CN52" i="1" s="1"/>
  <c r="CP52" i="1" s="1"/>
  <c r="CR52" i="1" s="1"/>
  <c r="CT52" i="1" s="1"/>
  <c r="BX51" i="1"/>
  <c r="BZ51" i="1" s="1"/>
  <c r="CB51" i="1" s="1"/>
  <c r="CD51" i="1" s="1"/>
  <c r="CF51" i="1" s="1"/>
  <c r="CH51" i="1" s="1"/>
  <c r="CJ51" i="1" s="1"/>
  <c r="CL51" i="1" s="1"/>
  <c r="CN51" i="1" s="1"/>
  <c r="CP51" i="1" s="1"/>
  <c r="CR51" i="1" s="1"/>
  <c r="CT51" i="1" s="1"/>
  <c r="BX50" i="1"/>
  <c r="BZ50" i="1" s="1"/>
  <c r="CB50" i="1" s="1"/>
  <c r="CD50" i="1" s="1"/>
  <c r="CF50" i="1" s="1"/>
  <c r="CH50" i="1" s="1"/>
  <c r="CJ50" i="1" s="1"/>
  <c r="CL50" i="1" s="1"/>
  <c r="CN50" i="1" s="1"/>
  <c r="CP50" i="1" s="1"/>
  <c r="CR50" i="1" s="1"/>
  <c r="CT50" i="1" s="1"/>
  <c r="BX49" i="1"/>
  <c r="BZ49" i="1" s="1"/>
  <c r="CB49" i="1" s="1"/>
  <c r="CD49" i="1" s="1"/>
  <c r="CF49" i="1" s="1"/>
  <c r="CH49" i="1" s="1"/>
  <c r="CJ49" i="1" s="1"/>
  <c r="CL49" i="1" s="1"/>
  <c r="CN49" i="1" s="1"/>
  <c r="CP49" i="1" s="1"/>
  <c r="CR49" i="1" s="1"/>
  <c r="CT49" i="1" s="1"/>
  <c r="BX48" i="1"/>
  <c r="BZ48" i="1" s="1"/>
  <c r="CB48" i="1" s="1"/>
  <c r="CD48" i="1" s="1"/>
  <c r="CF48" i="1" s="1"/>
  <c r="CH48" i="1" s="1"/>
  <c r="CJ48" i="1" s="1"/>
  <c r="CL48" i="1" s="1"/>
  <c r="CN48" i="1" s="1"/>
  <c r="CP48" i="1" s="1"/>
  <c r="CR48" i="1" s="1"/>
  <c r="CT48" i="1" s="1"/>
  <c r="BX47" i="1"/>
  <c r="BZ47" i="1" s="1"/>
  <c r="CB47" i="1" s="1"/>
  <c r="CD47" i="1" s="1"/>
  <c r="CF47" i="1" s="1"/>
  <c r="CH47" i="1" s="1"/>
  <c r="CJ47" i="1" s="1"/>
  <c r="CL47" i="1" s="1"/>
  <c r="CN47" i="1" s="1"/>
  <c r="CP47" i="1" s="1"/>
  <c r="CR47" i="1" s="1"/>
  <c r="CT47" i="1" s="1"/>
  <c r="BX39" i="1"/>
  <c r="BZ39" i="1" s="1"/>
  <c r="CB39" i="1" s="1"/>
  <c r="CD39" i="1" s="1"/>
  <c r="CF39" i="1" s="1"/>
  <c r="CH39" i="1" s="1"/>
  <c r="CJ39" i="1" s="1"/>
  <c r="CL39" i="1" s="1"/>
  <c r="CN39" i="1" s="1"/>
  <c r="CP39" i="1" s="1"/>
  <c r="CR39" i="1" s="1"/>
  <c r="CT39" i="1" s="1"/>
  <c r="BX38" i="1"/>
  <c r="BZ38" i="1" s="1"/>
  <c r="CB38" i="1" s="1"/>
  <c r="CD38" i="1" s="1"/>
  <c r="CF38" i="1" s="1"/>
  <c r="CH38" i="1" s="1"/>
  <c r="CJ38" i="1" s="1"/>
  <c r="CL38" i="1" s="1"/>
  <c r="CN38" i="1" s="1"/>
  <c r="CP38" i="1" s="1"/>
  <c r="CR38" i="1" s="1"/>
  <c r="CT38" i="1" s="1"/>
  <c r="BX37" i="1"/>
  <c r="BZ37" i="1" s="1"/>
  <c r="CB37" i="1" s="1"/>
  <c r="CD37" i="1" s="1"/>
  <c r="CF37" i="1" s="1"/>
  <c r="CH37" i="1" s="1"/>
  <c r="CJ37" i="1" s="1"/>
  <c r="CL37" i="1" s="1"/>
  <c r="CN37" i="1" s="1"/>
  <c r="CP37" i="1" s="1"/>
  <c r="CR37" i="1" s="1"/>
  <c r="CT37" i="1" s="1"/>
  <c r="BX34" i="1"/>
  <c r="BZ34" i="1" s="1"/>
  <c r="CB34" i="1" s="1"/>
  <c r="CD34" i="1" s="1"/>
  <c r="CF34" i="1" s="1"/>
  <c r="CH34" i="1" s="1"/>
  <c r="CJ34" i="1" s="1"/>
  <c r="CL34" i="1" s="1"/>
  <c r="CN34" i="1" s="1"/>
  <c r="CP34" i="1" s="1"/>
  <c r="CR34" i="1" s="1"/>
  <c r="CT34" i="1" s="1"/>
  <c r="BX33" i="1"/>
  <c r="BZ33" i="1" s="1"/>
  <c r="CB33" i="1" s="1"/>
  <c r="CD33" i="1" s="1"/>
  <c r="CF33" i="1" s="1"/>
  <c r="CH33" i="1" s="1"/>
  <c r="CJ33" i="1" s="1"/>
  <c r="CL33" i="1" s="1"/>
  <c r="CN33" i="1" s="1"/>
  <c r="CP33" i="1" s="1"/>
  <c r="CR33" i="1" s="1"/>
  <c r="CT33" i="1" s="1"/>
  <c r="BX30" i="1"/>
  <c r="BZ30" i="1" s="1"/>
  <c r="CB30" i="1" s="1"/>
  <c r="CD30" i="1" s="1"/>
  <c r="CF30" i="1" s="1"/>
  <c r="CH30" i="1" s="1"/>
  <c r="CJ30" i="1" s="1"/>
  <c r="CL30" i="1" s="1"/>
  <c r="CN30" i="1" s="1"/>
  <c r="CP30" i="1" s="1"/>
  <c r="CR30" i="1" s="1"/>
  <c r="CT30" i="1" s="1"/>
  <c r="BX25" i="1"/>
  <c r="BZ25" i="1" s="1"/>
  <c r="CB25" i="1" s="1"/>
  <c r="CD25" i="1" s="1"/>
  <c r="CF25" i="1" s="1"/>
  <c r="CH25" i="1" s="1"/>
  <c r="CJ25" i="1" s="1"/>
  <c r="CL25" i="1" s="1"/>
  <c r="CN25" i="1" s="1"/>
  <c r="CP25" i="1" s="1"/>
  <c r="CR25" i="1" s="1"/>
  <c r="CT25" i="1" s="1"/>
  <c r="BX23" i="1"/>
  <c r="BZ23" i="1" s="1"/>
  <c r="CB23" i="1" s="1"/>
  <c r="CD23" i="1" s="1"/>
  <c r="CF23" i="1" s="1"/>
  <c r="CH23" i="1" s="1"/>
  <c r="CJ23" i="1" s="1"/>
  <c r="CL23" i="1" s="1"/>
  <c r="CN23" i="1" s="1"/>
  <c r="CP23" i="1" s="1"/>
  <c r="CR23" i="1" s="1"/>
  <c r="CT23" i="1" s="1"/>
  <c r="BX22" i="1"/>
  <c r="BZ22" i="1" s="1"/>
  <c r="CB22" i="1" s="1"/>
  <c r="CD22" i="1" s="1"/>
  <c r="CF22" i="1" s="1"/>
  <c r="CH22" i="1" s="1"/>
  <c r="CJ22" i="1" s="1"/>
  <c r="CL22" i="1" s="1"/>
  <c r="CN22" i="1" s="1"/>
  <c r="CP22" i="1" s="1"/>
  <c r="CR22" i="1" s="1"/>
  <c r="CT22" i="1" s="1"/>
  <c r="BX21" i="1"/>
  <c r="BZ21" i="1" s="1"/>
  <c r="CB21" i="1" s="1"/>
  <c r="CD21" i="1" s="1"/>
  <c r="CF21" i="1" s="1"/>
  <c r="CH21" i="1" s="1"/>
  <c r="CJ21" i="1" s="1"/>
  <c r="CL21" i="1" s="1"/>
  <c r="CN21" i="1" s="1"/>
  <c r="CP21" i="1" s="1"/>
  <c r="CR21" i="1" s="1"/>
  <c r="CT21" i="1" s="1"/>
  <c r="AS249" i="1"/>
  <c r="AU249" i="1" s="1"/>
  <c r="AW249" i="1" s="1"/>
  <c r="AY249" i="1" s="1"/>
  <c r="BA249" i="1" s="1"/>
  <c r="BC249" i="1" s="1"/>
  <c r="BE249" i="1" s="1"/>
  <c r="BG249" i="1" s="1"/>
  <c r="BI249" i="1" s="1"/>
  <c r="BK249" i="1" s="1"/>
  <c r="BM249" i="1" s="1"/>
  <c r="BO249" i="1" s="1"/>
  <c r="BQ249" i="1" s="1"/>
  <c r="BS249" i="1" s="1"/>
  <c r="BU249" i="1" s="1"/>
  <c r="AS248" i="1"/>
  <c r="AU248" i="1" s="1"/>
  <c r="AW248" i="1" s="1"/>
  <c r="AY248" i="1" s="1"/>
  <c r="BA248" i="1" s="1"/>
  <c r="BC248" i="1" s="1"/>
  <c r="BE248" i="1" s="1"/>
  <c r="BG248" i="1" s="1"/>
  <c r="BI248" i="1" s="1"/>
  <c r="BK248" i="1" s="1"/>
  <c r="BM248" i="1" s="1"/>
  <c r="BO248" i="1" s="1"/>
  <c r="BQ248" i="1" s="1"/>
  <c r="BS248" i="1" s="1"/>
  <c r="BU248" i="1" s="1"/>
  <c r="AS247" i="1"/>
  <c r="AU247" i="1" s="1"/>
  <c r="AW247" i="1" s="1"/>
  <c r="AY247" i="1" s="1"/>
  <c r="BA247" i="1" s="1"/>
  <c r="BC247" i="1" s="1"/>
  <c r="BE247" i="1" s="1"/>
  <c r="BG247" i="1" s="1"/>
  <c r="BI247" i="1" s="1"/>
  <c r="BK247" i="1" s="1"/>
  <c r="BM247" i="1" s="1"/>
  <c r="BO247" i="1" s="1"/>
  <c r="BQ247" i="1" s="1"/>
  <c r="BS247" i="1" s="1"/>
  <c r="BU247" i="1" s="1"/>
  <c r="AS246" i="1"/>
  <c r="AU246" i="1" s="1"/>
  <c r="AW246" i="1" s="1"/>
  <c r="AY246" i="1" s="1"/>
  <c r="BA246" i="1" s="1"/>
  <c r="BC246" i="1" s="1"/>
  <c r="BE246" i="1" s="1"/>
  <c r="BG246" i="1" s="1"/>
  <c r="BI246" i="1" s="1"/>
  <c r="BK246" i="1" s="1"/>
  <c r="BM246" i="1" s="1"/>
  <c r="BO246" i="1" s="1"/>
  <c r="BQ246" i="1" s="1"/>
  <c r="BS246" i="1" s="1"/>
  <c r="BU246" i="1" s="1"/>
  <c r="AS245" i="1"/>
  <c r="AU245" i="1" s="1"/>
  <c r="AW245" i="1" s="1"/>
  <c r="AY245" i="1" s="1"/>
  <c r="BA245" i="1" s="1"/>
  <c r="BC245" i="1" s="1"/>
  <c r="BE245" i="1" s="1"/>
  <c r="BG245" i="1" s="1"/>
  <c r="BI245" i="1" s="1"/>
  <c r="BK245" i="1" s="1"/>
  <c r="BM245" i="1" s="1"/>
  <c r="BO245" i="1" s="1"/>
  <c r="BQ245" i="1" s="1"/>
  <c r="BS245" i="1" s="1"/>
  <c r="BU245" i="1" s="1"/>
  <c r="AS244" i="1"/>
  <c r="AU244" i="1" s="1"/>
  <c r="AW244" i="1" s="1"/>
  <c r="AY244" i="1" s="1"/>
  <c r="BA244" i="1" s="1"/>
  <c r="BC244" i="1" s="1"/>
  <c r="BE244" i="1" s="1"/>
  <c r="BG244" i="1" s="1"/>
  <c r="BI244" i="1" s="1"/>
  <c r="BK244" i="1" s="1"/>
  <c r="BM244" i="1" s="1"/>
  <c r="BO244" i="1" s="1"/>
  <c r="BQ244" i="1" s="1"/>
  <c r="BS244" i="1" s="1"/>
  <c r="BU244" i="1" s="1"/>
  <c r="AS243" i="1"/>
  <c r="AU243" i="1" s="1"/>
  <c r="AW243" i="1" s="1"/>
  <c r="AY243" i="1" s="1"/>
  <c r="BA243" i="1" s="1"/>
  <c r="BC243" i="1" s="1"/>
  <c r="BE243" i="1" s="1"/>
  <c r="BG243" i="1" s="1"/>
  <c r="BI243" i="1" s="1"/>
  <c r="BK243" i="1" s="1"/>
  <c r="BM243" i="1" s="1"/>
  <c r="BO243" i="1" s="1"/>
  <c r="BQ243" i="1" s="1"/>
  <c r="BS243" i="1" s="1"/>
  <c r="BU243" i="1" s="1"/>
  <c r="AS242" i="1"/>
  <c r="AU242" i="1" s="1"/>
  <c r="AW242" i="1" s="1"/>
  <c r="AY242" i="1" s="1"/>
  <c r="BA242" i="1" s="1"/>
  <c r="BC242" i="1" s="1"/>
  <c r="BE242" i="1" s="1"/>
  <c r="BG242" i="1" s="1"/>
  <c r="BI242" i="1" s="1"/>
  <c r="BK242" i="1" s="1"/>
  <c r="BM242" i="1" s="1"/>
  <c r="BO242" i="1" s="1"/>
  <c r="BQ242" i="1" s="1"/>
  <c r="BS242" i="1" s="1"/>
  <c r="BU242" i="1" s="1"/>
  <c r="AS241" i="1"/>
  <c r="AU241" i="1" s="1"/>
  <c r="AW241" i="1" s="1"/>
  <c r="AY241" i="1" s="1"/>
  <c r="BA241" i="1" s="1"/>
  <c r="BC241" i="1" s="1"/>
  <c r="BE241" i="1" s="1"/>
  <c r="BG241" i="1" s="1"/>
  <c r="BI241" i="1" s="1"/>
  <c r="BK241" i="1" s="1"/>
  <c r="BM241" i="1" s="1"/>
  <c r="BO241" i="1" s="1"/>
  <c r="BQ241" i="1" s="1"/>
  <c r="BS241" i="1" s="1"/>
  <c r="BU241" i="1" s="1"/>
  <c r="AS240" i="1"/>
  <c r="AU240" i="1" s="1"/>
  <c r="AW240" i="1" s="1"/>
  <c r="AY240" i="1" s="1"/>
  <c r="BA240" i="1" s="1"/>
  <c r="BC240" i="1" s="1"/>
  <c r="BE240" i="1" s="1"/>
  <c r="BG240" i="1" s="1"/>
  <c r="BI240" i="1" s="1"/>
  <c r="BK240" i="1" s="1"/>
  <c r="BM240" i="1" s="1"/>
  <c r="BO240" i="1" s="1"/>
  <c r="BQ240" i="1" s="1"/>
  <c r="BS240" i="1" s="1"/>
  <c r="BU240" i="1" s="1"/>
  <c r="AS239" i="1"/>
  <c r="AU239" i="1" s="1"/>
  <c r="AW239" i="1" s="1"/>
  <c r="AY239" i="1" s="1"/>
  <c r="BA239" i="1" s="1"/>
  <c r="BC239" i="1" s="1"/>
  <c r="BE239" i="1" s="1"/>
  <c r="BG239" i="1" s="1"/>
  <c r="BI239" i="1" s="1"/>
  <c r="BK239" i="1" s="1"/>
  <c r="BM239" i="1" s="1"/>
  <c r="BO239" i="1" s="1"/>
  <c r="BQ239" i="1" s="1"/>
  <c r="BS239" i="1" s="1"/>
  <c r="BU239" i="1" s="1"/>
  <c r="AS235" i="1"/>
  <c r="AU235" i="1" s="1"/>
  <c r="AW235" i="1" s="1"/>
  <c r="AY235" i="1" s="1"/>
  <c r="BA235" i="1" s="1"/>
  <c r="BC235" i="1" s="1"/>
  <c r="BE235" i="1" s="1"/>
  <c r="BG235" i="1" s="1"/>
  <c r="BI235" i="1" s="1"/>
  <c r="BK235" i="1" s="1"/>
  <c r="BM235" i="1" s="1"/>
  <c r="BO235" i="1" s="1"/>
  <c r="BQ235" i="1" s="1"/>
  <c r="BS235" i="1" s="1"/>
  <c r="BU235" i="1" s="1"/>
  <c r="AS234" i="1"/>
  <c r="AU234" i="1" s="1"/>
  <c r="AW234" i="1" s="1"/>
  <c r="AY234" i="1" s="1"/>
  <c r="BA234" i="1" s="1"/>
  <c r="BC234" i="1" s="1"/>
  <c r="BE234" i="1" s="1"/>
  <c r="BG234" i="1" s="1"/>
  <c r="BI234" i="1" s="1"/>
  <c r="BK234" i="1" s="1"/>
  <c r="BM234" i="1" s="1"/>
  <c r="BO234" i="1" s="1"/>
  <c r="BQ234" i="1" s="1"/>
  <c r="BS234" i="1" s="1"/>
  <c r="BU234" i="1" s="1"/>
  <c r="AS233" i="1"/>
  <c r="AU233" i="1" s="1"/>
  <c r="AW233" i="1" s="1"/>
  <c r="AY233" i="1" s="1"/>
  <c r="BA233" i="1" s="1"/>
  <c r="BC233" i="1" s="1"/>
  <c r="BE233" i="1" s="1"/>
  <c r="BG233" i="1" s="1"/>
  <c r="BI233" i="1" s="1"/>
  <c r="BK233" i="1" s="1"/>
  <c r="BM233" i="1" s="1"/>
  <c r="BO233" i="1" s="1"/>
  <c r="BQ233" i="1" s="1"/>
  <c r="BS233" i="1" s="1"/>
  <c r="BU233" i="1" s="1"/>
  <c r="AS232" i="1"/>
  <c r="AU232" i="1" s="1"/>
  <c r="AW232" i="1" s="1"/>
  <c r="AY232" i="1" s="1"/>
  <c r="BA232" i="1" s="1"/>
  <c r="BC232" i="1" s="1"/>
  <c r="BE232" i="1" s="1"/>
  <c r="BG232" i="1" s="1"/>
  <c r="BI232" i="1" s="1"/>
  <c r="BK232" i="1" s="1"/>
  <c r="BM232" i="1" s="1"/>
  <c r="BO232" i="1" s="1"/>
  <c r="BQ232" i="1" s="1"/>
  <c r="BS232" i="1" s="1"/>
  <c r="BU232" i="1" s="1"/>
  <c r="AS231" i="1"/>
  <c r="AU231" i="1" s="1"/>
  <c r="AW231" i="1" s="1"/>
  <c r="AY231" i="1" s="1"/>
  <c r="BA231" i="1" s="1"/>
  <c r="BC231" i="1" s="1"/>
  <c r="BE231" i="1" s="1"/>
  <c r="BG231" i="1" s="1"/>
  <c r="BI231" i="1" s="1"/>
  <c r="BK231" i="1" s="1"/>
  <c r="BM231" i="1" s="1"/>
  <c r="BO231" i="1" s="1"/>
  <c r="BQ231" i="1" s="1"/>
  <c r="BS231" i="1" s="1"/>
  <c r="BU231" i="1" s="1"/>
  <c r="AS230" i="1"/>
  <c r="AU230" i="1" s="1"/>
  <c r="AW230" i="1" s="1"/>
  <c r="AY230" i="1" s="1"/>
  <c r="BA230" i="1" s="1"/>
  <c r="BC230" i="1" s="1"/>
  <c r="BE230" i="1" s="1"/>
  <c r="BG230" i="1" s="1"/>
  <c r="BI230" i="1" s="1"/>
  <c r="BK230" i="1" s="1"/>
  <c r="BM230" i="1" s="1"/>
  <c r="BO230" i="1" s="1"/>
  <c r="BQ230" i="1" s="1"/>
  <c r="BS230" i="1" s="1"/>
  <c r="BU230" i="1" s="1"/>
  <c r="AS227" i="1"/>
  <c r="AU227" i="1" s="1"/>
  <c r="AW227" i="1" s="1"/>
  <c r="AY227" i="1" s="1"/>
  <c r="BA227" i="1" s="1"/>
  <c r="BC227" i="1" s="1"/>
  <c r="BE227" i="1" s="1"/>
  <c r="BG227" i="1" s="1"/>
  <c r="BI227" i="1" s="1"/>
  <c r="BK227" i="1" s="1"/>
  <c r="BM227" i="1" s="1"/>
  <c r="BO227" i="1" s="1"/>
  <c r="BQ227" i="1" s="1"/>
  <c r="BS227" i="1" s="1"/>
  <c r="BU227" i="1" s="1"/>
  <c r="AS226" i="1"/>
  <c r="AU226" i="1" s="1"/>
  <c r="AW226" i="1" s="1"/>
  <c r="AY226" i="1" s="1"/>
  <c r="BA226" i="1" s="1"/>
  <c r="BC226" i="1" s="1"/>
  <c r="BE226" i="1" s="1"/>
  <c r="BG226" i="1" s="1"/>
  <c r="BI226" i="1" s="1"/>
  <c r="BK226" i="1" s="1"/>
  <c r="BM226" i="1" s="1"/>
  <c r="BO226" i="1" s="1"/>
  <c r="BQ226" i="1" s="1"/>
  <c r="BS226" i="1" s="1"/>
  <c r="BU226" i="1" s="1"/>
  <c r="AS225" i="1"/>
  <c r="AU225" i="1" s="1"/>
  <c r="AW225" i="1" s="1"/>
  <c r="AY225" i="1" s="1"/>
  <c r="BA225" i="1" s="1"/>
  <c r="BC225" i="1" s="1"/>
  <c r="BE225" i="1" s="1"/>
  <c r="BG225" i="1" s="1"/>
  <c r="BI225" i="1" s="1"/>
  <c r="BK225" i="1" s="1"/>
  <c r="BM225" i="1" s="1"/>
  <c r="BO225" i="1" s="1"/>
  <c r="BQ225" i="1" s="1"/>
  <c r="BS225" i="1" s="1"/>
  <c r="BU225" i="1" s="1"/>
  <c r="AS219" i="1"/>
  <c r="AU219" i="1" s="1"/>
  <c r="AW219" i="1" s="1"/>
  <c r="AY219" i="1" s="1"/>
  <c r="BA219" i="1" s="1"/>
  <c r="AS218" i="1"/>
  <c r="AU218" i="1" s="1"/>
  <c r="AW218" i="1" s="1"/>
  <c r="AY218" i="1" s="1"/>
  <c r="BA218" i="1" s="1"/>
  <c r="BC218" i="1" s="1"/>
  <c r="BE218" i="1" s="1"/>
  <c r="BG218" i="1" s="1"/>
  <c r="BI218" i="1" s="1"/>
  <c r="BK218" i="1" s="1"/>
  <c r="BM218" i="1" s="1"/>
  <c r="BO218" i="1" s="1"/>
  <c r="BQ218" i="1" s="1"/>
  <c r="BS218" i="1" s="1"/>
  <c r="BU218" i="1" s="1"/>
  <c r="AS208" i="1"/>
  <c r="AU208" i="1" s="1"/>
  <c r="AW208" i="1" s="1"/>
  <c r="AY208" i="1" s="1"/>
  <c r="BA208" i="1" s="1"/>
  <c r="BC208" i="1" s="1"/>
  <c r="BE208" i="1" s="1"/>
  <c r="BG208" i="1" s="1"/>
  <c r="BI208" i="1" s="1"/>
  <c r="BK208" i="1" s="1"/>
  <c r="BM208" i="1" s="1"/>
  <c r="BO208" i="1" s="1"/>
  <c r="BQ208" i="1" s="1"/>
  <c r="BS208" i="1" s="1"/>
  <c r="BU208" i="1" s="1"/>
  <c r="AS204" i="1"/>
  <c r="AU204" i="1" s="1"/>
  <c r="AW204" i="1" s="1"/>
  <c r="AY204" i="1" s="1"/>
  <c r="BA204" i="1" s="1"/>
  <c r="BC204" i="1" s="1"/>
  <c r="BE204" i="1" s="1"/>
  <c r="BG204" i="1" s="1"/>
  <c r="BI204" i="1" s="1"/>
  <c r="BK204" i="1" s="1"/>
  <c r="BM204" i="1" s="1"/>
  <c r="BO204" i="1" s="1"/>
  <c r="BQ204" i="1" s="1"/>
  <c r="BS204" i="1" s="1"/>
  <c r="BU204" i="1" s="1"/>
  <c r="AS203" i="1"/>
  <c r="AU203" i="1" s="1"/>
  <c r="AW203" i="1" s="1"/>
  <c r="AY203" i="1" s="1"/>
  <c r="BA203" i="1" s="1"/>
  <c r="BC203" i="1" s="1"/>
  <c r="BE203" i="1" s="1"/>
  <c r="BG203" i="1" s="1"/>
  <c r="BI203" i="1" s="1"/>
  <c r="BK203" i="1" s="1"/>
  <c r="BM203" i="1" s="1"/>
  <c r="BO203" i="1" s="1"/>
  <c r="BQ203" i="1" s="1"/>
  <c r="BS203" i="1" s="1"/>
  <c r="BU203" i="1" s="1"/>
  <c r="AS200" i="1"/>
  <c r="AU200" i="1" s="1"/>
  <c r="AW200" i="1" s="1"/>
  <c r="AY200" i="1" s="1"/>
  <c r="BA200" i="1" s="1"/>
  <c r="BC200" i="1" s="1"/>
  <c r="BE200" i="1" s="1"/>
  <c r="BG200" i="1" s="1"/>
  <c r="BI200" i="1" s="1"/>
  <c r="BK200" i="1" s="1"/>
  <c r="BM200" i="1" s="1"/>
  <c r="BO200" i="1" s="1"/>
  <c r="BQ200" i="1" s="1"/>
  <c r="BS200" i="1" s="1"/>
  <c r="BU200" i="1" s="1"/>
  <c r="AS199" i="1"/>
  <c r="AU199" i="1" s="1"/>
  <c r="AW199" i="1" s="1"/>
  <c r="AY199" i="1" s="1"/>
  <c r="BA199" i="1" s="1"/>
  <c r="BC199" i="1" s="1"/>
  <c r="BE199" i="1" s="1"/>
  <c r="BG199" i="1" s="1"/>
  <c r="BI199" i="1" s="1"/>
  <c r="BK199" i="1" s="1"/>
  <c r="BM199" i="1" s="1"/>
  <c r="BO199" i="1" s="1"/>
  <c r="BQ199" i="1" s="1"/>
  <c r="BS199" i="1" s="1"/>
  <c r="BU199" i="1" s="1"/>
  <c r="AS196" i="1"/>
  <c r="AU196" i="1" s="1"/>
  <c r="AW196" i="1" s="1"/>
  <c r="AY196" i="1" s="1"/>
  <c r="BA196" i="1" s="1"/>
  <c r="BC196" i="1" s="1"/>
  <c r="BE196" i="1" s="1"/>
  <c r="BG196" i="1" s="1"/>
  <c r="BI196" i="1" s="1"/>
  <c r="BK196" i="1" s="1"/>
  <c r="BM196" i="1" s="1"/>
  <c r="BO196" i="1" s="1"/>
  <c r="BQ196" i="1" s="1"/>
  <c r="BS196" i="1" s="1"/>
  <c r="BU196" i="1" s="1"/>
  <c r="AS195" i="1"/>
  <c r="AU195" i="1" s="1"/>
  <c r="AW195" i="1" s="1"/>
  <c r="AY195" i="1" s="1"/>
  <c r="BA195" i="1" s="1"/>
  <c r="BC195" i="1" s="1"/>
  <c r="BE195" i="1" s="1"/>
  <c r="BG195" i="1" s="1"/>
  <c r="BI195" i="1" s="1"/>
  <c r="BK195" i="1" s="1"/>
  <c r="BM195" i="1" s="1"/>
  <c r="BO195" i="1" s="1"/>
  <c r="BQ195" i="1" s="1"/>
  <c r="BS195" i="1" s="1"/>
  <c r="BU195" i="1" s="1"/>
  <c r="AS192" i="1"/>
  <c r="AU192" i="1" s="1"/>
  <c r="AW192" i="1" s="1"/>
  <c r="AY192" i="1" s="1"/>
  <c r="BA192" i="1" s="1"/>
  <c r="BC192" i="1" s="1"/>
  <c r="BE192" i="1" s="1"/>
  <c r="BG192" i="1" s="1"/>
  <c r="BI192" i="1" s="1"/>
  <c r="BK192" i="1" s="1"/>
  <c r="BM192" i="1" s="1"/>
  <c r="BO192" i="1" s="1"/>
  <c r="BQ192" i="1" s="1"/>
  <c r="BS192" i="1" s="1"/>
  <c r="BU192" i="1" s="1"/>
  <c r="AS191" i="1"/>
  <c r="AU191" i="1" s="1"/>
  <c r="AW191" i="1" s="1"/>
  <c r="AY191" i="1" s="1"/>
  <c r="BA191" i="1" s="1"/>
  <c r="BC191" i="1" s="1"/>
  <c r="BE191" i="1" s="1"/>
  <c r="BG191" i="1" s="1"/>
  <c r="BI191" i="1" s="1"/>
  <c r="BK191" i="1" s="1"/>
  <c r="BM191" i="1" s="1"/>
  <c r="BO191" i="1" s="1"/>
  <c r="BQ191" i="1" s="1"/>
  <c r="BS191" i="1" s="1"/>
  <c r="BU191" i="1" s="1"/>
  <c r="AS188" i="1"/>
  <c r="AU188" i="1" s="1"/>
  <c r="AW188" i="1" s="1"/>
  <c r="AY188" i="1" s="1"/>
  <c r="BA188" i="1" s="1"/>
  <c r="BC188" i="1" s="1"/>
  <c r="BE188" i="1" s="1"/>
  <c r="BG188" i="1" s="1"/>
  <c r="BI188" i="1" s="1"/>
  <c r="BK188" i="1" s="1"/>
  <c r="BM188" i="1" s="1"/>
  <c r="BO188" i="1" s="1"/>
  <c r="BQ188" i="1" s="1"/>
  <c r="BS188" i="1" s="1"/>
  <c r="BU188" i="1" s="1"/>
  <c r="AS187" i="1"/>
  <c r="AU187" i="1" s="1"/>
  <c r="AW187" i="1" s="1"/>
  <c r="AY187" i="1" s="1"/>
  <c r="BA187" i="1" s="1"/>
  <c r="BC187" i="1" s="1"/>
  <c r="BE187" i="1" s="1"/>
  <c r="BG187" i="1" s="1"/>
  <c r="BI187" i="1" s="1"/>
  <c r="BK187" i="1" s="1"/>
  <c r="BM187" i="1" s="1"/>
  <c r="BO187" i="1" s="1"/>
  <c r="BQ187" i="1" s="1"/>
  <c r="BS187" i="1" s="1"/>
  <c r="BU187" i="1" s="1"/>
  <c r="AS184" i="1"/>
  <c r="AU184" i="1" s="1"/>
  <c r="AW184" i="1" s="1"/>
  <c r="AY184" i="1" s="1"/>
  <c r="BA184" i="1" s="1"/>
  <c r="BC184" i="1" s="1"/>
  <c r="BE184" i="1" s="1"/>
  <c r="BG184" i="1" s="1"/>
  <c r="BI184" i="1" s="1"/>
  <c r="BK184" i="1" s="1"/>
  <c r="BM184" i="1" s="1"/>
  <c r="BO184" i="1" s="1"/>
  <c r="BQ184" i="1" s="1"/>
  <c r="BS184" i="1" s="1"/>
  <c r="BU184" i="1" s="1"/>
  <c r="AS183" i="1"/>
  <c r="AU183" i="1" s="1"/>
  <c r="AW183" i="1" s="1"/>
  <c r="AY183" i="1" s="1"/>
  <c r="BA183" i="1" s="1"/>
  <c r="BC183" i="1" s="1"/>
  <c r="BE183" i="1" s="1"/>
  <c r="BG183" i="1" s="1"/>
  <c r="BI183" i="1" s="1"/>
  <c r="BK183" i="1" s="1"/>
  <c r="BM183" i="1" s="1"/>
  <c r="BO183" i="1" s="1"/>
  <c r="BQ183" i="1" s="1"/>
  <c r="BS183" i="1" s="1"/>
  <c r="BU183" i="1" s="1"/>
  <c r="AS182" i="1"/>
  <c r="AU182" i="1" s="1"/>
  <c r="AW182" i="1" s="1"/>
  <c r="AY182" i="1" s="1"/>
  <c r="BA182" i="1" s="1"/>
  <c r="BC182" i="1" s="1"/>
  <c r="BE182" i="1" s="1"/>
  <c r="BG182" i="1" s="1"/>
  <c r="BI182" i="1" s="1"/>
  <c r="BK182" i="1" s="1"/>
  <c r="BM182" i="1" s="1"/>
  <c r="BO182" i="1" s="1"/>
  <c r="BQ182" i="1" s="1"/>
  <c r="BS182" i="1" s="1"/>
  <c r="BU182" i="1" s="1"/>
  <c r="AS179" i="1"/>
  <c r="AU179" i="1" s="1"/>
  <c r="AW179" i="1" s="1"/>
  <c r="AY179" i="1" s="1"/>
  <c r="BA179" i="1" s="1"/>
  <c r="BC179" i="1" s="1"/>
  <c r="BE179" i="1" s="1"/>
  <c r="BG179" i="1" s="1"/>
  <c r="BI179" i="1" s="1"/>
  <c r="BK179" i="1" s="1"/>
  <c r="BM179" i="1" s="1"/>
  <c r="BO179" i="1" s="1"/>
  <c r="BQ179" i="1" s="1"/>
  <c r="BS179" i="1" s="1"/>
  <c r="BU179" i="1" s="1"/>
  <c r="AS178" i="1"/>
  <c r="AU178" i="1" s="1"/>
  <c r="AW178" i="1" s="1"/>
  <c r="AY178" i="1" s="1"/>
  <c r="BA178" i="1" s="1"/>
  <c r="BC178" i="1" s="1"/>
  <c r="BE178" i="1" s="1"/>
  <c r="BG178" i="1" s="1"/>
  <c r="BI178" i="1" s="1"/>
  <c r="BK178" i="1" s="1"/>
  <c r="BM178" i="1" s="1"/>
  <c r="BO178" i="1" s="1"/>
  <c r="BQ178" i="1" s="1"/>
  <c r="BS178" i="1" s="1"/>
  <c r="BU178" i="1" s="1"/>
  <c r="AS175" i="1"/>
  <c r="AU175" i="1" s="1"/>
  <c r="AW175" i="1" s="1"/>
  <c r="AY175" i="1" s="1"/>
  <c r="BA175" i="1" s="1"/>
  <c r="BC175" i="1" s="1"/>
  <c r="BE175" i="1" s="1"/>
  <c r="BG175" i="1" s="1"/>
  <c r="BI175" i="1" s="1"/>
  <c r="BK175" i="1" s="1"/>
  <c r="BM175" i="1" s="1"/>
  <c r="BO175" i="1" s="1"/>
  <c r="BQ175" i="1" s="1"/>
  <c r="BS175" i="1" s="1"/>
  <c r="BU175" i="1" s="1"/>
  <c r="AS174" i="1"/>
  <c r="AU174" i="1" s="1"/>
  <c r="AW174" i="1" s="1"/>
  <c r="AY174" i="1" s="1"/>
  <c r="BA174" i="1" s="1"/>
  <c r="BC174" i="1" s="1"/>
  <c r="BE174" i="1" s="1"/>
  <c r="BG174" i="1" s="1"/>
  <c r="BI174" i="1" s="1"/>
  <c r="BK174" i="1" s="1"/>
  <c r="BM174" i="1" s="1"/>
  <c r="BO174" i="1" s="1"/>
  <c r="BQ174" i="1" s="1"/>
  <c r="BS174" i="1" s="1"/>
  <c r="BU174" i="1" s="1"/>
  <c r="AS171" i="1"/>
  <c r="AU171" i="1" s="1"/>
  <c r="AW171" i="1" s="1"/>
  <c r="AY171" i="1" s="1"/>
  <c r="BA171" i="1" s="1"/>
  <c r="BC171" i="1" s="1"/>
  <c r="BE171" i="1" s="1"/>
  <c r="BG171" i="1" s="1"/>
  <c r="BI171" i="1" s="1"/>
  <c r="BK171" i="1" s="1"/>
  <c r="BM171" i="1" s="1"/>
  <c r="BO171" i="1" s="1"/>
  <c r="BQ171" i="1" s="1"/>
  <c r="BS171" i="1" s="1"/>
  <c r="BU171" i="1" s="1"/>
  <c r="AS170" i="1"/>
  <c r="AU170" i="1" s="1"/>
  <c r="AW170" i="1" s="1"/>
  <c r="AY170" i="1" s="1"/>
  <c r="BA170" i="1" s="1"/>
  <c r="BC170" i="1" s="1"/>
  <c r="BE170" i="1" s="1"/>
  <c r="BG170" i="1" s="1"/>
  <c r="BI170" i="1" s="1"/>
  <c r="BK170" i="1" s="1"/>
  <c r="BM170" i="1" s="1"/>
  <c r="BO170" i="1" s="1"/>
  <c r="BQ170" i="1" s="1"/>
  <c r="BS170" i="1" s="1"/>
  <c r="BU170" i="1" s="1"/>
  <c r="AS169" i="1"/>
  <c r="AU169" i="1" s="1"/>
  <c r="AW169" i="1" s="1"/>
  <c r="AY169" i="1" s="1"/>
  <c r="BA169" i="1" s="1"/>
  <c r="BC169" i="1" s="1"/>
  <c r="BE169" i="1" s="1"/>
  <c r="BG169" i="1" s="1"/>
  <c r="BI169" i="1" s="1"/>
  <c r="BK169" i="1" s="1"/>
  <c r="BM169" i="1" s="1"/>
  <c r="BO169" i="1" s="1"/>
  <c r="BQ169" i="1" s="1"/>
  <c r="BS169" i="1" s="1"/>
  <c r="BU169" i="1" s="1"/>
  <c r="AS168" i="1"/>
  <c r="AU168" i="1" s="1"/>
  <c r="AW168" i="1" s="1"/>
  <c r="AY168" i="1" s="1"/>
  <c r="BA168" i="1" s="1"/>
  <c r="BC168" i="1" s="1"/>
  <c r="BE168" i="1" s="1"/>
  <c r="BG168" i="1" s="1"/>
  <c r="BI168" i="1" s="1"/>
  <c r="BK168" i="1" s="1"/>
  <c r="BM168" i="1" s="1"/>
  <c r="BO168" i="1" s="1"/>
  <c r="BQ168" i="1" s="1"/>
  <c r="BS168" i="1" s="1"/>
  <c r="BU168" i="1" s="1"/>
  <c r="AS167" i="1"/>
  <c r="AU167" i="1" s="1"/>
  <c r="AW167" i="1" s="1"/>
  <c r="AY167" i="1" s="1"/>
  <c r="BA167" i="1" s="1"/>
  <c r="BC167" i="1" s="1"/>
  <c r="BE167" i="1" s="1"/>
  <c r="BG167" i="1" s="1"/>
  <c r="BI167" i="1" s="1"/>
  <c r="BK167" i="1" s="1"/>
  <c r="BM167" i="1" s="1"/>
  <c r="BO167" i="1" s="1"/>
  <c r="BQ167" i="1" s="1"/>
  <c r="BS167" i="1" s="1"/>
  <c r="BU167" i="1" s="1"/>
  <c r="AS166" i="1"/>
  <c r="AU166" i="1" s="1"/>
  <c r="AW166" i="1" s="1"/>
  <c r="AY166" i="1" s="1"/>
  <c r="BA166" i="1" s="1"/>
  <c r="BC166" i="1" s="1"/>
  <c r="BE166" i="1" s="1"/>
  <c r="BG166" i="1" s="1"/>
  <c r="BI166" i="1" s="1"/>
  <c r="BK166" i="1" s="1"/>
  <c r="BM166" i="1" s="1"/>
  <c r="BO166" i="1" s="1"/>
  <c r="BQ166" i="1" s="1"/>
  <c r="BS166" i="1" s="1"/>
  <c r="BU166" i="1" s="1"/>
  <c r="AS165" i="1"/>
  <c r="AU165" i="1" s="1"/>
  <c r="AW165" i="1" s="1"/>
  <c r="AY165" i="1" s="1"/>
  <c r="BA165" i="1" s="1"/>
  <c r="BC165" i="1" s="1"/>
  <c r="BE165" i="1" s="1"/>
  <c r="BG165" i="1" s="1"/>
  <c r="BI165" i="1" s="1"/>
  <c r="BK165" i="1" s="1"/>
  <c r="BM165" i="1" s="1"/>
  <c r="BO165" i="1" s="1"/>
  <c r="BQ165" i="1" s="1"/>
  <c r="BS165" i="1" s="1"/>
  <c r="BU165" i="1" s="1"/>
  <c r="AS155" i="1"/>
  <c r="AU155" i="1" s="1"/>
  <c r="AW155" i="1" s="1"/>
  <c r="AY155" i="1" s="1"/>
  <c r="BA155" i="1" s="1"/>
  <c r="BC155" i="1" s="1"/>
  <c r="BE155" i="1" s="1"/>
  <c r="BG155" i="1" s="1"/>
  <c r="BI155" i="1" s="1"/>
  <c r="BK155" i="1" s="1"/>
  <c r="BM155" i="1" s="1"/>
  <c r="BO155" i="1" s="1"/>
  <c r="BQ155" i="1" s="1"/>
  <c r="BS155" i="1" s="1"/>
  <c r="BU155" i="1" s="1"/>
  <c r="AS154" i="1"/>
  <c r="AU154" i="1" s="1"/>
  <c r="AW154" i="1" s="1"/>
  <c r="AY154" i="1" s="1"/>
  <c r="BA154" i="1" s="1"/>
  <c r="BC154" i="1" s="1"/>
  <c r="BE154" i="1" s="1"/>
  <c r="BG154" i="1" s="1"/>
  <c r="BI154" i="1" s="1"/>
  <c r="BK154" i="1" s="1"/>
  <c r="BM154" i="1" s="1"/>
  <c r="BO154" i="1" s="1"/>
  <c r="BQ154" i="1" s="1"/>
  <c r="BS154" i="1" s="1"/>
  <c r="BU154" i="1" s="1"/>
  <c r="AS153" i="1"/>
  <c r="AU153" i="1" s="1"/>
  <c r="AW153" i="1" s="1"/>
  <c r="AY153" i="1" s="1"/>
  <c r="BA153" i="1" s="1"/>
  <c r="BC153" i="1" s="1"/>
  <c r="BE153" i="1" s="1"/>
  <c r="BG153" i="1" s="1"/>
  <c r="BI153" i="1" s="1"/>
  <c r="BK153" i="1" s="1"/>
  <c r="BM153" i="1" s="1"/>
  <c r="BO153" i="1" s="1"/>
  <c r="BQ153" i="1" s="1"/>
  <c r="BS153" i="1" s="1"/>
  <c r="BU153" i="1" s="1"/>
  <c r="AS152" i="1"/>
  <c r="AU152" i="1" s="1"/>
  <c r="AW152" i="1" s="1"/>
  <c r="AY152" i="1" s="1"/>
  <c r="BA152" i="1" s="1"/>
  <c r="BC152" i="1" s="1"/>
  <c r="BE152" i="1" s="1"/>
  <c r="BG152" i="1" s="1"/>
  <c r="BI152" i="1" s="1"/>
  <c r="BK152" i="1" s="1"/>
  <c r="BM152" i="1" s="1"/>
  <c r="BO152" i="1" s="1"/>
  <c r="BQ152" i="1" s="1"/>
  <c r="BS152" i="1" s="1"/>
  <c r="BU152" i="1" s="1"/>
  <c r="AS151" i="1"/>
  <c r="AU151" i="1" s="1"/>
  <c r="AW151" i="1" s="1"/>
  <c r="AY151" i="1" s="1"/>
  <c r="BA151" i="1" s="1"/>
  <c r="BC151" i="1" s="1"/>
  <c r="BE151" i="1" s="1"/>
  <c r="BG151" i="1" s="1"/>
  <c r="BI151" i="1" s="1"/>
  <c r="BK151" i="1" s="1"/>
  <c r="BM151" i="1" s="1"/>
  <c r="BO151" i="1" s="1"/>
  <c r="BQ151" i="1" s="1"/>
  <c r="BS151" i="1" s="1"/>
  <c r="BU151" i="1" s="1"/>
  <c r="AS150" i="1"/>
  <c r="AU150" i="1" s="1"/>
  <c r="AW150" i="1" s="1"/>
  <c r="AY150" i="1" s="1"/>
  <c r="BA150" i="1" s="1"/>
  <c r="BC150" i="1" s="1"/>
  <c r="BE150" i="1" s="1"/>
  <c r="BG150" i="1" s="1"/>
  <c r="BI150" i="1" s="1"/>
  <c r="BK150" i="1" s="1"/>
  <c r="BM150" i="1" s="1"/>
  <c r="BO150" i="1" s="1"/>
  <c r="BQ150" i="1" s="1"/>
  <c r="BS150" i="1" s="1"/>
  <c r="BU150" i="1" s="1"/>
  <c r="AS149" i="1"/>
  <c r="AU149" i="1" s="1"/>
  <c r="AW149" i="1" s="1"/>
  <c r="AY149" i="1" s="1"/>
  <c r="BA149" i="1" s="1"/>
  <c r="BC149" i="1" s="1"/>
  <c r="BE149" i="1" s="1"/>
  <c r="BG149" i="1" s="1"/>
  <c r="BI149" i="1" s="1"/>
  <c r="BK149" i="1" s="1"/>
  <c r="BM149" i="1" s="1"/>
  <c r="BO149" i="1" s="1"/>
  <c r="BQ149" i="1" s="1"/>
  <c r="BS149" i="1" s="1"/>
  <c r="BU149" i="1" s="1"/>
  <c r="AS148" i="1"/>
  <c r="AU148" i="1" s="1"/>
  <c r="AW148" i="1" s="1"/>
  <c r="AY148" i="1" s="1"/>
  <c r="BA148" i="1" s="1"/>
  <c r="BC148" i="1" s="1"/>
  <c r="BE148" i="1" s="1"/>
  <c r="BG148" i="1" s="1"/>
  <c r="BI148" i="1" s="1"/>
  <c r="BK148" i="1" s="1"/>
  <c r="BM148" i="1" s="1"/>
  <c r="BO148" i="1" s="1"/>
  <c r="BQ148" i="1" s="1"/>
  <c r="BS148" i="1" s="1"/>
  <c r="BU148" i="1" s="1"/>
  <c r="AS147" i="1"/>
  <c r="AU147" i="1" s="1"/>
  <c r="AW147" i="1" s="1"/>
  <c r="AY147" i="1" s="1"/>
  <c r="BA147" i="1" s="1"/>
  <c r="BC147" i="1" s="1"/>
  <c r="BE147" i="1" s="1"/>
  <c r="BG147" i="1" s="1"/>
  <c r="BI147" i="1" s="1"/>
  <c r="BK147" i="1" s="1"/>
  <c r="BM147" i="1" s="1"/>
  <c r="BO147" i="1" s="1"/>
  <c r="BQ147" i="1" s="1"/>
  <c r="BS147" i="1" s="1"/>
  <c r="BU147" i="1" s="1"/>
  <c r="AS146" i="1"/>
  <c r="AU146" i="1" s="1"/>
  <c r="AW146" i="1" s="1"/>
  <c r="AY146" i="1" s="1"/>
  <c r="BA146" i="1" s="1"/>
  <c r="BC146" i="1" s="1"/>
  <c r="BE146" i="1" s="1"/>
  <c r="BG146" i="1" s="1"/>
  <c r="BI146" i="1" s="1"/>
  <c r="BK146" i="1" s="1"/>
  <c r="BM146" i="1" s="1"/>
  <c r="BO146" i="1" s="1"/>
  <c r="BQ146" i="1" s="1"/>
  <c r="BS146" i="1" s="1"/>
  <c r="BU146" i="1" s="1"/>
  <c r="AS145" i="1"/>
  <c r="AU145" i="1" s="1"/>
  <c r="AW145" i="1" s="1"/>
  <c r="AY145" i="1" s="1"/>
  <c r="BA145" i="1" s="1"/>
  <c r="BC145" i="1" s="1"/>
  <c r="BE145" i="1" s="1"/>
  <c r="BG145" i="1" s="1"/>
  <c r="BI145" i="1" s="1"/>
  <c r="BK145" i="1" s="1"/>
  <c r="BM145" i="1" s="1"/>
  <c r="BO145" i="1" s="1"/>
  <c r="BQ145" i="1" s="1"/>
  <c r="BS145" i="1" s="1"/>
  <c r="BU145" i="1" s="1"/>
  <c r="AS144" i="1"/>
  <c r="AU144" i="1" s="1"/>
  <c r="AW144" i="1" s="1"/>
  <c r="AY144" i="1" s="1"/>
  <c r="BA144" i="1" s="1"/>
  <c r="BC144" i="1" s="1"/>
  <c r="BE144" i="1" s="1"/>
  <c r="BG144" i="1" s="1"/>
  <c r="BI144" i="1" s="1"/>
  <c r="BK144" i="1" s="1"/>
  <c r="BM144" i="1" s="1"/>
  <c r="BO144" i="1" s="1"/>
  <c r="BQ144" i="1" s="1"/>
  <c r="BS144" i="1" s="1"/>
  <c r="BU144" i="1" s="1"/>
  <c r="AS143" i="1"/>
  <c r="AU143" i="1" s="1"/>
  <c r="AW143" i="1" s="1"/>
  <c r="AY143" i="1" s="1"/>
  <c r="BA143" i="1" s="1"/>
  <c r="BC143" i="1" s="1"/>
  <c r="BE143" i="1" s="1"/>
  <c r="BG143" i="1" s="1"/>
  <c r="BI143" i="1" s="1"/>
  <c r="BK143" i="1" s="1"/>
  <c r="BM143" i="1" s="1"/>
  <c r="BO143" i="1" s="1"/>
  <c r="BQ143" i="1" s="1"/>
  <c r="BS143" i="1" s="1"/>
  <c r="BU143" i="1" s="1"/>
  <c r="AS125" i="1"/>
  <c r="AU125" i="1" s="1"/>
  <c r="AW125" i="1" s="1"/>
  <c r="AY125" i="1" s="1"/>
  <c r="BA125" i="1" s="1"/>
  <c r="BC125" i="1" s="1"/>
  <c r="BE125" i="1" s="1"/>
  <c r="BG125" i="1" s="1"/>
  <c r="BI125" i="1" s="1"/>
  <c r="BK125" i="1" s="1"/>
  <c r="BM125" i="1" s="1"/>
  <c r="BO125" i="1" s="1"/>
  <c r="BQ125" i="1" s="1"/>
  <c r="BS125" i="1" s="1"/>
  <c r="BU125" i="1" s="1"/>
  <c r="AS124" i="1"/>
  <c r="AU124" i="1" s="1"/>
  <c r="AW124" i="1" s="1"/>
  <c r="AY124" i="1" s="1"/>
  <c r="BA124" i="1" s="1"/>
  <c r="BC124" i="1" s="1"/>
  <c r="BE124" i="1" s="1"/>
  <c r="BG124" i="1" s="1"/>
  <c r="BI124" i="1" s="1"/>
  <c r="BK124" i="1" s="1"/>
  <c r="BM124" i="1" s="1"/>
  <c r="BO124" i="1" s="1"/>
  <c r="BQ124" i="1" s="1"/>
  <c r="BS124" i="1" s="1"/>
  <c r="BU124" i="1" s="1"/>
  <c r="AS121" i="1"/>
  <c r="AU121" i="1" s="1"/>
  <c r="AW121" i="1" s="1"/>
  <c r="AY121" i="1" s="1"/>
  <c r="BA121" i="1" s="1"/>
  <c r="BC121" i="1" s="1"/>
  <c r="BE121" i="1" s="1"/>
  <c r="BG121" i="1" s="1"/>
  <c r="BI121" i="1" s="1"/>
  <c r="BK121" i="1" s="1"/>
  <c r="BM121" i="1" s="1"/>
  <c r="BO121" i="1" s="1"/>
  <c r="BQ121" i="1" s="1"/>
  <c r="BS121" i="1" s="1"/>
  <c r="BU121" i="1" s="1"/>
  <c r="AS118" i="1"/>
  <c r="AU118" i="1" s="1"/>
  <c r="AW118" i="1" s="1"/>
  <c r="AY118" i="1" s="1"/>
  <c r="BA118" i="1" s="1"/>
  <c r="BC118" i="1" s="1"/>
  <c r="BE118" i="1" s="1"/>
  <c r="BG118" i="1" s="1"/>
  <c r="BI118" i="1" s="1"/>
  <c r="BK118" i="1" s="1"/>
  <c r="BM118" i="1" s="1"/>
  <c r="BO118" i="1" s="1"/>
  <c r="BQ118" i="1" s="1"/>
  <c r="BS118" i="1" s="1"/>
  <c r="BU118" i="1" s="1"/>
  <c r="AS115" i="1"/>
  <c r="AU115" i="1" s="1"/>
  <c r="AW115" i="1" s="1"/>
  <c r="AY115" i="1" s="1"/>
  <c r="BA115" i="1" s="1"/>
  <c r="BC115" i="1" s="1"/>
  <c r="BE115" i="1" s="1"/>
  <c r="BG115" i="1" s="1"/>
  <c r="BI115" i="1" s="1"/>
  <c r="BK115" i="1" s="1"/>
  <c r="BM115" i="1" s="1"/>
  <c r="BO115" i="1" s="1"/>
  <c r="BQ115" i="1" s="1"/>
  <c r="BS115" i="1" s="1"/>
  <c r="BU115" i="1" s="1"/>
  <c r="AS114" i="1"/>
  <c r="AU114" i="1" s="1"/>
  <c r="AW114" i="1" s="1"/>
  <c r="AY114" i="1" s="1"/>
  <c r="BA114" i="1" s="1"/>
  <c r="BC114" i="1" s="1"/>
  <c r="BE114" i="1" s="1"/>
  <c r="BG114" i="1" s="1"/>
  <c r="BI114" i="1" s="1"/>
  <c r="BK114" i="1" s="1"/>
  <c r="BM114" i="1" s="1"/>
  <c r="BO114" i="1" s="1"/>
  <c r="BQ114" i="1" s="1"/>
  <c r="BS114" i="1" s="1"/>
  <c r="BU114" i="1" s="1"/>
  <c r="AS113" i="1"/>
  <c r="AU113" i="1" s="1"/>
  <c r="AW113" i="1" s="1"/>
  <c r="AY113" i="1" s="1"/>
  <c r="BA113" i="1" s="1"/>
  <c r="BC113" i="1" s="1"/>
  <c r="BE113" i="1" s="1"/>
  <c r="BG113" i="1" s="1"/>
  <c r="BI113" i="1" s="1"/>
  <c r="BK113" i="1" s="1"/>
  <c r="BM113" i="1" s="1"/>
  <c r="BO113" i="1" s="1"/>
  <c r="BQ113" i="1" s="1"/>
  <c r="BS113" i="1" s="1"/>
  <c r="BU113" i="1" s="1"/>
  <c r="AS110" i="1"/>
  <c r="AU110" i="1" s="1"/>
  <c r="AW110" i="1" s="1"/>
  <c r="AY110" i="1" s="1"/>
  <c r="BA110" i="1" s="1"/>
  <c r="BC110" i="1" s="1"/>
  <c r="BE110" i="1" s="1"/>
  <c r="BG110" i="1" s="1"/>
  <c r="BI110" i="1" s="1"/>
  <c r="BK110" i="1" s="1"/>
  <c r="BM110" i="1" s="1"/>
  <c r="BO110" i="1" s="1"/>
  <c r="BQ110" i="1" s="1"/>
  <c r="BS110" i="1" s="1"/>
  <c r="BU110" i="1" s="1"/>
  <c r="AS108" i="1"/>
  <c r="AU108" i="1" s="1"/>
  <c r="AW108" i="1" s="1"/>
  <c r="AY108" i="1" s="1"/>
  <c r="BA108" i="1" s="1"/>
  <c r="BC108" i="1" s="1"/>
  <c r="BE108" i="1" s="1"/>
  <c r="BG108" i="1" s="1"/>
  <c r="BI108" i="1" s="1"/>
  <c r="BK108" i="1" s="1"/>
  <c r="BM108" i="1" s="1"/>
  <c r="BO108" i="1" s="1"/>
  <c r="BQ108" i="1" s="1"/>
  <c r="BS108" i="1" s="1"/>
  <c r="BU108" i="1" s="1"/>
  <c r="AS107" i="1"/>
  <c r="AU107" i="1" s="1"/>
  <c r="AW107" i="1" s="1"/>
  <c r="AY107" i="1" s="1"/>
  <c r="BA107" i="1" s="1"/>
  <c r="BC107" i="1" s="1"/>
  <c r="BE107" i="1" s="1"/>
  <c r="BG107" i="1" s="1"/>
  <c r="BI107" i="1" s="1"/>
  <c r="BK107" i="1" s="1"/>
  <c r="BM107" i="1" s="1"/>
  <c r="BO107" i="1" s="1"/>
  <c r="BQ107" i="1" s="1"/>
  <c r="BS107" i="1" s="1"/>
  <c r="BU107" i="1" s="1"/>
  <c r="AS105" i="1"/>
  <c r="AU105" i="1" s="1"/>
  <c r="AW105" i="1" s="1"/>
  <c r="AY105" i="1" s="1"/>
  <c r="BA105" i="1" s="1"/>
  <c r="BC105" i="1" s="1"/>
  <c r="BE105" i="1" s="1"/>
  <c r="BG105" i="1" s="1"/>
  <c r="BI105" i="1" s="1"/>
  <c r="BK105" i="1" s="1"/>
  <c r="BM105" i="1" s="1"/>
  <c r="BO105" i="1" s="1"/>
  <c r="BQ105" i="1" s="1"/>
  <c r="BS105" i="1" s="1"/>
  <c r="BU105" i="1" s="1"/>
  <c r="AS104" i="1"/>
  <c r="AU104" i="1" s="1"/>
  <c r="AW104" i="1" s="1"/>
  <c r="AY104" i="1" s="1"/>
  <c r="BA104" i="1" s="1"/>
  <c r="BC104" i="1" s="1"/>
  <c r="BE104" i="1" s="1"/>
  <c r="BG104" i="1" s="1"/>
  <c r="BI104" i="1" s="1"/>
  <c r="BK104" i="1" s="1"/>
  <c r="BM104" i="1" s="1"/>
  <c r="BO104" i="1" s="1"/>
  <c r="BQ104" i="1" s="1"/>
  <c r="BS104" i="1" s="1"/>
  <c r="BU104" i="1" s="1"/>
  <c r="AS102" i="1"/>
  <c r="AU102" i="1" s="1"/>
  <c r="AW102" i="1" s="1"/>
  <c r="AY102" i="1" s="1"/>
  <c r="BA102" i="1" s="1"/>
  <c r="BC102" i="1" s="1"/>
  <c r="BE102" i="1" s="1"/>
  <c r="BG102" i="1" s="1"/>
  <c r="BI102" i="1" s="1"/>
  <c r="BK102" i="1" s="1"/>
  <c r="BM102" i="1" s="1"/>
  <c r="BO102" i="1" s="1"/>
  <c r="BQ102" i="1" s="1"/>
  <c r="BS102" i="1" s="1"/>
  <c r="BU102" i="1" s="1"/>
  <c r="AS101" i="1"/>
  <c r="AU101" i="1" s="1"/>
  <c r="AW101" i="1" s="1"/>
  <c r="AY101" i="1" s="1"/>
  <c r="BA101" i="1" s="1"/>
  <c r="BC101" i="1" s="1"/>
  <c r="BE101" i="1" s="1"/>
  <c r="BG101" i="1" s="1"/>
  <c r="BI101" i="1" s="1"/>
  <c r="BK101" i="1" s="1"/>
  <c r="BM101" i="1" s="1"/>
  <c r="BO101" i="1" s="1"/>
  <c r="BQ101" i="1" s="1"/>
  <c r="BS101" i="1" s="1"/>
  <c r="BU101" i="1" s="1"/>
  <c r="AS100" i="1"/>
  <c r="AU100" i="1" s="1"/>
  <c r="AW100" i="1" s="1"/>
  <c r="AY100" i="1" s="1"/>
  <c r="BA100" i="1" s="1"/>
  <c r="BC100" i="1" s="1"/>
  <c r="BE100" i="1" s="1"/>
  <c r="BG100" i="1" s="1"/>
  <c r="BI100" i="1" s="1"/>
  <c r="BK100" i="1" s="1"/>
  <c r="BM100" i="1" s="1"/>
  <c r="BO100" i="1" s="1"/>
  <c r="BQ100" i="1" s="1"/>
  <c r="BS100" i="1" s="1"/>
  <c r="BU100" i="1" s="1"/>
  <c r="AS99" i="1"/>
  <c r="AU99" i="1" s="1"/>
  <c r="AW99" i="1" s="1"/>
  <c r="AY99" i="1" s="1"/>
  <c r="BA99" i="1" s="1"/>
  <c r="BC99" i="1" s="1"/>
  <c r="BE99" i="1" s="1"/>
  <c r="BG99" i="1" s="1"/>
  <c r="BI99" i="1" s="1"/>
  <c r="BK99" i="1" s="1"/>
  <c r="BM99" i="1" s="1"/>
  <c r="BO99" i="1" s="1"/>
  <c r="BQ99" i="1" s="1"/>
  <c r="BS99" i="1" s="1"/>
  <c r="BU99" i="1" s="1"/>
  <c r="AS98" i="1"/>
  <c r="AU98" i="1" s="1"/>
  <c r="AW98" i="1" s="1"/>
  <c r="AY98" i="1" s="1"/>
  <c r="BA98" i="1" s="1"/>
  <c r="BC98" i="1" s="1"/>
  <c r="BE98" i="1" s="1"/>
  <c r="BG98" i="1" s="1"/>
  <c r="BI98" i="1" s="1"/>
  <c r="BK98" i="1" s="1"/>
  <c r="BM98" i="1" s="1"/>
  <c r="BO98" i="1" s="1"/>
  <c r="BQ98" i="1" s="1"/>
  <c r="BS98" i="1" s="1"/>
  <c r="BU98" i="1" s="1"/>
  <c r="AS96" i="1"/>
  <c r="AU96" i="1" s="1"/>
  <c r="AW96" i="1" s="1"/>
  <c r="AY96" i="1" s="1"/>
  <c r="BA96" i="1" s="1"/>
  <c r="BC96" i="1" s="1"/>
  <c r="BE96" i="1" s="1"/>
  <c r="BG96" i="1" s="1"/>
  <c r="BI96" i="1" s="1"/>
  <c r="BK96" i="1" s="1"/>
  <c r="BM96" i="1" s="1"/>
  <c r="BO96" i="1" s="1"/>
  <c r="BQ96" i="1" s="1"/>
  <c r="BS96" i="1" s="1"/>
  <c r="BU96" i="1" s="1"/>
  <c r="AS95" i="1"/>
  <c r="AU95" i="1" s="1"/>
  <c r="AW95" i="1" s="1"/>
  <c r="AY95" i="1" s="1"/>
  <c r="BA95" i="1" s="1"/>
  <c r="BC95" i="1" s="1"/>
  <c r="BE95" i="1" s="1"/>
  <c r="BG95" i="1" s="1"/>
  <c r="BI95" i="1" s="1"/>
  <c r="BK95" i="1" s="1"/>
  <c r="BM95" i="1" s="1"/>
  <c r="BO95" i="1" s="1"/>
  <c r="BQ95" i="1" s="1"/>
  <c r="BS95" i="1" s="1"/>
  <c r="BU95" i="1" s="1"/>
  <c r="AS93" i="1"/>
  <c r="AU93" i="1" s="1"/>
  <c r="AW93" i="1" s="1"/>
  <c r="AY93" i="1" s="1"/>
  <c r="BA93" i="1" s="1"/>
  <c r="BC93" i="1" s="1"/>
  <c r="BE93" i="1" s="1"/>
  <c r="BG93" i="1" s="1"/>
  <c r="BI93" i="1" s="1"/>
  <c r="BK93" i="1" s="1"/>
  <c r="BM93" i="1" s="1"/>
  <c r="BO93" i="1" s="1"/>
  <c r="BQ93" i="1" s="1"/>
  <c r="BS93" i="1" s="1"/>
  <c r="BU93" i="1" s="1"/>
  <c r="AS81" i="1"/>
  <c r="AU81" i="1" s="1"/>
  <c r="AW81" i="1" s="1"/>
  <c r="AY81" i="1" s="1"/>
  <c r="BA81" i="1" s="1"/>
  <c r="BC81" i="1" s="1"/>
  <c r="BE81" i="1" s="1"/>
  <c r="BG81" i="1" s="1"/>
  <c r="BI81" i="1" s="1"/>
  <c r="BK81" i="1" s="1"/>
  <c r="BM81" i="1" s="1"/>
  <c r="BO81" i="1" s="1"/>
  <c r="BQ81" i="1" s="1"/>
  <c r="BS81" i="1" s="1"/>
  <c r="BU81" i="1" s="1"/>
  <c r="AS80" i="1"/>
  <c r="AU80" i="1" s="1"/>
  <c r="AW80" i="1" s="1"/>
  <c r="AY80" i="1" s="1"/>
  <c r="BA80" i="1" s="1"/>
  <c r="BC80" i="1" s="1"/>
  <c r="BE80" i="1" s="1"/>
  <c r="BG80" i="1" s="1"/>
  <c r="BI80" i="1" s="1"/>
  <c r="BK80" i="1" s="1"/>
  <c r="BM80" i="1" s="1"/>
  <c r="BO80" i="1" s="1"/>
  <c r="BQ80" i="1" s="1"/>
  <c r="BS80" i="1" s="1"/>
  <c r="BU80" i="1" s="1"/>
  <c r="AS79" i="1"/>
  <c r="AU79" i="1" s="1"/>
  <c r="AW79" i="1" s="1"/>
  <c r="AY79" i="1" s="1"/>
  <c r="BA79" i="1" s="1"/>
  <c r="BC79" i="1" s="1"/>
  <c r="BE79" i="1" s="1"/>
  <c r="BG79" i="1" s="1"/>
  <c r="BI79" i="1" s="1"/>
  <c r="BK79" i="1" s="1"/>
  <c r="BM79" i="1" s="1"/>
  <c r="BO79" i="1" s="1"/>
  <c r="BQ79" i="1" s="1"/>
  <c r="BS79" i="1" s="1"/>
  <c r="BU79" i="1" s="1"/>
  <c r="AS78" i="1"/>
  <c r="AU78" i="1" s="1"/>
  <c r="AW78" i="1" s="1"/>
  <c r="AY78" i="1" s="1"/>
  <c r="BA78" i="1" s="1"/>
  <c r="BC78" i="1" s="1"/>
  <c r="BE78" i="1" s="1"/>
  <c r="BG78" i="1" s="1"/>
  <c r="BI78" i="1" s="1"/>
  <c r="BK78" i="1" s="1"/>
  <c r="BM78" i="1" s="1"/>
  <c r="BO78" i="1" s="1"/>
  <c r="BQ78" i="1" s="1"/>
  <c r="BS78" i="1" s="1"/>
  <c r="BU78" i="1" s="1"/>
  <c r="AS77" i="1"/>
  <c r="AU77" i="1" s="1"/>
  <c r="AW77" i="1" s="1"/>
  <c r="AY77" i="1" s="1"/>
  <c r="BA77" i="1" s="1"/>
  <c r="BC77" i="1" s="1"/>
  <c r="BE77" i="1" s="1"/>
  <c r="BG77" i="1" s="1"/>
  <c r="BI77" i="1" s="1"/>
  <c r="BK77" i="1" s="1"/>
  <c r="BM77" i="1" s="1"/>
  <c r="BO77" i="1" s="1"/>
  <c r="BQ77" i="1" s="1"/>
  <c r="BS77" i="1" s="1"/>
  <c r="BU77" i="1" s="1"/>
  <c r="AS76" i="1"/>
  <c r="AU76" i="1" s="1"/>
  <c r="AW76" i="1" s="1"/>
  <c r="AY76" i="1" s="1"/>
  <c r="BA76" i="1" s="1"/>
  <c r="BC76" i="1" s="1"/>
  <c r="BE76" i="1" s="1"/>
  <c r="BG76" i="1" s="1"/>
  <c r="BI76" i="1" s="1"/>
  <c r="BK76" i="1" s="1"/>
  <c r="BM76" i="1" s="1"/>
  <c r="BO76" i="1" s="1"/>
  <c r="BQ76" i="1" s="1"/>
  <c r="BS76" i="1" s="1"/>
  <c r="BU76" i="1" s="1"/>
  <c r="AS75" i="1"/>
  <c r="AU75" i="1" s="1"/>
  <c r="AW75" i="1" s="1"/>
  <c r="AY75" i="1" s="1"/>
  <c r="BA75" i="1" s="1"/>
  <c r="BC75" i="1" s="1"/>
  <c r="BE75" i="1" s="1"/>
  <c r="BG75" i="1" s="1"/>
  <c r="BI75" i="1" s="1"/>
  <c r="BK75" i="1" s="1"/>
  <c r="BM75" i="1" s="1"/>
  <c r="BO75" i="1" s="1"/>
  <c r="BQ75" i="1" s="1"/>
  <c r="BS75" i="1" s="1"/>
  <c r="BU75" i="1" s="1"/>
  <c r="AS74" i="1"/>
  <c r="AU74" i="1" s="1"/>
  <c r="AW74" i="1" s="1"/>
  <c r="AY74" i="1" s="1"/>
  <c r="BA74" i="1" s="1"/>
  <c r="BC74" i="1" s="1"/>
  <c r="BE74" i="1" s="1"/>
  <c r="BG74" i="1" s="1"/>
  <c r="BI74" i="1" s="1"/>
  <c r="BK74" i="1" s="1"/>
  <c r="BM74" i="1" s="1"/>
  <c r="BO74" i="1" s="1"/>
  <c r="BQ74" i="1" s="1"/>
  <c r="BS74" i="1" s="1"/>
  <c r="BU74" i="1" s="1"/>
  <c r="AS73" i="1"/>
  <c r="AU73" i="1" s="1"/>
  <c r="AW73" i="1" s="1"/>
  <c r="AY73" i="1" s="1"/>
  <c r="BA73" i="1" s="1"/>
  <c r="BC73" i="1" s="1"/>
  <c r="BE73" i="1" s="1"/>
  <c r="BG73" i="1" s="1"/>
  <c r="BI73" i="1" s="1"/>
  <c r="BK73" i="1" s="1"/>
  <c r="BM73" i="1" s="1"/>
  <c r="BO73" i="1" s="1"/>
  <c r="BQ73" i="1" s="1"/>
  <c r="BS73" i="1" s="1"/>
  <c r="BU73" i="1" s="1"/>
  <c r="AS72" i="1"/>
  <c r="AU72" i="1" s="1"/>
  <c r="AW72" i="1" s="1"/>
  <c r="AY72" i="1" s="1"/>
  <c r="BA72" i="1" s="1"/>
  <c r="BC72" i="1" s="1"/>
  <c r="BE72" i="1" s="1"/>
  <c r="BG72" i="1" s="1"/>
  <c r="BI72" i="1" s="1"/>
  <c r="BK72" i="1" s="1"/>
  <c r="BM72" i="1" s="1"/>
  <c r="BO72" i="1" s="1"/>
  <c r="BQ72" i="1" s="1"/>
  <c r="BS72" i="1" s="1"/>
  <c r="BU72" i="1" s="1"/>
  <c r="AS71" i="1"/>
  <c r="AU71" i="1" s="1"/>
  <c r="AW71" i="1" s="1"/>
  <c r="AY71" i="1" s="1"/>
  <c r="BA71" i="1" s="1"/>
  <c r="BC71" i="1" s="1"/>
  <c r="BE71" i="1" s="1"/>
  <c r="BG71" i="1" s="1"/>
  <c r="BI71" i="1" s="1"/>
  <c r="BK71" i="1" s="1"/>
  <c r="BM71" i="1" s="1"/>
  <c r="BO71" i="1" s="1"/>
  <c r="BQ71" i="1" s="1"/>
  <c r="BS71" i="1" s="1"/>
  <c r="BU71" i="1" s="1"/>
  <c r="AS70" i="1"/>
  <c r="AU70" i="1" s="1"/>
  <c r="AW70" i="1" s="1"/>
  <c r="AY70" i="1" s="1"/>
  <c r="BA70" i="1" s="1"/>
  <c r="BC70" i="1" s="1"/>
  <c r="BE70" i="1" s="1"/>
  <c r="BG70" i="1" s="1"/>
  <c r="BI70" i="1" s="1"/>
  <c r="BK70" i="1" s="1"/>
  <c r="BM70" i="1" s="1"/>
  <c r="BO70" i="1" s="1"/>
  <c r="BQ70" i="1" s="1"/>
  <c r="BS70" i="1" s="1"/>
  <c r="BU70" i="1" s="1"/>
  <c r="AS69" i="1"/>
  <c r="AU69" i="1" s="1"/>
  <c r="AW69" i="1" s="1"/>
  <c r="AY69" i="1" s="1"/>
  <c r="BA69" i="1" s="1"/>
  <c r="BC69" i="1" s="1"/>
  <c r="BE69" i="1" s="1"/>
  <c r="BG69" i="1" s="1"/>
  <c r="BI69" i="1" s="1"/>
  <c r="BK69" i="1" s="1"/>
  <c r="BM69" i="1" s="1"/>
  <c r="BO69" i="1" s="1"/>
  <c r="BQ69" i="1" s="1"/>
  <c r="BS69" i="1" s="1"/>
  <c r="BU69" i="1" s="1"/>
  <c r="AS68" i="1"/>
  <c r="AU68" i="1" s="1"/>
  <c r="AW68" i="1" s="1"/>
  <c r="AY68" i="1" s="1"/>
  <c r="BA68" i="1" s="1"/>
  <c r="BC68" i="1" s="1"/>
  <c r="BE68" i="1" s="1"/>
  <c r="BG68" i="1" s="1"/>
  <c r="BI68" i="1" s="1"/>
  <c r="BK68" i="1" s="1"/>
  <c r="BM68" i="1" s="1"/>
  <c r="BO68" i="1" s="1"/>
  <c r="BQ68" i="1" s="1"/>
  <c r="BS68" i="1" s="1"/>
  <c r="BU68" i="1" s="1"/>
  <c r="AS66" i="1"/>
  <c r="AU66" i="1" s="1"/>
  <c r="AW66" i="1" s="1"/>
  <c r="AY66" i="1" s="1"/>
  <c r="BA66" i="1" s="1"/>
  <c r="BC66" i="1" s="1"/>
  <c r="BE66" i="1" s="1"/>
  <c r="BG66" i="1" s="1"/>
  <c r="BI66" i="1" s="1"/>
  <c r="BK66" i="1" s="1"/>
  <c r="BM66" i="1" s="1"/>
  <c r="BO66" i="1" s="1"/>
  <c r="BQ66" i="1" s="1"/>
  <c r="BS66" i="1" s="1"/>
  <c r="BU66" i="1" s="1"/>
  <c r="AS65" i="1"/>
  <c r="AU65" i="1" s="1"/>
  <c r="AW65" i="1" s="1"/>
  <c r="AY65" i="1" s="1"/>
  <c r="BA65" i="1" s="1"/>
  <c r="BC65" i="1" s="1"/>
  <c r="BE65" i="1" s="1"/>
  <c r="BG65" i="1" s="1"/>
  <c r="BI65" i="1" s="1"/>
  <c r="BK65" i="1" s="1"/>
  <c r="BM65" i="1" s="1"/>
  <c r="BO65" i="1" s="1"/>
  <c r="BQ65" i="1" s="1"/>
  <c r="BS65" i="1" s="1"/>
  <c r="BU65" i="1" s="1"/>
  <c r="AS58" i="1"/>
  <c r="AU58" i="1" s="1"/>
  <c r="AW58" i="1" s="1"/>
  <c r="AY58" i="1" s="1"/>
  <c r="BA58" i="1" s="1"/>
  <c r="BC58" i="1" s="1"/>
  <c r="BE58" i="1" s="1"/>
  <c r="BG58" i="1" s="1"/>
  <c r="BI58" i="1" s="1"/>
  <c r="BK58" i="1" s="1"/>
  <c r="BM58" i="1" s="1"/>
  <c r="BO58" i="1" s="1"/>
  <c r="BQ58" i="1" s="1"/>
  <c r="BS58" i="1" s="1"/>
  <c r="BU58" i="1" s="1"/>
  <c r="AS57" i="1"/>
  <c r="AU57" i="1" s="1"/>
  <c r="AW57" i="1" s="1"/>
  <c r="AY57" i="1" s="1"/>
  <c r="BA57" i="1" s="1"/>
  <c r="BC57" i="1" s="1"/>
  <c r="BE57" i="1" s="1"/>
  <c r="BG57" i="1" s="1"/>
  <c r="BI57" i="1" s="1"/>
  <c r="BK57" i="1" s="1"/>
  <c r="BM57" i="1" s="1"/>
  <c r="BO57" i="1" s="1"/>
  <c r="BQ57" i="1" s="1"/>
  <c r="BS57" i="1" s="1"/>
  <c r="BU57" i="1" s="1"/>
  <c r="AS56" i="1"/>
  <c r="AU56" i="1" s="1"/>
  <c r="AW56" i="1" s="1"/>
  <c r="AY56" i="1" s="1"/>
  <c r="BA56" i="1" s="1"/>
  <c r="BC56" i="1" s="1"/>
  <c r="BE56" i="1" s="1"/>
  <c r="BG56" i="1" s="1"/>
  <c r="BI56" i="1" s="1"/>
  <c r="BK56" i="1" s="1"/>
  <c r="BM56" i="1" s="1"/>
  <c r="BO56" i="1" s="1"/>
  <c r="BQ56" i="1" s="1"/>
  <c r="BS56" i="1" s="1"/>
  <c r="BU56" i="1" s="1"/>
  <c r="AS53" i="1"/>
  <c r="AU53" i="1" s="1"/>
  <c r="AW53" i="1" s="1"/>
  <c r="AY53" i="1" s="1"/>
  <c r="BA53" i="1" s="1"/>
  <c r="BC53" i="1" s="1"/>
  <c r="BE53" i="1" s="1"/>
  <c r="BG53" i="1" s="1"/>
  <c r="BI53" i="1" s="1"/>
  <c r="BK53" i="1" s="1"/>
  <c r="BM53" i="1" s="1"/>
  <c r="BO53" i="1" s="1"/>
  <c r="BQ53" i="1" s="1"/>
  <c r="BS53" i="1" s="1"/>
  <c r="BU53" i="1" s="1"/>
  <c r="AS52" i="1"/>
  <c r="AU52" i="1" s="1"/>
  <c r="AW52" i="1" s="1"/>
  <c r="AY52" i="1" s="1"/>
  <c r="BA52" i="1" s="1"/>
  <c r="BC52" i="1" s="1"/>
  <c r="BE52" i="1" s="1"/>
  <c r="BG52" i="1" s="1"/>
  <c r="BI52" i="1" s="1"/>
  <c r="BK52" i="1" s="1"/>
  <c r="BM52" i="1" s="1"/>
  <c r="BO52" i="1" s="1"/>
  <c r="BQ52" i="1" s="1"/>
  <c r="BS52" i="1" s="1"/>
  <c r="BU52" i="1" s="1"/>
  <c r="AS51" i="1"/>
  <c r="AU51" i="1" s="1"/>
  <c r="AW51" i="1" s="1"/>
  <c r="AY51" i="1" s="1"/>
  <c r="BA51" i="1" s="1"/>
  <c r="BC51" i="1" s="1"/>
  <c r="BE51" i="1" s="1"/>
  <c r="BG51" i="1" s="1"/>
  <c r="BI51" i="1" s="1"/>
  <c r="BK51" i="1" s="1"/>
  <c r="BM51" i="1" s="1"/>
  <c r="BO51" i="1" s="1"/>
  <c r="BQ51" i="1" s="1"/>
  <c r="BS51" i="1" s="1"/>
  <c r="BU51" i="1" s="1"/>
  <c r="AS50" i="1"/>
  <c r="AU50" i="1" s="1"/>
  <c r="AW50" i="1" s="1"/>
  <c r="AY50" i="1" s="1"/>
  <c r="BA50" i="1" s="1"/>
  <c r="BC50" i="1" s="1"/>
  <c r="BE50" i="1" s="1"/>
  <c r="BG50" i="1" s="1"/>
  <c r="BI50" i="1" s="1"/>
  <c r="BK50" i="1" s="1"/>
  <c r="BM50" i="1" s="1"/>
  <c r="BO50" i="1" s="1"/>
  <c r="BQ50" i="1" s="1"/>
  <c r="BS50" i="1" s="1"/>
  <c r="BU50" i="1" s="1"/>
  <c r="AS49" i="1"/>
  <c r="AU49" i="1" s="1"/>
  <c r="AW49" i="1" s="1"/>
  <c r="AY49" i="1" s="1"/>
  <c r="BA49" i="1" s="1"/>
  <c r="BC49" i="1" s="1"/>
  <c r="BE49" i="1" s="1"/>
  <c r="BG49" i="1" s="1"/>
  <c r="BI49" i="1" s="1"/>
  <c r="BK49" i="1" s="1"/>
  <c r="BM49" i="1" s="1"/>
  <c r="BO49" i="1" s="1"/>
  <c r="BQ49" i="1" s="1"/>
  <c r="BS49" i="1" s="1"/>
  <c r="BU49" i="1" s="1"/>
  <c r="AS48" i="1"/>
  <c r="AU48" i="1" s="1"/>
  <c r="AW48" i="1" s="1"/>
  <c r="AY48" i="1" s="1"/>
  <c r="BA48" i="1" s="1"/>
  <c r="BC48" i="1" s="1"/>
  <c r="BE48" i="1" s="1"/>
  <c r="BG48" i="1" s="1"/>
  <c r="BI48" i="1" s="1"/>
  <c r="BK48" i="1" s="1"/>
  <c r="BM48" i="1" s="1"/>
  <c r="BO48" i="1" s="1"/>
  <c r="BQ48" i="1" s="1"/>
  <c r="BS48" i="1" s="1"/>
  <c r="BU48" i="1" s="1"/>
  <c r="AS47" i="1"/>
  <c r="AU47" i="1" s="1"/>
  <c r="AW47" i="1" s="1"/>
  <c r="AY47" i="1" s="1"/>
  <c r="BA47" i="1" s="1"/>
  <c r="BC47" i="1" s="1"/>
  <c r="BE47" i="1" s="1"/>
  <c r="BG47" i="1" s="1"/>
  <c r="BI47" i="1" s="1"/>
  <c r="BK47" i="1" s="1"/>
  <c r="BM47" i="1" s="1"/>
  <c r="BO47" i="1" s="1"/>
  <c r="BQ47" i="1" s="1"/>
  <c r="BS47" i="1" s="1"/>
  <c r="BU47" i="1" s="1"/>
  <c r="AS39" i="1"/>
  <c r="AU39" i="1" s="1"/>
  <c r="AW39" i="1" s="1"/>
  <c r="AY39" i="1" s="1"/>
  <c r="BA39" i="1" s="1"/>
  <c r="BC39" i="1" s="1"/>
  <c r="BE39" i="1" s="1"/>
  <c r="BG39" i="1" s="1"/>
  <c r="BI39" i="1" s="1"/>
  <c r="BK39" i="1" s="1"/>
  <c r="BM39" i="1" s="1"/>
  <c r="BO39" i="1" s="1"/>
  <c r="BQ39" i="1" s="1"/>
  <c r="BS39" i="1" s="1"/>
  <c r="BU39" i="1" s="1"/>
  <c r="AS38" i="1"/>
  <c r="AU38" i="1" s="1"/>
  <c r="AW38" i="1" s="1"/>
  <c r="AY38" i="1" s="1"/>
  <c r="BA38" i="1" s="1"/>
  <c r="BC38" i="1" s="1"/>
  <c r="BE38" i="1" s="1"/>
  <c r="BG38" i="1" s="1"/>
  <c r="BI38" i="1" s="1"/>
  <c r="BK38" i="1" s="1"/>
  <c r="BM38" i="1" s="1"/>
  <c r="BO38" i="1" s="1"/>
  <c r="BQ38" i="1" s="1"/>
  <c r="BS38" i="1" s="1"/>
  <c r="BU38" i="1" s="1"/>
  <c r="AS37" i="1"/>
  <c r="AU37" i="1" s="1"/>
  <c r="AW37" i="1" s="1"/>
  <c r="AY37" i="1" s="1"/>
  <c r="BA37" i="1" s="1"/>
  <c r="BC37" i="1" s="1"/>
  <c r="BE37" i="1" s="1"/>
  <c r="BG37" i="1" s="1"/>
  <c r="BI37" i="1" s="1"/>
  <c r="BK37" i="1" s="1"/>
  <c r="BM37" i="1" s="1"/>
  <c r="BO37" i="1" s="1"/>
  <c r="BQ37" i="1" s="1"/>
  <c r="BS37" i="1" s="1"/>
  <c r="BU37" i="1" s="1"/>
  <c r="AS34" i="1"/>
  <c r="AU34" i="1" s="1"/>
  <c r="AW34" i="1" s="1"/>
  <c r="AY34" i="1" s="1"/>
  <c r="BA34" i="1" s="1"/>
  <c r="BC34" i="1" s="1"/>
  <c r="BE34" i="1" s="1"/>
  <c r="BG34" i="1" s="1"/>
  <c r="BI34" i="1" s="1"/>
  <c r="BK34" i="1" s="1"/>
  <c r="BM34" i="1" s="1"/>
  <c r="BO34" i="1" s="1"/>
  <c r="BQ34" i="1" s="1"/>
  <c r="BS34" i="1" s="1"/>
  <c r="BU34" i="1" s="1"/>
  <c r="AS33" i="1"/>
  <c r="AU33" i="1" s="1"/>
  <c r="AW33" i="1" s="1"/>
  <c r="AY33" i="1" s="1"/>
  <c r="BA33" i="1" s="1"/>
  <c r="BC33" i="1" s="1"/>
  <c r="BE33" i="1" s="1"/>
  <c r="BG33" i="1" s="1"/>
  <c r="BI33" i="1" s="1"/>
  <c r="BK33" i="1" s="1"/>
  <c r="BM33" i="1" s="1"/>
  <c r="BO33" i="1" s="1"/>
  <c r="BQ33" i="1" s="1"/>
  <c r="BS33" i="1" s="1"/>
  <c r="BU33" i="1" s="1"/>
  <c r="AS30" i="1"/>
  <c r="AU30" i="1" s="1"/>
  <c r="AW30" i="1" s="1"/>
  <c r="AY30" i="1" s="1"/>
  <c r="BA30" i="1" s="1"/>
  <c r="BC30" i="1" s="1"/>
  <c r="BE30" i="1" s="1"/>
  <c r="BG30" i="1" s="1"/>
  <c r="BI30" i="1" s="1"/>
  <c r="BK30" i="1" s="1"/>
  <c r="BM30" i="1" s="1"/>
  <c r="BO30" i="1" s="1"/>
  <c r="BQ30" i="1" s="1"/>
  <c r="BS30" i="1" s="1"/>
  <c r="BU30" i="1" s="1"/>
  <c r="AS25" i="1"/>
  <c r="AU25" i="1" s="1"/>
  <c r="AW25" i="1" s="1"/>
  <c r="AY25" i="1" s="1"/>
  <c r="BA25" i="1" s="1"/>
  <c r="BC25" i="1" s="1"/>
  <c r="BE25" i="1" s="1"/>
  <c r="BG25" i="1" s="1"/>
  <c r="BI25" i="1" s="1"/>
  <c r="BK25" i="1" s="1"/>
  <c r="BM25" i="1" s="1"/>
  <c r="BO25" i="1" s="1"/>
  <c r="BQ25" i="1" s="1"/>
  <c r="BS25" i="1" s="1"/>
  <c r="BU25" i="1" s="1"/>
  <c r="AS23" i="1"/>
  <c r="AU23" i="1" s="1"/>
  <c r="AW23" i="1" s="1"/>
  <c r="AY23" i="1" s="1"/>
  <c r="BA23" i="1" s="1"/>
  <c r="BC23" i="1" s="1"/>
  <c r="BE23" i="1" s="1"/>
  <c r="BG23" i="1" s="1"/>
  <c r="BI23" i="1" s="1"/>
  <c r="BK23" i="1" s="1"/>
  <c r="BM23" i="1" s="1"/>
  <c r="BO23" i="1" s="1"/>
  <c r="BQ23" i="1" s="1"/>
  <c r="BS23" i="1" s="1"/>
  <c r="BU23" i="1" s="1"/>
  <c r="AS22" i="1"/>
  <c r="AU22" i="1" s="1"/>
  <c r="AW22" i="1" s="1"/>
  <c r="AY22" i="1" s="1"/>
  <c r="BA22" i="1" s="1"/>
  <c r="BC22" i="1" s="1"/>
  <c r="BE22" i="1" s="1"/>
  <c r="BG22" i="1" s="1"/>
  <c r="BI22" i="1" s="1"/>
  <c r="BK22" i="1" s="1"/>
  <c r="BM22" i="1" s="1"/>
  <c r="BO22" i="1" s="1"/>
  <c r="BQ22" i="1" s="1"/>
  <c r="BS22" i="1" s="1"/>
  <c r="BU22" i="1" s="1"/>
  <c r="AS21" i="1"/>
  <c r="AU21" i="1" s="1"/>
  <c r="AW21" i="1" s="1"/>
  <c r="AY21" i="1" s="1"/>
  <c r="BA21" i="1" s="1"/>
  <c r="BC21" i="1" s="1"/>
  <c r="BE21" i="1" s="1"/>
  <c r="BG21" i="1" s="1"/>
  <c r="BI21" i="1" s="1"/>
  <c r="BK21" i="1" s="1"/>
  <c r="BM21" i="1" s="1"/>
  <c r="BO21" i="1" s="1"/>
  <c r="BQ21" i="1" s="1"/>
  <c r="BS21" i="1" s="1"/>
  <c r="BU21" i="1" s="1"/>
  <c r="F249" i="1"/>
  <c r="H249" i="1" s="1"/>
  <c r="J249" i="1" s="1"/>
  <c r="L249" i="1" s="1"/>
  <c r="N249" i="1" s="1"/>
  <c r="P249" i="1" s="1"/>
  <c r="R249" i="1" s="1"/>
  <c r="T249" i="1" s="1"/>
  <c r="V249" i="1" s="1"/>
  <c r="X249" i="1" s="1"/>
  <c r="Z249" i="1" s="1"/>
  <c r="AB249" i="1" s="1"/>
  <c r="AD249" i="1" s="1"/>
  <c r="AF249" i="1" s="1"/>
  <c r="AH249" i="1" s="1"/>
  <c r="AJ249" i="1" s="1"/>
  <c r="AL249" i="1" s="1"/>
  <c r="AN249" i="1" s="1"/>
  <c r="AP249" i="1" s="1"/>
  <c r="F248" i="1"/>
  <c r="H248" i="1" s="1"/>
  <c r="J248" i="1" s="1"/>
  <c r="L248" i="1" s="1"/>
  <c r="N248" i="1" s="1"/>
  <c r="P248" i="1" s="1"/>
  <c r="R248" i="1" s="1"/>
  <c r="T248" i="1" s="1"/>
  <c r="V248" i="1" s="1"/>
  <c r="X248" i="1" s="1"/>
  <c r="Z248" i="1" s="1"/>
  <c r="AB248" i="1" s="1"/>
  <c r="AD248" i="1" s="1"/>
  <c r="AF248" i="1" s="1"/>
  <c r="AH248" i="1" s="1"/>
  <c r="AJ248" i="1" s="1"/>
  <c r="AL248" i="1" s="1"/>
  <c r="AN248" i="1" s="1"/>
  <c r="AP248" i="1" s="1"/>
  <c r="F247" i="1"/>
  <c r="H247" i="1" s="1"/>
  <c r="J247" i="1" s="1"/>
  <c r="L247" i="1" s="1"/>
  <c r="N247" i="1" s="1"/>
  <c r="P247" i="1" s="1"/>
  <c r="R247" i="1" s="1"/>
  <c r="T247" i="1" s="1"/>
  <c r="V247" i="1" s="1"/>
  <c r="X247" i="1" s="1"/>
  <c r="Z247" i="1" s="1"/>
  <c r="AB247" i="1" s="1"/>
  <c r="AD247" i="1" s="1"/>
  <c r="AF247" i="1" s="1"/>
  <c r="AH247" i="1" s="1"/>
  <c r="AJ247" i="1" s="1"/>
  <c r="AL247" i="1" s="1"/>
  <c r="AN247" i="1" s="1"/>
  <c r="AP247" i="1" s="1"/>
  <c r="F246" i="1"/>
  <c r="H246" i="1" s="1"/>
  <c r="J246" i="1" s="1"/>
  <c r="L246" i="1" s="1"/>
  <c r="N246" i="1" s="1"/>
  <c r="P246" i="1" s="1"/>
  <c r="R246" i="1" s="1"/>
  <c r="T246" i="1" s="1"/>
  <c r="V246" i="1" s="1"/>
  <c r="X246" i="1" s="1"/>
  <c r="Z246" i="1" s="1"/>
  <c r="AB246" i="1" s="1"/>
  <c r="AD246" i="1" s="1"/>
  <c r="AF246" i="1" s="1"/>
  <c r="AH246" i="1" s="1"/>
  <c r="AJ246" i="1" s="1"/>
  <c r="AL246" i="1" s="1"/>
  <c r="AN246" i="1" s="1"/>
  <c r="AP246" i="1" s="1"/>
  <c r="F245" i="1"/>
  <c r="H245" i="1" s="1"/>
  <c r="J245" i="1" s="1"/>
  <c r="L245" i="1" s="1"/>
  <c r="N245" i="1" s="1"/>
  <c r="P245" i="1" s="1"/>
  <c r="R245" i="1" s="1"/>
  <c r="T245" i="1" s="1"/>
  <c r="V245" i="1" s="1"/>
  <c r="X245" i="1" s="1"/>
  <c r="Z245" i="1" s="1"/>
  <c r="AB245" i="1" s="1"/>
  <c r="AD245" i="1" s="1"/>
  <c r="AF245" i="1" s="1"/>
  <c r="AH245" i="1" s="1"/>
  <c r="AJ245" i="1" s="1"/>
  <c r="AL245" i="1" s="1"/>
  <c r="AN245" i="1" s="1"/>
  <c r="AP245" i="1" s="1"/>
  <c r="F244" i="1"/>
  <c r="H244" i="1" s="1"/>
  <c r="J244" i="1" s="1"/>
  <c r="L244" i="1" s="1"/>
  <c r="N244" i="1" s="1"/>
  <c r="P244" i="1" s="1"/>
  <c r="R244" i="1" s="1"/>
  <c r="T244" i="1" s="1"/>
  <c r="V244" i="1" s="1"/>
  <c r="X244" i="1" s="1"/>
  <c r="Z244" i="1" s="1"/>
  <c r="AB244" i="1" s="1"/>
  <c r="AD244" i="1" s="1"/>
  <c r="AF244" i="1" s="1"/>
  <c r="AH244" i="1" s="1"/>
  <c r="AJ244" i="1" s="1"/>
  <c r="AL244" i="1" s="1"/>
  <c r="AN244" i="1" s="1"/>
  <c r="AP244" i="1" s="1"/>
  <c r="F243" i="1"/>
  <c r="H243" i="1" s="1"/>
  <c r="J243" i="1" s="1"/>
  <c r="L243" i="1" s="1"/>
  <c r="N243" i="1" s="1"/>
  <c r="P243" i="1" s="1"/>
  <c r="R243" i="1" s="1"/>
  <c r="T243" i="1" s="1"/>
  <c r="V243" i="1" s="1"/>
  <c r="X243" i="1" s="1"/>
  <c r="Z243" i="1" s="1"/>
  <c r="AB243" i="1" s="1"/>
  <c r="AD243" i="1" s="1"/>
  <c r="AF243" i="1" s="1"/>
  <c r="AH243" i="1" s="1"/>
  <c r="AJ243" i="1" s="1"/>
  <c r="AL243" i="1" s="1"/>
  <c r="AN243" i="1" s="1"/>
  <c r="AP243" i="1" s="1"/>
  <c r="F242" i="1"/>
  <c r="H242" i="1" s="1"/>
  <c r="J242" i="1" s="1"/>
  <c r="L242" i="1" s="1"/>
  <c r="N242" i="1" s="1"/>
  <c r="P242" i="1" s="1"/>
  <c r="R242" i="1" s="1"/>
  <c r="T242" i="1" s="1"/>
  <c r="V242" i="1" s="1"/>
  <c r="X242" i="1" s="1"/>
  <c r="Z242" i="1" s="1"/>
  <c r="AB242" i="1" s="1"/>
  <c r="AD242" i="1" s="1"/>
  <c r="AF242" i="1" s="1"/>
  <c r="AH242" i="1" s="1"/>
  <c r="AJ242" i="1" s="1"/>
  <c r="AL242" i="1" s="1"/>
  <c r="AN242" i="1" s="1"/>
  <c r="AP242" i="1" s="1"/>
  <c r="F241" i="1"/>
  <c r="H241" i="1" s="1"/>
  <c r="J241" i="1" s="1"/>
  <c r="L241" i="1" s="1"/>
  <c r="N241" i="1" s="1"/>
  <c r="P241" i="1" s="1"/>
  <c r="R241" i="1" s="1"/>
  <c r="T241" i="1" s="1"/>
  <c r="V241" i="1" s="1"/>
  <c r="X241" i="1" s="1"/>
  <c r="Z241" i="1" s="1"/>
  <c r="AB241" i="1" s="1"/>
  <c r="AD241" i="1" s="1"/>
  <c r="AF241" i="1" s="1"/>
  <c r="AH241" i="1" s="1"/>
  <c r="AJ241" i="1" s="1"/>
  <c r="AL241" i="1" s="1"/>
  <c r="AN241" i="1" s="1"/>
  <c r="AP241" i="1" s="1"/>
  <c r="F240" i="1"/>
  <c r="H240" i="1" s="1"/>
  <c r="J240" i="1" s="1"/>
  <c r="L240" i="1" s="1"/>
  <c r="N240" i="1" s="1"/>
  <c r="P240" i="1" s="1"/>
  <c r="R240" i="1" s="1"/>
  <c r="T240" i="1" s="1"/>
  <c r="V240" i="1" s="1"/>
  <c r="X240" i="1" s="1"/>
  <c r="Z240" i="1" s="1"/>
  <c r="AB240" i="1" s="1"/>
  <c r="AD240" i="1" s="1"/>
  <c r="AF240" i="1" s="1"/>
  <c r="AH240" i="1" s="1"/>
  <c r="AJ240" i="1" s="1"/>
  <c r="AL240" i="1" s="1"/>
  <c r="AN240" i="1" s="1"/>
  <c r="AP240" i="1" s="1"/>
  <c r="F239" i="1"/>
  <c r="H239" i="1" s="1"/>
  <c r="J239" i="1" s="1"/>
  <c r="L239" i="1" s="1"/>
  <c r="N239" i="1" s="1"/>
  <c r="P239" i="1" s="1"/>
  <c r="R239" i="1" s="1"/>
  <c r="T239" i="1" s="1"/>
  <c r="V239" i="1" s="1"/>
  <c r="X239" i="1" s="1"/>
  <c r="Z239" i="1" s="1"/>
  <c r="AB239" i="1" s="1"/>
  <c r="AD239" i="1" s="1"/>
  <c r="AF239" i="1" s="1"/>
  <c r="AH239" i="1" s="1"/>
  <c r="AJ239" i="1" s="1"/>
  <c r="AL239" i="1" s="1"/>
  <c r="AN239" i="1" s="1"/>
  <c r="AP239" i="1" s="1"/>
  <c r="F235" i="1"/>
  <c r="H235" i="1" s="1"/>
  <c r="J235" i="1" s="1"/>
  <c r="L235" i="1" s="1"/>
  <c r="N235" i="1" s="1"/>
  <c r="P235" i="1" s="1"/>
  <c r="R235" i="1" s="1"/>
  <c r="T235" i="1" s="1"/>
  <c r="V235" i="1" s="1"/>
  <c r="X235" i="1" s="1"/>
  <c r="Z235" i="1" s="1"/>
  <c r="AB235" i="1" s="1"/>
  <c r="AD235" i="1" s="1"/>
  <c r="AF235" i="1" s="1"/>
  <c r="AH235" i="1" s="1"/>
  <c r="AJ235" i="1" s="1"/>
  <c r="AL235" i="1" s="1"/>
  <c r="AN235" i="1" s="1"/>
  <c r="AP235" i="1" s="1"/>
  <c r="F234" i="1"/>
  <c r="H234" i="1" s="1"/>
  <c r="J234" i="1" s="1"/>
  <c r="L234" i="1" s="1"/>
  <c r="N234" i="1" s="1"/>
  <c r="P234" i="1" s="1"/>
  <c r="R234" i="1" s="1"/>
  <c r="T234" i="1" s="1"/>
  <c r="V234" i="1" s="1"/>
  <c r="X234" i="1" s="1"/>
  <c r="Z234" i="1" s="1"/>
  <c r="AB234" i="1" s="1"/>
  <c r="AD234" i="1" s="1"/>
  <c r="AF234" i="1" s="1"/>
  <c r="AH234" i="1" s="1"/>
  <c r="AJ234" i="1" s="1"/>
  <c r="AL234" i="1" s="1"/>
  <c r="AN234" i="1" s="1"/>
  <c r="AP234" i="1" s="1"/>
  <c r="F233" i="1"/>
  <c r="H233" i="1" s="1"/>
  <c r="J233" i="1" s="1"/>
  <c r="L233" i="1" s="1"/>
  <c r="N233" i="1" s="1"/>
  <c r="P233" i="1" s="1"/>
  <c r="R233" i="1" s="1"/>
  <c r="T233" i="1" s="1"/>
  <c r="V233" i="1" s="1"/>
  <c r="X233" i="1" s="1"/>
  <c r="Z233" i="1" s="1"/>
  <c r="AB233" i="1" s="1"/>
  <c r="AD233" i="1" s="1"/>
  <c r="AF233" i="1" s="1"/>
  <c r="AH233" i="1" s="1"/>
  <c r="AJ233" i="1" s="1"/>
  <c r="AL233" i="1" s="1"/>
  <c r="AN233" i="1" s="1"/>
  <c r="AP233" i="1" s="1"/>
  <c r="F232" i="1"/>
  <c r="H232" i="1" s="1"/>
  <c r="J232" i="1" s="1"/>
  <c r="L232" i="1" s="1"/>
  <c r="N232" i="1" s="1"/>
  <c r="P232" i="1" s="1"/>
  <c r="R232" i="1" s="1"/>
  <c r="T232" i="1" s="1"/>
  <c r="V232" i="1" s="1"/>
  <c r="X232" i="1" s="1"/>
  <c r="Z232" i="1" s="1"/>
  <c r="AB232" i="1" s="1"/>
  <c r="AD232" i="1" s="1"/>
  <c r="AF232" i="1" s="1"/>
  <c r="AH232" i="1" s="1"/>
  <c r="AJ232" i="1" s="1"/>
  <c r="AL232" i="1" s="1"/>
  <c r="AN232" i="1" s="1"/>
  <c r="AP232" i="1" s="1"/>
  <c r="F231" i="1"/>
  <c r="H231" i="1" s="1"/>
  <c r="J231" i="1" s="1"/>
  <c r="L231" i="1" s="1"/>
  <c r="N231" i="1" s="1"/>
  <c r="P231" i="1" s="1"/>
  <c r="R231" i="1" s="1"/>
  <c r="T231" i="1" s="1"/>
  <c r="V231" i="1" s="1"/>
  <c r="X231" i="1" s="1"/>
  <c r="Z231" i="1" s="1"/>
  <c r="AB231" i="1" s="1"/>
  <c r="AD231" i="1" s="1"/>
  <c r="AF231" i="1" s="1"/>
  <c r="AH231" i="1" s="1"/>
  <c r="AJ231" i="1" s="1"/>
  <c r="AL231" i="1" s="1"/>
  <c r="AN231" i="1" s="1"/>
  <c r="AP231" i="1" s="1"/>
  <c r="F230" i="1"/>
  <c r="H230" i="1" s="1"/>
  <c r="J230" i="1" s="1"/>
  <c r="L230" i="1" s="1"/>
  <c r="N230" i="1" s="1"/>
  <c r="P230" i="1" s="1"/>
  <c r="R230" i="1" s="1"/>
  <c r="T230" i="1" s="1"/>
  <c r="V230" i="1" s="1"/>
  <c r="X230" i="1" s="1"/>
  <c r="Z230" i="1" s="1"/>
  <c r="AB230" i="1" s="1"/>
  <c r="AD230" i="1" s="1"/>
  <c r="AF230" i="1" s="1"/>
  <c r="AH230" i="1" s="1"/>
  <c r="AJ230" i="1" s="1"/>
  <c r="AL230" i="1" s="1"/>
  <c r="AN230" i="1" s="1"/>
  <c r="AP230" i="1" s="1"/>
  <c r="F227" i="1"/>
  <c r="H227" i="1" s="1"/>
  <c r="J227" i="1" s="1"/>
  <c r="L227" i="1" s="1"/>
  <c r="N227" i="1" s="1"/>
  <c r="P227" i="1" s="1"/>
  <c r="R227" i="1" s="1"/>
  <c r="T227" i="1" s="1"/>
  <c r="V227" i="1" s="1"/>
  <c r="X227" i="1" s="1"/>
  <c r="Z227" i="1" s="1"/>
  <c r="AB227" i="1" s="1"/>
  <c r="AD227" i="1" s="1"/>
  <c r="AF227" i="1" s="1"/>
  <c r="AH227" i="1" s="1"/>
  <c r="AJ227" i="1" s="1"/>
  <c r="AL227" i="1" s="1"/>
  <c r="AN227" i="1" s="1"/>
  <c r="AP227" i="1" s="1"/>
  <c r="F226" i="1"/>
  <c r="H226" i="1" s="1"/>
  <c r="J226" i="1" s="1"/>
  <c r="L226" i="1" s="1"/>
  <c r="N226" i="1" s="1"/>
  <c r="P226" i="1" s="1"/>
  <c r="R226" i="1" s="1"/>
  <c r="T226" i="1" s="1"/>
  <c r="V226" i="1" s="1"/>
  <c r="X226" i="1" s="1"/>
  <c r="Z226" i="1" s="1"/>
  <c r="AB226" i="1" s="1"/>
  <c r="AD226" i="1" s="1"/>
  <c r="AF226" i="1" s="1"/>
  <c r="AH226" i="1" s="1"/>
  <c r="AJ226" i="1" s="1"/>
  <c r="AL226" i="1" s="1"/>
  <c r="AN226" i="1" s="1"/>
  <c r="AP226" i="1" s="1"/>
  <c r="F225" i="1"/>
  <c r="H225" i="1" s="1"/>
  <c r="J225" i="1" s="1"/>
  <c r="L225" i="1" s="1"/>
  <c r="N225" i="1" s="1"/>
  <c r="P225" i="1" s="1"/>
  <c r="R225" i="1" s="1"/>
  <c r="T225" i="1" s="1"/>
  <c r="V225" i="1" s="1"/>
  <c r="X225" i="1" s="1"/>
  <c r="Z225" i="1" s="1"/>
  <c r="AB225" i="1" s="1"/>
  <c r="AD225" i="1" s="1"/>
  <c r="AF225" i="1" s="1"/>
  <c r="AH225" i="1" s="1"/>
  <c r="AJ225" i="1" s="1"/>
  <c r="AL225" i="1" s="1"/>
  <c r="AN225" i="1" s="1"/>
  <c r="AP225" i="1" s="1"/>
  <c r="F219" i="1"/>
  <c r="H219" i="1" s="1"/>
  <c r="J219" i="1" s="1"/>
  <c r="L219" i="1" s="1"/>
  <c r="N219" i="1" s="1"/>
  <c r="P219" i="1" s="1"/>
  <c r="R219" i="1" s="1"/>
  <c r="T219" i="1" s="1"/>
  <c r="V219" i="1" s="1"/>
  <c r="X219" i="1" s="1"/>
  <c r="Z219" i="1" s="1"/>
  <c r="AB219" i="1" s="1"/>
  <c r="AD219" i="1" s="1"/>
  <c r="AF219" i="1" s="1"/>
  <c r="AH219" i="1" s="1"/>
  <c r="AJ219" i="1" s="1"/>
  <c r="AL219" i="1" s="1"/>
  <c r="AN219" i="1" s="1"/>
  <c r="AP219" i="1" s="1"/>
  <c r="F218" i="1"/>
  <c r="H218" i="1" s="1"/>
  <c r="J218" i="1" s="1"/>
  <c r="L218" i="1" s="1"/>
  <c r="N218" i="1" s="1"/>
  <c r="P218" i="1" s="1"/>
  <c r="R218" i="1" s="1"/>
  <c r="T218" i="1" s="1"/>
  <c r="V218" i="1" s="1"/>
  <c r="X218" i="1" s="1"/>
  <c r="Z218" i="1" s="1"/>
  <c r="AB218" i="1" s="1"/>
  <c r="AD218" i="1" s="1"/>
  <c r="AF218" i="1" s="1"/>
  <c r="AH218" i="1" s="1"/>
  <c r="AJ218" i="1" s="1"/>
  <c r="AL218" i="1" s="1"/>
  <c r="AN218" i="1" s="1"/>
  <c r="AP218" i="1" s="1"/>
  <c r="F208" i="1"/>
  <c r="H208" i="1" s="1"/>
  <c r="J208" i="1" s="1"/>
  <c r="L208" i="1" s="1"/>
  <c r="N208" i="1" s="1"/>
  <c r="P208" i="1" s="1"/>
  <c r="R208" i="1" s="1"/>
  <c r="T208" i="1" s="1"/>
  <c r="V208" i="1" s="1"/>
  <c r="X208" i="1" s="1"/>
  <c r="Z208" i="1" s="1"/>
  <c r="AB208" i="1" s="1"/>
  <c r="AD208" i="1" s="1"/>
  <c r="AF208" i="1" s="1"/>
  <c r="AH208" i="1" s="1"/>
  <c r="AJ208" i="1" s="1"/>
  <c r="AL208" i="1" s="1"/>
  <c r="AN208" i="1" s="1"/>
  <c r="AP208" i="1" s="1"/>
  <c r="F204" i="1"/>
  <c r="H204" i="1" s="1"/>
  <c r="J204" i="1" s="1"/>
  <c r="L204" i="1" s="1"/>
  <c r="N204" i="1" s="1"/>
  <c r="P204" i="1" s="1"/>
  <c r="R204" i="1" s="1"/>
  <c r="T204" i="1" s="1"/>
  <c r="V204" i="1" s="1"/>
  <c r="X204" i="1" s="1"/>
  <c r="Z204" i="1" s="1"/>
  <c r="AB204" i="1" s="1"/>
  <c r="AD204" i="1" s="1"/>
  <c r="AF204" i="1" s="1"/>
  <c r="AH204" i="1" s="1"/>
  <c r="AJ204" i="1" s="1"/>
  <c r="AL204" i="1" s="1"/>
  <c r="AN204" i="1" s="1"/>
  <c r="AP204" i="1" s="1"/>
  <c r="F203" i="1"/>
  <c r="H203" i="1" s="1"/>
  <c r="J203" i="1" s="1"/>
  <c r="L203" i="1" s="1"/>
  <c r="N203" i="1" s="1"/>
  <c r="P203" i="1" s="1"/>
  <c r="R203" i="1" s="1"/>
  <c r="T203" i="1" s="1"/>
  <c r="V203" i="1" s="1"/>
  <c r="X203" i="1" s="1"/>
  <c r="Z203" i="1" s="1"/>
  <c r="AB203" i="1" s="1"/>
  <c r="AD203" i="1" s="1"/>
  <c r="AF203" i="1" s="1"/>
  <c r="AH203" i="1" s="1"/>
  <c r="AJ203" i="1" s="1"/>
  <c r="AL203" i="1" s="1"/>
  <c r="AN203" i="1" s="1"/>
  <c r="AP203" i="1" s="1"/>
  <c r="F200" i="1"/>
  <c r="H200" i="1" s="1"/>
  <c r="J200" i="1" s="1"/>
  <c r="L200" i="1" s="1"/>
  <c r="N200" i="1" s="1"/>
  <c r="P200" i="1" s="1"/>
  <c r="R200" i="1" s="1"/>
  <c r="T200" i="1" s="1"/>
  <c r="V200" i="1" s="1"/>
  <c r="X200" i="1" s="1"/>
  <c r="Z200" i="1" s="1"/>
  <c r="AB200" i="1" s="1"/>
  <c r="AD200" i="1" s="1"/>
  <c r="AF200" i="1" s="1"/>
  <c r="AH200" i="1" s="1"/>
  <c r="AJ200" i="1" s="1"/>
  <c r="AL200" i="1" s="1"/>
  <c r="AN200" i="1" s="1"/>
  <c r="AP200" i="1" s="1"/>
  <c r="F199" i="1"/>
  <c r="H199" i="1" s="1"/>
  <c r="J199" i="1" s="1"/>
  <c r="L199" i="1" s="1"/>
  <c r="N199" i="1" s="1"/>
  <c r="P199" i="1" s="1"/>
  <c r="R199" i="1" s="1"/>
  <c r="T199" i="1" s="1"/>
  <c r="V199" i="1" s="1"/>
  <c r="X199" i="1" s="1"/>
  <c r="Z199" i="1" s="1"/>
  <c r="AB199" i="1" s="1"/>
  <c r="AD199" i="1" s="1"/>
  <c r="AF199" i="1" s="1"/>
  <c r="AH199" i="1" s="1"/>
  <c r="AJ199" i="1" s="1"/>
  <c r="AL199" i="1" s="1"/>
  <c r="AN199" i="1" s="1"/>
  <c r="AP199" i="1" s="1"/>
  <c r="F196" i="1"/>
  <c r="H196" i="1" s="1"/>
  <c r="J196" i="1" s="1"/>
  <c r="L196" i="1" s="1"/>
  <c r="N196" i="1" s="1"/>
  <c r="P196" i="1" s="1"/>
  <c r="R196" i="1" s="1"/>
  <c r="T196" i="1" s="1"/>
  <c r="V196" i="1" s="1"/>
  <c r="X196" i="1" s="1"/>
  <c r="Z196" i="1" s="1"/>
  <c r="AB196" i="1" s="1"/>
  <c r="AD196" i="1" s="1"/>
  <c r="AF196" i="1" s="1"/>
  <c r="AH196" i="1" s="1"/>
  <c r="AJ196" i="1" s="1"/>
  <c r="AL196" i="1" s="1"/>
  <c r="AN196" i="1" s="1"/>
  <c r="AP196" i="1" s="1"/>
  <c r="F195" i="1"/>
  <c r="H195" i="1" s="1"/>
  <c r="J195" i="1" s="1"/>
  <c r="L195" i="1" s="1"/>
  <c r="N195" i="1" s="1"/>
  <c r="P195" i="1" s="1"/>
  <c r="R195" i="1" s="1"/>
  <c r="T195" i="1" s="1"/>
  <c r="V195" i="1" s="1"/>
  <c r="X195" i="1" s="1"/>
  <c r="Z195" i="1" s="1"/>
  <c r="AB195" i="1" s="1"/>
  <c r="AD195" i="1" s="1"/>
  <c r="AF195" i="1" s="1"/>
  <c r="AH195" i="1" s="1"/>
  <c r="AJ195" i="1" s="1"/>
  <c r="AL195" i="1" s="1"/>
  <c r="AN195" i="1" s="1"/>
  <c r="AP195" i="1" s="1"/>
  <c r="F192" i="1"/>
  <c r="H192" i="1" s="1"/>
  <c r="J192" i="1" s="1"/>
  <c r="L192" i="1" s="1"/>
  <c r="N192" i="1" s="1"/>
  <c r="P192" i="1" s="1"/>
  <c r="R192" i="1" s="1"/>
  <c r="T192" i="1" s="1"/>
  <c r="V192" i="1" s="1"/>
  <c r="X192" i="1" s="1"/>
  <c r="Z192" i="1" s="1"/>
  <c r="AB192" i="1" s="1"/>
  <c r="AD192" i="1" s="1"/>
  <c r="AF192" i="1" s="1"/>
  <c r="AH192" i="1" s="1"/>
  <c r="AJ192" i="1" s="1"/>
  <c r="AL192" i="1" s="1"/>
  <c r="AN192" i="1" s="1"/>
  <c r="AP192" i="1" s="1"/>
  <c r="F191" i="1"/>
  <c r="H191" i="1" s="1"/>
  <c r="J191" i="1" s="1"/>
  <c r="L191" i="1" s="1"/>
  <c r="N191" i="1" s="1"/>
  <c r="P191" i="1" s="1"/>
  <c r="R191" i="1" s="1"/>
  <c r="T191" i="1" s="1"/>
  <c r="V191" i="1" s="1"/>
  <c r="X191" i="1" s="1"/>
  <c r="Z191" i="1" s="1"/>
  <c r="AB191" i="1" s="1"/>
  <c r="AD191" i="1" s="1"/>
  <c r="AF191" i="1" s="1"/>
  <c r="AH191" i="1" s="1"/>
  <c r="AJ191" i="1" s="1"/>
  <c r="AL191" i="1" s="1"/>
  <c r="AN191" i="1" s="1"/>
  <c r="AP191" i="1" s="1"/>
  <c r="F188" i="1"/>
  <c r="H188" i="1" s="1"/>
  <c r="J188" i="1" s="1"/>
  <c r="L188" i="1" s="1"/>
  <c r="N188" i="1" s="1"/>
  <c r="P188" i="1" s="1"/>
  <c r="R188" i="1" s="1"/>
  <c r="T188" i="1" s="1"/>
  <c r="V188" i="1" s="1"/>
  <c r="X188" i="1" s="1"/>
  <c r="Z188" i="1" s="1"/>
  <c r="AB188" i="1" s="1"/>
  <c r="AD188" i="1" s="1"/>
  <c r="AF188" i="1" s="1"/>
  <c r="AH188" i="1" s="1"/>
  <c r="AJ188" i="1" s="1"/>
  <c r="AL188" i="1" s="1"/>
  <c r="AN188" i="1" s="1"/>
  <c r="AP188" i="1" s="1"/>
  <c r="F187" i="1"/>
  <c r="H187" i="1" s="1"/>
  <c r="J187" i="1" s="1"/>
  <c r="L187" i="1" s="1"/>
  <c r="N187" i="1" s="1"/>
  <c r="P187" i="1" s="1"/>
  <c r="R187" i="1" s="1"/>
  <c r="T187" i="1" s="1"/>
  <c r="V187" i="1" s="1"/>
  <c r="X187" i="1" s="1"/>
  <c r="Z187" i="1" s="1"/>
  <c r="AB187" i="1" s="1"/>
  <c r="AD187" i="1" s="1"/>
  <c r="AF187" i="1" s="1"/>
  <c r="AH187" i="1" s="1"/>
  <c r="AJ187" i="1" s="1"/>
  <c r="AL187" i="1" s="1"/>
  <c r="AN187" i="1" s="1"/>
  <c r="AP187" i="1" s="1"/>
  <c r="F184" i="1"/>
  <c r="H184" i="1" s="1"/>
  <c r="J184" i="1" s="1"/>
  <c r="L184" i="1" s="1"/>
  <c r="N184" i="1" s="1"/>
  <c r="P184" i="1" s="1"/>
  <c r="R184" i="1" s="1"/>
  <c r="T184" i="1" s="1"/>
  <c r="V184" i="1" s="1"/>
  <c r="X184" i="1" s="1"/>
  <c r="Z184" i="1" s="1"/>
  <c r="AB184" i="1" s="1"/>
  <c r="AD184" i="1" s="1"/>
  <c r="AF184" i="1" s="1"/>
  <c r="AH184" i="1" s="1"/>
  <c r="AJ184" i="1" s="1"/>
  <c r="AL184" i="1" s="1"/>
  <c r="AN184" i="1" s="1"/>
  <c r="AP184" i="1" s="1"/>
  <c r="F183" i="1"/>
  <c r="H183" i="1" s="1"/>
  <c r="J183" i="1" s="1"/>
  <c r="L183" i="1" s="1"/>
  <c r="N183" i="1" s="1"/>
  <c r="P183" i="1" s="1"/>
  <c r="R183" i="1" s="1"/>
  <c r="T183" i="1" s="1"/>
  <c r="V183" i="1" s="1"/>
  <c r="X183" i="1" s="1"/>
  <c r="Z183" i="1" s="1"/>
  <c r="AB183" i="1" s="1"/>
  <c r="AD183" i="1" s="1"/>
  <c r="AF183" i="1" s="1"/>
  <c r="AH183" i="1" s="1"/>
  <c r="AJ183" i="1" s="1"/>
  <c r="AL183" i="1" s="1"/>
  <c r="AN183" i="1" s="1"/>
  <c r="AP183" i="1" s="1"/>
  <c r="F182" i="1"/>
  <c r="H182" i="1" s="1"/>
  <c r="J182" i="1" s="1"/>
  <c r="L182" i="1" s="1"/>
  <c r="N182" i="1" s="1"/>
  <c r="P182" i="1" s="1"/>
  <c r="R182" i="1" s="1"/>
  <c r="T182" i="1" s="1"/>
  <c r="V182" i="1" s="1"/>
  <c r="X182" i="1" s="1"/>
  <c r="Z182" i="1" s="1"/>
  <c r="AB182" i="1" s="1"/>
  <c r="AD182" i="1" s="1"/>
  <c r="AF182" i="1" s="1"/>
  <c r="AH182" i="1" s="1"/>
  <c r="AJ182" i="1" s="1"/>
  <c r="AL182" i="1" s="1"/>
  <c r="AN182" i="1" s="1"/>
  <c r="AP182" i="1" s="1"/>
  <c r="F179" i="1"/>
  <c r="H179" i="1" s="1"/>
  <c r="J179" i="1" s="1"/>
  <c r="L179" i="1" s="1"/>
  <c r="N179" i="1" s="1"/>
  <c r="P179" i="1" s="1"/>
  <c r="R179" i="1" s="1"/>
  <c r="T179" i="1" s="1"/>
  <c r="V179" i="1" s="1"/>
  <c r="X179" i="1" s="1"/>
  <c r="Z179" i="1" s="1"/>
  <c r="AB179" i="1" s="1"/>
  <c r="AD179" i="1" s="1"/>
  <c r="AF179" i="1" s="1"/>
  <c r="AH179" i="1" s="1"/>
  <c r="AJ179" i="1" s="1"/>
  <c r="AL179" i="1" s="1"/>
  <c r="AN179" i="1" s="1"/>
  <c r="AP179" i="1" s="1"/>
  <c r="F178" i="1"/>
  <c r="H178" i="1" s="1"/>
  <c r="J178" i="1" s="1"/>
  <c r="L178" i="1" s="1"/>
  <c r="N178" i="1" s="1"/>
  <c r="P178" i="1" s="1"/>
  <c r="R178" i="1" s="1"/>
  <c r="T178" i="1" s="1"/>
  <c r="V178" i="1" s="1"/>
  <c r="X178" i="1" s="1"/>
  <c r="Z178" i="1" s="1"/>
  <c r="AB178" i="1" s="1"/>
  <c r="AD178" i="1" s="1"/>
  <c r="AF178" i="1" s="1"/>
  <c r="AH178" i="1" s="1"/>
  <c r="AJ178" i="1" s="1"/>
  <c r="AL178" i="1" s="1"/>
  <c r="AN178" i="1" s="1"/>
  <c r="AP178" i="1" s="1"/>
  <c r="F175" i="1"/>
  <c r="H175" i="1" s="1"/>
  <c r="J175" i="1" s="1"/>
  <c r="L175" i="1" s="1"/>
  <c r="N175" i="1" s="1"/>
  <c r="P175" i="1" s="1"/>
  <c r="R175" i="1" s="1"/>
  <c r="T175" i="1" s="1"/>
  <c r="V175" i="1" s="1"/>
  <c r="X175" i="1" s="1"/>
  <c r="Z175" i="1" s="1"/>
  <c r="AB175" i="1" s="1"/>
  <c r="AD175" i="1" s="1"/>
  <c r="AF175" i="1" s="1"/>
  <c r="AH175" i="1" s="1"/>
  <c r="AJ175" i="1" s="1"/>
  <c r="AL175" i="1" s="1"/>
  <c r="AN175" i="1" s="1"/>
  <c r="AP175" i="1" s="1"/>
  <c r="F174" i="1"/>
  <c r="H174" i="1" s="1"/>
  <c r="J174" i="1" s="1"/>
  <c r="L174" i="1" s="1"/>
  <c r="N174" i="1" s="1"/>
  <c r="P174" i="1" s="1"/>
  <c r="R174" i="1" s="1"/>
  <c r="T174" i="1" s="1"/>
  <c r="V174" i="1" s="1"/>
  <c r="X174" i="1" s="1"/>
  <c r="Z174" i="1" s="1"/>
  <c r="AB174" i="1" s="1"/>
  <c r="AD174" i="1" s="1"/>
  <c r="AF174" i="1" s="1"/>
  <c r="AH174" i="1" s="1"/>
  <c r="AJ174" i="1" s="1"/>
  <c r="AL174" i="1" s="1"/>
  <c r="AN174" i="1" s="1"/>
  <c r="AP174" i="1" s="1"/>
  <c r="F171" i="1"/>
  <c r="H171" i="1" s="1"/>
  <c r="J171" i="1" s="1"/>
  <c r="L171" i="1" s="1"/>
  <c r="N171" i="1" s="1"/>
  <c r="P171" i="1" s="1"/>
  <c r="R171" i="1" s="1"/>
  <c r="T171" i="1" s="1"/>
  <c r="V171" i="1" s="1"/>
  <c r="X171" i="1" s="1"/>
  <c r="Z171" i="1" s="1"/>
  <c r="AB171" i="1" s="1"/>
  <c r="AD171" i="1" s="1"/>
  <c r="AF171" i="1" s="1"/>
  <c r="AH171" i="1" s="1"/>
  <c r="AJ171" i="1" s="1"/>
  <c r="AL171" i="1" s="1"/>
  <c r="AN171" i="1" s="1"/>
  <c r="AP171" i="1" s="1"/>
  <c r="F170" i="1"/>
  <c r="H170" i="1" s="1"/>
  <c r="J170" i="1" s="1"/>
  <c r="L170" i="1" s="1"/>
  <c r="N170" i="1" s="1"/>
  <c r="P170" i="1" s="1"/>
  <c r="R170" i="1" s="1"/>
  <c r="T170" i="1" s="1"/>
  <c r="V170" i="1" s="1"/>
  <c r="X170" i="1" s="1"/>
  <c r="Z170" i="1" s="1"/>
  <c r="AB170" i="1" s="1"/>
  <c r="AD170" i="1" s="1"/>
  <c r="AF170" i="1" s="1"/>
  <c r="AH170" i="1" s="1"/>
  <c r="AJ170" i="1" s="1"/>
  <c r="AL170" i="1" s="1"/>
  <c r="AN170" i="1" s="1"/>
  <c r="AP170" i="1" s="1"/>
  <c r="F169" i="1"/>
  <c r="H169" i="1" s="1"/>
  <c r="J169" i="1" s="1"/>
  <c r="L169" i="1" s="1"/>
  <c r="N169" i="1" s="1"/>
  <c r="P169" i="1" s="1"/>
  <c r="R169" i="1" s="1"/>
  <c r="T169" i="1" s="1"/>
  <c r="V169" i="1" s="1"/>
  <c r="X169" i="1" s="1"/>
  <c r="Z169" i="1" s="1"/>
  <c r="AB169" i="1" s="1"/>
  <c r="AD169" i="1" s="1"/>
  <c r="AF169" i="1" s="1"/>
  <c r="AH169" i="1" s="1"/>
  <c r="AJ169" i="1" s="1"/>
  <c r="AL169" i="1" s="1"/>
  <c r="AN169" i="1" s="1"/>
  <c r="AP169" i="1" s="1"/>
  <c r="F168" i="1"/>
  <c r="H168" i="1" s="1"/>
  <c r="J168" i="1" s="1"/>
  <c r="L168" i="1" s="1"/>
  <c r="N168" i="1" s="1"/>
  <c r="P168" i="1" s="1"/>
  <c r="R168" i="1" s="1"/>
  <c r="T168" i="1" s="1"/>
  <c r="V168" i="1" s="1"/>
  <c r="X168" i="1" s="1"/>
  <c r="Z168" i="1" s="1"/>
  <c r="AB168" i="1" s="1"/>
  <c r="AD168" i="1" s="1"/>
  <c r="AF168" i="1" s="1"/>
  <c r="AH168" i="1" s="1"/>
  <c r="AJ168" i="1" s="1"/>
  <c r="AL168" i="1" s="1"/>
  <c r="AN168" i="1" s="1"/>
  <c r="AP168" i="1" s="1"/>
  <c r="F167" i="1"/>
  <c r="H167" i="1" s="1"/>
  <c r="J167" i="1" s="1"/>
  <c r="L167" i="1" s="1"/>
  <c r="N167" i="1" s="1"/>
  <c r="P167" i="1" s="1"/>
  <c r="R167" i="1" s="1"/>
  <c r="T167" i="1" s="1"/>
  <c r="V167" i="1" s="1"/>
  <c r="X167" i="1" s="1"/>
  <c r="Z167" i="1" s="1"/>
  <c r="AB167" i="1" s="1"/>
  <c r="AD167" i="1" s="1"/>
  <c r="AF167" i="1" s="1"/>
  <c r="AH167" i="1" s="1"/>
  <c r="AJ167" i="1" s="1"/>
  <c r="AL167" i="1" s="1"/>
  <c r="AN167" i="1" s="1"/>
  <c r="AP167" i="1" s="1"/>
  <c r="F166" i="1"/>
  <c r="H166" i="1" s="1"/>
  <c r="J166" i="1" s="1"/>
  <c r="L166" i="1" s="1"/>
  <c r="N166" i="1" s="1"/>
  <c r="P166" i="1" s="1"/>
  <c r="R166" i="1" s="1"/>
  <c r="T166" i="1" s="1"/>
  <c r="V166" i="1" s="1"/>
  <c r="X166" i="1" s="1"/>
  <c r="Z166" i="1" s="1"/>
  <c r="AB166" i="1" s="1"/>
  <c r="AD166" i="1" s="1"/>
  <c r="AF166" i="1" s="1"/>
  <c r="AH166" i="1" s="1"/>
  <c r="AJ166" i="1" s="1"/>
  <c r="AL166" i="1" s="1"/>
  <c r="AN166" i="1" s="1"/>
  <c r="AP166" i="1" s="1"/>
  <c r="F165" i="1"/>
  <c r="H165" i="1" s="1"/>
  <c r="J165" i="1" s="1"/>
  <c r="L165" i="1" s="1"/>
  <c r="N165" i="1" s="1"/>
  <c r="P165" i="1" s="1"/>
  <c r="R165" i="1" s="1"/>
  <c r="T165" i="1" s="1"/>
  <c r="V165" i="1" s="1"/>
  <c r="X165" i="1" s="1"/>
  <c r="Z165" i="1" s="1"/>
  <c r="AB165" i="1" s="1"/>
  <c r="AD165" i="1" s="1"/>
  <c r="AF165" i="1" s="1"/>
  <c r="AH165" i="1" s="1"/>
  <c r="AJ165" i="1" s="1"/>
  <c r="AL165" i="1" s="1"/>
  <c r="AN165" i="1" s="1"/>
  <c r="AP165" i="1" s="1"/>
  <c r="F155" i="1"/>
  <c r="H155" i="1" s="1"/>
  <c r="J155" i="1" s="1"/>
  <c r="L155" i="1" s="1"/>
  <c r="N155" i="1" s="1"/>
  <c r="P155" i="1" s="1"/>
  <c r="R155" i="1" s="1"/>
  <c r="T155" i="1" s="1"/>
  <c r="V155" i="1" s="1"/>
  <c r="X155" i="1" s="1"/>
  <c r="Z155" i="1" s="1"/>
  <c r="AB155" i="1" s="1"/>
  <c r="AD155" i="1" s="1"/>
  <c r="AF155" i="1" s="1"/>
  <c r="AH155" i="1" s="1"/>
  <c r="AJ155" i="1" s="1"/>
  <c r="AL155" i="1" s="1"/>
  <c r="AN155" i="1" s="1"/>
  <c r="AP155" i="1" s="1"/>
  <c r="F154" i="1"/>
  <c r="H154" i="1" s="1"/>
  <c r="J154" i="1" s="1"/>
  <c r="L154" i="1" s="1"/>
  <c r="N154" i="1" s="1"/>
  <c r="P154" i="1" s="1"/>
  <c r="R154" i="1" s="1"/>
  <c r="T154" i="1" s="1"/>
  <c r="V154" i="1" s="1"/>
  <c r="X154" i="1" s="1"/>
  <c r="Z154" i="1" s="1"/>
  <c r="AB154" i="1" s="1"/>
  <c r="AD154" i="1" s="1"/>
  <c r="AF154" i="1" s="1"/>
  <c r="AH154" i="1" s="1"/>
  <c r="AJ154" i="1" s="1"/>
  <c r="AL154" i="1" s="1"/>
  <c r="AN154" i="1" s="1"/>
  <c r="AP154" i="1" s="1"/>
  <c r="F153" i="1"/>
  <c r="H153" i="1" s="1"/>
  <c r="J153" i="1" s="1"/>
  <c r="L153" i="1" s="1"/>
  <c r="N153" i="1" s="1"/>
  <c r="P153" i="1" s="1"/>
  <c r="R153" i="1" s="1"/>
  <c r="T153" i="1" s="1"/>
  <c r="V153" i="1" s="1"/>
  <c r="X153" i="1" s="1"/>
  <c r="Z153" i="1" s="1"/>
  <c r="AB153" i="1" s="1"/>
  <c r="AD153" i="1" s="1"/>
  <c r="AF153" i="1" s="1"/>
  <c r="AH153" i="1" s="1"/>
  <c r="AJ153" i="1" s="1"/>
  <c r="AL153" i="1" s="1"/>
  <c r="AN153" i="1" s="1"/>
  <c r="AP153" i="1" s="1"/>
  <c r="F152" i="1"/>
  <c r="H152" i="1" s="1"/>
  <c r="J152" i="1" s="1"/>
  <c r="L152" i="1" s="1"/>
  <c r="N152" i="1" s="1"/>
  <c r="P152" i="1" s="1"/>
  <c r="R152" i="1" s="1"/>
  <c r="T152" i="1" s="1"/>
  <c r="V152" i="1" s="1"/>
  <c r="X152" i="1" s="1"/>
  <c r="Z152" i="1" s="1"/>
  <c r="AB152" i="1" s="1"/>
  <c r="AD152" i="1" s="1"/>
  <c r="AF152" i="1" s="1"/>
  <c r="AH152" i="1" s="1"/>
  <c r="AJ152" i="1" s="1"/>
  <c r="AL152" i="1" s="1"/>
  <c r="AN152" i="1" s="1"/>
  <c r="AP152" i="1" s="1"/>
  <c r="F151" i="1"/>
  <c r="H151" i="1" s="1"/>
  <c r="J151" i="1" s="1"/>
  <c r="L151" i="1" s="1"/>
  <c r="N151" i="1" s="1"/>
  <c r="P151" i="1" s="1"/>
  <c r="R151" i="1" s="1"/>
  <c r="T151" i="1" s="1"/>
  <c r="V151" i="1" s="1"/>
  <c r="X151" i="1" s="1"/>
  <c r="Z151" i="1" s="1"/>
  <c r="AB151" i="1" s="1"/>
  <c r="AD151" i="1" s="1"/>
  <c r="AF151" i="1" s="1"/>
  <c r="AH151" i="1" s="1"/>
  <c r="AJ151" i="1" s="1"/>
  <c r="AL151" i="1" s="1"/>
  <c r="AN151" i="1" s="1"/>
  <c r="AP151" i="1" s="1"/>
  <c r="F150" i="1"/>
  <c r="H150" i="1" s="1"/>
  <c r="J150" i="1" s="1"/>
  <c r="L150" i="1" s="1"/>
  <c r="N150" i="1" s="1"/>
  <c r="P150" i="1" s="1"/>
  <c r="R150" i="1" s="1"/>
  <c r="T150" i="1" s="1"/>
  <c r="V150" i="1" s="1"/>
  <c r="X150" i="1" s="1"/>
  <c r="Z150" i="1" s="1"/>
  <c r="AB150" i="1" s="1"/>
  <c r="AD150" i="1" s="1"/>
  <c r="AF150" i="1" s="1"/>
  <c r="AH150" i="1" s="1"/>
  <c r="AJ150" i="1" s="1"/>
  <c r="AL150" i="1" s="1"/>
  <c r="AN150" i="1" s="1"/>
  <c r="AP150" i="1" s="1"/>
  <c r="F149" i="1"/>
  <c r="H149" i="1" s="1"/>
  <c r="J149" i="1" s="1"/>
  <c r="L149" i="1" s="1"/>
  <c r="N149" i="1" s="1"/>
  <c r="P149" i="1" s="1"/>
  <c r="R149" i="1" s="1"/>
  <c r="T149" i="1" s="1"/>
  <c r="V149" i="1" s="1"/>
  <c r="X149" i="1" s="1"/>
  <c r="Z149" i="1" s="1"/>
  <c r="AB149" i="1" s="1"/>
  <c r="AD149" i="1" s="1"/>
  <c r="AF149" i="1" s="1"/>
  <c r="AH149" i="1" s="1"/>
  <c r="AJ149" i="1" s="1"/>
  <c r="AL149" i="1" s="1"/>
  <c r="AN149" i="1" s="1"/>
  <c r="AP149" i="1" s="1"/>
  <c r="F148" i="1"/>
  <c r="H148" i="1" s="1"/>
  <c r="J148" i="1" s="1"/>
  <c r="L148" i="1" s="1"/>
  <c r="N148" i="1" s="1"/>
  <c r="P148" i="1" s="1"/>
  <c r="R148" i="1" s="1"/>
  <c r="T148" i="1" s="1"/>
  <c r="V148" i="1" s="1"/>
  <c r="X148" i="1" s="1"/>
  <c r="Z148" i="1" s="1"/>
  <c r="AB148" i="1" s="1"/>
  <c r="AD148" i="1" s="1"/>
  <c r="AF148" i="1" s="1"/>
  <c r="AH148" i="1" s="1"/>
  <c r="AJ148" i="1" s="1"/>
  <c r="AL148" i="1" s="1"/>
  <c r="AN148" i="1" s="1"/>
  <c r="AP148" i="1" s="1"/>
  <c r="F147" i="1"/>
  <c r="H147" i="1" s="1"/>
  <c r="J147" i="1" s="1"/>
  <c r="L147" i="1" s="1"/>
  <c r="N147" i="1" s="1"/>
  <c r="P147" i="1" s="1"/>
  <c r="R147" i="1" s="1"/>
  <c r="T147" i="1" s="1"/>
  <c r="V147" i="1" s="1"/>
  <c r="X147" i="1" s="1"/>
  <c r="Z147" i="1" s="1"/>
  <c r="AB147" i="1" s="1"/>
  <c r="AD147" i="1" s="1"/>
  <c r="AF147" i="1" s="1"/>
  <c r="AH147" i="1" s="1"/>
  <c r="AJ147" i="1" s="1"/>
  <c r="AL147" i="1" s="1"/>
  <c r="AN147" i="1" s="1"/>
  <c r="AP147" i="1" s="1"/>
  <c r="F146" i="1"/>
  <c r="H146" i="1" s="1"/>
  <c r="J146" i="1" s="1"/>
  <c r="L146" i="1" s="1"/>
  <c r="N146" i="1" s="1"/>
  <c r="P146" i="1" s="1"/>
  <c r="R146" i="1" s="1"/>
  <c r="T146" i="1" s="1"/>
  <c r="V146" i="1" s="1"/>
  <c r="X146" i="1" s="1"/>
  <c r="Z146" i="1" s="1"/>
  <c r="AB146" i="1" s="1"/>
  <c r="AD146" i="1" s="1"/>
  <c r="AF146" i="1" s="1"/>
  <c r="AH146" i="1" s="1"/>
  <c r="AJ146" i="1" s="1"/>
  <c r="AL146" i="1" s="1"/>
  <c r="AN146" i="1" s="1"/>
  <c r="AP146" i="1" s="1"/>
  <c r="F145" i="1"/>
  <c r="H145" i="1" s="1"/>
  <c r="J145" i="1" s="1"/>
  <c r="L145" i="1" s="1"/>
  <c r="N145" i="1" s="1"/>
  <c r="P145" i="1" s="1"/>
  <c r="R145" i="1" s="1"/>
  <c r="T145" i="1" s="1"/>
  <c r="V145" i="1" s="1"/>
  <c r="X145" i="1" s="1"/>
  <c r="Z145" i="1" s="1"/>
  <c r="AB145" i="1" s="1"/>
  <c r="AD145" i="1" s="1"/>
  <c r="AF145" i="1" s="1"/>
  <c r="AH145" i="1" s="1"/>
  <c r="AJ145" i="1" s="1"/>
  <c r="AL145" i="1" s="1"/>
  <c r="AN145" i="1" s="1"/>
  <c r="AP145" i="1" s="1"/>
  <c r="F144" i="1"/>
  <c r="H144" i="1" s="1"/>
  <c r="J144" i="1" s="1"/>
  <c r="L144" i="1" s="1"/>
  <c r="N144" i="1" s="1"/>
  <c r="P144" i="1" s="1"/>
  <c r="R144" i="1" s="1"/>
  <c r="T144" i="1" s="1"/>
  <c r="V144" i="1" s="1"/>
  <c r="X144" i="1" s="1"/>
  <c r="Z144" i="1" s="1"/>
  <c r="AB144" i="1" s="1"/>
  <c r="AD144" i="1" s="1"/>
  <c r="AF144" i="1" s="1"/>
  <c r="AH144" i="1" s="1"/>
  <c r="AJ144" i="1" s="1"/>
  <c r="AL144" i="1" s="1"/>
  <c r="AN144" i="1" s="1"/>
  <c r="AP144" i="1" s="1"/>
  <c r="F143" i="1"/>
  <c r="H143" i="1" s="1"/>
  <c r="J143" i="1" s="1"/>
  <c r="L143" i="1" s="1"/>
  <c r="N143" i="1" s="1"/>
  <c r="P143" i="1" s="1"/>
  <c r="R143" i="1" s="1"/>
  <c r="T143" i="1" s="1"/>
  <c r="V143" i="1" s="1"/>
  <c r="X143" i="1" s="1"/>
  <c r="Z143" i="1" s="1"/>
  <c r="AB143" i="1" s="1"/>
  <c r="AD143" i="1" s="1"/>
  <c r="AF143" i="1" s="1"/>
  <c r="AH143" i="1" s="1"/>
  <c r="AJ143" i="1" s="1"/>
  <c r="AL143" i="1" s="1"/>
  <c r="AN143" i="1" s="1"/>
  <c r="AP143" i="1" s="1"/>
  <c r="F125" i="1"/>
  <c r="H125" i="1" s="1"/>
  <c r="J125" i="1" s="1"/>
  <c r="L125" i="1" s="1"/>
  <c r="N125" i="1" s="1"/>
  <c r="P125" i="1" s="1"/>
  <c r="R125" i="1" s="1"/>
  <c r="T125" i="1" s="1"/>
  <c r="V125" i="1" s="1"/>
  <c r="X125" i="1" s="1"/>
  <c r="Z125" i="1" s="1"/>
  <c r="AB125" i="1" s="1"/>
  <c r="AD125" i="1" s="1"/>
  <c r="AF125" i="1" s="1"/>
  <c r="AH125" i="1" s="1"/>
  <c r="AJ125" i="1" s="1"/>
  <c r="AL125" i="1" s="1"/>
  <c r="AN125" i="1" s="1"/>
  <c r="AP125" i="1" s="1"/>
  <c r="F124" i="1"/>
  <c r="H124" i="1" s="1"/>
  <c r="J124" i="1" s="1"/>
  <c r="L124" i="1" s="1"/>
  <c r="N124" i="1" s="1"/>
  <c r="P124" i="1" s="1"/>
  <c r="R124" i="1" s="1"/>
  <c r="T124" i="1" s="1"/>
  <c r="V124" i="1" s="1"/>
  <c r="X124" i="1" s="1"/>
  <c r="Z124" i="1" s="1"/>
  <c r="AB124" i="1" s="1"/>
  <c r="AD124" i="1" s="1"/>
  <c r="AF124" i="1" s="1"/>
  <c r="AH124" i="1" s="1"/>
  <c r="AJ124" i="1" s="1"/>
  <c r="AL124" i="1" s="1"/>
  <c r="AN124" i="1" s="1"/>
  <c r="AP124" i="1" s="1"/>
  <c r="F121" i="1"/>
  <c r="H121" i="1" s="1"/>
  <c r="J121" i="1" s="1"/>
  <c r="L121" i="1" s="1"/>
  <c r="N121" i="1" s="1"/>
  <c r="P121" i="1" s="1"/>
  <c r="R121" i="1" s="1"/>
  <c r="T121" i="1" s="1"/>
  <c r="V121" i="1" s="1"/>
  <c r="X121" i="1" s="1"/>
  <c r="Z121" i="1" s="1"/>
  <c r="AB121" i="1" s="1"/>
  <c r="AD121" i="1" s="1"/>
  <c r="AF121" i="1" s="1"/>
  <c r="AH121" i="1" s="1"/>
  <c r="AJ121" i="1" s="1"/>
  <c r="AL121" i="1" s="1"/>
  <c r="AN121" i="1" s="1"/>
  <c r="AP121" i="1" s="1"/>
  <c r="F118" i="1"/>
  <c r="H118" i="1" s="1"/>
  <c r="J118" i="1" s="1"/>
  <c r="L118" i="1" s="1"/>
  <c r="N118" i="1" s="1"/>
  <c r="P118" i="1" s="1"/>
  <c r="R118" i="1" s="1"/>
  <c r="T118" i="1" s="1"/>
  <c r="V118" i="1" s="1"/>
  <c r="X118" i="1" s="1"/>
  <c r="Z118" i="1" s="1"/>
  <c r="AB118" i="1" s="1"/>
  <c r="AD118" i="1" s="1"/>
  <c r="AF118" i="1" s="1"/>
  <c r="AH118" i="1" s="1"/>
  <c r="AJ118" i="1" s="1"/>
  <c r="AL118" i="1" s="1"/>
  <c r="AN118" i="1" s="1"/>
  <c r="AP118" i="1" s="1"/>
  <c r="F115" i="1"/>
  <c r="H115" i="1" s="1"/>
  <c r="J115" i="1" s="1"/>
  <c r="L115" i="1" s="1"/>
  <c r="N115" i="1" s="1"/>
  <c r="P115" i="1" s="1"/>
  <c r="R115" i="1" s="1"/>
  <c r="T115" i="1" s="1"/>
  <c r="V115" i="1" s="1"/>
  <c r="X115" i="1" s="1"/>
  <c r="Z115" i="1" s="1"/>
  <c r="AB115" i="1" s="1"/>
  <c r="AD115" i="1" s="1"/>
  <c r="AF115" i="1" s="1"/>
  <c r="AH115" i="1" s="1"/>
  <c r="AJ115" i="1" s="1"/>
  <c r="AL115" i="1" s="1"/>
  <c r="AN115" i="1" s="1"/>
  <c r="AP115" i="1" s="1"/>
  <c r="F114" i="1"/>
  <c r="H114" i="1" s="1"/>
  <c r="J114" i="1" s="1"/>
  <c r="L114" i="1" s="1"/>
  <c r="N114" i="1" s="1"/>
  <c r="P114" i="1" s="1"/>
  <c r="R114" i="1" s="1"/>
  <c r="T114" i="1" s="1"/>
  <c r="V114" i="1" s="1"/>
  <c r="X114" i="1" s="1"/>
  <c r="Z114" i="1" s="1"/>
  <c r="AB114" i="1" s="1"/>
  <c r="AD114" i="1" s="1"/>
  <c r="AF114" i="1" s="1"/>
  <c r="AH114" i="1" s="1"/>
  <c r="AJ114" i="1" s="1"/>
  <c r="AL114" i="1" s="1"/>
  <c r="AN114" i="1" s="1"/>
  <c r="AP114" i="1" s="1"/>
  <c r="F113" i="1"/>
  <c r="H113" i="1" s="1"/>
  <c r="J113" i="1" s="1"/>
  <c r="L113" i="1" s="1"/>
  <c r="N113" i="1" s="1"/>
  <c r="P113" i="1" s="1"/>
  <c r="R113" i="1" s="1"/>
  <c r="T113" i="1" s="1"/>
  <c r="V113" i="1" s="1"/>
  <c r="X113" i="1" s="1"/>
  <c r="Z113" i="1" s="1"/>
  <c r="AB113" i="1" s="1"/>
  <c r="AD113" i="1" s="1"/>
  <c r="AF113" i="1" s="1"/>
  <c r="AH113" i="1" s="1"/>
  <c r="AJ113" i="1" s="1"/>
  <c r="AL113" i="1" s="1"/>
  <c r="AN113" i="1" s="1"/>
  <c r="AP113" i="1" s="1"/>
  <c r="F110" i="1"/>
  <c r="H110" i="1" s="1"/>
  <c r="J110" i="1" s="1"/>
  <c r="L110" i="1" s="1"/>
  <c r="N110" i="1" s="1"/>
  <c r="P110" i="1" s="1"/>
  <c r="R110" i="1" s="1"/>
  <c r="T110" i="1" s="1"/>
  <c r="V110" i="1" s="1"/>
  <c r="X110" i="1" s="1"/>
  <c r="Z110" i="1" s="1"/>
  <c r="AB110" i="1" s="1"/>
  <c r="AD110" i="1" s="1"/>
  <c r="AF110" i="1" s="1"/>
  <c r="AH110" i="1" s="1"/>
  <c r="AJ110" i="1" s="1"/>
  <c r="AL110" i="1" s="1"/>
  <c r="AN110" i="1" s="1"/>
  <c r="AP110" i="1" s="1"/>
  <c r="F108" i="1"/>
  <c r="H108" i="1" s="1"/>
  <c r="J108" i="1" s="1"/>
  <c r="L108" i="1" s="1"/>
  <c r="N108" i="1" s="1"/>
  <c r="P108" i="1" s="1"/>
  <c r="R108" i="1" s="1"/>
  <c r="T108" i="1" s="1"/>
  <c r="V108" i="1" s="1"/>
  <c r="X108" i="1" s="1"/>
  <c r="Z108" i="1" s="1"/>
  <c r="AB108" i="1" s="1"/>
  <c r="AD108" i="1" s="1"/>
  <c r="AF108" i="1" s="1"/>
  <c r="AH108" i="1" s="1"/>
  <c r="AJ108" i="1" s="1"/>
  <c r="AL108" i="1" s="1"/>
  <c r="AN108" i="1" s="1"/>
  <c r="AP108" i="1" s="1"/>
  <c r="F107" i="1"/>
  <c r="H107" i="1" s="1"/>
  <c r="J107" i="1" s="1"/>
  <c r="L107" i="1" s="1"/>
  <c r="N107" i="1" s="1"/>
  <c r="P107" i="1" s="1"/>
  <c r="R107" i="1" s="1"/>
  <c r="T107" i="1" s="1"/>
  <c r="V107" i="1" s="1"/>
  <c r="X107" i="1" s="1"/>
  <c r="Z107" i="1" s="1"/>
  <c r="AB107" i="1" s="1"/>
  <c r="AD107" i="1" s="1"/>
  <c r="AF107" i="1" s="1"/>
  <c r="AH107" i="1" s="1"/>
  <c r="AJ107" i="1" s="1"/>
  <c r="AL107" i="1" s="1"/>
  <c r="AN107" i="1" s="1"/>
  <c r="AP107" i="1" s="1"/>
  <c r="F105" i="1"/>
  <c r="H105" i="1" s="1"/>
  <c r="J105" i="1" s="1"/>
  <c r="L105" i="1" s="1"/>
  <c r="N105" i="1" s="1"/>
  <c r="P105" i="1" s="1"/>
  <c r="R105" i="1" s="1"/>
  <c r="T105" i="1" s="1"/>
  <c r="V105" i="1" s="1"/>
  <c r="X105" i="1" s="1"/>
  <c r="Z105" i="1" s="1"/>
  <c r="AB105" i="1" s="1"/>
  <c r="AD105" i="1" s="1"/>
  <c r="AF105" i="1" s="1"/>
  <c r="AH105" i="1" s="1"/>
  <c r="AJ105" i="1" s="1"/>
  <c r="AL105" i="1" s="1"/>
  <c r="AN105" i="1" s="1"/>
  <c r="AP105" i="1" s="1"/>
  <c r="F104" i="1"/>
  <c r="H104" i="1" s="1"/>
  <c r="J104" i="1" s="1"/>
  <c r="L104" i="1" s="1"/>
  <c r="N104" i="1" s="1"/>
  <c r="P104" i="1" s="1"/>
  <c r="R104" i="1" s="1"/>
  <c r="T104" i="1" s="1"/>
  <c r="V104" i="1" s="1"/>
  <c r="X104" i="1" s="1"/>
  <c r="Z104" i="1" s="1"/>
  <c r="AB104" i="1" s="1"/>
  <c r="AD104" i="1" s="1"/>
  <c r="AF104" i="1" s="1"/>
  <c r="AH104" i="1" s="1"/>
  <c r="AJ104" i="1" s="1"/>
  <c r="AL104" i="1" s="1"/>
  <c r="AN104" i="1" s="1"/>
  <c r="AP104" i="1" s="1"/>
  <c r="F102" i="1"/>
  <c r="H102" i="1" s="1"/>
  <c r="J102" i="1" s="1"/>
  <c r="L102" i="1" s="1"/>
  <c r="N102" i="1" s="1"/>
  <c r="P102" i="1" s="1"/>
  <c r="R102" i="1" s="1"/>
  <c r="T102" i="1" s="1"/>
  <c r="V102" i="1" s="1"/>
  <c r="X102" i="1" s="1"/>
  <c r="Z102" i="1" s="1"/>
  <c r="AB102" i="1" s="1"/>
  <c r="AD102" i="1" s="1"/>
  <c r="AF102" i="1" s="1"/>
  <c r="AH102" i="1" s="1"/>
  <c r="AJ102" i="1" s="1"/>
  <c r="AL102" i="1" s="1"/>
  <c r="AN102" i="1" s="1"/>
  <c r="AP102" i="1" s="1"/>
  <c r="F101" i="1"/>
  <c r="H101" i="1" s="1"/>
  <c r="J101" i="1" s="1"/>
  <c r="L101" i="1" s="1"/>
  <c r="N101" i="1" s="1"/>
  <c r="P101" i="1" s="1"/>
  <c r="R101" i="1" s="1"/>
  <c r="T101" i="1" s="1"/>
  <c r="V101" i="1" s="1"/>
  <c r="X101" i="1" s="1"/>
  <c r="Z101" i="1" s="1"/>
  <c r="AB101" i="1" s="1"/>
  <c r="AD101" i="1" s="1"/>
  <c r="AF101" i="1" s="1"/>
  <c r="AH101" i="1" s="1"/>
  <c r="AJ101" i="1" s="1"/>
  <c r="AL101" i="1" s="1"/>
  <c r="AN101" i="1" s="1"/>
  <c r="AP101" i="1" s="1"/>
  <c r="F100" i="1"/>
  <c r="H100" i="1" s="1"/>
  <c r="J100" i="1" s="1"/>
  <c r="L100" i="1" s="1"/>
  <c r="N100" i="1" s="1"/>
  <c r="P100" i="1" s="1"/>
  <c r="R100" i="1" s="1"/>
  <c r="T100" i="1" s="1"/>
  <c r="V100" i="1" s="1"/>
  <c r="X100" i="1" s="1"/>
  <c r="Z100" i="1" s="1"/>
  <c r="AB100" i="1" s="1"/>
  <c r="AD100" i="1" s="1"/>
  <c r="AF100" i="1" s="1"/>
  <c r="AH100" i="1" s="1"/>
  <c r="AJ100" i="1" s="1"/>
  <c r="AL100" i="1" s="1"/>
  <c r="AN100" i="1" s="1"/>
  <c r="AP100" i="1" s="1"/>
  <c r="F99" i="1"/>
  <c r="H99" i="1" s="1"/>
  <c r="J99" i="1" s="1"/>
  <c r="L99" i="1" s="1"/>
  <c r="N99" i="1" s="1"/>
  <c r="P99" i="1" s="1"/>
  <c r="R99" i="1" s="1"/>
  <c r="T99" i="1" s="1"/>
  <c r="V99" i="1" s="1"/>
  <c r="X99" i="1" s="1"/>
  <c r="Z99" i="1" s="1"/>
  <c r="AB99" i="1" s="1"/>
  <c r="AD99" i="1" s="1"/>
  <c r="AF99" i="1" s="1"/>
  <c r="AH99" i="1" s="1"/>
  <c r="AJ99" i="1" s="1"/>
  <c r="AL99" i="1" s="1"/>
  <c r="AN99" i="1" s="1"/>
  <c r="AP99" i="1" s="1"/>
  <c r="F98" i="1"/>
  <c r="H98" i="1" s="1"/>
  <c r="J98" i="1" s="1"/>
  <c r="L98" i="1" s="1"/>
  <c r="N98" i="1" s="1"/>
  <c r="P98" i="1" s="1"/>
  <c r="R98" i="1" s="1"/>
  <c r="T98" i="1" s="1"/>
  <c r="V98" i="1" s="1"/>
  <c r="X98" i="1" s="1"/>
  <c r="Z98" i="1" s="1"/>
  <c r="AB98" i="1" s="1"/>
  <c r="AD98" i="1" s="1"/>
  <c r="AF98" i="1" s="1"/>
  <c r="AH98" i="1" s="1"/>
  <c r="AJ98" i="1" s="1"/>
  <c r="AL98" i="1" s="1"/>
  <c r="AN98" i="1" s="1"/>
  <c r="AP98" i="1" s="1"/>
  <c r="F96" i="1"/>
  <c r="H96" i="1" s="1"/>
  <c r="J96" i="1" s="1"/>
  <c r="L96" i="1" s="1"/>
  <c r="N96" i="1" s="1"/>
  <c r="P96" i="1" s="1"/>
  <c r="R96" i="1" s="1"/>
  <c r="T96" i="1" s="1"/>
  <c r="V96" i="1" s="1"/>
  <c r="X96" i="1" s="1"/>
  <c r="Z96" i="1" s="1"/>
  <c r="AB96" i="1" s="1"/>
  <c r="AD96" i="1" s="1"/>
  <c r="AF96" i="1" s="1"/>
  <c r="AH96" i="1" s="1"/>
  <c r="AJ96" i="1" s="1"/>
  <c r="AL96" i="1" s="1"/>
  <c r="AN96" i="1" s="1"/>
  <c r="AP96" i="1" s="1"/>
  <c r="F95" i="1"/>
  <c r="H95" i="1" s="1"/>
  <c r="J95" i="1" s="1"/>
  <c r="L95" i="1" s="1"/>
  <c r="N95" i="1" s="1"/>
  <c r="P95" i="1" s="1"/>
  <c r="R95" i="1" s="1"/>
  <c r="T95" i="1" s="1"/>
  <c r="V95" i="1" s="1"/>
  <c r="X95" i="1" s="1"/>
  <c r="Z95" i="1" s="1"/>
  <c r="AB95" i="1" s="1"/>
  <c r="AD95" i="1" s="1"/>
  <c r="AF95" i="1" s="1"/>
  <c r="AH95" i="1" s="1"/>
  <c r="AJ95" i="1" s="1"/>
  <c r="AL95" i="1" s="1"/>
  <c r="AN95" i="1" s="1"/>
  <c r="AP95" i="1" s="1"/>
  <c r="F93" i="1"/>
  <c r="H93" i="1" s="1"/>
  <c r="J93" i="1" s="1"/>
  <c r="L93" i="1" s="1"/>
  <c r="N93" i="1" s="1"/>
  <c r="P93" i="1" s="1"/>
  <c r="R93" i="1" s="1"/>
  <c r="T93" i="1" s="1"/>
  <c r="V93" i="1" s="1"/>
  <c r="X93" i="1" s="1"/>
  <c r="Z93" i="1" s="1"/>
  <c r="AB93" i="1" s="1"/>
  <c r="AD93" i="1" s="1"/>
  <c r="AF93" i="1" s="1"/>
  <c r="AH93" i="1" s="1"/>
  <c r="AJ93" i="1" s="1"/>
  <c r="AL93" i="1" s="1"/>
  <c r="AN93" i="1" s="1"/>
  <c r="AP93" i="1" s="1"/>
  <c r="F81" i="1"/>
  <c r="H81" i="1" s="1"/>
  <c r="J81" i="1" s="1"/>
  <c r="L81" i="1" s="1"/>
  <c r="N81" i="1" s="1"/>
  <c r="P81" i="1" s="1"/>
  <c r="R81" i="1" s="1"/>
  <c r="T81" i="1" s="1"/>
  <c r="V81" i="1" s="1"/>
  <c r="X81" i="1" s="1"/>
  <c r="Z81" i="1" s="1"/>
  <c r="AB81" i="1" s="1"/>
  <c r="AD81" i="1" s="1"/>
  <c r="AF81" i="1" s="1"/>
  <c r="AH81" i="1" s="1"/>
  <c r="AJ81" i="1" s="1"/>
  <c r="AL81" i="1" s="1"/>
  <c r="AN81" i="1" s="1"/>
  <c r="AP81" i="1" s="1"/>
  <c r="F80" i="1"/>
  <c r="H80" i="1" s="1"/>
  <c r="J80" i="1" s="1"/>
  <c r="L80" i="1" s="1"/>
  <c r="N80" i="1" s="1"/>
  <c r="P80" i="1" s="1"/>
  <c r="R80" i="1" s="1"/>
  <c r="T80" i="1" s="1"/>
  <c r="V80" i="1" s="1"/>
  <c r="X80" i="1" s="1"/>
  <c r="Z80" i="1" s="1"/>
  <c r="AB80" i="1" s="1"/>
  <c r="AD80" i="1" s="1"/>
  <c r="AF80" i="1" s="1"/>
  <c r="AH80" i="1" s="1"/>
  <c r="AJ80" i="1" s="1"/>
  <c r="AL80" i="1" s="1"/>
  <c r="AN80" i="1" s="1"/>
  <c r="AP80" i="1" s="1"/>
  <c r="F79" i="1"/>
  <c r="H79" i="1" s="1"/>
  <c r="J79" i="1" s="1"/>
  <c r="L79" i="1" s="1"/>
  <c r="N79" i="1" s="1"/>
  <c r="P79" i="1" s="1"/>
  <c r="R79" i="1" s="1"/>
  <c r="T79" i="1" s="1"/>
  <c r="V79" i="1" s="1"/>
  <c r="X79" i="1" s="1"/>
  <c r="Z79" i="1" s="1"/>
  <c r="AB79" i="1" s="1"/>
  <c r="AD79" i="1" s="1"/>
  <c r="AF79" i="1" s="1"/>
  <c r="AH79" i="1" s="1"/>
  <c r="AJ79" i="1" s="1"/>
  <c r="AL79" i="1" s="1"/>
  <c r="AN79" i="1" s="1"/>
  <c r="AP79" i="1" s="1"/>
  <c r="F78" i="1"/>
  <c r="H78" i="1" s="1"/>
  <c r="J78" i="1" s="1"/>
  <c r="L78" i="1" s="1"/>
  <c r="N78" i="1" s="1"/>
  <c r="P78" i="1" s="1"/>
  <c r="R78" i="1" s="1"/>
  <c r="T78" i="1" s="1"/>
  <c r="V78" i="1" s="1"/>
  <c r="X78" i="1" s="1"/>
  <c r="Z78" i="1" s="1"/>
  <c r="AB78" i="1" s="1"/>
  <c r="AD78" i="1" s="1"/>
  <c r="AF78" i="1" s="1"/>
  <c r="AH78" i="1" s="1"/>
  <c r="AJ78" i="1" s="1"/>
  <c r="AL78" i="1" s="1"/>
  <c r="AN78" i="1" s="1"/>
  <c r="AP78" i="1" s="1"/>
  <c r="F77" i="1"/>
  <c r="H77" i="1" s="1"/>
  <c r="J77" i="1" s="1"/>
  <c r="L77" i="1" s="1"/>
  <c r="N77" i="1" s="1"/>
  <c r="P77" i="1" s="1"/>
  <c r="R77" i="1" s="1"/>
  <c r="T77" i="1" s="1"/>
  <c r="V77" i="1" s="1"/>
  <c r="X77" i="1" s="1"/>
  <c r="Z77" i="1" s="1"/>
  <c r="AB77" i="1" s="1"/>
  <c r="AD77" i="1" s="1"/>
  <c r="AF77" i="1" s="1"/>
  <c r="AH77" i="1" s="1"/>
  <c r="AJ77" i="1" s="1"/>
  <c r="AL77" i="1" s="1"/>
  <c r="AN77" i="1" s="1"/>
  <c r="AP77" i="1" s="1"/>
  <c r="F76" i="1"/>
  <c r="H76" i="1" s="1"/>
  <c r="J76" i="1" s="1"/>
  <c r="L76" i="1" s="1"/>
  <c r="N76" i="1" s="1"/>
  <c r="P76" i="1" s="1"/>
  <c r="R76" i="1" s="1"/>
  <c r="T76" i="1" s="1"/>
  <c r="V76" i="1" s="1"/>
  <c r="X76" i="1" s="1"/>
  <c r="Z76" i="1" s="1"/>
  <c r="AB76" i="1" s="1"/>
  <c r="AD76" i="1" s="1"/>
  <c r="AF76" i="1" s="1"/>
  <c r="AH76" i="1" s="1"/>
  <c r="AJ76" i="1" s="1"/>
  <c r="AL76" i="1" s="1"/>
  <c r="AN76" i="1" s="1"/>
  <c r="AP76" i="1" s="1"/>
  <c r="F75" i="1"/>
  <c r="H75" i="1" s="1"/>
  <c r="J75" i="1" s="1"/>
  <c r="L75" i="1" s="1"/>
  <c r="N75" i="1" s="1"/>
  <c r="P75" i="1" s="1"/>
  <c r="R75" i="1" s="1"/>
  <c r="T75" i="1" s="1"/>
  <c r="V75" i="1" s="1"/>
  <c r="X75" i="1" s="1"/>
  <c r="Z75" i="1" s="1"/>
  <c r="AB75" i="1" s="1"/>
  <c r="AD75" i="1" s="1"/>
  <c r="AF75" i="1" s="1"/>
  <c r="AH75" i="1" s="1"/>
  <c r="AJ75" i="1" s="1"/>
  <c r="AL75" i="1" s="1"/>
  <c r="AN75" i="1" s="1"/>
  <c r="AP75" i="1" s="1"/>
  <c r="F74" i="1"/>
  <c r="H74" i="1" s="1"/>
  <c r="J74" i="1" s="1"/>
  <c r="L74" i="1" s="1"/>
  <c r="N74" i="1" s="1"/>
  <c r="P74" i="1" s="1"/>
  <c r="R74" i="1" s="1"/>
  <c r="T74" i="1" s="1"/>
  <c r="V74" i="1" s="1"/>
  <c r="X74" i="1" s="1"/>
  <c r="Z74" i="1" s="1"/>
  <c r="AB74" i="1" s="1"/>
  <c r="AD74" i="1" s="1"/>
  <c r="AF74" i="1" s="1"/>
  <c r="AH74" i="1" s="1"/>
  <c r="AJ74" i="1" s="1"/>
  <c r="AL74" i="1" s="1"/>
  <c r="AN74" i="1" s="1"/>
  <c r="AP74" i="1" s="1"/>
  <c r="F73" i="1"/>
  <c r="H73" i="1" s="1"/>
  <c r="J73" i="1" s="1"/>
  <c r="L73" i="1" s="1"/>
  <c r="N73" i="1" s="1"/>
  <c r="P73" i="1" s="1"/>
  <c r="R73" i="1" s="1"/>
  <c r="T73" i="1" s="1"/>
  <c r="V73" i="1" s="1"/>
  <c r="X73" i="1" s="1"/>
  <c r="Z73" i="1" s="1"/>
  <c r="AB73" i="1" s="1"/>
  <c r="AD73" i="1" s="1"/>
  <c r="AF73" i="1" s="1"/>
  <c r="AH73" i="1" s="1"/>
  <c r="AJ73" i="1" s="1"/>
  <c r="AL73" i="1" s="1"/>
  <c r="AN73" i="1" s="1"/>
  <c r="AP73" i="1" s="1"/>
  <c r="F72" i="1"/>
  <c r="H72" i="1" s="1"/>
  <c r="J72" i="1" s="1"/>
  <c r="L72" i="1" s="1"/>
  <c r="N72" i="1" s="1"/>
  <c r="P72" i="1" s="1"/>
  <c r="R72" i="1" s="1"/>
  <c r="T72" i="1" s="1"/>
  <c r="V72" i="1" s="1"/>
  <c r="X72" i="1" s="1"/>
  <c r="Z72" i="1" s="1"/>
  <c r="AB72" i="1" s="1"/>
  <c r="AD72" i="1" s="1"/>
  <c r="AF72" i="1" s="1"/>
  <c r="AH72" i="1" s="1"/>
  <c r="AJ72" i="1" s="1"/>
  <c r="AL72" i="1" s="1"/>
  <c r="AN72" i="1" s="1"/>
  <c r="AP72" i="1" s="1"/>
  <c r="F71" i="1"/>
  <c r="H71" i="1" s="1"/>
  <c r="J71" i="1" s="1"/>
  <c r="L71" i="1" s="1"/>
  <c r="N71" i="1" s="1"/>
  <c r="P71" i="1" s="1"/>
  <c r="R71" i="1" s="1"/>
  <c r="T71" i="1" s="1"/>
  <c r="V71" i="1" s="1"/>
  <c r="X71" i="1" s="1"/>
  <c r="Z71" i="1" s="1"/>
  <c r="AB71" i="1" s="1"/>
  <c r="AD71" i="1" s="1"/>
  <c r="AF71" i="1" s="1"/>
  <c r="AH71" i="1" s="1"/>
  <c r="AJ71" i="1" s="1"/>
  <c r="AL71" i="1" s="1"/>
  <c r="AN71" i="1" s="1"/>
  <c r="AP71" i="1" s="1"/>
  <c r="F70" i="1"/>
  <c r="H70" i="1" s="1"/>
  <c r="J70" i="1" s="1"/>
  <c r="L70" i="1" s="1"/>
  <c r="N70" i="1" s="1"/>
  <c r="P70" i="1" s="1"/>
  <c r="R70" i="1" s="1"/>
  <c r="T70" i="1" s="1"/>
  <c r="V70" i="1" s="1"/>
  <c r="X70" i="1" s="1"/>
  <c r="Z70" i="1" s="1"/>
  <c r="AB70" i="1" s="1"/>
  <c r="AD70" i="1" s="1"/>
  <c r="AF70" i="1" s="1"/>
  <c r="AH70" i="1" s="1"/>
  <c r="AJ70" i="1" s="1"/>
  <c r="AL70" i="1" s="1"/>
  <c r="AN70" i="1" s="1"/>
  <c r="AP70" i="1" s="1"/>
  <c r="F69" i="1"/>
  <c r="H69" i="1" s="1"/>
  <c r="J69" i="1" s="1"/>
  <c r="L69" i="1" s="1"/>
  <c r="N69" i="1" s="1"/>
  <c r="P69" i="1" s="1"/>
  <c r="R69" i="1" s="1"/>
  <c r="T69" i="1" s="1"/>
  <c r="V69" i="1" s="1"/>
  <c r="X69" i="1" s="1"/>
  <c r="Z69" i="1" s="1"/>
  <c r="AB69" i="1" s="1"/>
  <c r="AD69" i="1" s="1"/>
  <c r="AF69" i="1" s="1"/>
  <c r="AH69" i="1" s="1"/>
  <c r="AJ69" i="1" s="1"/>
  <c r="AL69" i="1" s="1"/>
  <c r="AN69" i="1" s="1"/>
  <c r="AP69" i="1" s="1"/>
  <c r="F68" i="1"/>
  <c r="H68" i="1" s="1"/>
  <c r="J68" i="1" s="1"/>
  <c r="L68" i="1" s="1"/>
  <c r="N68" i="1" s="1"/>
  <c r="P68" i="1" s="1"/>
  <c r="R68" i="1" s="1"/>
  <c r="T68" i="1" s="1"/>
  <c r="V68" i="1" s="1"/>
  <c r="X68" i="1" s="1"/>
  <c r="Z68" i="1" s="1"/>
  <c r="AB68" i="1" s="1"/>
  <c r="AD68" i="1" s="1"/>
  <c r="AF68" i="1" s="1"/>
  <c r="AH68" i="1" s="1"/>
  <c r="AJ68" i="1" s="1"/>
  <c r="AL68" i="1" s="1"/>
  <c r="AN68" i="1" s="1"/>
  <c r="AP68" i="1" s="1"/>
  <c r="F65" i="1"/>
  <c r="H65" i="1" s="1"/>
  <c r="J65" i="1" s="1"/>
  <c r="L65" i="1" s="1"/>
  <c r="N65" i="1" s="1"/>
  <c r="P65" i="1" s="1"/>
  <c r="R65" i="1" s="1"/>
  <c r="T65" i="1" s="1"/>
  <c r="V65" i="1" s="1"/>
  <c r="X65" i="1" s="1"/>
  <c r="Z65" i="1" s="1"/>
  <c r="AB65" i="1" s="1"/>
  <c r="AD65" i="1" s="1"/>
  <c r="AF65" i="1" s="1"/>
  <c r="AH65" i="1" s="1"/>
  <c r="AJ65" i="1" s="1"/>
  <c r="AL65" i="1" s="1"/>
  <c r="AN65" i="1" s="1"/>
  <c r="AP65" i="1" s="1"/>
  <c r="F58" i="1"/>
  <c r="H58" i="1" s="1"/>
  <c r="J58" i="1" s="1"/>
  <c r="L58" i="1" s="1"/>
  <c r="N58" i="1" s="1"/>
  <c r="P58" i="1" s="1"/>
  <c r="R58" i="1" s="1"/>
  <c r="T58" i="1" s="1"/>
  <c r="V58" i="1" s="1"/>
  <c r="X58" i="1" s="1"/>
  <c r="Z58" i="1" s="1"/>
  <c r="AB58" i="1" s="1"/>
  <c r="AD58" i="1" s="1"/>
  <c r="AF58" i="1" s="1"/>
  <c r="AH58" i="1" s="1"/>
  <c r="AJ58" i="1" s="1"/>
  <c r="AL58" i="1" s="1"/>
  <c r="AN58" i="1" s="1"/>
  <c r="AP58" i="1" s="1"/>
  <c r="F57" i="1"/>
  <c r="H57" i="1" s="1"/>
  <c r="J57" i="1" s="1"/>
  <c r="L57" i="1" s="1"/>
  <c r="N57" i="1" s="1"/>
  <c r="P57" i="1" s="1"/>
  <c r="R57" i="1" s="1"/>
  <c r="T57" i="1" s="1"/>
  <c r="V57" i="1" s="1"/>
  <c r="X57" i="1" s="1"/>
  <c r="Z57" i="1" s="1"/>
  <c r="AB57" i="1" s="1"/>
  <c r="AD57" i="1" s="1"/>
  <c r="AF57" i="1" s="1"/>
  <c r="AH57" i="1" s="1"/>
  <c r="AJ57" i="1" s="1"/>
  <c r="AL57" i="1" s="1"/>
  <c r="AN57" i="1" s="1"/>
  <c r="AP57" i="1" s="1"/>
  <c r="F56" i="1"/>
  <c r="H56" i="1" s="1"/>
  <c r="J56" i="1" s="1"/>
  <c r="L56" i="1" s="1"/>
  <c r="N56" i="1" s="1"/>
  <c r="P56" i="1" s="1"/>
  <c r="R56" i="1" s="1"/>
  <c r="T56" i="1" s="1"/>
  <c r="V56" i="1" s="1"/>
  <c r="X56" i="1" s="1"/>
  <c r="Z56" i="1" s="1"/>
  <c r="AB56" i="1" s="1"/>
  <c r="AD56" i="1" s="1"/>
  <c r="AF56" i="1" s="1"/>
  <c r="AH56" i="1" s="1"/>
  <c r="AJ56" i="1" s="1"/>
  <c r="AL56" i="1" s="1"/>
  <c r="AN56" i="1" s="1"/>
  <c r="AP56" i="1" s="1"/>
  <c r="F53" i="1"/>
  <c r="H53" i="1" s="1"/>
  <c r="J53" i="1" s="1"/>
  <c r="L53" i="1" s="1"/>
  <c r="N53" i="1" s="1"/>
  <c r="P53" i="1" s="1"/>
  <c r="R53" i="1" s="1"/>
  <c r="T53" i="1" s="1"/>
  <c r="V53" i="1" s="1"/>
  <c r="X53" i="1" s="1"/>
  <c r="Z53" i="1" s="1"/>
  <c r="AB53" i="1" s="1"/>
  <c r="AD53" i="1" s="1"/>
  <c r="AF53" i="1" s="1"/>
  <c r="AH53" i="1" s="1"/>
  <c r="AJ53" i="1" s="1"/>
  <c r="AL53" i="1" s="1"/>
  <c r="AN53" i="1" s="1"/>
  <c r="AP53" i="1" s="1"/>
  <c r="F52" i="1"/>
  <c r="H52" i="1" s="1"/>
  <c r="J52" i="1" s="1"/>
  <c r="L52" i="1" s="1"/>
  <c r="N52" i="1" s="1"/>
  <c r="P52" i="1" s="1"/>
  <c r="R52" i="1" s="1"/>
  <c r="T52" i="1" s="1"/>
  <c r="V52" i="1" s="1"/>
  <c r="X52" i="1" s="1"/>
  <c r="Z52" i="1" s="1"/>
  <c r="AB52" i="1" s="1"/>
  <c r="AD52" i="1" s="1"/>
  <c r="AF52" i="1" s="1"/>
  <c r="AH52" i="1" s="1"/>
  <c r="AJ52" i="1" s="1"/>
  <c r="AL52" i="1" s="1"/>
  <c r="AN52" i="1" s="1"/>
  <c r="AP52" i="1" s="1"/>
  <c r="F51" i="1"/>
  <c r="H51" i="1" s="1"/>
  <c r="J51" i="1" s="1"/>
  <c r="L51" i="1" s="1"/>
  <c r="N51" i="1" s="1"/>
  <c r="P51" i="1" s="1"/>
  <c r="R51" i="1" s="1"/>
  <c r="T51" i="1" s="1"/>
  <c r="V51" i="1" s="1"/>
  <c r="X51" i="1" s="1"/>
  <c r="Z51" i="1" s="1"/>
  <c r="AB51" i="1" s="1"/>
  <c r="AD51" i="1" s="1"/>
  <c r="AF51" i="1" s="1"/>
  <c r="AH51" i="1" s="1"/>
  <c r="AJ51" i="1" s="1"/>
  <c r="AL51" i="1" s="1"/>
  <c r="AN51" i="1" s="1"/>
  <c r="AP51" i="1" s="1"/>
  <c r="F50" i="1"/>
  <c r="H50" i="1" s="1"/>
  <c r="J50" i="1" s="1"/>
  <c r="L50" i="1" s="1"/>
  <c r="N50" i="1" s="1"/>
  <c r="P50" i="1" s="1"/>
  <c r="R50" i="1" s="1"/>
  <c r="T50" i="1" s="1"/>
  <c r="V50" i="1" s="1"/>
  <c r="X50" i="1" s="1"/>
  <c r="Z50" i="1" s="1"/>
  <c r="AB50" i="1" s="1"/>
  <c r="AD50" i="1" s="1"/>
  <c r="AF50" i="1" s="1"/>
  <c r="AH50" i="1" s="1"/>
  <c r="AJ50" i="1" s="1"/>
  <c r="AL50" i="1" s="1"/>
  <c r="AN50" i="1" s="1"/>
  <c r="AP50" i="1" s="1"/>
  <c r="F49" i="1"/>
  <c r="H49" i="1" s="1"/>
  <c r="J49" i="1" s="1"/>
  <c r="L49" i="1" s="1"/>
  <c r="N49" i="1" s="1"/>
  <c r="P49" i="1" s="1"/>
  <c r="R49" i="1" s="1"/>
  <c r="T49" i="1" s="1"/>
  <c r="V49" i="1" s="1"/>
  <c r="X49" i="1" s="1"/>
  <c r="Z49" i="1" s="1"/>
  <c r="AB49" i="1" s="1"/>
  <c r="AD49" i="1" s="1"/>
  <c r="AF49" i="1" s="1"/>
  <c r="AH49" i="1" s="1"/>
  <c r="AJ49" i="1" s="1"/>
  <c r="AL49" i="1" s="1"/>
  <c r="AN49" i="1" s="1"/>
  <c r="AP49" i="1" s="1"/>
  <c r="F48" i="1"/>
  <c r="H48" i="1" s="1"/>
  <c r="J48" i="1" s="1"/>
  <c r="L48" i="1" s="1"/>
  <c r="N48" i="1" s="1"/>
  <c r="P48" i="1" s="1"/>
  <c r="R48" i="1" s="1"/>
  <c r="T48" i="1" s="1"/>
  <c r="V48" i="1" s="1"/>
  <c r="X48" i="1" s="1"/>
  <c r="Z48" i="1" s="1"/>
  <c r="AB48" i="1" s="1"/>
  <c r="AD48" i="1" s="1"/>
  <c r="AF48" i="1" s="1"/>
  <c r="AH48" i="1" s="1"/>
  <c r="AJ48" i="1" s="1"/>
  <c r="AL48" i="1" s="1"/>
  <c r="AN48" i="1" s="1"/>
  <c r="AP48" i="1" s="1"/>
  <c r="F47" i="1"/>
  <c r="H47" i="1" s="1"/>
  <c r="J47" i="1" s="1"/>
  <c r="L47" i="1" s="1"/>
  <c r="N47" i="1" s="1"/>
  <c r="P47" i="1" s="1"/>
  <c r="R47" i="1" s="1"/>
  <c r="T47" i="1" s="1"/>
  <c r="V47" i="1" s="1"/>
  <c r="X47" i="1" s="1"/>
  <c r="Z47" i="1" s="1"/>
  <c r="AB47" i="1" s="1"/>
  <c r="AD47" i="1" s="1"/>
  <c r="AF47" i="1" s="1"/>
  <c r="AH47" i="1" s="1"/>
  <c r="AJ47" i="1" s="1"/>
  <c r="AL47" i="1" s="1"/>
  <c r="AN47" i="1" s="1"/>
  <c r="AP47" i="1" s="1"/>
  <c r="F39" i="1"/>
  <c r="H39" i="1" s="1"/>
  <c r="J39" i="1" s="1"/>
  <c r="L39" i="1" s="1"/>
  <c r="N39" i="1" s="1"/>
  <c r="P39" i="1" s="1"/>
  <c r="R39" i="1" s="1"/>
  <c r="T39" i="1" s="1"/>
  <c r="V39" i="1" s="1"/>
  <c r="X39" i="1" s="1"/>
  <c r="Z39" i="1" s="1"/>
  <c r="AB39" i="1" s="1"/>
  <c r="AD39" i="1" s="1"/>
  <c r="AF39" i="1" s="1"/>
  <c r="AH39" i="1" s="1"/>
  <c r="AJ39" i="1" s="1"/>
  <c r="AL39" i="1" s="1"/>
  <c r="AN39" i="1" s="1"/>
  <c r="AP39" i="1" s="1"/>
  <c r="F38" i="1"/>
  <c r="H38" i="1" s="1"/>
  <c r="J38" i="1" s="1"/>
  <c r="L38" i="1" s="1"/>
  <c r="N38" i="1" s="1"/>
  <c r="P38" i="1" s="1"/>
  <c r="R38" i="1" s="1"/>
  <c r="T38" i="1" s="1"/>
  <c r="V38" i="1" s="1"/>
  <c r="X38" i="1" s="1"/>
  <c r="Z38" i="1" s="1"/>
  <c r="AB38" i="1" s="1"/>
  <c r="AD38" i="1" s="1"/>
  <c r="AF38" i="1" s="1"/>
  <c r="AH38" i="1" s="1"/>
  <c r="AJ38" i="1" s="1"/>
  <c r="AL38" i="1" s="1"/>
  <c r="AN38" i="1" s="1"/>
  <c r="AP38" i="1" s="1"/>
  <c r="F37" i="1"/>
  <c r="H37" i="1" s="1"/>
  <c r="J37" i="1" s="1"/>
  <c r="L37" i="1" s="1"/>
  <c r="N37" i="1" s="1"/>
  <c r="P37" i="1" s="1"/>
  <c r="R37" i="1" s="1"/>
  <c r="T37" i="1" s="1"/>
  <c r="V37" i="1" s="1"/>
  <c r="X37" i="1" s="1"/>
  <c r="Z37" i="1" s="1"/>
  <c r="AB37" i="1" s="1"/>
  <c r="AD37" i="1" s="1"/>
  <c r="AF37" i="1" s="1"/>
  <c r="AH37" i="1" s="1"/>
  <c r="AJ37" i="1" s="1"/>
  <c r="AL37" i="1" s="1"/>
  <c r="AN37" i="1" s="1"/>
  <c r="AP37" i="1" s="1"/>
  <c r="F34" i="1"/>
  <c r="H34" i="1" s="1"/>
  <c r="J34" i="1" s="1"/>
  <c r="L34" i="1" s="1"/>
  <c r="N34" i="1" s="1"/>
  <c r="P34" i="1" s="1"/>
  <c r="R34" i="1" s="1"/>
  <c r="T34" i="1" s="1"/>
  <c r="V34" i="1" s="1"/>
  <c r="X34" i="1" s="1"/>
  <c r="Z34" i="1" s="1"/>
  <c r="AB34" i="1" s="1"/>
  <c r="AD34" i="1" s="1"/>
  <c r="AF34" i="1" s="1"/>
  <c r="AH34" i="1" s="1"/>
  <c r="AJ34" i="1" s="1"/>
  <c r="AL34" i="1" s="1"/>
  <c r="AN34" i="1" s="1"/>
  <c r="AP34" i="1" s="1"/>
  <c r="F33" i="1"/>
  <c r="H33" i="1" s="1"/>
  <c r="J33" i="1" s="1"/>
  <c r="L33" i="1" s="1"/>
  <c r="N33" i="1" s="1"/>
  <c r="P33" i="1" s="1"/>
  <c r="R33" i="1" s="1"/>
  <c r="T33" i="1" s="1"/>
  <c r="V33" i="1" s="1"/>
  <c r="X33" i="1" s="1"/>
  <c r="Z33" i="1" s="1"/>
  <c r="AB33" i="1" s="1"/>
  <c r="AD33" i="1" s="1"/>
  <c r="AF33" i="1" s="1"/>
  <c r="AH33" i="1" s="1"/>
  <c r="AJ33" i="1" s="1"/>
  <c r="AL33" i="1" s="1"/>
  <c r="AN33" i="1" s="1"/>
  <c r="AP33" i="1" s="1"/>
  <c r="F25" i="1"/>
  <c r="H25" i="1" s="1"/>
  <c r="J25" i="1" s="1"/>
  <c r="L25" i="1" s="1"/>
  <c r="N25" i="1" s="1"/>
  <c r="P25" i="1" s="1"/>
  <c r="R25" i="1" s="1"/>
  <c r="T25" i="1" s="1"/>
  <c r="V25" i="1" s="1"/>
  <c r="X25" i="1" s="1"/>
  <c r="Z25" i="1" s="1"/>
  <c r="AB25" i="1" s="1"/>
  <c r="AD25" i="1" s="1"/>
  <c r="AF25" i="1" s="1"/>
  <c r="AH25" i="1" s="1"/>
  <c r="AJ25" i="1" s="1"/>
  <c r="AL25" i="1" s="1"/>
  <c r="AN25" i="1" s="1"/>
  <c r="AP25" i="1" s="1"/>
  <c r="F23" i="1"/>
  <c r="H23" i="1" s="1"/>
  <c r="J23" i="1" s="1"/>
  <c r="L23" i="1" s="1"/>
  <c r="N23" i="1" s="1"/>
  <c r="P23" i="1" s="1"/>
  <c r="R23" i="1" s="1"/>
  <c r="T23" i="1" s="1"/>
  <c r="V23" i="1" s="1"/>
  <c r="X23" i="1" s="1"/>
  <c r="Z23" i="1" s="1"/>
  <c r="AB23" i="1" s="1"/>
  <c r="AD23" i="1" s="1"/>
  <c r="AF23" i="1" s="1"/>
  <c r="AH23" i="1" s="1"/>
  <c r="AJ23" i="1" s="1"/>
  <c r="AL23" i="1" s="1"/>
  <c r="AN23" i="1" s="1"/>
  <c r="AP23" i="1" s="1"/>
  <c r="F22" i="1"/>
  <c r="H22" i="1" s="1"/>
  <c r="J22" i="1" s="1"/>
  <c r="L22" i="1" s="1"/>
  <c r="N22" i="1" s="1"/>
  <c r="P22" i="1" s="1"/>
  <c r="R22" i="1" s="1"/>
  <c r="T22" i="1" s="1"/>
  <c r="V22" i="1" s="1"/>
  <c r="X22" i="1" s="1"/>
  <c r="Z22" i="1" s="1"/>
  <c r="AB22" i="1" s="1"/>
  <c r="AD22" i="1" s="1"/>
  <c r="AF22" i="1" s="1"/>
  <c r="AH22" i="1" s="1"/>
  <c r="AJ22" i="1" s="1"/>
  <c r="AL22" i="1" s="1"/>
  <c r="AN22" i="1" s="1"/>
  <c r="AP22" i="1" s="1"/>
  <c r="F21" i="1"/>
  <c r="H21" i="1" s="1"/>
  <c r="J21" i="1" s="1"/>
  <c r="L21" i="1" s="1"/>
  <c r="N21" i="1" s="1"/>
  <c r="P21" i="1" s="1"/>
  <c r="R21" i="1" s="1"/>
  <c r="T21" i="1" s="1"/>
  <c r="V21" i="1" s="1"/>
  <c r="X21" i="1" s="1"/>
  <c r="Z21" i="1" s="1"/>
  <c r="AB21" i="1" s="1"/>
  <c r="AD21" i="1" s="1"/>
  <c r="AF21" i="1" s="1"/>
  <c r="AH21" i="1" s="1"/>
  <c r="AJ21" i="1" s="1"/>
  <c r="AL21" i="1" s="1"/>
  <c r="AN21" i="1" s="1"/>
  <c r="AP21" i="1" s="1"/>
  <c r="E269" i="1"/>
  <c r="E228" i="1"/>
  <c r="E221" i="1" s="1"/>
  <c r="E224" i="1"/>
  <c r="E223" i="1"/>
  <c r="E217" i="1"/>
  <c r="E206" i="1"/>
  <c r="E201" i="1"/>
  <c r="E197" i="1"/>
  <c r="E193" i="1"/>
  <c r="E189" i="1"/>
  <c r="E185" i="1"/>
  <c r="E180" i="1"/>
  <c r="E176" i="1"/>
  <c r="E172" i="1"/>
  <c r="E163" i="1"/>
  <c r="E259" i="1" s="1"/>
  <c r="E162" i="1"/>
  <c r="E141" i="1"/>
  <c r="E122" i="1"/>
  <c r="E119" i="1"/>
  <c r="E116" i="1"/>
  <c r="E111" i="1"/>
  <c r="E262" i="1"/>
  <c r="E91" i="1"/>
  <c r="E54" i="1"/>
  <c r="E45" i="1"/>
  <c r="E35" i="1"/>
  <c r="E268" i="1" s="1"/>
  <c r="BV219" i="1" l="1"/>
  <c r="BW219" i="1" s="1"/>
  <c r="BX219" i="1" s="1"/>
  <c r="BC219" i="1"/>
  <c r="BE219" i="1" s="1"/>
  <c r="BG219" i="1" s="1"/>
  <c r="BI219" i="1" s="1"/>
  <c r="BK219" i="1" s="1"/>
  <c r="BM219" i="1" s="1"/>
  <c r="BO219" i="1" s="1"/>
  <c r="BQ219" i="1" s="1"/>
  <c r="BS219" i="1" s="1"/>
  <c r="BU219" i="1" s="1"/>
  <c r="BW265" i="1"/>
  <c r="E265" i="1"/>
  <c r="E87" i="1"/>
  <c r="E137" i="1"/>
  <c r="E267" i="1"/>
  <c r="BW87" i="1"/>
  <c r="BW137" i="1"/>
  <c r="BW267" i="1"/>
  <c r="E15" i="1"/>
  <c r="BW268" i="1"/>
  <c r="BW15" i="1"/>
  <c r="E261" i="1"/>
  <c r="BW261" i="1"/>
  <c r="BW266" i="1"/>
  <c r="BW221" i="1"/>
  <c r="BW160" i="1"/>
  <c r="BW260" i="1"/>
  <c r="E260" i="1"/>
  <c r="E160" i="1"/>
  <c r="E266" i="1"/>
  <c r="AS238" i="1"/>
  <c r="AU238" i="1" s="1"/>
  <c r="AW238" i="1" s="1"/>
  <c r="AY238" i="1" s="1"/>
  <c r="BA238" i="1" s="1"/>
  <c r="BC238" i="1" s="1"/>
  <c r="BE238" i="1" s="1"/>
  <c r="BG238" i="1" s="1"/>
  <c r="BI238" i="1" s="1"/>
  <c r="BK238" i="1" s="1"/>
  <c r="BM238" i="1" s="1"/>
  <c r="BO238" i="1" s="1"/>
  <c r="BQ238" i="1" s="1"/>
  <c r="BS238" i="1" s="1"/>
  <c r="BU238" i="1" s="1"/>
  <c r="BV238" i="1"/>
  <c r="BX238" i="1" s="1"/>
  <c r="BZ238" i="1" s="1"/>
  <c r="CB238" i="1" s="1"/>
  <c r="CD238" i="1" s="1"/>
  <c r="CF238" i="1" s="1"/>
  <c r="CH238" i="1" s="1"/>
  <c r="CJ238" i="1" s="1"/>
  <c r="CL238" i="1" s="1"/>
  <c r="CN238" i="1" s="1"/>
  <c r="CP238" i="1" s="1"/>
  <c r="CR238" i="1" s="1"/>
  <c r="CT238" i="1" s="1"/>
  <c r="F238" i="1"/>
  <c r="H238" i="1" s="1"/>
  <c r="J238" i="1" s="1"/>
  <c r="L238" i="1" s="1"/>
  <c r="N238" i="1" s="1"/>
  <c r="P238" i="1" s="1"/>
  <c r="R238" i="1" s="1"/>
  <c r="T238" i="1" s="1"/>
  <c r="V238" i="1" s="1"/>
  <c r="X238" i="1" s="1"/>
  <c r="Z238" i="1" s="1"/>
  <c r="AB238" i="1" s="1"/>
  <c r="AD238" i="1" s="1"/>
  <c r="AF238" i="1" s="1"/>
  <c r="AH238" i="1" s="1"/>
  <c r="AJ238" i="1" s="1"/>
  <c r="AL238" i="1" s="1"/>
  <c r="AN238" i="1" s="1"/>
  <c r="AP238" i="1" s="1"/>
  <c r="BY219" i="1" l="1"/>
  <c r="BZ219" i="1" s="1"/>
  <c r="BW269" i="1"/>
  <c r="BW217" i="1"/>
  <c r="BW257" i="1" s="1"/>
  <c r="BW274" i="1" s="1"/>
  <c r="E257" i="1"/>
  <c r="AS162" i="1"/>
  <c r="AU162" i="1" s="1"/>
  <c r="AW162" i="1" s="1"/>
  <c r="AY162" i="1" s="1"/>
  <c r="BA162" i="1" s="1"/>
  <c r="BC162" i="1" s="1"/>
  <c r="BE162" i="1" s="1"/>
  <c r="BG162" i="1" s="1"/>
  <c r="BI162" i="1" s="1"/>
  <c r="BK162" i="1" s="1"/>
  <c r="BM162" i="1" s="1"/>
  <c r="BO162" i="1" s="1"/>
  <c r="BQ162" i="1" s="1"/>
  <c r="BS162" i="1" s="1"/>
  <c r="BU162" i="1" s="1"/>
  <c r="BV162" i="1"/>
  <c r="BX162" i="1" s="1"/>
  <c r="BZ162" i="1" s="1"/>
  <c r="CB162" i="1" s="1"/>
  <c r="CD162" i="1" s="1"/>
  <c r="CF162" i="1" s="1"/>
  <c r="CH162" i="1" s="1"/>
  <c r="CJ162" i="1" s="1"/>
  <c r="CL162" i="1" s="1"/>
  <c r="CN162" i="1" s="1"/>
  <c r="CP162" i="1" s="1"/>
  <c r="CR162" i="1" s="1"/>
  <c r="CT162" i="1" s="1"/>
  <c r="AS163" i="1"/>
  <c r="AU163" i="1" s="1"/>
  <c r="AW163" i="1" s="1"/>
  <c r="AY163" i="1" s="1"/>
  <c r="BA163" i="1" s="1"/>
  <c r="BC163" i="1" s="1"/>
  <c r="BE163" i="1" s="1"/>
  <c r="BG163" i="1" s="1"/>
  <c r="BI163" i="1" s="1"/>
  <c r="BK163" i="1" s="1"/>
  <c r="BM163" i="1" s="1"/>
  <c r="BO163" i="1" s="1"/>
  <c r="BQ163" i="1" s="1"/>
  <c r="BS163" i="1" s="1"/>
  <c r="BU163" i="1" s="1"/>
  <c r="BV163" i="1"/>
  <c r="BX163" i="1" s="1"/>
  <c r="BZ163" i="1" s="1"/>
  <c r="CB163" i="1" s="1"/>
  <c r="CD163" i="1" s="1"/>
  <c r="CF163" i="1" s="1"/>
  <c r="CH163" i="1" s="1"/>
  <c r="CJ163" i="1" s="1"/>
  <c r="CL163" i="1" s="1"/>
  <c r="CN163" i="1" s="1"/>
  <c r="CP163" i="1" s="1"/>
  <c r="CR163" i="1" s="1"/>
  <c r="CT163" i="1" s="1"/>
  <c r="D162" i="1"/>
  <c r="F162" i="1" s="1"/>
  <c r="H162" i="1" s="1"/>
  <c r="J162" i="1" s="1"/>
  <c r="L162" i="1" s="1"/>
  <c r="N162" i="1" s="1"/>
  <c r="P162" i="1" s="1"/>
  <c r="R162" i="1" s="1"/>
  <c r="T162" i="1" s="1"/>
  <c r="V162" i="1" s="1"/>
  <c r="X162" i="1" s="1"/>
  <c r="Z162" i="1" s="1"/>
  <c r="AB162" i="1" s="1"/>
  <c r="AD162" i="1" s="1"/>
  <c r="AF162" i="1" s="1"/>
  <c r="AH162" i="1" s="1"/>
  <c r="AJ162" i="1" s="1"/>
  <c r="AL162" i="1" s="1"/>
  <c r="AN162" i="1" s="1"/>
  <c r="AP162" i="1" s="1"/>
  <c r="D163" i="1"/>
  <c r="F163" i="1" s="1"/>
  <c r="H163" i="1" s="1"/>
  <c r="J163" i="1" s="1"/>
  <c r="L163" i="1" s="1"/>
  <c r="N163" i="1" s="1"/>
  <c r="P163" i="1" s="1"/>
  <c r="R163" i="1" s="1"/>
  <c r="T163" i="1" s="1"/>
  <c r="V163" i="1" s="1"/>
  <c r="X163" i="1" s="1"/>
  <c r="Z163" i="1" s="1"/>
  <c r="AB163" i="1" s="1"/>
  <c r="AD163" i="1" s="1"/>
  <c r="AF163" i="1" s="1"/>
  <c r="AH163" i="1" s="1"/>
  <c r="AJ163" i="1" s="1"/>
  <c r="AL163" i="1" s="1"/>
  <c r="AN163" i="1" s="1"/>
  <c r="AP163" i="1" s="1"/>
  <c r="AS201" i="1"/>
  <c r="AU201" i="1" s="1"/>
  <c r="AW201" i="1" s="1"/>
  <c r="AY201" i="1" s="1"/>
  <c r="BA201" i="1" s="1"/>
  <c r="BC201" i="1" s="1"/>
  <c r="BE201" i="1" s="1"/>
  <c r="BG201" i="1" s="1"/>
  <c r="BI201" i="1" s="1"/>
  <c r="BK201" i="1" s="1"/>
  <c r="BM201" i="1" s="1"/>
  <c r="BO201" i="1" s="1"/>
  <c r="BQ201" i="1" s="1"/>
  <c r="BS201" i="1" s="1"/>
  <c r="BU201" i="1" s="1"/>
  <c r="BV201" i="1"/>
  <c r="BX201" i="1" s="1"/>
  <c r="BZ201" i="1" s="1"/>
  <c r="CB201" i="1" s="1"/>
  <c r="CD201" i="1" s="1"/>
  <c r="CF201" i="1" s="1"/>
  <c r="CH201" i="1" s="1"/>
  <c r="CJ201" i="1" s="1"/>
  <c r="CL201" i="1" s="1"/>
  <c r="CN201" i="1" s="1"/>
  <c r="CP201" i="1" s="1"/>
  <c r="CR201" i="1" s="1"/>
  <c r="CT201" i="1" s="1"/>
  <c r="D201" i="1"/>
  <c r="F201" i="1" s="1"/>
  <c r="H201" i="1" s="1"/>
  <c r="J201" i="1" s="1"/>
  <c r="L201" i="1" s="1"/>
  <c r="N201" i="1" s="1"/>
  <c r="P201" i="1" s="1"/>
  <c r="R201" i="1" s="1"/>
  <c r="T201" i="1" s="1"/>
  <c r="V201" i="1" s="1"/>
  <c r="X201" i="1" s="1"/>
  <c r="Z201" i="1" s="1"/>
  <c r="AB201" i="1" s="1"/>
  <c r="AD201" i="1" s="1"/>
  <c r="AF201" i="1" s="1"/>
  <c r="AH201" i="1" s="1"/>
  <c r="AJ201" i="1" s="1"/>
  <c r="AL201" i="1" s="1"/>
  <c r="AN201" i="1" s="1"/>
  <c r="AP201" i="1" s="1"/>
  <c r="CA219" i="1" l="1"/>
  <c r="CB219" i="1" s="1"/>
  <c r="BY269" i="1"/>
  <c r="BY217" i="1"/>
  <c r="BY257" i="1" s="1"/>
  <c r="BY274" i="1" s="1"/>
  <c r="BW264" i="1"/>
  <c r="AS139" i="1"/>
  <c r="AU139" i="1" s="1"/>
  <c r="AW139" i="1" s="1"/>
  <c r="AY139" i="1" s="1"/>
  <c r="BA139" i="1" s="1"/>
  <c r="BC139" i="1" s="1"/>
  <c r="BE139" i="1" s="1"/>
  <c r="BG139" i="1" s="1"/>
  <c r="BI139" i="1" s="1"/>
  <c r="BK139" i="1" s="1"/>
  <c r="BM139" i="1" s="1"/>
  <c r="BO139" i="1" s="1"/>
  <c r="BQ139" i="1" s="1"/>
  <c r="BS139" i="1" s="1"/>
  <c r="BU139" i="1" s="1"/>
  <c r="BV139" i="1"/>
  <c r="BX139" i="1" s="1"/>
  <c r="BZ139" i="1" s="1"/>
  <c r="CB139" i="1" s="1"/>
  <c r="CD139" i="1" s="1"/>
  <c r="CF139" i="1" s="1"/>
  <c r="CH139" i="1" s="1"/>
  <c r="CJ139" i="1" s="1"/>
  <c r="CL139" i="1" s="1"/>
  <c r="CN139" i="1" s="1"/>
  <c r="CP139" i="1" s="1"/>
  <c r="CR139" i="1" s="1"/>
  <c r="CT139" i="1" s="1"/>
  <c r="D139" i="1"/>
  <c r="F139" i="1" s="1"/>
  <c r="H139" i="1" s="1"/>
  <c r="J139" i="1" s="1"/>
  <c r="L139" i="1" s="1"/>
  <c r="N139" i="1" s="1"/>
  <c r="P139" i="1" s="1"/>
  <c r="R139" i="1" s="1"/>
  <c r="T139" i="1" s="1"/>
  <c r="V139" i="1" s="1"/>
  <c r="X139" i="1" s="1"/>
  <c r="Z139" i="1" s="1"/>
  <c r="AB139" i="1" s="1"/>
  <c r="AD139" i="1" s="1"/>
  <c r="AF139" i="1" s="1"/>
  <c r="AH139" i="1" s="1"/>
  <c r="AJ139" i="1" s="1"/>
  <c r="AL139" i="1" s="1"/>
  <c r="AN139" i="1" s="1"/>
  <c r="AP139" i="1" s="1"/>
  <c r="CC219" i="1" l="1"/>
  <c r="CD219" i="1" s="1"/>
  <c r="CF219" i="1" s="1"/>
  <c r="CH219" i="1" s="1"/>
  <c r="CJ219" i="1" s="1"/>
  <c r="CL219" i="1" s="1"/>
  <c r="CN219" i="1" s="1"/>
  <c r="CP219" i="1" s="1"/>
  <c r="CR219" i="1" s="1"/>
  <c r="CT219" i="1" s="1"/>
  <c r="CA217" i="1"/>
  <c r="CA257" i="1" s="1"/>
  <c r="CA274" i="1" s="1"/>
  <c r="CA269" i="1"/>
  <c r="BV92" i="1"/>
  <c r="AS91" i="1"/>
  <c r="AU91" i="1" s="1"/>
  <c r="AW91" i="1" s="1"/>
  <c r="AY91" i="1" s="1"/>
  <c r="BA91" i="1" s="1"/>
  <c r="BC91" i="1" s="1"/>
  <c r="BE91" i="1" s="1"/>
  <c r="BG91" i="1" s="1"/>
  <c r="BI91" i="1" s="1"/>
  <c r="BK91" i="1" s="1"/>
  <c r="BM91" i="1" s="1"/>
  <c r="BO91" i="1" s="1"/>
  <c r="BQ91" i="1" s="1"/>
  <c r="BS91" i="1" s="1"/>
  <c r="BU91" i="1" s="1"/>
  <c r="BV91" i="1"/>
  <c r="BX91" i="1" s="1"/>
  <c r="BZ91" i="1" s="1"/>
  <c r="CB91" i="1" s="1"/>
  <c r="CD91" i="1" s="1"/>
  <c r="CF91" i="1" s="1"/>
  <c r="CH91" i="1" s="1"/>
  <c r="CJ91" i="1" s="1"/>
  <c r="CL91" i="1" s="1"/>
  <c r="CN91" i="1" s="1"/>
  <c r="CP91" i="1" s="1"/>
  <c r="CR91" i="1" s="1"/>
  <c r="CT91" i="1" s="1"/>
  <c r="D91" i="1"/>
  <c r="F91" i="1" s="1"/>
  <c r="H91" i="1" s="1"/>
  <c r="J91" i="1" s="1"/>
  <c r="L91" i="1" s="1"/>
  <c r="N91" i="1" s="1"/>
  <c r="P91" i="1" s="1"/>
  <c r="R91" i="1" s="1"/>
  <c r="T91" i="1" s="1"/>
  <c r="V91" i="1" s="1"/>
  <c r="X91" i="1" s="1"/>
  <c r="Z91" i="1" s="1"/>
  <c r="AB91" i="1" s="1"/>
  <c r="AD91" i="1" s="1"/>
  <c r="AF91" i="1" s="1"/>
  <c r="AH91" i="1" s="1"/>
  <c r="AJ91" i="1" s="1"/>
  <c r="AL91" i="1" s="1"/>
  <c r="AN91" i="1" s="1"/>
  <c r="AP91" i="1" s="1"/>
  <c r="AS90" i="1"/>
  <c r="AU90" i="1" s="1"/>
  <c r="AW90" i="1" s="1"/>
  <c r="AY90" i="1" s="1"/>
  <c r="BA90" i="1" s="1"/>
  <c r="BC90" i="1" s="1"/>
  <c r="BE90" i="1" s="1"/>
  <c r="BG90" i="1" s="1"/>
  <c r="BI90" i="1" s="1"/>
  <c r="BK90" i="1" s="1"/>
  <c r="BM90" i="1" s="1"/>
  <c r="BO90" i="1" s="1"/>
  <c r="BQ90" i="1" s="1"/>
  <c r="BS90" i="1" s="1"/>
  <c r="BU90" i="1" s="1"/>
  <c r="BV90" i="1"/>
  <c r="BX90" i="1" s="1"/>
  <c r="BZ90" i="1" s="1"/>
  <c r="CB90" i="1" s="1"/>
  <c r="CD90" i="1" s="1"/>
  <c r="CF90" i="1" s="1"/>
  <c r="CH90" i="1" s="1"/>
  <c r="CJ90" i="1" s="1"/>
  <c r="CL90" i="1" s="1"/>
  <c r="CN90" i="1" s="1"/>
  <c r="CP90" i="1" s="1"/>
  <c r="CR90" i="1" s="1"/>
  <c r="CT90" i="1" s="1"/>
  <c r="D90" i="1"/>
  <c r="F90" i="1" s="1"/>
  <c r="H90" i="1" s="1"/>
  <c r="J90" i="1" s="1"/>
  <c r="L90" i="1" s="1"/>
  <c r="N90" i="1" s="1"/>
  <c r="P90" i="1" s="1"/>
  <c r="R90" i="1" s="1"/>
  <c r="T90" i="1" s="1"/>
  <c r="V90" i="1" s="1"/>
  <c r="X90" i="1" s="1"/>
  <c r="Z90" i="1" s="1"/>
  <c r="AB90" i="1" s="1"/>
  <c r="AD90" i="1" s="1"/>
  <c r="AF90" i="1" s="1"/>
  <c r="AH90" i="1" s="1"/>
  <c r="AJ90" i="1" s="1"/>
  <c r="AL90" i="1" s="1"/>
  <c r="AN90" i="1" s="1"/>
  <c r="AP90" i="1" s="1"/>
  <c r="AS89" i="1"/>
  <c r="AU89" i="1" s="1"/>
  <c r="AW89" i="1" s="1"/>
  <c r="AY89" i="1" s="1"/>
  <c r="BA89" i="1" s="1"/>
  <c r="BC89" i="1" s="1"/>
  <c r="BE89" i="1" s="1"/>
  <c r="BG89" i="1" s="1"/>
  <c r="BI89" i="1" s="1"/>
  <c r="BK89" i="1" s="1"/>
  <c r="BM89" i="1" s="1"/>
  <c r="BO89" i="1" s="1"/>
  <c r="BQ89" i="1" s="1"/>
  <c r="BS89" i="1" s="1"/>
  <c r="BU89" i="1" s="1"/>
  <c r="BV89" i="1"/>
  <c r="BX89" i="1" s="1"/>
  <c r="BZ89" i="1" s="1"/>
  <c r="CB89" i="1" s="1"/>
  <c r="CD89" i="1" s="1"/>
  <c r="CF89" i="1" s="1"/>
  <c r="CH89" i="1" s="1"/>
  <c r="CJ89" i="1" s="1"/>
  <c r="CL89" i="1" s="1"/>
  <c r="CN89" i="1" s="1"/>
  <c r="CP89" i="1" s="1"/>
  <c r="CR89" i="1" s="1"/>
  <c r="CT89" i="1" s="1"/>
  <c r="F89" i="1"/>
  <c r="H89" i="1" s="1"/>
  <c r="J89" i="1" s="1"/>
  <c r="L89" i="1" s="1"/>
  <c r="N89" i="1" s="1"/>
  <c r="P89" i="1" s="1"/>
  <c r="R89" i="1" s="1"/>
  <c r="T89" i="1" s="1"/>
  <c r="V89" i="1" s="1"/>
  <c r="X89" i="1" s="1"/>
  <c r="Z89" i="1" s="1"/>
  <c r="AB89" i="1" s="1"/>
  <c r="AD89" i="1" s="1"/>
  <c r="AF89" i="1" s="1"/>
  <c r="AH89" i="1" s="1"/>
  <c r="AJ89" i="1" s="1"/>
  <c r="AL89" i="1" s="1"/>
  <c r="AN89" i="1" s="1"/>
  <c r="AP89" i="1" s="1"/>
  <c r="AS122" i="1"/>
  <c r="AU122" i="1" s="1"/>
  <c r="AW122" i="1" s="1"/>
  <c r="AY122" i="1" s="1"/>
  <c r="BA122" i="1" s="1"/>
  <c r="BC122" i="1" s="1"/>
  <c r="BE122" i="1" s="1"/>
  <c r="BG122" i="1" s="1"/>
  <c r="BI122" i="1" s="1"/>
  <c r="BK122" i="1" s="1"/>
  <c r="BM122" i="1" s="1"/>
  <c r="BO122" i="1" s="1"/>
  <c r="BQ122" i="1" s="1"/>
  <c r="BS122" i="1" s="1"/>
  <c r="BU122" i="1" s="1"/>
  <c r="BV122" i="1"/>
  <c r="BX122" i="1" s="1"/>
  <c r="BZ122" i="1" s="1"/>
  <c r="CB122" i="1" s="1"/>
  <c r="CD122" i="1" s="1"/>
  <c r="CF122" i="1" s="1"/>
  <c r="CH122" i="1" s="1"/>
  <c r="CJ122" i="1" s="1"/>
  <c r="CL122" i="1" s="1"/>
  <c r="CN122" i="1" s="1"/>
  <c r="CP122" i="1" s="1"/>
  <c r="CR122" i="1" s="1"/>
  <c r="CT122" i="1" s="1"/>
  <c r="D122" i="1"/>
  <c r="F122" i="1" s="1"/>
  <c r="H122" i="1" s="1"/>
  <c r="J122" i="1" s="1"/>
  <c r="L122" i="1" s="1"/>
  <c r="N122" i="1" s="1"/>
  <c r="P122" i="1" s="1"/>
  <c r="R122" i="1" s="1"/>
  <c r="T122" i="1" s="1"/>
  <c r="V122" i="1" s="1"/>
  <c r="X122" i="1" s="1"/>
  <c r="Z122" i="1" s="1"/>
  <c r="AB122" i="1" s="1"/>
  <c r="AD122" i="1" s="1"/>
  <c r="AF122" i="1" s="1"/>
  <c r="AH122" i="1" s="1"/>
  <c r="AJ122" i="1" s="1"/>
  <c r="AL122" i="1" s="1"/>
  <c r="AN122" i="1" s="1"/>
  <c r="AP122" i="1" s="1"/>
  <c r="AS119" i="1"/>
  <c r="AU119" i="1" s="1"/>
  <c r="AW119" i="1" s="1"/>
  <c r="AY119" i="1" s="1"/>
  <c r="BA119" i="1" s="1"/>
  <c r="BC119" i="1" s="1"/>
  <c r="BE119" i="1" s="1"/>
  <c r="BG119" i="1" s="1"/>
  <c r="BI119" i="1" s="1"/>
  <c r="BK119" i="1" s="1"/>
  <c r="BM119" i="1" s="1"/>
  <c r="BO119" i="1" s="1"/>
  <c r="BQ119" i="1" s="1"/>
  <c r="BS119" i="1" s="1"/>
  <c r="BU119" i="1" s="1"/>
  <c r="BV119" i="1"/>
  <c r="BX119" i="1" s="1"/>
  <c r="BZ119" i="1" s="1"/>
  <c r="CB119" i="1" s="1"/>
  <c r="CD119" i="1" s="1"/>
  <c r="CF119" i="1" s="1"/>
  <c r="CH119" i="1" s="1"/>
  <c r="CJ119" i="1" s="1"/>
  <c r="CL119" i="1" s="1"/>
  <c r="CN119" i="1" s="1"/>
  <c r="CP119" i="1" s="1"/>
  <c r="CR119" i="1" s="1"/>
  <c r="CT119" i="1" s="1"/>
  <c r="D119" i="1"/>
  <c r="F119" i="1" s="1"/>
  <c r="H119" i="1" s="1"/>
  <c r="J119" i="1" s="1"/>
  <c r="L119" i="1" s="1"/>
  <c r="N119" i="1" s="1"/>
  <c r="P119" i="1" s="1"/>
  <c r="R119" i="1" s="1"/>
  <c r="T119" i="1" s="1"/>
  <c r="V119" i="1" s="1"/>
  <c r="X119" i="1" s="1"/>
  <c r="Z119" i="1" s="1"/>
  <c r="AB119" i="1" s="1"/>
  <c r="AD119" i="1" s="1"/>
  <c r="AF119" i="1" s="1"/>
  <c r="AH119" i="1" s="1"/>
  <c r="AJ119" i="1" s="1"/>
  <c r="AL119" i="1" s="1"/>
  <c r="AN119" i="1" s="1"/>
  <c r="AP119" i="1" s="1"/>
  <c r="AS116" i="1"/>
  <c r="AU116" i="1" s="1"/>
  <c r="AW116" i="1" s="1"/>
  <c r="AY116" i="1" s="1"/>
  <c r="BA116" i="1" s="1"/>
  <c r="BC116" i="1" s="1"/>
  <c r="BE116" i="1" s="1"/>
  <c r="BG116" i="1" s="1"/>
  <c r="BI116" i="1" s="1"/>
  <c r="BK116" i="1" s="1"/>
  <c r="BM116" i="1" s="1"/>
  <c r="BO116" i="1" s="1"/>
  <c r="BQ116" i="1" s="1"/>
  <c r="BS116" i="1" s="1"/>
  <c r="BU116" i="1" s="1"/>
  <c r="BV116" i="1"/>
  <c r="BX116" i="1" s="1"/>
  <c r="BZ116" i="1" s="1"/>
  <c r="CB116" i="1" s="1"/>
  <c r="CD116" i="1" s="1"/>
  <c r="CF116" i="1" s="1"/>
  <c r="CH116" i="1" s="1"/>
  <c r="CJ116" i="1" s="1"/>
  <c r="CL116" i="1" s="1"/>
  <c r="CN116" i="1" s="1"/>
  <c r="CP116" i="1" s="1"/>
  <c r="CR116" i="1" s="1"/>
  <c r="CT116" i="1" s="1"/>
  <c r="D116" i="1"/>
  <c r="F116" i="1" s="1"/>
  <c r="H116" i="1" s="1"/>
  <c r="J116" i="1" s="1"/>
  <c r="L116" i="1" s="1"/>
  <c r="N116" i="1" s="1"/>
  <c r="P116" i="1" s="1"/>
  <c r="R116" i="1" s="1"/>
  <c r="T116" i="1" s="1"/>
  <c r="V116" i="1" s="1"/>
  <c r="X116" i="1" s="1"/>
  <c r="Z116" i="1" s="1"/>
  <c r="AB116" i="1" s="1"/>
  <c r="AD116" i="1" s="1"/>
  <c r="AF116" i="1" s="1"/>
  <c r="AH116" i="1" s="1"/>
  <c r="AJ116" i="1" s="1"/>
  <c r="AL116" i="1" s="1"/>
  <c r="AN116" i="1" s="1"/>
  <c r="AP116" i="1" s="1"/>
  <c r="AS111" i="1"/>
  <c r="AU111" i="1" s="1"/>
  <c r="AW111" i="1" s="1"/>
  <c r="AY111" i="1" s="1"/>
  <c r="BA111" i="1" s="1"/>
  <c r="BC111" i="1" s="1"/>
  <c r="BE111" i="1" s="1"/>
  <c r="BG111" i="1" s="1"/>
  <c r="BI111" i="1" s="1"/>
  <c r="BK111" i="1" s="1"/>
  <c r="BM111" i="1" s="1"/>
  <c r="BO111" i="1" s="1"/>
  <c r="BQ111" i="1" s="1"/>
  <c r="BS111" i="1" s="1"/>
  <c r="BU111" i="1" s="1"/>
  <c r="BV111" i="1"/>
  <c r="BX111" i="1" s="1"/>
  <c r="BZ111" i="1" s="1"/>
  <c r="CB111" i="1" s="1"/>
  <c r="CD111" i="1" s="1"/>
  <c r="CF111" i="1" s="1"/>
  <c r="CH111" i="1" s="1"/>
  <c r="CJ111" i="1" s="1"/>
  <c r="CL111" i="1" s="1"/>
  <c r="CN111" i="1" s="1"/>
  <c r="CP111" i="1" s="1"/>
  <c r="CR111" i="1" s="1"/>
  <c r="CT111" i="1" s="1"/>
  <c r="D111" i="1"/>
  <c r="F111" i="1" s="1"/>
  <c r="H111" i="1" s="1"/>
  <c r="J111" i="1" s="1"/>
  <c r="L111" i="1" s="1"/>
  <c r="N111" i="1" s="1"/>
  <c r="P111" i="1" s="1"/>
  <c r="R111" i="1" s="1"/>
  <c r="T111" i="1" s="1"/>
  <c r="V111" i="1" s="1"/>
  <c r="X111" i="1" s="1"/>
  <c r="Z111" i="1" s="1"/>
  <c r="AB111" i="1" s="1"/>
  <c r="AD111" i="1" s="1"/>
  <c r="AF111" i="1" s="1"/>
  <c r="AH111" i="1" s="1"/>
  <c r="AJ111" i="1" s="1"/>
  <c r="AL111" i="1" s="1"/>
  <c r="AN111" i="1" s="1"/>
  <c r="AP111" i="1" s="1"/>
  <c r="CC217" i="1" l="1"/>
  <c r="CC257" i="1" s="1"/>
  <c r="CC274" i="1" s="1"/>
  <c r="CC269" i="1"/>
  <c r="BV262" i="1"/>
  <c r="BX262" i="1" s="1"/>
  <c r="BZ262" i="1" s="1"/>
  <c r="CB262" i="1" s="1"/>
  <c r="CD262" i="1" s="1"/>
  <c r="CF262" i="1" s="1"/>
  <c r="CH262" i="1" s="1"/>
  <c r="CJ262" i="1" s="1"/>
  <c r="CL262" i="1" s="1"/>
  <c r="CN262" i="1" s="1"/>
  <c r="CP262" i="1" s="1"/>
  <c r="CR262" i="1" s="1"/>
  <c r="CT262" i="1" s="1"/>
  <c r="BX92" i="1"/>
  <c r="BZ92" i="1" s="1"/>
  <c r="CB92" i="1" s="1"/>
  <c r="CD92" i="1" s="1"/>
  <c r="CF92" i="1" s="1"/>
  <c r="CH92" i="1" s="1"/>
  <c r="CJ92" i="1" s="1"/>
  <c r="CL92" i="1" s="1"/>
  <c r="CN92" i="1" s="1"/>
  <c r="CP92" i="1" s="1"/>
  <c r="CR92" i="1" s="1"/>
  <c r="CT92" i="1" s="1"/>
  <c r="AS262" i="1"/>
  <c r="AU262" i="1" s="1"/>
  <c r="AW262" i="1" s="1"/>
  <c r="AY262" i="1" s="1"/>
  <c r="BA262" i="1" s="1"/>
  <c r="BC262" i="1" s="1"/>
  <c r="BE262" i="1" s="1"/>
  <c r="BG262" i="1" s="1"/>
  <c r="BI262" i="1" s="1"/>
  <c r="BK262" i="1" s="1"/>
  <c r="BM262" i="1" s="1"/>
  <c r="BO262" i="1" s="1"/>
  <c r="BQ262" i="1" s="1"/>
  <c r="BS262" i="1" s="1"/>
  <c r="BU262" i="1" s="1"/>
  <c r="AS92" i="1"/>
  <c r="AU92" i="1" s="1"/>
  <c r="AW92" i="1" s="1"/>
  <c r="AY92" i="1" s="1"/>
  <c r="BA92" i="1" s="1"/>
  <c r="BC92" i="1" s="1"/>
  <c r="BE92" i="1" s="1"/>
  <c r="BG92" i="1" s="1"/>
  <c r="BI92" i="1" s="1"/>
  <c r="BK92" i="1" s="1"/>
  <c r="BM92" i="1" s="1"/>
  <c r="BO92" i="1" s="1"/>
  <c r="BQ92" i="1" s="1"/>
  <c r="BS92" i="1" s="1"/>
  <c r="BU92" i="1" s="1"/>
  <c r="D262" i="1"/>
  <c r="F262" i="1" s="1"/>
  <c r="H262" i="1" s="1"/>
  <c r="J262" i="1" s="1"/>
  <c r="L262" i="1" s="1"/>
  <c r="N262" i="1" s="1"/>
  <c r="P262" i="1" s="1"/>
  <c r="R262" i="1" s="1"/>
  <c r="T262" i="1" s="1"/>
  <c r="V262" i="1" s="1"/>
  <c r="X262" i="1" s="1"/>
  <c r="Z262" i="1" s="1"/>
  <c r="AB262" i="1" s="1"/>
  <c r="AD262" i="1" s="1"/>
  <c r="AF262" i="1" s="1"/>
  <c r="AH262" i="1" s="1"/>
  <c r="AJ262" i="1" s="1"/>
  <c r="AL262" i="1" s="1"/>
  <c r="AN262" i="1" s="1"/>
  <c r="AP262" i="1" s="1"/>
  <c r="F92" i="1"/>
  <c r="H92" i="1" s="1"/>
  <c r="J92" i="1" s="1"/>
  <c r="L92" i="1" s="1"/>
  <c r="N92" i="1" s="1"/>
  <c r="P92" i="1" s="1"/>
  <c r="R92" i="1" s="1"/>
  <c r="T92" i="1" s="1"/>
  <c r="V92" i="1" s="1"/>
  <c r="X92" i="1" s="1"/>
  <c r="Z92" i="1" s="1"/>
  <c r="AB92" i="1" s="1"/>
  <c r="AD92" i="1" s="1"/>
  <c r="AF92" i="1" s="1"/>
  <c r="AH92" i="1" s="1"/>
  <c r="AJ92" i="1" s="1"/>
  <c r="AL92" i="1" s="1"/>
  <c r="AN92" i="1" s="1"/>
  <c r="AP92" i="1" s="1"/>
  <c r="BV87" i="1"/>
  <c r="BX87" i="1" s="1"/>
  <c r="BZ87" i="1" s="1"/>
  <c r="CB87" i="1" s="1"/>
  <c r="CD87" i="1" s="1"/>
  <c r="CF87" i="1" s="1"/>
  <c r="CH87" i="1" s="1"/>
  <c r="CJ87" i="1" s="1"/>
  <c r="CL87" i="1" s="1"/>
  <c r="CN87" i="1" s="1"/>
  <c r="CP87" i="1" s="1"/>
  <c r="CR87" i="1" s="1"/>
  <c r="CT87" i="1" s="1"/>
  <c r="D266" i="1"/>
  <c r="F266" i="1" s="1"/>
  <c r="H266" i="1" s="1"/>
  <c r="J266" i="1" s="1"/>
  <c r="L266" i="1" s="1"/>
  <c r="N266" i="1" s="1"/>
  <c r="P266" i="1" s="1"/>
  <c r="R266" i="1" s="1"/>
  <c r="T266" i="1" s="1"/>
  <c r="V266" i="1" s="1"/>
  <c r="X266" i="1" s="1"/>
  <c r="Z266" i="1" s="1"/>
  <c r="AB266" i="1" s="1"/>
  <c r="AD266" i="1" s="1"/>
  <c r="AF266" i="1" s="1"/>
  <c r="AH266" i="1" s="1"/>
  <c r="AJ266" i="1" s="1"/>
  <c r="AL266" i="1" s="1"/>
  <c r="AN266" i="1" s="1"/>
  <c r="AP266" i="1" s="1"/>
  <c r="BV266" i="1"/>
  <c r="BX266" i="1" s="1"/>
  <c r="BZ266" i="1" s="1"/>
  <c r="CB266" i="1" s="1"/>
  <c r="CD266" i="1" s="1"/>
  <c r="CF266" i="1" s="1"/>
  <c r="CH266" i="1" s="1"/>
  <c r="CJ266" i="1" s="1"/>
  <c r="CL266" i="1" s="1"/>
  <c r="CN266" i="1" s="1"/>
  <c r="CP266" i="1" s="1"/>
  <c r="CR266" i="1" s="1"/>
  <c r="CT266" i="1" s="1"/>
  <c r="AS87" i="1"/>
  <c r="AU87" i="1" s="1"/>
  <c r="AW87" i="1" s="1"/>
  <c r="AY87" i="1" s="1"/>
  <c r="BA87" i="1" s="1"/>
  <c r="BC87" i="1" s="1"/>
  <c r="BE87" i="1" s="1"/>
  <c r="BG87" i="1" s="1"/>
  <c r="BI87" i="1" s="1"/>
  <c r="BK87" i="1" s="1"/>
  <c r="BM87" i="1" s="1"/>
  <c r="BO87" i="1" s="1"/>
  <c r="BQ87" i="1" s="1"/>
  <c r="BS87" i="1" s="1"/>
  <c r="BU87" i="1" s="1"/>
  <c r="D87" i="1"/>
  <c r="F87" i="1" s="1"/>
  <c r="H87" i="1" s="1"/>
  <c r="J87" i="1" s="1"/>
  <c r="L87" i="1" s="1"/>
  <c r="N87" i="1" s="1"/>
  <c r="P87" i="1" s="1"/>
  <c r="R87" i="1" s="1"/>
  <c r="T87" i="1" s="1"/>
  <c r="V87" i="1" s="1"/>
  <c r="X87" i="1" s="1"/>
  <c r="Z87" i="1" s="1"/>
  <c r="AB87" i="1" s="1"/>
  <c r="AD87" i="1" s="1"/>
  <c r="AF87" i="1" s="1"/>
  <c r="AH87" i="1" s="1"/>
  <c r="AJ87" i="1" s="1"/>
  <c r="AL87" i="1" s="1"/>
  <c r="AN87" i="1" s="1"/>
  <c r="AP87" i="1" s="1"/>
  <c r="AS266" i="1"/>
  <c r="AU266" i="1" s="1"/>
  <c r="AW266" i="1" s="1"/>
  <c r="AY266" i="1" s="1"/>
  <c r="BA266" i="1" s="1"/>
  <c r="BC266" i="1" s="1"/>
  <c r="BE266" i="1" s="1"/>
  <c r="BG266" i="1" s="1"/>
  <c r="BI266" i="1" s="1"/>
  <c r="BK266" i="1" s="1"/>
  <c r="BM266" i="1" s="1"/>
  <c r="BO266" i="1" s="1"/>
  <c r="BQ266" i="1" s="1"/>
  <c r="BS266" i="1" s="1"/>
  <c r="BU266" i="1" s="1"/>
  <c r="AS224" i="1" l="1"/>
  <c r="AU224" i="1" s="1"/>
  <c r="AW224" i="1" s="1"/>
  <c r="AY224" i="1" s="1"/>
  <c r="BA224" i="1" s="1"/>
  <c r="BC224" i="1" s="1"/>
  <c r="BE224" i="1" s="1"/>
  <c r="BG224" i="1" s="1"/>
  <c r="BI224" i="1" s="1"/>
  <c r="BK224" i="1" s="1"/>
  <c r="BM224" i="1" s="1"/>
  <c r="BO224" i="1" s="1"/>
  <c r="BQ224" i="1" s="1"/>
  <c r="BS224" i="1" s="1"/>
  <c r="BU224" i="1" s="1"/>
  <c r="BV224" i="1"/>
  <c r="BX224" i="1" s="1"/>
  <c r="BZ224" i="1" s="1"/>
  <c r="CB224" i="1" s="1"/>
  <c r="CD224" i="1" s="1"/>
  <c r="CF224" i="1" s="1"/>
  <c r="CH224" i="1" s="1"/>
  <c r="CJ224" i="1" s="1"/>
  <c r="CL224" i="1" s="1"/>
  <c r="CN224" i="1" s="1"/>
  <c r="CP224" i="1" s="1"/>
  <c r="CR224" i="1" s="1"/>
  <c r="CT224" i="1" s="1"/>
  <c r="D224" i="1"/>
  <c r="F224" i="1" s="1"/>
  <c r="H224" i="1" s="1"/>
  <c r="J224" i="1" s="1"/>
  <c r="L224" i="1" s="1"/>
  <c r="N224" i="1" s="1"/>
  <c r="P224" i="1" s="1"/>
  <c r="R224" i="1" s="1"/>
  <c r="T224" i="1" s="1"/>
  <c r="V224" i="1" s="1"/>
  <c r="X224" i="1" s="1"/>
  <c r="Z224" i="1" s="1"/>
  <c r="AB224" i="1" s="1"/>
  <c r="AD224" i="1" s="1"/>
  <c r="AF224" i="1" s="1"/>
  <c r="AH224" i="1" s="1"/>
  <c r="AJ224" i="1" s="1"/>
  <c r="AL224" i="1" s="1"/>
  <c r="AN224" i="1" s="1"/>
  <c r="AP224" i="1" s="1"/>
  <c r="AS223" i="1"/>
  <c r="AU223" i="1" s="1"/>
  <c r="AW223" i="1" s="1"/>
  <c r="AY223" i="1" s="1"/>
  <c r="BA223" i="1" s="1"/>
  <c r="BC223" i="1" s="1"/>
  <c r="BE223" i="1" s="1"/>
  <c r="BG223" i="1" s="1"/>
  <c r="BI223" i="1" s="1"/>
  <c r="BK223" i="1" s="1"/>
  <c r="BM223" i="1" s="1"/>
  <c r="BO223" i="1" s="1"/>
  <c r="BQ223" i="1" s="1"/>
  <c r="BS223" i="1" s="1"/>
  <c r="BU223" i="1" s="1"/>
  <c r="BV223" i="1"/>
  <c r="BX223" i="1" s="1"/>
  <c r="BZ223" i="1" s="1"/>
  <c r="CB223" i="1" s="1"/>
  <c r="CD223" i="1" s="1"/>
  <c r="CF223" i="1" s="1"/>
  <c r="CH223" i="1" s="1"/>
  <c r="CJ223" i="1" s="1"/>
  <c r="CL223" i="1" s="1"/>
  <c r="CN223" i="1" s="1"/>
  <c r="CP223" i="1" s="1"/>
  <c r="CR223" i="1" s="1"/>
  <c r="CT223" i="1" s="1"/>
  <c r="D223" i="1"/>
  <c r="F223" i="1" s="1"/>
  <c r="H223" i="1" s="1"/>
  <c r="J223" i="1" s="1"/>
  <c r="L223" i="1" s="1"/>
  <c r="N223" i="1" s="1"/>
  <c r="P223" i="1" s="1"/>
  <c r="R223" i="1" s="1"/>
  <c r="T223" i="1" s="1"/>
  <c r="V223" i="1" s="1"/>
  <c r="X223" i="1" s="1"/>
  <c r="Z223" i="1" s="1"/>
  <c r="AB223" i="1" s="1"/>
  <c r="AD223" i="1" s="1"/>
  <c r="AF223" i="1" s="1"/>
  <c r="AH223" i="1" s="1"/>
  <c r="AJ223" i="1" s="1"/>
  <c r="AL223" i="1" s="1"/>
  <c r="AN223" i="1" s="1"/>
  <c r="AP223" i="1" s="1"/>
  <c r="BV228" i="1"/>
  <c r="D228" i="1"/>
  <c r="BX270" i="1" l="1"/>
  <c r="BZ270" i="1" s="1"/>
  <c r="CB270" i="1" s="1"/>
  <c r="CD270" i="1" s="1"/>
  <c r="CF270" i="1" s="1"/>
  <c r="CH270" i="1" s="1"/>
  <c r="CJ270" i="1" s="1"/>
  <c r="CL270" i="1" s="1"/>
  <c r="CN270" i="1" s="1"/>
  <c r="CP270" i="1" s="1"/>
  <c r="CR270" i="1" s="1"/>
  <c r="CT270" i="1" s="1"/>
  <c r="BX228" i="1"/>
  <c r="BZ228" i="1" s="1"/>
  <c r="CB228" i="1" s="1"/>
  <c r="CD228" i="1" s="1"/>
  <c r="CF228" i="1" s="1"/>
  <c r="CH228" i="1" s="1"/>
  <c r="CJ228" i="1" s="1"/>
  <c r="CL228" i="1" s="1"/>
  <c r="CN228" i="1" s="1"/>
  <c r="CP228" i="1" s="1"/>
  <c r="CR228" i="1" s="1"/>
  <c r="CT228" i="1" s="1"/>
  <c r="AS221" i="1"/>
  <c r="AU221" i="1" s="1"/>
  <c r="AW221" i="1" s="1"/>
  <c r="AY221" i="1" s="1"/>
  <c r="BA221" i="1" s="1"/>
  <c r="BC221" i="1" s="1"/>
  <c r="BE221" i="1" s="1"/>
  <c r="BG221" i="1" s="1"/>
  <c r="BI221" i="1" s="1"/>
  <c r="BK221" i="1" s="1"/>
  <c r="BM221" i="1" s="1"/>
  <c r="BO221" i="1" s="1"/>
  <c r="BQ221" i="1" s="1"/>
  <c r="BS221" i="1" s="1"/>
  <c r="BU221" i="1" s="1"/>
  <c r="AS228" i="1"/>
  <c r="AU228" i="1" s="1"/>
  <c r="AW228" i="1" s="1"/>
  <c r="AY228" i="1" s="1"/>
  <c r="BA228" i="1" s="1"/>
  <c r="BC228" i="1" s="1"/>
  <c r="BE228" i="1" s="1"/>
  <c r="BG228" i="1" s="1"/>
  <c r="BI228" i="1" s="1"/>
  <c r="BK228" i="1" s="1"/>
  <c r="BM228" i="1" s="1"/>
  <c r="BO228" i="1" s="1"/>
  <c r="BQ228" i="1" s="1"/>
  <c r="BS228" i="1" s="1"/>
  <c r="BU228" i="1" s="1"/>
  <c r="D221" i="1"/>
  <c r="F221" i="1" s="1"/>
  <c r="H221" i="1" s="1"/>
  <c r="J221" i="1" s="1"/>
  <c r="L221" i="1" s="1"/>
  <c r="N221" i="1" s="1"/>
  <c r="P221" i="1" s="1"/>
  <c r="R221" i="1" s="1"/>
  <c r="T221" i="1" s="1"/>
  <c r="V221" i="1" s="1"/>
  <c r="X221" i="1" s="1"/>
  <c r="Z221" i="1" s="1"/>
  <c r="AB221" i="1" s="1"/>
  <c r="AD221" i="1" s="1"/>
  <c r="AF221" i="1" s="1"/>
  <c r="AH221" i="1" s="1"/>
  <c r="AJ221" i="1" s="1"/>
  <c r="AL221" i="1" s="1"/>
  <c r="AN221" i="1" s="1"/>
  <c r="AP221" i="1" s="1"/>
  <c r="F228" i="1"/>
  <c r="H228" i="1" s="1"/>
  <c r="J228" i="1" s="1"/>
  <c r="L228" i="1" s="1"/>
  <c r="N228" i="1" s="1"/>
  <c r="P228" i="1" s="1"/>
  <c r="R228" i="1" s="1"/>
  <c r="T228" i="1" s="1"/>
  <c r="V228" i="1" s="1"/>
  <c r="X228" i="1" s="1"/>
  <c r="Z228" i="1" s="1"/>
  <c r="AB228" i="1" s="1"/>
  <c r="AD228" i="1" s="1"/>
  <c r="AF228" i="1" s="1"/>
  <c r="AH228" i="1" s="1"/>
  <c r="AJ228" i="1" s="1"/>
  <c r="AL228" i="1" s="1"/>
  <c r="AN228" i="1" s="1"/>
  <c r="AP228" i="1" s="1"/>
  <c r="BV221" i="1"/>
  <c r="BX221" i="1" s="1"/>
  <c r="BZ221" i="1" s="1"/>
  <c r="CB221" i="1" s="1"/>
  <c r="CD221" i="1" s="1"/>
  <c r="CF221" i="1" s="1"/>
  <c r="CH221" i="1" s="1"/>
  <c r="CJ221" i="1" s="1"/>
  <c r="CL221" i="1" s="1"/>
  <c r="CN221" i="1" s="1"/>
  <c r="CP221" i="1" s="1"/>
  <c r="CR221" i="1" s="1"/>
  <c r="CT221" i="1" s="1"/>
  <c r="AS270" i="1"/>
  <c r="AU270" i="1" s="1"/>
  <c r="AW270" i="1" s="1"/>
  <c r="AY270" i="1" s="1"/>
  <c r="BA270" i="1" s="1"/>
  <c r="BC270" i="1" s="1"/>
  <c r="BE270" i="1" s="1"/>
  <c r="BG270" i="1" s="1"/>
  <c r="BI270" i="1" s="1"/>
  <c r="BK270" i="1" s="1"/>
  <c r="BM270" i="1" s="1"/>
  <c r="BO270" i="1" s="1"/>
  <c r="BQ270" i="1" s="1"/>
  <c r="BS270" i="1" s="1"/>
  <c r="BU270" i="1" s="1"/>
  <c r="F270" i="1"/>
  <c r="H270" i="1" s="1"/>
  <c r="J270" i="1" s="1"/>
  <c r="L270" i="1" s="1"/>
  <c r="N270" i="1" s="1"/>
  <c r="P270" i="1" s="1"/>
  <c r="R270" i="1" s="1"/>
  <c r="T270" i="1" s="1"/>
  <c r="V270" i="1" s="1"/>
  <c r="X270" i="1" s="1"/>
  <c r="Z270" i="1" s="1"/>
  <c r="AB270" i="1" s="1"/>
  <c r="AD270" i="1" s="1"/>
  <c r="AF270" i="1" s="1"/>
  <c r="AH270" i="1" s="1"/>
  <c r="AJ270" i="1" s="1"/>
  <c r="AL270" i="1" s="1"/>
  <c r="AN270" i="1" s="1"/>
  <c r="AP270" i="1" s="1"/>
  <c r="AS269" i="1" l="1"/>
  <c r="AU269" i="1" s="1"/>
  <c r="AW269" i="1" s="1"/>
  <c r="AY269" i="1" s="1"/>
  <c r="BA269" i="1" s="1"/>
  <c r="BC269" i="1" s="1"/>
  <c r="BE269" i="1" s="1"/>
  <c r="BG269" i="1" s="1"/>
  <c r="BI269" i="1" s="1"/>
  <c r="BK269" i="1" s="1"/>
  <c r="BM269" i="1" s="1"/>
  <c r="BO269" i="1" s="1"/>
  <c r="BQ269" i="1" s="1"/>
  <c r="BS269" i="1" s="1"/>
  <c r="BU269" i="1" s="1"/>
  <c r="BV269" i="1"/>
  <c r="BX269" i="1" s="1"/>
  <c r="BZ269" i="1" s="1"/>
  <c r="CB269" i="1" s="1"/>
  <c r="CD269" i="1" s="1"/>
  <c r="CF269" i="1" s="1"/>
  <c r="CH269" i="1" s="1"/>
  <c r="CJ269" i="1" s="1"/>
  <c r="CL269" i="1" s="1"/>
  <c r="CN269" i="1" s="1"/>
  <c r="CP269" i="1" s="1"/>
  <c r="CR269" i="1" s="1"/>
  <c r="CT269" i="1" s="1"/>
  <c r="D269" i="1"/>
  <c r="F269" i="1" s="1"/>
  <c r="H269" i="1" s="1"/>
  <c r="J269" i="1" s="1"/>
  <c r="L269" i="1" s="1"/>
  <c r="N269" i="1" s="1"/>
  <c r="P269" i="1" s="1"/>
  <c r="R269" i="1" s="1"/>
  <c r="T269" i="1" s="1"/>
  <c r="V269" i="1" s="1"/>
  <c r="X269" i="1" s="1"/>
  <c r="Z269" i="1" s="1"/>
  <c r="AB269" i="1" s="1"/>
  <c r="AD269" i="1" s="1"/>
  <c r="AF269" i="1" s="1"/>
  <c r="AH269" i="1" s="1"/>
  <c r="AJ269" i="1" s="1"/>
  <c r="AL269" i="1" s="1"/>
  <c r="AN269" i="1" s="1"/>
  <c r="AP269" i="1" s="1"/>
  <c r="AS217" i="1"/>
  <c r="AU217" i="1" s="1"/>
  <c r="AW217" i="1" s="1"/>
  <c r="AY217" i="1" s="1"/>
  <c r="BA217" i="1" s="1"/>
  <c r="BC217" i="1" s="1"/>
  <c r="BE217" i="1" s="1"/>
  <c r="BG217" i="1" s="1"/>
  <c r="BI217" i="1" s="1"/>
  <c r="BK217" i="1" s="1"/>
  <c r="BM217" i="1" s="1"/>
  <c r="BO217" i="1" s="1"/>
  <c r="BQ217" i="1" s="1"/>
  <c r="BS217" i="1" s="1"/>
  <c r="BU217" i="1" s="1"/>
  <c r="BV217" i="1"/>
  <c r="BX217" i="1" s="1"/>
  <c r="BZ217" i="1" s="1"/>
  <c r="CB217" i="1" s="1"/>
  <c r="CD217" i="1" s="1"/>
  <c r="CF217" i="1" s="1"/>
  <c r="CH217" i="1" s="1"/>
  <c r="CJ217" i="1" s="1"/>
  <c r="CL217" i="1" s="1"/>
  <c r="CN217" i="1" s="1"/>
  <c r="CP217" i="1" s="1"/>
  <c r="CR217" i="1" s="1"/>
  <c r="CT217" i="1" s="1"/>
  <c r="D217" i="1"/>
  <c r="F217" i="1" s="1"/>
  <c r="H217" i="1" s="1"/>
  <c r="J217" i="1" s="1"/>
  <c r="L217" i="1" s="1"/>
  <c r="N217" i="1" s="1"/>
  <c r="P217" i="1" s="1"/>
  <c r="R217" i="1" s="1"/>
  <c r="T217" i="1" s="1"/>
  <c r="V217" i="1" s="1"/>
  <c r="X217" i="1" s="1"/>
  <c r="Z217" i="1" s="1"/>
  <c r="AB217" i="1" s="1"/>
  <c r="AD217" i="1" s="1"/>
  <c r="AF217" i="1" s="1"/>
  <c r="AH217" i="1" s="1"/>
  <c r="AJ217" i="1" s="1"/>
  <c r="AL217" i="1" s="1"/>
  <c r="AN217" i="1" s="1"/>
  <c r="AP217" i="1" s="1"/>
  <c r="AS259" i="1" l="1"/>
  <c r="AU259" i="1" s="1"/>
  <c r="AW259" i="1" s="1"/>
  <c r="AY259" i="1" s="1"/>
  <c r="BA259" i="1" s="1"/>
  <c r="BC259" i="1" s="1"/>
  <c r="BE259" i="1" s="1"/>
  <c r="BG259" i="1" s="1"/>
  <c r="BI259" i="1" s="1"/>
  <c r="BK259" i="1" s="1"/>
  <c r="BM259" i="1" s="1"/>
  <c r="BO259" i="1" s="1"/>
  <c r="BQ259" i="1" s="1"/>
  <c r="BS259" i="1" s="1"/>
  <c r="BU259" i="1" s="1"/>
  <c r="BV259" i="1"/>
  <c r="BX259" i="1" s="1"/>
  <c r="BZ259" i="1" s="1"/>
  <c r="CB259" i="1" s="1"/>
  <c r="CD259" i="1" s="1"/>
  <c r="CF259" i="1" s="1"/>
  <c r="CH259" i="1" s="1"/>
  <c r="CJ259" i="1" s="1"/>
  <c r="CL259" i="1" s="1"/>
  <c r="CN259" i="1" s="1"/>
  <c r="CP259" i="1" s="1"/>
  <c r="CR259" i="1" s="1"/>
  <c r="CT259" i="1" s="1"/>
  <c r="D259" i="1"/>
  <c r="F259" i="1" s="1"/>
  <c r="H259" i="1" s="1"/>
  <c r="J259" i="1" s="1"/>
  <c r="L259" i="1" s="1"/>
  <c r="N259" i="1" s="1"/>
  <c r="P259" i="1" s="1"/>
  <c r="R259" i="1" s="1"/>
  <c r="T259" i="1" s="1"/>
  <c r="V259" i="1" s="1"/>
  <c r="X259" i="1" s="1"/>
  <c r="Z259" i="1" s="1"/>
  <c r="AB259" i="1" s="1"/>
  <c r="AD259" i="1" s="1"/>
  <c r="AF259" i="1" s="1"/>
  <c r="AH259" i="1" s="1"/>
  <c r="AJ259" i="1" s="1"/>
  <c r="AL259" i="1" s="1"/>
  <c r="AN259" i="1" s="1"/>
  <c r="AP259" i="1" s="1"/>
  <c r="AS206" i="1"/>
  <c r="AU206" i="1" s="1"/>
  <c r="AW206" i="1" s="1"/>
  <c r="AY206" i="1" s="1"/>
  <c r="BA206" i="1" s="1"/>
  <c r="BC206" i="1" s="1"/>
  <c r="BE206" i="1" s="1"/>
  <c r="BG206" i="1" s="1"/>
  <c r="BI206" i="1" s="1"/>
  <c r="BK206" i="1" s="1"/>
  <c r="BM206" i="1" s="1"/>
  <c r="BO206" i="1" s="1"/>
  <c r="BQ206" i="1" s="1"/>
  <c r="BS206" i="1" s="1"/>
  <c r="BU206" i="1" s="1"/>
  <c r="BV206" i="1"/>
  <c r="BX206" i="1" s="1"/>
  <c r="BZ206" i="1" s="1"/>
  <c r="CB206" i="1" s="1"/>
  <c r="CD206" i="1" s="1"/>
  <c r="CF206" i="1" s="1"/>
  <c r="CH206" i="1" s="1"/>
  <c r="CJ206" i="1" s="1"/>
  <c r="CL206" i="1" s="1"/>
  <c r="CN206" i="1" s="1"/>
  <c r="CP206" i="1" s="1"/>
  <c r="CR206" i="1" s="1"/>
  <c r="CT206" i="1" s="1"/>
  <c r="D206" i="1"/>
  <c r="F206" i="1" s="1"/>
  <c r="H206" i="1" s="1"/>
  <c r="J206" i="1" s="1"/>
  <c r="L206" i="1" s="1"/>
  <c r="N206" i="1" s="1"/>
  <c r="P206" i="1" s="1"/>
  <c r="R206" i="1" s="1"/>
  <c r="T206" i="1" s="1"/>
  <c r="V206" i="1" s="1"/>
  <c r="X206" i="1" s="1"/>
  <c r="Z206" i="1" s="1"/>
  <c r="AB206" i="1" s="1"/>
  <c r="AD206" i="1" s="1"/>
  <c r="AF206" i="1" s="1"/>
  <c r="AH206" i="1" s="1"/>
  <c r="AJ206" i="1" s="1"/>
  <c r="AL206" i="1" s="1"/>
  <c r="AN206" i="1" s="1"/>
  <c r="AP206" i="1" s="1"/>
  <c r="AS197" i="1"/>
  <c r="AU197" i="1" s="1"/>
  <c r="AW197" i="1" s="1"/>
  <c r="AY197" i="1" s="1"/>
  <c r="BA197" i="1" s="1"/>
  <c r="BC197" i="1" s="1"/>
  <c r="BE197" i="1" s="1"/>
  <c r="BG197" i="1" s="1"/>
  <c r="BI197" i="1" s="1"/>
  <c r="BK197" i="1" s="1"/>
  <c r="BM197" i="1" s="1"/>
  <c r="BO197" i="1" s="1"/>
  <c r="BQ197" i="1" s="1"/>
  <c r="BS197" i="1" s="1"/>
  <c r="BU197" i="1" s="1"/>
  <c r="BV197" i="1"/>
  <c r="BX197" i="1" s="1"/>
  <c r="BZ197" i="1" s="1"/>
  <c r="CB197" i="1" s="1"/>
  <c r="CD197" i="1" s="1"/>
  <c r="CF197" i="1" s="1"/>
  <c r="CH197" i="1" s="1"/>
  <c r="CJ197" i="1" s="1"/>
  <c r="CL197" i="1" s="1"/>
  <c r="CN197" i="1" s="1"/>
  <c r="CP197" i="1" s="1"/>
  <c r="CR197" i="1" s="1"/>
  <c r="CT197" i="1" s="1"/>
  <c r="D197" i="1"/>
  <c r="F197" i="1" s="1"/>
  <c r="H197" i="1" s="1"/>
  <c r="J197" i="1" s="1"/>
  <c r="L197" i="1" s="1"/>
  <c r="N197" i="1" s="1"/>
  <c r="P197" i="1" s="1"/>
  <c r="R197" i="1" s="1"/>
  <c r="T197" i="1" s="1"/>
  <c r="V197" i="1" s="1"/>
  <c r="X197" i="1" s="1"/>
  <c r="Z197" i="1" s="1"/>
  <c r="AB197" i="1" s="1"/>
  <c r="AD197" i="1" s="1"/>
  <c r="AF197" i="1" s="1"/>
  <c r="AH197" i="1" s="1"/>
  <c r="AJ197" i="1" s="1"/>
  <c r="AL197" i="1" s="1"/>
  <c r="AN197" i="1" s="1"/>
  <c r="AP197" i="1" s="1"/>
  <c r="AS193" i="1"/>
  <c r="AU193" i="1" s="1"/>
  <c r="AW193" i="1" s="1"/>
  <c r="AY193" i="1" s="1"/>
  <c r="BA193" i="1" s="1"/>
  <c r="BC193" i="1" s="1"/>
  <c r="BE193" i="1" s="1"/>
  <c r="BG193" i="1" s="1"/>
  <c r="BI193" i="1" s="1"/>
  <c r="BK193" i="1" s="1"/>
  <c r="BM193" i="1" s="1"/>
  <c r="BO193" i="1" s="1"/>
  <c r="BQ193" i="1" s="1"/>
  <c r="BS193" i="1" s="1"/>
  <c r="BU193" i="1" s="1"/>
  <c r="BV193" i="1"/>
  <c r="BX193" i="1" s="1"/>
  <c r="BZ193" i="1" s="1"/>
  <c r="CB193" i="1" s="1"/>
  <c r="CD193" i="1" s="1"/>
  <c r="CF193" i="1" s="1"/>
  <c r="CH193" i="1" s="1"/>
  <c r="CJ193" i="1" s="1"/>
  <c r="CL193" i="1" s="1"/>
  <c r="CN193" i="1" s="1"/>
  <c r="CP193" i="1" s="1"/>
  <c r="CR193" i="1" s="1"/>
  <c r="CT193" i="1" s="1"/>
  <c r="D193" i="1"/>
  <c r="F193" i="1" s="1"/>
  <c r="H193" i="1" s="1"/>
  <c r="J193" i="1" s="1"/>
  <c r="L193" i="1" s="1"/>
  <c r="N193" i="1" s="1"/>
  <c r="P193" i="1" s="1"/>
  <c r="R193" i="1" s="1"/>
  <c r="T193" i="1" s="1"/>
  <c r="V193" i="1" s="1"/>
  <c r="X193" i="1" s="1"/>
  <c r="Z193" i="1" s="1"/>
  <c r="AB193" i="1" s="1"/>
  <c r="AD193" i="1" s="1"/>
  <c r="AF193" i="1" s="1"/>
  <c r="AH193" i="1" s="1"/>
  <c r="AJ193" i="1" s="1"/>
  <c r="AL193" i="1" s="1"/>
  <c r="AN193" i="1" s="1"/>
  <c r="AP193" i="1" s="1"/>
  <c r="AS189" i="1"/>
  <c r="AU189" i="1" s="1"/>
  <c r="AW189" i="1" s="1"/>
  <c r="AY189" i="1" s="1"/>
  <c r="BA189" i="1" s="1"/>
  <c r="BC189" i="1" s="1"/>
  <c r="BE189" i="1" s="1"/>
  <c r="BG189" i="1" s="1"/>
  <c r="BI189" i="1" s="1"/>
  <c r="BK189" i="1" s="1"/>
  <c r="BM189" i="1" s="1"/>
  <c r="BO189" i="1" s="1"/>
  <c r="BQ189" i="1" s="1"/>
  <c r="BS189" i="1" s="1"/>
  <c r="BU189" i="1" s="1"/>
  <c r="BV189" i="1"/>
  <c r="BX189" i="1" s="1"/>
  <c r="BZ189" i="1" s="1"/>
  <c r="CB189" i="1" s="1"/>
  <c r="CD189" i="1" s="1"/>
  <c r="CF189" i="1" s="1"/>
  <c r="CH189" i="1" s="1"/>
  <c r="CJ189" i="1" s="1"/>
  <c r="CL189" i="1" s="1"/>
  <c r="CN189" i="1" s="1"/>
  <c r="CP189" i="1" s="1"/>
  <c r="CR189" i="1" s="1"/>
  <c r="CT189" i="1" s="1"/>
  <c r="D189" i="1"/>
  <c r="F189" i="1" s="1"/>
  <c r="H189" i="1" s="1"/>
  <c r="J189" i="1" s="1"/>
  <c r="L189" i="1" s="1"/>
  <c r="N189" i="1" s="1"/>
  <c r="P189" i="1" s="1"/>
  <c r="R189" i="1" s="1"/>
  <c r="T189" i="1" s="1"/>
  <c r="V189" i="1" s="1"/>
  <c r="X189" i="1" s="1"/>
  <c r="Z189" i="1" s="1"/>
  <c r="AB189" i="1" s="1"/>
  <c r="AD189" i="1" s="1"/>
  <c r="AF189" i="1" s="1"/>
  <c r="AH189" i="1" s="1"/>
  <c r="AJ189" i="1" s="1"/>
  <c r="AL189" i="1" s="1"/>
  <c r="AN189" i="1" s="1"/>
  <c r="AP189" i="1" s="1"/>
  <c r="AS185" i="1"/>
  <c r="AU185" i="1" s="1"/>
  <c r="AW185" i="1" s="1"/>
  <c r="AY185" i="1" s="1"/>
  <c r="BA185" i="1" s="1"/>
  <c r="BC185" i="1" s="1"/>
  <c r="BE185" i="1" s="1"/>
  <c r="BG185" i="1" s="1"/>
  <c r="BI185" i="1" s="1"/>
  <c r="BK185" i="1" s="1"/>
  <c r="BM185" i="1" s="1"/>
  <c r="BO185" i="1" s="1"/>
  <c r="BQ185" i="1" s="1"/>
  <c r="BS185" i="1" s="1"/>
  <c r="BU185" i="1" s="1"/>
  <c r="BV185" i="1"/>
  <c r="BX185" i="1" s="1"/>
  <c r="BZ185" i="1" s="1"/>
  <c r="CB185" i="1" s="1"/>
  <c r="CD185" i="1" s="1"/>
  <c r="CF185" i="1" s="1"/>
  <c r="CH185" i="1" s="1"/>
  <c r="CJ185" i="1" s="1"/>
  <c r="CL185" i="1" s="1"/>
  <c r="CN185" i="1" s="1"/>
  <c r="CP185" i="1" s="1"/>
  <c r="CR185" i="1" s="1"/>
  <c r="CT185" i="1" s="1"/>
  <c r="D185" i="1"/>
  <c r="F185" i="1" s="1"/>
  <c r="H185" i="1" s="1"/>
  <c r="J185" i="1" s="1"/>
  <c r="L185" i="1" s="1"/>
  <c r="N185" i="1" s="1"/>
  <c r="P185" i="1" s="1"/>
  <c r="R185" i="1" s="1"/>
  <c r="T185" i="1" s="1"/>
  <c r="V185" i="1" s="1"/>
  <c r="X185" i="1" s="1"/>
  <c r="Z185" i="1" s="1"/>
  <c r="AB185" i="1" s="1"/>
  <c r="AD185" i="1" s="1"/>
  <c r="AF185" i="1" s="1"/>
  <c r="AH185" i="1" s="1"/>
  <c r="AJ185" i="1" s="1"/>
  <c r="AL185" i="1" s="1"/>
  <c r="AN185" i="1" s="1"/>
  <c r="AP185" i="1" s="1"/>
  <c r="AS180" i="1"/>
  <c r="AU180" i="1" s="1"/>
  <c r="AW180" i="1" s="1"/>
  <c r="AY180" i="1" s="1"/>
  <c r="BA180" i="1" s="1"/>
  <c r="BC180" i="1" s="1"/>
  <c r="BE180" i="1" s="1"/>
  <c r="BG180" i="1" s="1"/>
  <c r="BI180" i="1" s="1"/>
  <c r="BK180" i="1" s="1"/>
  <c r="BM180" i="1" s="1"/>
  <c r="BO180" i="1" s="1"/>
  <c r="BQ180" i="1" s="1"/>
  <c r="BS180" i="1" s="1"/>
  <c r="BU180" i="1" s="1"/>
  <c r="BV180" i="1"/>
  <c r="BX180" i="1" s="1"/>
  <c r="BZ180" i="1" s="1"/>
  <c r="CB180" i="1" s="1"/>
  <c r="CD180" i="1" s="1"/>
  <c r="CF180" i="1" s="1"/>
  <c r="CH180" i="1" s="1"/>
  <c r="CJ180" i="1" s="1"/>
  <c r="CL180" i="1" s="1"/>
  <c r="CN180" i="1" s="1"/>
  <c r="CP180" i="1" s="1"/>
  <c r="CR180" i="1" s="1"/>
  <c r="CT180" i="1" s="1"/>
  <c r="D180" i="1"/>
  <c r="F180" i="1" s="1"/>
  <c r="H180" i="1" s="1"/>
  <c r="J180" i="1" s="1"/>
  <c r="L180" i="1" s="1"/>
  <c r="N180" i="1" s="1"/>
  <c r="P180" i="1" s="1"/>
  <c r="R180" i="1" s="1"/>
  <c r="T180" i="1" s="1"/>
  <c r="V180" i="1" s="1"/>
  <c r="X180" i="1" s="1"/>
  <c r="Z180" i="1" s="1"/>
  <c r="AB180" i="1" s="1"/>
  <c r="AD180" i="1" s="1"/>
  <c r="AF180" i="1" s="1"/>
  <c r="AH180" i="1" s="1"/>
  <c r="AJ180" i="1" s="1"/>
  <c r="AL180" i="1" s="1"/>
  <c r="AN180" i="1" s="1"/>
  <c r="AP180" i="1" s="1"/>
  <c r="AS176" i="1"/>
  <c r="AU176" i="1" s="1"/>
  <c r="AW176" i="1" s="1"/>
  <c r="AY176" i="1" s="1"/>
  <c r="BA176" i="1" s="1"/>
  <c r="BC176" i="1" s="1"/>
  <c r="BE176" i="1" s="1"/>
  <c r="BG176" i="1" s="1"/>
  <c r="BI176" i="1" s="1"/>
  <c r="BK176" i="1" s="1"/>
  <c r="BM176" i="1" s="1"/>
  <c r="BO176" i="1" s="1"/>
  <c r="BQ176" i="1" s="1"/>
  <c r="BS176" i="1" s="1"/>
  <c r="BU176" i="1" s="1"/>
  <c r="BV176" i="1"/>
  <c r="BX176" i="1" s="1"/>
  <c r="BZ176" i="1" s="1"/>
  <c r="CB176" i="1" s="1"/>
  <c r="CD176" i="1" s="1"/>
  <c r="CF176" i="1" s="1"/>
  <c r="CH176" i="1" s="1"/>
  <c r="CJ176" i="1" s="1"/>
  <c r="CL176" i="1" s="1"/>
  <c r="CN176" i="1" s="1"/>
  <c r="CP176" i="1" s="1"/>
  <c r="CR176" i="1" s="1"/>
  <c r="CT176" i="1" s="1"/>
  <c r="D176" i="1"/>
  <c r="F176" i="1" s="1"/>
  <c r="H176" i="1" s="1"/>
  <c r="J176" i="1" s="1"/>
  <c r="L176" i="1" s="1"/>
  <c r="N176" i="1" s="1"/>
  <c r="P176" i="1" s="1"/>
  <c r="R176" i="1" s="1"/>
  <c r="T176" i="1" s="1"/>
  <c r="V176" i="1" s="1"/>
  <c r="X176" i="1" s="1"/>
  <c r="Z176" i="1" s="1"/>
  <c r="AB176" i="1" s="1"/>
  <c r="AD176" i="1" s="1"/>
  <c r="AF176" i="1" s="1"/>
  <c r="AH176" i="1" s="1"/>
  <c r="AJ176" i="1" s="1"/>
  <c r="AL176" i="1" s="1"/>
  <c r="AN176" i="1" s="1"/>
  <c r="AP176" i="1" s="1"/>
  <c r="AS172" i="1"/>
  <c r="AU172" i="1" s="1"/>
  <c r="AW172" i="1" s="1"/>
  <c r="AY172" i="1" s="1"/>
  <c r="BA172" i="1" s="1"/>
  <c r="BC172" i="1" s="1"/>
  <c r="BE172" i="1" s="1"/>
  <c r="BG172" i="1" s="1"/>
  <c r="BI172" i="1" s="1"/>
  <c r="BK172" i="1" s="1"/>
  <c r="BM172" i="1" s="1"/>
  <c r="BO172" i="1" s="1"/>
  <c r="BQ172" i="1" s="1"/>
  <c r="BS172" i="1" s="1"/>
  <c r="BU172" i="1" s="1"/>
  <c r="BV172" i="1"/>
  <c r="BX172" i="1" s="1"/>
  <c r="BZ172" i="1" s="1"/>
  <c r="CB172" i="1" s="1"/>
  <c r="CD172" i="1" s="1"/>
  <c r="CF172" i="1" s="1"/>
  <c r="CH172" i="1" s="1"/>
  <c r="CJ172" i="1" s="1"/>
  <c r="CL172" i="1" s="1"/>
  <c r="CN172" i="1" s="1"/>
  <c r="CP172" i="1" s="1"/>
  <c r="CR172" i="1" s="1"/>
  <c r="CT172" i="1" s="1"/>
  <c r="D172" i="1"/>
  <c r="F172" i="1" s="1"/>
  <c r="H172" i="1" s="1"/>
  <c r="J172" i="1" s="1"/>
  <c r="L172" i="1" s="1"/>
  <c r="N172" i="1" s="1"/>
  <c r="P172" i="1" s="1"/>
  <c r="R172" i="1" s="1"/>
  <c r="T172" i="1" s="1"/>
  <c r="V172" i="1" s="1"/>
  <c r="X172" i="1" s="1"/>
  <c r="Z172" i="1" s="1"/>
  <c r="AB172" i="1" s="1"/>
  <c r="AD172" i="1" s="1"/>
  <c r="AF172" i="1" s="1"/>
  <c r="AH172" i="1" s="1"/>
  <c r="AJ172" i="1" s="1"/>
  <c r="AL172" i="1" s="1"/>
  <c r="AN172" i="1" s="1"/>
  <c r="AP172" i="1" s="1"/>
  <c r="AS140" i="1"/>
  <c r="AU140" i="1" s="1"/>
  <c r="AW140" i="1" s="1"/>
  <c r="AY140" i="1" s="1"/>
  <c r="BA140" i="1" s="1"/>
  <c r="BC140" i="1" s="1"/>
  <c r="BE140" i="1" s="1"/>
  <c r="BG140" i="1" s="1"/>
  <c r="BI140" i="1" s="1"/>
  <c r="BK140" i="1" s="1"/>
  <c r="BM140" i="1" s="1"/>
  <c r="BO140" i="1" s="1"/>
  <c r="BQ140" i="1" s="1"/>
  <c r="BS140" i="1" s="1"/>
  <c r="BU140" i="1" s="1"/>
  <c r="BV140" i="1"/>
  <c r="BX140" i="1" s="1"/>
  <c r="BZ140" i="1" s="1"/>
  <c r="CB140" i="1" s="1"/>
  <c r="CD140" i="1" s="1"/>
  <c r="CF140" i="1" s="1"/>
  <c r="CH140" i="1" s="1"/>
  <c r="CJ140" i="1" s="1"/>
  <c r="CL140" i="1" s="1"/>
  <c r="CN140" i="1" s="1"/>
  <c r="CP140" i="1" s="1"/>
  <c r="CR140" i="1" s="1"/>
  <c r="CT140" i="1" s="1"/>
  <c r="D140" i="1"/>
  <c r="F140" i="1" s="1"/>
  <c r="H140" i="1" s="1"/>
  <c r="J140" i="1" s="1"/>
  <c r="L140" i="1" s="1"/>
  <c r="N140" i="1" s="1"/>
  <c r="P140" i="1" s="1"/>
  <c r="R140" i="1" s="1"/>
  <c r="T140" i="1" s="1"/>
  <c r="V140" i="1" s="1"/>
  <c r="X140" i="1" s="1"/>
  <c r="Z140" i="1" s="1"/>
  <c r="AB140" i="1" s="1"/>
  <c r="AD140" i="1" s="1"/>
  <c r="AF140" i="1" s="1"/>
  <c r="AH140" i="1" s="1"/>
  <c r="AJ140" i="1" s="1"/>
  <c r="AL140" i="1" s="1"/>
  <c r="AN140" i="1" s="1"/>
  <c r="AP140" i="1" s="1"/>
  <c r="AS141" i="1"/>
  <c r="AU141" i="1" s="1"/>
  <c r="AW141" i="1" s="1"/>
  <c r="AY141" i="1" s="1"/>
  <c r="BA141" i="1" s="1"/>
  <c r="BC141" i="1" s="1"/>
  <c r="BE141" i="1" s="1"/>
  <c r="BG141" i="1" s="1"/>
  <c r="BI141" i="1" s="1"/>
  <c r="BK141" i="1" s="1"/>
  <c r="BM141" i="1" s="1"/>
  <c r="BO141" i="1" s="1"/>
  <c r="BQ141" i="1" s="1"/>
  <c r="BS141" i="1" s="1"/>
  <c r="BU141" i="1" s="1"/>
  <c r="BV141" i="1"/>
  <c r="BX141" i="1" s="1"/>
  <c r="BZ141" i="1" s="1"/>
  <c r="CB141" i="1" s="1"/>
  <c r="CD141" i="1" s="1"/>
  <c r="CF141" i="1" s="1"/>
  <c r="CH141" i="1" s="1"/>
  <c r="CJ141" i="1" s="1"/>
  <c r="CL141" i="1" s="1"/>
  <c r="CN141" i="1" s="1"/>
  <c r="CP141" i="1" s="1"/>
  <c r="CR141" i="1" s="1"/>
  <c r="CT141" i="1" s="1"/>
  <c r="D141" i="1"/>
  <c r="F141" i="1" s="1"/>
  <c r="H141" i="1" s="1"/>
  <c r="J141" i="1" s="1"/>
  <c r="L141" i="1" s="1"/>
  <c r="N141" i="1" s="1"/>
  <c r="P141" i="1" s="1"/>
  <c r="R141" i="1" s="1"/>
  <c r="T141" i="1" s="1"/>
  <c r="V141" i="1" s="1"/>
  <c r="X141" i="1" s="1"/>
  <c r="Z141" i="1" s="1"/>
  <c r="AB141" i="1" s="1"/>
  <c r="AD141" i="1" s="1"/>
  <c r="AF141" i="1" s="1"/>
  <c r="AH141" i="1" s="1"/>
  <c r="AJ141" i="1" s="1"/>
  <c r="AL141" i="1" s="1"/>
  <c r="AN141" i="1" s="1"/>
  <c r="AP141" i="1" s="1"/>
  <c r="AS267" i="1" l="1"/>
  <c r="AU267" i="1" s="1"/>
  <c r="AW267" i="1" s="1"/>
  <c r="AY267" i="1" s="1"/>
  <c r="BA267" i="1" s="1"/>
  <c r="BC267" i="1" s="1"/>
  <c r="BE267" i="1" s="1"/>
  <c r="BG267" i="1" s="1"/>
  <c r="BI267" i="1" s="1"/>
  <c r="BK267" i="1" s="1"/>
  <c r="BM267" i="1" s="1"/>
  <c r="BO267" i="1" s="1"/>
  <c r="BQ267" i="1" s="1"/>
  <c r="BS267" i="1" s="1"/>
  <c r="BU267" i="1" s="1"/>
  <c r="D160" i="1"/>
  <c r="F160" i="1" s="1"/>
  <c r="H160" i="1" s="1"/>
  <c r="J160" i="1" s="1"/>
  <c r="L160" i="1" s="1"/>
  <c r="N160" i="1" s="1"/>
  <c r="P160" i="1" s="1"/>
  <c r="R160" i="1" s="1"/>
  <c r="T160" i="1" s="1"/>
  <c r="V160" i="1" s="1"/>
  <c r="X160" i="1" s="1"/>
  <c r="Z160" i="1" s="1"/>
  <c r="AB160" i="1" s="1"/>
  <c r="AD160" i="1" s="1"/>
  <c r="AF160" i="1" s="1"/>
  <c r="AH160" i="1" s="1"/>
  <c r="AJ160" i="1" s="1"/>
  <c r="AL160" i="1" s="1"/>
  <c r="AN160" i="1" s="1"/>
  <c r="AP160" i="1" s="1"/>
  <c r="BV137" i="1"/>
  <c r="BX137" i="1" s="1"/>
  <c r="BZ137" i="1" s="1"/>
  <c r="CB137" i="1" s="1"/>
  <c r="CD137" i="1" s="1"/>
  <c r="CF137" i="1" s="1"/>
  <c r="CH137" i="1" s="1"/>
  <c r="CJ137" i="1" s="1"/>
  <c r="CL137" i="1" s="1"/>
  <c r="CN137" i="1" s="1"/>
  <c r="CP137" i="1" s="1"/>
  <c r="CR137" i="1" s="1"/>
  <c r="CT137" i="1" s="1"/>
  <c r="BV267" i="1"/>
  <c r="BX267" i="1" s="1"/>
  <c r="BZ267" i="1" s="1"/>
  <c r="CB267" i="1" s="1"/>
  <c r="CD267" i="1" s="1"/>
  <c r="CF267" i="1" s="1"/>
  <c r="CH267" i="1" s="1"/>
  <c r="CJ267" i="1" s="1"/>
  <c r="CL267" i="1" s="1"/>
  <c r="CN267" i="1" s="1"/>
  <c r="CP267" i="1" s="1"/>
  <c r="CR267" i="1" s="1"/>
  <c r="CT267" i="1" s="1"/>
  <c r="BV160" i="1"/>
  <c r="BX160" i="1" s="1"/>
  <c r="BZ160" i="1" s="1"/>
  <c r="CB160" i="1" s="1"/>
  <c r="CD160" i="1" s="1"/>
  <c r="CF160" i="1" s="1"/>
  <c r="CH160" i="1" s="1"/>
  <c r="CJ160" i="1" s="1"/>
  <c r="CL160" i="1" s="1"/>
  <c r="CN160" i="1" s="1"/>
  <c r="CP160" i="1" s="1"/>
  <c r="CR160" i="1" s="1"/>
  <c r="CT160" i="1" s="1"/>
  <c r="D137" i="1"/>
  <c r="F137" i="1" s="1"/>
  <c r="H137" i="1" s="1"/>
  <c r="J137" i="1" s="1"/>
  <c r="L137" i="1" s="1"/>
  <c r="N137" i="1" s="1"/>
  <c r="P137" i="1" s="1"/>
  <c r="R137" i="1" s="1"/>
  <c r="T137" i="1" s="1"/>
  <c r="V137" i="1" s="1"/>
  <c r="X137" i="1" s="1"/>
  <c r="Z137" i="1" s="1"/>
  <c r="AB137" i="1" s="1"/>
  <c r="AD137" i="1" s="1"/>
  <c r="AF137" i="1" s="1"/>
  <c r="AH137" i="1" s="1"/>
  <c r="AJ137" i="1" s="1"/>
  <c r="AL137" i="1" s="1"/>
  <c r="AN137" i="1" s="1"/>
  <c r="AP137" i="1" s="1"/>
  <c r="D267" i="1"/>
  <c r="F267" i="1" s="1"/>
  <c r="H267" i="1" s="1"/>
  <c r="J267" i="1" s="1"/>
  <c r="L267" i="1" s="1"/>
  <c r="N267" i="1" s="1"/>
  <c r="P267" i="1" s="1"/>
  <c r="R267" i="1" s="1"/>
  <c r="T267" i="1" s="1"/>
  <c r="V267" i="1" s="1"/>
  <c r="X267" i="1" s="1"/>
  <c r="Z267" i="1" s="1"/>
  <c r="AB267" i="1" s="1"/>
  <c r="AD267" i="1" s="1"/>
  <c r="AF267" i="1" s="1"/>
  <c r="AH267" i="1" s="1"/>
  <c r="AJ267" i="1" s="1"/>
  <c r="AL267" i="1" s="1"/>
  <c r="AN267" i="1" s="1"/>
  <c r="AP267" i="1" s="1"/>
  <c r="AS160" i="1"/>
  <c r="AU160" i="1" s="1"/>
  <c r="AW160" i="1" s="1"/>
  <c r="AY160" i="1" s="1"/>
  <c r="BA160" i="1" s="1"/>
  <c r="BC160" i="1" s="1"/>
  <c r="BE160" i="1" s="1"/>
  <c r="BG160" i="1" s="1"/>
  <c r="BI160" i="1" s="1"/>
  <c r="BK160" i="1" s="1"/>
  <c r="BM160" i="1" s="1"/>
  <c r="BO160" i="1" s="1"/>
  <c r="BQ160" i="1" s="1"/>
  <c r="BS160" i="1" s="1"/>
  <c r="BU160" i="1" s="1"/>
  <c r="AS137" i="1"/>
  <c r="AU137" i="1" s="1"/>
  <c r="AW137" i="1" s="1"/>
  <c r="AY137" i="1" s="1"/>
  <c r="BA137" i="1" s="1"/>
  <c r="BC137" i="1" s="1"/>
  <c r="BE137" i="1" s="1"/>
  <c r="BG137" i="1" s="1"/>
  <c r="BI137" i="1" s="1"/>
  <c r="BK137" i="1" s="1"/>
  <c r="BM137" i="1" s="1"/>
  <c r="BO137" i="1" s="1"/>
  <c r="BQ137" i="1" s="1"/>
  <c r="BS137" i="1" s="1"/>
  <c r="BU137" i="1" s="1"/>
  <c r="BV19" i="1"/>
  <c r="D19" i="1"/>
  <c r="BV18" i="1"/>
  <c r="AS17" i="1"/>
  <c r="AU17" i="1" s="1"/>
  <c r="AW17" i="1" s="1"/>
  <c r="AY17" i="1" s="1"/>
  <c r="BA17" i="1" s="1"/>
  <c r="BC17" i="1" s="1"/>
  <c r="BE17" i="1" s="1"/>
  <c r="BG17" i="1" s="1"/>
  <c r="BI17" i="1" s="1"/>
  <c r="BK17" i="1" s="1"/>
  <c r="BM17" i="1" s="1"/>
  <c r="BO17" i="1" s="1"/>
  <c r="BQ17" i="1" s="1"/>
  <c r="BS17" i="1" s="1"/>
  <c r="BU17" i="1" s="1"/>
  <c r="BV17" i="1"/>
  <c r="BX17" i="1" s="1"/>
  <c r="BZ17" i="1" s="1"/>
  <c r="CB17" i="1" s="1"/>
  <c r="CD17" i="1" s="1"/>
  <c r="CF17" i="1" s="1"/>
  <c r="CH17" i="1" s="1"/>
  <c r="CJ17" i="1" s="1"/>
  <c r="CL17" i="1" s="1"/>
  <c r="CN17" i="1" s="1"/>
  <c r="CP17" i="1" s="1"/>
  <c r="CR17" i="1" s="1"/>
  <c r="CT17" i="1" s="1"/>
  <c r="F17" i="1"/>
  <c r="H17" i="1" s="1"/>
  <c r="J17" i="1" s="1"/>
  <c r="L17" i="1" s="1"/>
  <c r="N17" i="1" s="1"/>
  <c r="P17" i="1" s="1"/>
  <c r="R17" i="1" s="1"/>
  <c r="T17" i="1" s="1"/>
  <c r="V17" i="1" s="1"/>
  <c r="X17" i="1" s="1"/>
  <c r="Z17" i="1" s="1"/>
  <c r="AB17" i="1" s="1"/>
  <c r="AD17" i="1" s="1"/>
  <c r="AF17" i="1" s="1"/>
  <c r="AH17" i="1" s="1"/>
  <c r="AJ17" i="1" s="1"/>
  <c r="AL17" i="1" s="1"/>
  <c r="AN17" i="1" s="1"/>
  <c r="AP17" i="1" s="1"/>
  <c r="AS63" i="1"/>
  <c r="AU63" i="1" s="1"/>
  <c r="AW63" i="1" s="1"/>
  <c r="AY63" i="1" s="1"/>
  <c r="BA63" i="1" s="1"/>
  <c r="BC63" i="1" s="1"/>
  <c r="BE63" i="1" s="1"/>
  <c r="BG63" i="1" s="1"/>
  <c r="BI63" i="1" s="1"/>
  <c r="BK63" i="1" s="1"/>
  <c r="BM63" i="1" s="1"/>
  <c r="BO63" i="1" s="1"/>
  <c r="BQ63" i="1" s="1"/>
  <c r="BS63" i="1" s="1"/>
  <c r="BU63" i="1" s="1"/>
  <c r="BV63" i="1"/>
  <c r="BX63" i="1" s="1"/>
  <c r="BZ63" i="1" s="1"/>
  <c r="CB63" i="1" s="1"/>
  <c r="CD63" i="1" s="1"/>
  <c r="CF63" i="1" s="1"/>
  <c r="CH63" i="1" s="1"/>
  <c r="CJ63" i="1" s="1"/>
  <c r="CL63" i="1" s="1"/>
  <c r="CN63" i="1" s="1"/>
  <c r="CP63" i="1" s="1"/>
  <c r="CR63" i="1" s="1"/>
  <c r="CT63" i="1" s="1"/>
  <c r="D63" i="1"/>
  <c r="F63" i="1" s="1"/>
  <c r="H63" i="1" s="1"/>
  <c r="J63" i="1" s="1"/>
  <c r="L63" i="1" s="1"/>
  <c r="N63" i="1" s="1"/>
  <c r="P63" i="1" s="1"/>
  <c r="R63" i="1" s="1"/>
  <c r="T63" i="1" s="1"/>
  <c r="V63" i="1" s="1"/>
  <c r="X63" i="1" s="1"/>
  <c r="Z63" i="1" s="1"/>
  <c r="AB63" i="1" s="1"/>
  <c r="AD63" i="1" s="1"/>
  <c r="AF63" i="1" s="1"/>
  <c r="AH63" i="1" s="1"/>
  <c r="AJ63" i="1" s="1"/>
  <c r="AL63" i="1" s="1"/>
  <c r="AN63" i="1" s="1"/>
  <c r="AP63" i="1" s="1"/>
  <c r="AS54" i="1"/>
  <c r="AU54" i="1" s="1"/>
  <c r="AW54" i="1" s="1"/>
  <c r="AY54" i="1" s="1"/>
  <c r="BA54" i="1" s="1"/>
  <c r="BC54" i="1" s="1"/>
  <c r="BE54" i="1" s="1"/>
  <c r="BG54" i="1" s="1"/>
  <c r="BI54" i="1" s="1"/>
  <c r="BK54" i="1" s="1"/>
  <c r="BM54" i="1" s="1"/>
  <c r="BO54" i="1" s="1"/>
  <c r="BQ54" i="1" s="1"/>
  <c r="BS54" i="1" s="1"/>
  <c r="BU54" i="1" s="1"/>
  <c r="BV54" i="1"/>
  <c r="BX54" i="1" s="1"/>
  <c r="BZ54" i="1" s="1"/>
  <c r="CB54" i="1" s="1"/>
  <c r="CD54" i="1" s="1"/>
  <c r="CF54" i="1" s="1"/>
  <c r="CH54" i="1" s="1"/>
  <c r="CJ54" i="1" s="1"/>
  <c r="CL54" i="1" s="1"/>
  <c r="CN54" i="1" s="1"/>
  <c r="CP54" i="1" s="1"/>
  <c r="CR54" i="1" s="1"/>
  <c r="CT54" i="1" s="1"/>
  <c r="D54" i="1"/>
  <c r="F54" i="1" s="1"/>
  <c r="H54" i="1" s="1"/>
  <c r="J54" i="1" s="1"/>
  <c r="L54" i="1" s="1"/>
  <c r="N54" i="1" s="1"/>
  <c r="P54" i="1" s="1"/>
  <c r="R54" i="1" s="1"/>
  <c r="T54" i="1" s="1"/>
  <c r="V54" i="1" s="1"/>
  <c r="X54" i="1" s="1"/>
  <c r="Z54" i="1" s="1"/>
  <c r="AB54" i="1" s="1"/>
  <c r="AD54" i="1" s="1"/>
  <c r="AF54" i="1" s="1"/>
  <c r="AH54" i="1" s="1"/>
  <c r="AJ54" i="1" s="1"/>
  <c r="AL54" i="1" s="1"/>
  <c r="AN54" i="1" s="1"/>
  <c r="AP54" i="1" s="1"/>
  <c r="BV45" i="1"/>
  <c r="D45" i="1"/>
  <c r="F45" i="1" s="1"/>
  <c r="H45" i="1" s="1"/>
  <c r="J45" i="1" s="1"/>
  <c r="L45" i="1" s="1"/>
  <c r="N45" i="1" s="1"/>
  <c r="P45" i="1" s="1"/>
  <c r="R45" i="1" s="1"/>
  <c r="T45" i="1" s="1"/>
  <c r="V45" i="1" s="1"/>
  <c r="X45" i="1" s="1"/>
  <c r="Z45" i="1" s="1"/>
  <c r="AB45" i="1" s="1"/>
  <c r="AD45" i="1" s="1"/>
  <c r="AF45" i="1" s="1"/>
  <c r="AH45" i="1" s="1"/>
  <c r="AJ45" i="1" s="1"/>
  <c r="AL45" i="1" s="1"/>
  <c r="AN45" i="1" s="1"/>
  <c r="AP45" i="1" s="1"/>
  <c r="BV35" i="1"/>
  <c r="D35" i="1"/>
  <c r="D30" i="1"/>
  <c r="BV265" i="1" l="1"/>
  <c r="BX265" i="1" s="1"/>
  <c r="BZ265" i="1" s="1"/>
  <c r="CB265" i="1" s="1"/>
  <c r="CD265" i="1" s="1"/>
  <c r="CF265" i="1" s="1"/>
  <c r="CH265" i="1" s="1"/>
  <c r="CJ265" i="1" s="1"/>
  <c r="CL265" i="1" s="1"/>
  <c r="CN265" i="1" s="1"/>
  <c r="CP265" i="1" s="1"/>
  <c r="CR265" i="1" s="1"/>
  <c r="CT265" i="1" s="1"/>
  <c r="F30" i="1"/>
  <c r="H30" i="1" s="1"/>
  <c r="J30" i="1" s="1"/>
  <c r="L30" i="1" s="1"/>
  <c r="N30" i="1" s="1"/>
  <c r="P30" i="1" s="1"/>
  <c r="R30" i="1" s="1"/>
  <c r="T30" i="1" s="1"/>
  <c r="V30" i="1" s="1"/>
  <c r="X30" i="1" s="1"/>
  <c r="Z30" i="1" s="1"/>
  <c r="AB30" i="1" s="1"/>
  <c r="AD30" i="1" s="1"/>
  <c r="AF30" i="1" s="1"/>
  <c r="AH30" i="1" s="1"/>
  <c r="AJ30" i="1" s="1"/>
  <c r="AL30" i="1" s="1"/>
  <c r="AN30" i="1" s="1"/>
  <c r="AP30" i="1" s="1"/>
  <c r="D265" i="1"/>
  <c r="F265" i="1" s="1"/>
  <c r="H265" i="1" s="1"/>
  <c r="J265" i="1" s="1"/>
  <c r="L265" i="1" s="1"/>
  <c r="N265" i="1" s="1"/>
  <c r="P265" i="1" s="1"/>
  <c r="R265" i="1" s="1"/>
  <c r="T265" i="1" s="1"/>
  <c r="V265" i="1" s="1"/>
  <c r="X265" i="1" s="1"/>
  <c r="Z265" i="1" s="1"/>
  <c r="AB265" i="1" s="1"/>
  <c r="AD265" i="1" s="1"/>
  <c r="AF265" i="1" s="1"/>
  <c r="AH265" i="1" s="1"/>
  <c r="AJ265" i="1" s="1"/>
  <c r="AL265" i="1" s="1"/>
  <c r="AN265" i="1" s="1"/>
  <c r="AP265" i="1" s="1"/>
  <c r="AS45" i="1"/>
  <c r="AU45" i="1" s="1"/>
  <c r="AW45" i="1" s="1"/>
  <c r="AY45" i="1" s="1"/>
  <c r="BA45" i="1" s="1"/>
  <c r="BC45" i="1" s="1"/>
  <c r="BE45" i="1" s="1"/>
  <c r="BG45" i="1" s="1"/>
  <c r="BI45" i="1" s="1"/>
  <c r="BK45" i="1" s="1"/>
  <c r="BM45" i="1" s="1"/>
  <c r="BO45" i="1" s="1"/>
  <c r="BQ45" i="1" s="1"/>
  <c r="BS45" i="1" s="1"/>
  <c r="BU45" i="1" s="1"/>
  <c r="AS265" i="1"/>
  <c r="AU265" i="1" s="1"/>
  <c r="AW265" i="1" s="1"/>
  <c r="AY265" i="1" s="1"/>
  <c r="BA265" i="1" s="1"/>
  <c r="BC265" i="1" s="1"/>
  <c r="BE265" i="1" s="1"/>
  <c r="BG265" i="1" s="1"/>
  <c r="BI265" i="1" s="1"/>
  <c r="BK265" i="1" s="1"/>
  <c r="BM265" i="1" s="1"/>
  <c r="BO265" i="1" s="1"/>
  <c r="BQ265" i="1" s="1"/>
  <c r="BS265" i="1" s="1"/>
  <c r="BU265" i="1" s="1"/>
  <c r="BX45" i="1"/>
  <c r="BZ45" i="1" s="1"/>
  <c r="CB45" i="1" s="1"/>
  <c r="CD45" i="1" s="1"/>
  <c r="CF45" i="1" s="1"/>
  <c r="CH45" i="1" s="1"/>
  <c r="CJ45" i="1" s="1"/>
  <c r="CL45" i="1" s="1"/>
  <c r="CN45" i="1" s="1"/>
  <c r="CP45" i="1" s="1"/>
  <c r="CR45" i="1" s="1"/>
  <c r="CT45" i="1" s="1"/>
  <c r="AS268" i="1"/>
  <c r="AU268" i="1" s="1"/>
  <c r="AW268" i="1" s="1"/>
  <c r="AY268" i="1" s="1"/>
  <c r="BA268" i="1" s="1"/>
  <c r="BC268" i="1" s="1"/>
  <c r="BE268" i="1" s="1"/>
  <c r="BG268" i="1" s="1"/>
  <c r="BI268" i="1" s="1"/>
  <c r="BK268" i="1" s="1"/>
  <c r="BM268" i="1" s="1"/>
  <c r="BO268" i="1" s="1"/>
  <c r="BQ268" i="1" s="1"/>
  <c r="BS268" i="1" s="1"/>
  <c r="BU268" i="1" s="1"/>
  <c r="AS35" i="1"/>
  <c r="AU35" i="1" s="1"/>
  <c r="AW35" i="1" s="1"/>
  <c r="AY35" i="1" s="1"/>
  <c r="BA35" i="1" s="1"/>
  <c r="BC35" i="1" s="1"/>
  <c r="BE35" i="1" s="1"/>
  <c r="BG35" i="1" s="1"/>
  <c r="BI35" i="1" s="1"/>
  <c r="BK35" i="1" s="1"/>
  <c r="BM35" i="1" s="1"/>
  <c r="BO35" i="1" s="1"/>
  <c r="BQ35" i="1" s="1"/>
  <c r="BS35" i="1" s="1"/>
  <c r="BU35" i="1" s="1"/>
  <c r="BV260" i="1"/>
  <c r="BX260" i="1" s="1"/>
  <c r="BZ260" i="1" s="1"/>
  <c r="CB260" i="1" s="1"/>
  <c r="CD260" i="1" s="1"/>
  <c r="CF260" i="1" s="1"/>
  <c r="CH260" i="1" s="1"/>
  <c r="CJ260" i="1" s="1"/>
  <c r="CL260" i="1" s="1"/>
  <c r="CN260" i="1" s="1"/>
  <c r="CP260" i="1" s="1"/>
  <c r="CR260" i="1" s="1"/>
  <c r="CT260" i="1" s="1"/>
  <c r="BX18" i="1"/>
  <c r="BZ18" i="1" s="1"/>
  <c r="CB18" i="1" s="1"/>
  <c r="CD18" i="1" s="1"/>
  <c r="CF18" i="1" s="1"/>
  <c r="CH18" i="1" s="1"/>
  <c r="CJ18" i="1" s="1"/>
  <c r="CL18" i="1" s="1"/>
  <c r="CN18" i="1" s="1"/>
  <c r="CP18" i="1" s="1"/>
  <c r="CR18" i="1" s="1"/>
  <c r="CT18" i="1" s="1"/>
  <c r="AS261" i="1"/>
  <c r="AU261" i="1" s="1"/>
  <c r="AW261" i="1" s="1"/>
  <c r="AY261" i="1" s="1"/>
  <c r="BA261" i="1" s="1"/>
  <c r="BC261" i="1" s="1"/>
  <c r="BE261" i="1" s="1"/>
  <c r="BG261" i="1" s="1"/>
  <c r="BI261" i="1" s="1"/>
  <c r="BK261" i="1" s="1"/>
  <c r="BM261" i="1" s="1"/>
  <c r="BO261" i="1" s="1"/>
  <c r="BQ261" i="1" s="1"/>
  <c r="BS261" i="1" s="1"/>
  <c r="BU261" i="1" s="1"/>
  <c r="AS19" i="1"/>
  <c r="AU19" i="1" s="1"/>
  <c r="AW19" i="1" s="1"/>
  <c r="AY19" i="1" s="1"/>
  <c r="BA19" i="1" s="1"/>
  <c r="BC19" i="1" s="1"/>
  <c r="BE19" i="1" s="1"/>
  <c r="BG19" i="1" s="1"/>
  <c r="BI19" i="1" s="1"/>
  <c r="BK19" i="1" s="1"/>
  <c r="BM19" i="1" s="1"/>
  <c r="BO19" i="1" s="1"/>
  <c r="BQ19" i="1" s="1"/>
  <c r="BS19" i="1" s="1"/>
  <c r="BU19" i="1" s="1"/>
  <c r="BV261" i="1"/>
  <c r="BX261" i="1" s="1"/>
  <c r="BZ261" i="1" s="1"/>
  <c r="CB261" i="1" s="1"/>
  <c r="CD261" i="1" s="1"/>
  <c r="CF261" i="1" s="1"/>
  <c r="CH261" i="1" s="1"/>
  <c r="CJ261" i="1" s="1"/>
  <c r="CL261" i="1" s="1"/>
  <c r="CN261" i="1" s="1"/>
  <c r="CP261" i="1" s="1"/>
  <c r="CR261" i="1" s="1"/>
  <c r="CT261" i="1" s="1"/>
  <c r="BX19" i="1"/>
  <c r="BZ19" i="1" s="1"/>
  <c r="CB19" i="1" s="1"/>
  <c r="CD19" i="1" s="1"/>
  <c r="CF19" i="1" s="1"/>
  <c r="CH19" i="1" s="1"/>
  <c r="CJ19" i="1" s="1"/>
  <c r="CL19" i="1" s="1"/>
  <c r="CN19" i="1" s="1"/>
  <c r="CP19" i="1" s="1"/>
  <c r="CR19" i="1" s="1"/>
  <c r="CT19" i="1" s="1"/>
  <c r="BV268" i="1"/>
  <c r="BX268" i="1" s="1"/>
  <c r="BZ268" i="1" s="1"/>
  <c r="CB268" i="1" s="1"/>
  <c r="CD268" i="1" s="1"/>
  <c r="CF268" i="1" s="1"/>
  <c r="CH268" i="1" s="1"/>
  <c r="CJ268" i="1" s="1"/>
  <c r="CL268" i="1" s="1"/>
  <c r="CN268" i="1" s="1"/>
  <c r="CP268" i="1" s="1"/>
  <c r="CR268" i="1" s="1"/>
  <c r="CT268" i="1" s="1"/>
  <c r="BX35" i="1"/>
  <c r="BZ35" i="1" s="1"/>
  <c r="CB35" i="1" s="1"/>
  <c r="CD35" i="1" s="1"/>
  <c r="CF35" i="1" s="1"/>
  <c r="CH35" i="1" s="1"/>
  <c r="CJ35" i="1" s="1"/>
  <c r="CL35" i="1" s="1"/>
  <c r="CN35" i="1" s="1"/>
  <c r="CP35" i="1" s="1"/>
  <c r="CR35" i="1" s="1"/>
  <c r="CT35" i="1" s="1"/>
  <c r="AS260" i="1"/>
  <c r="AU260" i="1" s="1"/>
  <c r="AW260" i="1" s="1"/>
  <c r="AY260" i="1" s="1"/>
  <c r="BA260" i="1" s="1"/>
  <c r="BC260" i="1" s="1"/>
  <c r="BE260" i="1" s="1"/>
  <c r="BG260" i="1" s="1"/>
  <c r="BI260" i="1" s="1"/>
  <c r="BK260" i="1" s="1"/>
  <c r="BM260" i="1" s="1"/>
  <c r="BO260" i="1" s="1"/>
  <c r="BQ260" i="1" s="1"/>
  <c r="BS260" i="1" s="1"/>
  <c r="BU260" i="1" s="1"/>
  <c r="AS18" i="1"/>
  <c r="AU18" i="1" s="1"/>
  <c r="AW18" i="1" s="1"/>
  <c r="AY18" i="1" s="1"/>
  <c r="BA18" i="1" s="1"/>
  <c r="BC18" i="1" s="1"/>
  <c r="BE18" i="1" s="1"/>
  <c r="BG18" i="1" s="1"/>
  <c r="BI18" i="1" s="1"/>
  <c r="BK18" i="1" s="1"/>
  <c r="BM18" i="1" s="1"/>
  <c r="BO18" i="1" s="1"/>
  <c r="BQ18" i="1" s="1"/>
  <c r="BS18" i="1" s="1"/>
  <c r="BU18" i="1" s="1"/>
  <c r="D261" i="1"/>
  <c r="F261" i="1" s="1"/>
  <c r="H261" i="1" s="1"/>
  <c r="J261" i="1" s="1"/>
  <c r="L261" i="1" s="1"/>
  <c r="N261" i="1" s="1"/>
  <c r="P261" i="1" s="1"/>
  <c r="R261" i="1" s="1"/>
  <c r="T261" i="1" s="1"/>
  <c r="V261" i="1" s="1"/>
  <c r="X261" i="1" s="1"/>
  <c r="Z261" i="1" s="1"/>
  <c r="AB261" i="1" s="1"/>
  <c r="AD261" i="1" s="1"/>
  <c r="AF261" i="1" s="1"/>
  <c r="AH261" i="1" s="1"/>
  <c r="AJ261" i="1" s="1"/>
  <c r="AL261" i="1" s="1"/>
  <c r="AN261" i="1" s="1"/>
  <c r="AP261" i="1" s="1"/>
  <c r="F19" i="1"/>
  <c r="H19" i="1" s="1"/>
  <c r="J19" i="1" s="1"/>
  <c r="L19" i="1" s="1"/>
  <c r="N19" i="1" s="1"/>
  <c r="P19" i="1" s="1"/>
  <c r="R19" i="1" s="1"/>
  <c r="T19" i="1" s="1"/>
  <c r="V19" i="1" s="1"/>
  <c r="X19" i="1" s="1"/>
  <c r="Z19" i="1" s="1"/>
  <c r="AB19" i="1" s="1"/>
  <c r="AD19" i="1" s="1"/>
  <c r="AF19" i="1" s="1"/>
  <c r="AH19" i="1" s="1"/>
  <c r="AJ19" i="1" s="1"/>
  <c r="AL19" i="1" s="1"/>
  <c r="AN19" i="1" s="1"/>
  <c r="AP19" i="1" s="1"/>
  <c r="D268" i="1"/>
  <c r="F268" i="1" s="1"/>
  <c r="H268" i="1" s="1"/>
  <c r="J268" i="1" s="1"/>
  <c r="L268" i="1" s="1"/>
  <c r="N268" i="1" s="1"/>
  <c r="P268" i="1" s="1"/>
  <c r="R268" i="1" s="1"/>
  <c r="T268" i="1" s="1"/>
  <c r="V268" i="1" s="1"/>
  <c r="X268" i="1" s="1"/>
  <c r="Z268" i="1" s="1"/>
  <c r="AB268" i="1" s="1"/>
  <c r="AD268" i="1" s="1"/>
  <c r="AF268" i="1" s="1"/>
  <c r="AH268" i="1" s="1"/>
  <c r="AJ268" i="1" s="1"/>
  <c r="AL268" i="1" s="1"/>
  <c r="AN268" i="1" s="1"/>
  <c r="AP268" i="1" s="1"/>
  <c r="F35" i="1"/>
  <c r="H35" i="1" s="1"/>
  <c r="J35" i="1" s="1"/>
  <c r="L35" i="1" s="1"/>
  <c r="N35" i="1" s="1"/>
  <c r="P35" i="1" s="1"/>
  <c r="R35" i="1" s="1"/>
  <c r="T35" i="1" s="1"/>
  <c r="V35" i="1" s="1"/>
  <c r="X35" i="1" s="1"/>
  <c r="Z35" i="1" s="1"/>
  <c r="AB35" i="1" s="1"/>
  <c r="AD35" i="1" s="1"/>
  <c r="AF35" i="1" s="1"/>
  <c r="AH35" i="1" s="1"/>
  <c r="AJ35" i="1" s="1"/>
  <c r="AL35" i="1" s="1"/>
  <c r="AN35" i="1" s="1"/>
  <c r="AP35" i="1" s="1"/>
  <c r="D260" i="1"/>
  <c r="F260" i="1" s="1"/>
  <c r="H260" i="1" s="1"/>
  <c r="J260" i="1" s="1"/>
  <c r="L260" i="1" s="1"/>
  <c r="N260" i="1" s="1"/>
  <c r="P260" i="1" s="1"/>
  <c r="R260" i="1" s="1"/>
  <c r="T260" i="1" s="1"/>
  <c r="V260" i="1" s="1"/>
  <c r="X260" i="1" s="1"/>
  <c r="Z260" i="1" s="1"/>
  <c r="AB260" i="1" s="1"/>
  <c r="AD260" i="1" s="1"/>
  <c r="AF260" i="1" s="1"/>
  <c r="AH260" i="1" s="1"/>
  <c r="AJ260" i="1" s="1"/>
  <c r="AL260" i="1" s="1"/>
  <c r="AN260" i="1" s="1"/>
  <c r="AP260" i="1" s="1"/>
  <c r="D15" i="1"/>
  <c r="BV15" i="1"/>
  <c r="AS271" i="1"/>
  <c r="AU271" i="1" s="1"/>
  <c r="AW271" i="1" s="1"/>
  <c r="AY271" i="1" s="1"/>
  <c r="BA271" i="1" s="1"/>
  <c r="BC271" i="1" s="1"/>
  <c r="BE271" i="1" s="1"/>
  <c r="BG271" i="1" s="1"/>
  <c r="BI271" i="1" s="1"/>
  <c r="BK271" i="1" s="1"/>
  <c r="BM271" i="1" s="1"/>
  <c r="BO271" i="1" s="1"/>
  <c r="BQ271" i="1" s="1"/>
  <c r="BS271" i="1" s="1"/>
  <c r="BU271" i="1" s="1"/>
  <c r="BV271" i="1"/>
  <c r="BX271" i="1" s="1"/>
  <c r="BZ271" i="1" s="1"/>
  <c r="CB271" i="1" s="1"/>
  <c r="CD271" i="1" s="1"/>
  <c r="CF271" i="1" s="1"/>
  <c r="CH271" i="1" s="1"/>
  <c r="CJ271" i="1" s="1"/>
  <c r="CL271" i="1" s="1"/>
  <c r="CN271" i="1" s="1"/>
  <c r="CP271" i="1" s="1"/>
  <c r="CR271" i="1" s="1"/>
  <c r="CT271" i="1" s="1"/>
  <c r="D271" i="1"/>
  <c r="F271" i="1" s="1"/>
  <c r="H271" i="1" s="1"/>
  <c r="J271" i="1" s="1"/>
  <c r="L271" i="1" s="1"/>
  <c r="N271" i="1" s="1"/>
  <c r="P271" i="1" s="1"/>
  <c r="R271" i="1" s="1"/>
  <c r="T271" i="1" s="1"/>
  <c r="V271" i="1" s="1"/>
  <c r="X271" i="1" s="1"/>
  <c r="Z271" i="1" s="1"/>
  <c r="AB271" i="1" s="1"/>
  <c r="AD271" i="1" s="1"/>
  <c r="AF271" i="1" s="1"/>
  <c r="AH271" i="1" s="1"/>
  <c r="AJ271" i="1" s="1"/>
  <c r="AL271" i="1" s="1"/>
  <c r="AN271" i="1" s="1"/>
  <c r="AP271" i="1" s="1"/>
  <c r="BV257" i="1" l="1"/>
  <c r="BV274" i="1" s="1"/>
  <c r="BX15" i="1"/>
  <c r="BZ15" i="1" s="1"/>
  <c r="CB15" i="1" s="1"/>
  <c r="CD15" i="1" s="1"/>
  <c r="CF15" i="1" s="1"/>
  <c r="CH15" i="1" s="1"/>
  <c r="CJ15" i="1" s="1"/>
  <c r="CL15" i="1" s="1"/>
  <c r="CN15" i="1" s="1"/>
  <c r="CP15" i="1" s="1"/>
  <c r="CR15" i="1" s="1"/>
  <c r="CT15" i="1" s="1"/>
  <c r="AS15" i="1"/>
  <c r="AU15" i="1" s="1"/>
  <c r="AW15" i="1" s="1"/>
  <c r="AY15" i="1" s="1"/>
  <c r="BA15" i="1" s="1"/>
  <c r="BC15" i="1" s="1"/>
  <c r="BE15" i="1" s="1"/>
  <c r="BG15" i="1" s="1"/>
  <c r="BI15" i="1" s="1"/>
  <c r="BK15" i="1" s="1"/>
  <c r="BM15" i="1" s="1"/>
  <c r="BO15" i="1" s="1"/>
  <c r="BQ15" i="1" s="1"/>
  <c r="BS15" i="1" s="1"/>
  <c r="BU15" i="1" s="1"/>
  <c r="D257" i="1"/>
  <c r="F257" i="1" s="1"/>
  <c r="H257" i="1" s="1"/>
  <c r="J257" i="1" s="1"/>
  <c r="L257" i="1" s="1"/>
  <c r="N257" i="1" s="1"/>
  <c r="P257" i="1" s="1"/>
  <c r="R257" i="1" s="1"/>
  <c r="T257" i="1" s="1"/>
  <c r="V257" i="1" s="1"/>
  <c r="X257" i="1" s="1"/>
  <c r="Z257" i="1" s="1"/>
  <c r="AB257" i="1" s="1"/>
  <c r="AD257" i="1" s="1"/>
  <c r="F15" i="1"/>
  <c r="H15" i="1" s="1"/>
  <c r="J15" i="1" s="1"/>
  <c r="L15" i="1" s="1"/>
  <c r="N15" i="1" s="1"/>
  <c r="P15" i="1" s="1"/>
  <c r="R15" i="1" s="1"/>
  <c r="T15" i="1" s="1"/>
  <c r="V15" i="1" s="1"/>
  <c r="X15" i="1" s="1"/>
  <c r="Z15" i="1" s="1"/>
  <c r="AB15" i="1" s="1"/>
  <c r="AD15" i="1" s="1"/>
  <c r="AF15" i="1" s="1"/>
  <c r="AH15" i="1" s="1"/>
  <c r="AJ15" i="1" s="1"/>
  <c r="AL15" i="1" s="1"/>
  <c r="AN15" i="1" s="1"/>
  <c r="AP15" i="1" s="1"/>
  <c r="AD274" i="1" l="1"/>
  <c r="AF257" i="1"/>
  <c r="AH257" i="1" s="1"/>
  <c r="AJ257" i="1" s="1"/>
  <c r="AL257" i="1" s="1"/>
  <c r="AN257" i="1" s="1"/>
  <c r="AP257" i="1" s="1"/>
  <c r="BV264" i="1"/>
  <c r="AS257" i="1"/>
  <c r="AS274" i="1" s="1"/>
  <c r="BX257" i="1"/>
  <c r="BX274" i="1" s="1"/>
  <c r="BZ257" i="1" l="1"/>
  <c r="BZ274" i="1" s="1"/>
  <c r="AU257" i="1"/>
  <c r="AU274" i="1" s="1"/>
  <c r="AW257" i="1" l="1"/>
  <c r="AW274" i="1" s="1"/>
  <c r="CB257" i="1"/>
  <c r="CB274" i="1" s="1"/>
  <c r="CD257" i="1" l="1"/>
  <c r="CD274" i="1" s="1"/>
  <c r="AY257" i="1"/>
  <c r="AY274" i="1" s="1"/>
  <c r="BA257" i="1" l="1"/>
  <c r="BA274" i="1" s="1"/>
  <c r="CF257" i="1"/>
  <c r="CF274" i="1" s="1"/>
  <c r="CH257" i="1" l="1"/>
  <c r="CH274" i="1" s="1"/>
  <c r="BC257" i="1"/>
  <c r="BC274" i="1" s="1"/>
  <c r="BE257" i="1" l="1"/>
  <c r="BE274" i="1" s="1"/>
  <c r="CJ257" i="1"/>
  <c r="CJ274" i="1" s="1"/>
  <c r="CL257" i="1" l="1"/>
  <c r="CL274" i="1" s="1"/>
  <c r="BG257" i="1"/>
  <c r="BG274" i="1" s="1"/>
  <c r="CN257" i="1" l="1"/>
  <c r="CN274" i="1" s="1"/>
  <c r="BI257" i="1"/>
  <c r="BI274" i="1" s="1"/>
  <c r="CP257" i="1" l="1"/>
  <c r="CP274" i="1" s="1"/>
  <c r="BK257" i="1"/>
  <c r="BK274" i="1" s="1"/>
  <c r="CR257" i="1" l="1"/>
  <c r="BM257" i="1"/>
  <c r="BM274" i="1" s="1"/>
  <c r="CT257" i="1" l="1"/>
  <c r="CR274" i="1"/>
  <c r="BO257" i="1"/>
  <c r="BO274" i="1" s="1"/>
  <c r="BQ257" i="1" l="1"/>
  <c r="BQ274" i="1" s="1"/>
  <c r="BS257" i="1" l="1"/>
  <c r="BU257" i="1" l="1"/>
  <c r="BS274" i="1"/>
</calcChain>
</file>

<file path=xl/sharedStrings.xml><?xml version="1.0" encoding="utf-8"?>
<sst xmlns="http://schemas.openxmlformats.org/spreadsheetml/2006/main" count="811" uniqueCount="394">
  <si>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</si>
  <si>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</si>
  <si>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</si>
  <si>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</si>
  <si>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</si>
  <si>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</si>
  <si>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</si>
  <si>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</si>
  <si>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</si>
  <si>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</si>
  <si>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</si>
  <si>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</si>
  <si>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</si>
  <si>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</si>
  <si>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</si>
  <si>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</si>
  <si>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</si>
  <si>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</si>
  <si>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</si>
  <si>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федеральный бюджет</t>
  </si>
  <si>
    <t>краевой дорожный фонд</t>
  </si>
  <si>
    <t>Культура и молодежная политика</t>
  </si>
  <si>
    <t>ПЕРЕЧЕНЬ</t>
  </si>
  <si>
    <t>2022 год</t>
  </si>
  <si>
    <t>Внешнее благоустройство</t>
  </si>
  <si>
    <t>Жилищно-коммунальное хозяйство</t>
  </si>
  <si>
    <t>средства Фонда содействия реформированию жилищно-коммунального хозяйства</t>
  </si>
  <si>
    <t xml:space="preserve">федеральный бюджет </t>
  </si>
  <si>
    <t xml:space="preserve">Департамент дорог и благоустройства </t>
  </si>
  <si>
    <t>2023 год</t>
  </si>
  <si>
    <t xml:space="preserve">краевой бюджет </t>
  </si>
  <si>
    <t>Строительство газопроводов в микрорайонах индивидуальной застройки города Перми</t>
  </si>
  <si>
    <t>Управление капитального строительства</t>
  </si>
  <si>
    <t>Департамент культуры и молодежной политики</t>
  </si>
  <si>
    <t xml:space="preserve">Комитет по физической культуре и спорту </t>
  </si>
  <si>
    <t>2024 год</t>
  </si>
  <si>
    <t>Расширение и реконструкция (3 очередь) канализации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</si>
  <si>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</si>
  <si>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Департамент жилищно-коммунального хозяйства</t>
  </si>
  <si>
    <t>Санация и строительство 2-й нитки водовода Гайва-Заозерье</t>
  </si>
  <si>
    <t>Реконструкция сетей водоснабжения Мотовилихинского района города Перми: блокировочной сети водопровода от проектируемой камеры переключения на ул. Фрезеровщиков на сети водопровода Д400 мм инв. № 1083 до проектируемой камеры на водопроводе Д1200 мм инв. № 3470 по ул. Макаренко</t>
  </si>
  <si>
    <t>Строительство здания для размещения дошкольного образовательного учреждения МАДОУ «Легополис» г. Перми, в квартале, ограниченном улицами Хабаровской, Ветлужской, Заречной, Красноводской</t>
  </si>
  <si>
    <t>1.</t>
  </si>
  <si>
    <t>2.</t>
  </si>
  <si>
    <t>Строительство здания для размещения дошкольного образовательного учреждения по ул. Цимлянская, 4</t>
  </si>
  <si>
    <t>Строительство здания для размещения дошкольного образовательного учреждения по ул. Овчинникова/Ползунова</t>
  </si>
  <si>
    <t>Реконструкция здания под размещение общеобразовательной организации по ул. Целинной, 15</t>
  </si>
  <si>
    <t>Реконструкция ледовой арены МАУ ДО «ДЮЦ «Здоровье»</t>
  </si>
  <si>
    <t>Реконструкция здания МАОУ «Гимназия № 17» г. Перми (пристройка нового корпуса)</t>
  </si>
  <si>
    <t>0</t>
  </si>
  <si>
    <t>Строительство нового корпуса здания МАОУ «СОШ № 82» г. Перми</t>
  </si>
  <si>
    <t>Строительство здания общеобразовательного учреждения в Индустриальном районе города Перми</t>
  </si>
  <si>
    <t>Строительство нового корпуса МАОУ «Техно-школа имени лётчика-космонавта СССР, дважды Героя Советского Союза В. П. Савиных» г. Перми</t>
  </si>
  <si>
    <t>Строительство здания для размещения общеобразовательного учреждения в районе ДКЖ</t>
  </si>
  <si>
    <t>Реконструкция общежития по ул. Уральской,110 для размещения общеобразовательной организации</t>
  </si>
  <si>
    <t>Строительство спортивной площадки  МАУ ДО ДЮЦ  «Фаворит»</t>
  </si>
  <si>
    <t>Строительство спортивной площадки МАОУ «Школа бизнеса и предпринимательства» г. Перми</t>
  </si>
  <si>
    <t>Строительство спортивной площадки МАОУ «Многопрофильная школа «Приоритет» г. Перми по ул.Мильчакова, 22</t>
  </si>
  <si>
    <t>Строительство спортивной площадки МАОУ «СОШ № 55» г. Перми</t>
  </si>
  <si>
    <t>Строительство спортивного зала МАОУ «СОШ № 81» г. Перми</t>
  </si>
  <si>
    <t>Строительство спортивного зала МАОУ «СОШ № 96» г. Перми</t>
  </si>
  <si>
    <t>Строительство спортивного зала МАОУ «СОШ № 79» г. Перми</t>
  </si>
  <si>
    <t>Строительство спортивного зала МАОУ Гимназия № 10 г. Перми</t>
  </si>
  <si>
    <t>3.</t>
  </si>
  <si>
    <t>4.</t>
  </si>
  <si>
    <t>5.</t>
  </si>
  <si>
    <t>8.</t>
  </si>
  <si>
    <t>9.</t>
  </si>
  <si>
    <t>7.</t>
  </si>
  <si>
    <t>6.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</si>
  <si>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</si>
  <si>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</si>
  <si>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</si>
  <si>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</si>
  <si>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</si>
  <si>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</si>
  <si>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</si>
  <si>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</si>
  <si>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</si>
  <si>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</si>
  <si>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</si>
  <si>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</si>
  <si>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</si>
  <si>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</si>
  <si>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</si>
  <si>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</si>
  <si>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</si>
  <si>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Строительство водопроводных сетей в микрорайоне «Висим» Мотовилихинского района города Перми</t>
  </si>
  <si>
    <t>Реконструкция системы очистки сточных вод в микрорайоне «Крым» Кировского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</si>
  <si>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</si>
  <si>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сетей водоснабжения и водоотведения в микрорайоне «Заозерье» для земельных участков многодетных семей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</si>
  <si>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</si>
  <si>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Реконструкция самотечного коллектора Д-360 мм/450 мм по бульвару Гагарина до шахты №13 ГРК</t>
  </si>
  <si>
    <t>Строительство объектов инженерной инфраструктуры на территории индивидуальной жилой застройки в городе Перми</t>
  </si>
  <si>
    <t>Строительство (реконструкция) сетей наружного освещения</t>
  </si>
  <si>
    <t>Строительство (реконструкция) сетей наружного освещения на автомобильных дорогах города Перми</t>
  </si>
  <si>
    <t>Строительство сквера по ул. Яблочкова</t>
  </si>
  <si>
    <t>Строительство сквера по ул. Калгановской, 62</t>
  </si>
  <si>
    <t>Строительство сквера по ул. Гашкова, 20</t>
  </si>
  <si>
    <t>Реконструкция сада им. Н.В. Гоголя</t>
  </si>
  <si>
    <t>Строительство сквера по ул. Генерала Черняховского</t>
  </si>
  <si>
    <t>Строительство сквера по ул. Корсуньской, 31</t>
  </si>
  <si>
    <t>Строительство места отвала снега по ул. Промышленной</t>
  </si>
  <si>
    <t>Строительство подпорной стенки с устройством противопожарного проезда по ул. Льва Шатрова, 35</t>
  </si>
  <si>
    <t>Строительство крематория на кладбище «Восточное» города Перми</t>
  </si>
  <si>
    <t>Реконструкция пересечения ул. Героев Хасана и Транссибирской магистрали (включая тоннель)</t>
  </si>
  <si>
    <t>Департамент дорог и благоустройства</t>
  </si>
  <si>
    <t>Строительство автомобильных дорог по ул. Карла Модераха, ул. Александра Турчевича, ул. Николая Воронцова, ул. Василия Татищева в квартале 272 Свердловского района г. Перми</t>
  </si>
  <si>
    <t>Реконструкция автомобильной дороги в микрорайоне «Нижнее Васильево»</t>
  </si>
  <si>
    <t>Строительство очистных сооружений и водоотвода ливневых стоков по ул. Куйбышева,1 от ул. Петропавловской до выпуска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</si>
  <si>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</si>
  <si>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Строительство очистных сооружений и водоотвода ливневых стоков по ул. Окулова, 73</t>
  </si>
  <si>
    <t>Реконструкция Комсомольского проспекта от ул. Ленина до ул. Екатерининской по нечетной стороне, Тр-5в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</si>
  <si>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</si>
  <si>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Реконструкция ул. Карпинского от ул. Мира до шоссе Космонавтов</t>
  </si>
  <si>
    <t>Строительство автомобильной дороги по Ивинскому проспекту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</si>
  <si>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</si>
  <si>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Строительство автомобильной дороги по ул. Агатовой</t>
  </si>
  <si>
    <t>Строительство автомобильной дороги по ул. Топазной</t>
  </si>
  <si>
    <t>Реконструкция ул. Грибоедова от ул. Уинской до ул. Лесной</t>
  </si>
  <si>
    <t>Строительство автомобильной дороги по ул. Сапфирной в жилом районе Ива-1 Мотовилихинского района г. Перми</t>
  </si>
  <si>
    <t>Реконструкция ул. Карпинского от ул. Архитектора Свиязева до ул. Советской Армии</t>
  </si>
  <si>
    <t>Строительство плавательного бассейна по адресу: ул. Гашкова, 20а</t>
  </si>
  <si>
    <t>Строительство плавательного бассейна по адресу: ул. Гайвинская, 50</t>
  </si>
  <si>
    <t>Строительство спортивного комплекса с плавательным бассейном в микрорайоне Парковый по ул. Шпальная, 2</t>
  </si>
  <si>
    <t>Строительство спортивной трассы для велосипедов, лыжероллеров по адресу: г. Пермь, ул. Агрономическая, 23</t>
  </si>
  <si>
    <t>Реконструкция здания МАУ «Дворец молодежи» г. Перми</t>
  </si>
  <si>
    <t>Реконструкция здания по ул. Ижевской, 25 (литер А, А1)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</si>
  <si>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</si>
  <si>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</si>
  <si>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</si>
  <si>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</si>
  <si>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</si>
  <si>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</si>
  <si>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</si>
  <si>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</si>
  <si>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</si>
  <si>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</si>
  <si>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</si>
  <si>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</si>
  <si>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</si>
  <si>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</si>
  <si>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</si>
  <si>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</si>
  <si>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</si>
  <si>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</si>
  <si>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</si>
  <si>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</si>
  <si>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</si>
  <si>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</si>
  <si>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</si>
  <si>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</si>
  <si>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</si>
  <si>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</si>
  <si>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</si>
  <si>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</si>
  <si>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</si>
  <si>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</si>
  <si>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</si>
  <si>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</si>
  <si>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</si>
  <si>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</si>
  <si>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</si>
  <si>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</si>
  <si>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</si>
  <si>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</si>
  <si>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</si>
  <si>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</si>
  <si>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</si>
  <si>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</si>
  <si>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</si>
  <si>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</si>
  <si>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</si>
  <si>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</si>
  <si>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</si>
  <si>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</si>
  <si>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</si>
  <si>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</si>
  <si>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</si>
  <si>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</si>
  <si>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</si>
  <si>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</si>
  <si>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</si>
  <si>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</si>
  <si>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</si>
  <si>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</si>
  <si>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</si>
  <si>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ПРИЛОЖЕНИЕ 4</t>
  </si>
  <si>
    <t>0820141160</t>
  </si>
  <si>
    <t>0810143350</t>
  </si>
  <si>
    <t>0810141050</t>
  </si>
  <si>
    <t>0810141060</t>
  </si>
  <si>
    <t>0820141300</t>
  </si>
  <si>
    <t>08201SН074</t>
  </si>
  <si>
    <t>0820142540</t>
  </si>
  <si>
    <t>0820142550</t>
  </si>
  <si>
    <t>0820142510</t>
  </si>
  <si>
    <t>0820141230</t>
  </si>
  <si>
    <t>0820143360</t>
  </si>
  <si>
    <t>0820143490</t>
  </si>
  <si>
    <t>0820143500</t>
  </si>
  <si>
    <t>0820242190</t>
  </si>
  <si>
    <t>0820242220</t>
  </si>
  <si>
    <t>0820242210</t>
  </si>
  <si>
    <t>0820242230</t>
  </si>
  <si>
    <t>0820242620</t>
  </si>
  <si>
    <t>0820242240</t>
  </si>
  <si>
    <t>0820243540</t>
  </si>
  <si>
    <t>0820243510</t>
  </si>
  <si>
    <t>0820243520</t>
  </si>
  <si>
    <t>0820242640</t>
  </si>
  <si>
    <t>0820243240</t>
  </si>
  <si>
    <t>082E155200</t>
  </si>
  <si>
    <t>08201SН070, 082E155200</t>
  </si>
  <si>
    <t>1710141090</t>
  </si>
  <si>
    <t>1710141130</t>
  </si>
  <si>
    <t>1710141210</t>
  </si>
  <si>
    <t>1710141220</t>
  </si>
  <si>
    <t>1710141320</t>
  </si>
  <si>
    <t>1710143480</t>
  </si>
  <si>
    <t>1710142370</t>
  </si>
  <si>
    <t>1710241100</t>
  </si>
  <si>
    <t>1710142410</t>
  </si>
  <si>
    <t>1710142180</t>
  </si>
  <si>
    <t>1710143310</t>
  </si>
  <si>
    <t>1130242760</t>
  </si>
  <si>
    <t>153012С080</t>
  </si>
  <si>
    <t>15301R0820</t>
  </si>
  <si>
    <t>151F367483</t>
  </si>
  <si>
    <t>2010443670</t>
  </si>
  <si>
    <t>2010443370</t>
  </si>
  <si>
    <t>1110542270</t>
  </si>
  <si>
    <t>1110541810</t>
  </si>
  <si>
    <t>1110541780</t>
  </si>
  <si>
    <t>1110541820</t>
  </si>
  <si>
    <t>1110541830</t>
  </si>
  <si>
    <t>1110541850</t>
  </si>
  <si>
    <t>Строительство пожарного водоема в микрорайоне Верхняя Курья по ул. 10-й Линии, 50 Мотовилихинского района города Перми</t>
  </si>
  <si>
    <t>Строительство пожарного водоема в микрорайоне Вышка-2 по ул. Телефонной, 12 Мотовилихинского района города Перми</t>
  </si>
  <si>
    <t>Строительство пожарного водоема в микрорайоне Средняя Курья по ул. Торфяной Ленинского района города Перми</t>
  </si>
  <si>
    <t>Строительство пожарного водоема в микрорайоне Малые реки, по ул. Логовая-Токарева Орджоникидзевского района города Перми</t>
  </si>
  <si>
    <t>Строительство пожарного водоема в микрорайоне Нижняя Курья по ул. Борцов Революции Ленинского района города Перми</t>
  </si>
  <si>
    <t>Строительство пожарного водоема в микрорайоне Центральная усадьба по ул. Бобруйской Мотовилихинского района города Перми</t>
  </si>
  <si>
    <t>Строительство пожарного водоема в д. Ласьвинские хутора Кировского района города Перми</t>
  </si>
  <si>
    <t>Строительство пожарного водоема в микрорайоне Верхнемуллинский (Субботино) Индустриального района города Перми</t>
  </si>
  <si>
    <t>Строительство пожарного водоема в микрорайоне Кировский по ул. Мореходной Кировского района города Перми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</si>
  <si>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</si>
  <si>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83.</t>
  </si>
  <si>
    <t>84.</t>
  </si>
  <si>
    <t>85.</t>
  </si>
  <si>
    <t>86.</t>
  </si>
  <si>
    <t>87.</t>
  </si>
  <si>
    <t>88.</t>
  </si>
  <si>
    <t>89.</t>
  </si>
  <si>
    <t>2010243460</t>
  </si>
  <si>
    <t>2010343340</t>
  </si>
  <si>
    <t>1120441120</t>
  </si>
  <si>
    <t>1410743570</t>
  </si>
  <si>
    <t>20104SЖ410</t>
  </si>
  <si>
    <t>2010141920</t>
  </si>
  <si>
    <t>2010143380</t>
  </si>
  <si>
    <t>2010143410</t>
  </si>
  <si>
    <t>2010143420</t>
  </si>
  <si>
    <t>2010143430</t>
  </si>
  <si>
    <t>2010143440</t>
  </si>
  <si>
    <t>2010143450</t>
  </si>
  <si>
    <t>20101ST04V</t>
  </si>
  <si>
    <t>Реконструкция ул. Революции: 2 очередь моста через реку Егошиху</t>
  </si>
  <si>
    <t>20101ST04T</t>
  </si>
  <si>
    <t>20101ST04N</t>
  </si>
  <si>
    <t>20101ST04I</t>
  </si>
  <si>
    <t>20101ST04В</t>
  </si>
  <si>
    <t>20101ST04S</t>
  </si>
  <si>
    <t>20101ST04R</t>
  </si>
  <si>
    <t>20101ST04Z</t>
  </si>
  <si>
    <t>20101ST040</t>
  </si>
  <si>
    <t>0410241910</t>
  </si>
  <si>
    <t>0510141470</t>
  </si>
  <si>
    <t>Реконструкция физкультурно-оздоровительного комплекса по адресу: г. Пермь, ул. Рабочая, 9</t>
  </si>
  <si>
    <t>051012Ф280</t>
  </si>
  <si>
    <t>0510141880</t>
  </si>
  <si>
    <t>0510143660</t>
  </si>
  <si>
    <t>Строительство центра сложнокоординационных видов спорта по адресу: г.Пермь,ул.Нефтяников,5</t>
  </si>
  <si>
    <t>0510143560</t>
  </si>
  <si>
    <t>0510141950</t>
  </si>
  <si>
    <t>0220443730</t>
  </si>
  <si>
    <t>0230243110</t>
  </si>
  <si>
    <t>0230243130</t>
  </si>
  <si>
    <t>0230243140</t>
  </si>
  <si>
    <t>0230243150</t>
  </si>
  <si>
    <t>0230243180</t>
  </si>
  <si>
    <t>0230243190</t>
  </si>
  <si>
    <t>0230243210</t>
  </si>
  <si>
    <t>0230243280</t>
  </si>
  <si>
    <t>0230243120</t>
  </si>
  <si>
    <t>0230243170</t>
  </si>
  <si>
    <t>Строительство здания для размещения общеобразовательного учреждения по ул. Юнг Прикамья, 3</t>
  </si>
  <si>
    <t>Поправки</t>
  </si>
  <si>
    <t>0820142120</t>
  </si>
  <si>
    <t>Строительство пожарного водоема в микрорайоне Чапаевский Орджоникидзевского района города Перми</t>
  </si>
  <si>
    <t>0230243600</t>
  </si>
  <si>
    <t>08201SН070</t>
  </si>
  <si>
    <t>Строительство сетей наружного освещения на объектах озеленения общего пользования</t>
  </si>
  <si>
    <t>11105SЖ410</t>
  </si>
  <si>
    <t>082E153050</t>
  </si>
  <si>
    <t>08201SН070, 082E153050</t>
  </si>
  <si>
    <t>08201SP040, 082E153050</t>
  </si>
  <si>
    <t>Уточнение февраль</t>
  </si>
  <si>
    <t>от 21.12.2021 № 306</t>
  </si>
  <si>
    <t>Строительство корпуса МАОУ «Школа дизайна «Точка» г. Перми</t>
  </si>
  <si>
    <t>20101ST04F</t>
  </si>
  <si>
    <t>Реконструкция ул. Плеханова от шоссе Космонавтов до ул. Грузинская</t>
  </si>
  <si>
    <t>0220443720</t>
  </si>
  <si>
    <t>Реконструкция здания по ул. Ижевской, 25 (литер Д)</t>
  </si>
  <si>
    <t>Строительство противооползневого сооружения в районе жилых домов по ул. КИМ, 5, 7, ул. Ивановской, 19 и ул. Чехова, 2, 4, 6, 8, 10</t>
  </si>
  <si>
    <t>0220241030</t>
  </si>
  <si>
    <t>Строительство здания для размещения дошкольного образовательного учреждения по ул. Байкальской, 26а</t>
  </si>
  <si>
    <t>0810141680</t>
  </si>
  <si>
    <t>Строительство объектов недвижимого имущества и инженерной инфраструктуры на территории Экстрим-парка</t>
  </si>
  <si>
    <t>0510141430</t>
  </si>
  <si>
    <t>Приобретение земельных участков по ул. 3-я Ключевая, 11 с расположенными на них объектами недвижимости</t>
  </si>
  <si>
    <t>Департамент имущественных отношений</t>
  </si>
  <si>
    <t>0810143330</t>
  </si>
  <si>
    <t>Прочие объекты</t>
  </si>
  <si>
    <t>90.</t>
  </si>
  <si>
    <t>91.</t>
  </si>
  <si>
    <t>92.</t>
  </si>
  <si>
    <t>93.</t>
  </si>
  <si>
    <t>94.</t>
  </si>
  <si>
    <t>Комитет февраль</t>
  </si>
  <si>
    <t>Уточнение март</t>
  </si>
  <si>
    <t>201F150210</t>
  </si>
  <si>
    <t>20101ST04К, 201F150210</t>
  </si>
  <si>
    <t>Комитет март</t>
  </si>
  <si>
    <t>Уточнение апрель</t>
  </si>
  <si>
    <t>Строительство здания для размещения дошкольного образовательного учреждения по ул. Плеханова, 63</t>
  </si>
  <si>
    <t>Реконструкция здания муниципального автономного учреждения дополнительного образования «Детско-юношеский центр имени Василия Соломина»</t>
  </si>
  <si>
    <t>0810141640</t>
  </si>
  <si>
    <t>0820141390</t>
  </si>
  <si>
    <t>151F367484, 15101SЖ860</t>
  </si>
  <si>
    <t>0320342170</t>
  </si>
  <si>
    <t>95.</t>
  </si>
  <si>
    <t>96.</t>
  </si>
  <si>
    <t>Строительство корпуса МАОУ «Гимназия № 33» г. Перми</t>
  </si>
  <si>
    <t>Комитет апрель</t>
  </si>
  <si>
    <t>Уточнение май</t>
  </si>
  <si>
    <t>Строительство многоквартирного жилого дома на земельном участке с кадастровым номером 59:01:4410713:1234, расположенного по адресу: г. Пермь, ул. Чайковского, 11</t>
  </si>
  <si>
    <t>Строительство многоквартирного жилого дома на земельном участке с кадастровым номером 59:01:4515016:191, расположенного по адресу: г. Пермь, ул. Маяковского, 54</t>
  </si>
  <si>
    <t>Строительство многоквартирного жилого дома на земельном участке с кадастровым номером 59:01:4515026:413, расположенного по адресу: г. Пермь, ул. Маяковского, 57</t>
  </si>
  <si>
    <t>Строительство городского питомника растений на земельном участке с кадастровым номером 59:01:0000000:91384</t>
  </si>
  <si>
    <t>Строительство автомобильной дороги по ул. Крисанова от шоссе Космонавтов до ул. Пушкина</t>
  </si>
  <si>
    <t>Строительство здания для размещения дошкольного образовательного учреждения по ул. Желябова, 16б</t>
  </si>
  <si>
    <t>08101141610</t>
  </si>
  <si>
    <t>0820141010</t>
  </si>
  <si>
    <t>97.</t>
  </si>
  <si>
    <t>98.</t>
  </si>
  <si>
    <t>Комитет май</t>
  </si>
  <si>
    <t>Уточнение июнь</t>
  </si>
  <si>
    <t>Строительство учебного корпуса МАОУ «Лицей № 10» по адресу: г. Пермь, ул. Техническая, 22</t>
  </si>
  <si>
    <t>Строительство приюта для содержания безнадзорных животных по ул. Верхне-Муллинской, 106а г. Перми</t>
  </si>
  <si>
    <t>9190041020</t>
  </si>
  <si>
    <t>Строительство нежилого здания под размещение общественного центра по адресу: г. Пермь, Кировский район, ул. Батумская</t>
  </si>
  <si>
    <t>0110441040</t>
  </si>
  <si>
    <t>Транспорт</t>
  </si>
  <si>
    <t>Департамент транспорта</t>
  </si>
  <si>
    <t>12106ST420</t>
  </si>
  <si>
    <t>Июнь комитет</t>
  </si>
  <si>
    <t>Реализация проекта, направленного на комплексное развитие городского наземного электрического транспорта г. Перми</t>
  </si>
  <si>
    <t>Комитет июнь</t>
  </si>
  <si>
    <t>Уточнение август</t>
  </si>
  <si>
    <t>0510143680</t>
  </si>
  <si>
    <t>1710142260, 171F552430</t>
  </si>
  <si>
    <t>Реконструкция канализационной насосной станции «Речник» Дзержинского района города Перми</t>
  </si>
  <si>
    <t>Строительство «умной» спортивной площадки по адресу: г. Пермь, ул. Докучаева, з/у 21</t>
  </si>
  <si>
    <t>Строительство сетей водоснабжения в микрорайоне Средняя Курья по ул. Борцов Революции Ленинского района  города Перми</t>
  </si>
  <si>
    <t>Строительство многоквартирного жилого дома на земельном участке с кадастровыми номерами 59:01:0000000:87873, 59:01:0000000:89809, расположенного по адресу: г. Пермь, ул. Нейвинская, 3а, Нейвинская ЗУ 5</t>
  </si>
  <si>
    <t>Комитет август</t>
  </si>
  <si>
    <t>Уточнение сентябрь</t>
  </si>
  <si>
    <t>1510121480, 15101SЖ160, 1530343260, 15101SЖ860, 151F367483</t>
  </si>
  <si>
    <t>Комитет сентябрь</t>
  </si>
  <si>
    <t>Уточнение октябрь</t>
  </si>
  <si>
    <t>99.</t>
  </si>
  <si>
    <t>Комитет октябрь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</si>
  <si>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2022 год и на плановый период 2023 и 2024 годов</t>
  </si>
  <si>
    <t>Уточнение ноябрь</t>
  </si>
  <si>
    <t>Строительство спортивной площадки МАОУ «СОШ № 83»  г. Перми</t>
  </si>
  <si>
    <t>Строительство спортивной площадки МАОУ «СОШ № 76»  г. Перми</t>
  </si>
  <si>
    <t>Строительство спортивной площадки МАОУ  «СОШ № 63»  г. Перми</t>
  </si>
  <si>
    <t>Приобретение в собственность муниципального образования город Пермь нежилого помещения по ул. Репина, 20 и долей в праве общей собственности на земельные участки под ним</t>
  </si>
  <si>
    <t>Уточнение декабрь</t>
  </si>
  <si>
    <t>Реконструкция ул. Героев Хасана от ул. Хлебозаводская до ул. Василия Васильева</t>
  </si>
  <si>
    <t>20101ST04A</t>
  </si>
  <si>
    <t>100.</t>
  </si>
  <si>
    <t>безвозмездные поступления от юридических лиц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</si>
</sst>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0" fontId="2" fillId="2" borderId="0" xfId="0" applyFont="1" applyFill="1" applyAlignment="1">
      <alignment horizontal="center"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top" wrapText="1"/>
    </xf>
    <xf numFmtId="1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65" fontId="1" fillId="2" borderId="0" xfId="0" applyNumberFormat="1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top"/>
    </xf>
    <xf numFmtId="1" fontId="1" fillId="3" borderId="0" xfId="0" applyNumberFormat="1" applyFont="1" applyFill="1" applyAlignment="1">
      <alignment horizontal="left" vertical="center"/>
    </xf>
    <xf numFmtId="0" fontId="1" fillId="3" borderId="0" xfId="0" applyFont="1" applyFill="1"/>
    <xf numFmtId="164" fontId="1" fillId="3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NumberFormat="1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center"/>
    </xf>
    <xf numFmtId="49" fontId="1" fillId="3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/>
    </xf>
    <xf numFmtId="165" fontId="3" fillId="3" borderId="0" xfId="0" applyNumberFormat="1" applyFont="1" applyFill="1" applyBorder="1" applyAlignment="1">
      <alignment horizontal="left" vertical="center"/>
    </xf>
    <xf numFmtId="165" fontId="3" fillId="3" borderId="0" xfId="0" applyNumberFormat="1" applyFont="1" applyFill="1" applyBorder="1" applyAlignment="1">
      <alignment horizontal="left"/>
    </xf>
    <xf numFmtId="165" fontId="3" fillId="2" borderId="0" xfId="0" applyNumberFormat="1" applyFont="1" applyFill="1" applyAlignment="1">
      <alignment horizontal="lef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vertical="top"/>
    </xf>
    <xf numFmtId="49" fontId="3" fillId="2" borderId="0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center" vertical="center"/>
    </xf>
    <xf numFmtId="164" fontId="1" fillId="4" borderId="1" xfId="0" applyNumberFormat="1" applyFont="1" applyFill="1" applyBorder="1" applyAlignment="1">
      <alignment horizontal="right" vertical="center"/>
    </xf>
    <xf numFmtId="165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164" fontId="1" fillId="2" borderId="8" xfId="0" applyNumberFormat="1" applyFont="1" applyFill="1" applyBorder="1" applyAlignment="1">
      <alignment vertical="top" wrapText="1"/>
    </xf>
    <xf numFmtId="0" fontId="1" fillId="2" borderId="0" xfId="0" applyFont="1" applyFill="1" applyAlignment="1">
      <alignment horizontal="right"/>
    </xf>
    <xf numFmtId="164" fontId="1" fillId="3" borderId="1" xfId="0" applyNumberFormat="1" applyFont="1" applyFill="1" applyBorder="1" applyAlignment="1">
      <alignment horizontal="left" vertical="top" wrapText="1"/>
    </xf>
    <xf numFmtId="49" fontId="3" fillId="3" borderId="0" xfId="0" applyNumberFormat="1" applyFont="1" applyFill="1" applyBorder="1" applyAlignment="1">
      <alignment horizontal="left" vertical="center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/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165" fontId="1" fillId="0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3" fillId="2" borderId="0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3" fillId="3" borderId="0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right" vertical="center" wrapText="1"/>
    </xf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4" borderId="0" xfId="0" applyFont="1" applyFill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49" fontId="1" fillId="4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164" fontId="1" fillId="2" borderId="6" xfId="0" applyNumberFormat="1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1" fillId="2" borderId="4" xfId="0" applyFont="1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0" fillId="0" borderId="8" xfId="0" applyBorder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164" fontId="1" fillId="2" borderId="6" xfId="0" applyNumberFormat="1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left"/>
    </xf>
    <xf numFmtId="164" fontId="1" fillId="2" borderId="4" xfId="0" applyNumberFormat="1" applyFont="1" applyFill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CX276"/>
  <sheetViews>
    <sheetView tabSelected="1" zoomScale="64" zoomScaleNormal="64" workbookViewId="0"/>
  </sheetViews>
  <sheetFormatPr defaultColWidth="9.140625" defaultRowHeight="18.75" x14ac:dyDescent="0.3"/>
  <cols>
    <col min="1" max="1" width="5.5703125" style="3" customWidth="1"/>
    <col min="2" max="2" width="82.7109375" style="8" customWidth="1"/>
    <col min="3" max="3" width="21.28515625" style="8" customWidth="1"/>
    <col min="4" max="7" width="17.5703125" style="13" hidden="1" customWidth="1"/>
    <col min="8" max="8" width="18.7109375" style="13" hidden="1" customWidth="1"/>
    <col min="9" max="9" width="17.5703125" style="13" hidden="1" customWidth="1"/>
    <col min="10" max="10" width="18.7109375" style="13" hidden="1" customWidth="1"/>
    <col min="11" max="11" width="17.5703125" style="13" hidden="1" customWidth="1"/>
    <col min="12" max="12" width="18.7109375" style="13" hidden="1" customWidth="1"/>
    <col min="13" max="13" width="17.5703125" style="13" hidden="1" customWidth="1"/>
    <col min="14" max="14" width="18.7109375" style="13" hidden="1" customWidth="1"/>
    <col min="15" max="15" width="17.5703125" style="76" hidden="1" customWidth="1"/>
    <col min="16" max="16" width="18.7109375" style="13" hidden="1" customWidth="1"/>
    <col min="17" max="17" width="17.5703125" style="13" hidden="1" customWidth="1"/>
    <col min="18" max="18" width="18.7109375" style="13" hidden="1" customWidth="1"/>
    <col min="19" max="19" width="17.5703125" style="13" hidden="1" customWidth="1"/>
    <col min="20" max="20" width="18.7109375" style="13" hidden="1" customWidth="1"/>
    <col min="21" max="21" width="17.5703125" style="13" hidden="1" customWidth="1"/>
    <col min="22" max="22" width="18.7109375" style="13" hidden="1" customWidth="1"/>
    <col min="23" max="23" width="17.5703125" style="13" hidden="1" customWidth="1"/>
    <col min="24" max="24" width="18.7109375" style="13" hidden="1" customWidth="1"/>
    <col min="25" max="25" width="17.5703125" style="13" hidden="1" customWidth="1"/>
    <col min="26" max="26" width="18.7109375" style="13" hidden="1" customWidth="1"/>
    <col min="27" max="27" width="17.5703125" style="13" hidden="1" customWidth="1"/>
    <col min="28" max="28" width="18.7109375" style="13" hidden="1" customWidth="1"/>
    <col min="29" max="29" width="17.5703125" style="13" hidden="1" customWidth="1"/>
    <col min="30" max="30" width="18.7109375" style="13" hidden="1" customWidth="1"/>
    <col min="31" max="31" width="17.5703125" style="13" hidden="1" customWidth="1"/>
    <col min="32" max="32" width="18.7109375" style="13" hidden="1" customWidth="1"/>
    <col min="33" max="33" width="17.5703125" style="13" hidden="1" customWidth="1"/>
    <col min="34" max="34" width="18.7109375" style="13" hidden="1" customWidth="1"/>
    <col min="35" max="35" width="17.5703125" style="13" hidden="1" customWidth="1"/>
    <col min="36" max="36" width="18.7109375" style="13" hidden="1" customWidth="1"/>
    <col min="37" max="37" width="17.5703125" style="13" hidden="1" customWidth="1"/>
    <col min="38" max="38" width="18.7109375" style="13" hidden="1" customWidth="1"/>
    <col min="39" max="39" width="17.5703125" style="13" hidden="1" customWidth="1"/>
    <col min="40" max="40" width="18.7109375" style="13" hidden="1" customWidth="1"/>
    <col min="41" max="41" width="17.5703125" style="45" hidden="1" customWidth="1"/>
    <col min="42" max="42" width="18.7109375" style="13" customWidth="1"/>
    <col min="43" max="53" width="18.7109375" style="13" hidden="1" customWidth="1"/>
    <col min="54" max="54" width="17.42578125" style="13" hidden="1" customWidth="1"/>
    <col min="55" max="55" width="18.7109375" style="13" hidden="1" customWidth="1"/>
    <col min="56" max="56" width="17.42578125" style="13" hidden="1" customWidth="1"/>
    <col min="57" max="57" width="18.7109375" style="13" hidden="1" customWidth="1"/>
    <col min="58" max="58" width="17.42578125" style="13" hidden="1" customWidth="1"/>
    <col min="59" max="59" width="18.7109375" style="13" hidden="1" customWidth="1"/>
    <col min="60" max="60" width="17.42578125" style="13" hidden="1" customWidth="1"/>
    <col min="61" max="61" width="18.7109375" style="13" hidden="1" customWidth="1"/>
    <col min="62" max="62" width="17.42578125" style="13" hidden="1" customWidth="1"/>
    <col min="63" max="63" width="18.7109375" style="13" hidden="1" customWidth="1"/>
    <col min="64" max="64" width="17.42578125" style="13" hidden="1" customWidth="1"/>
    <col min="65" max="65" width="18.7109375" style="13" hidden="1" customWidth="1"/>
    <col min="66" max="66" width="17.42578125" style="13" hidden="1" customWidth="1"/>
    <col min="67" max="67" width="18.7109375" style="13" hidden="1" customWidth="1"/>
    <col min="68" max="68" width="17.42578125" style="13" hidden="1" customWidth="1"/>
    <col min="69" max="69" width="18.7109375" style="13" hidden="1" customWidth="1"/>
    <col min="70" max="70" width="17.42578125" style="13" hidden="1" customWidth="1"/>
    <col min="71" max="71" width="18.7109375" style="13" hidden="1" customWidth="1"/>
    <col min="72" max="72" width="17.42578125" style="45" hidden="1" customWidth="1"/>
    <col min="73" max="73" width="18.7109375" style="13" customWidth="1"/>
    <col min="74" max="84" width="18.7109375" style="13" hidden="1" customWidth="1"/>
    <col min="85" max="85" width="17.7109375" style="13" hidden="1" customWidth="1"/>
    <col min="86" max="86" width="18.7109375" style="13" hidden="1" customWidth="1"/>
    <col min="87" max="87" width="17.7109375" style="13" hidden="1" customWidth="1"/>
    <col min="88" max="88" width="18.7109375" style="13" hidden="1" customWidth="1"/>
    <col min="89" max="89" width="17.7109375" style="13" hidden="1" customWidth="1"/>
    <col min="90" max="90" width="18.7109375" style="13" hidden="1" customWidth="1"/>
    <col min="91" max="91" width="17.7109375" style="13" hidden="1" customWidth="1"/>
    <col min="92" max="92" width="18.7109375" style="13" hidden="1" customWidth="1"/>
    <col min="93" max="93" width="17.7109375" style="13" hidden="1" customWidth="1"/>
    <col min="94" max="94" width="18.7109375" style="13" hidden="1" customWidth="1"/>
    <col min="95" max="95" width="17.7109375" style="13" hidden="1" customWidth="1"/>
    <col min="96" max="96" width="18.7109375" style="13" hidden="1" customWidth="1"/>
    <col min="97" max="97" width="17.7109375" style="45" hidden="1" customWidth="1"/>
    <col min="98" max="98" width="18.7109375" style="13" customWidth="1"/>
    <col min="99" max="99" width="17.85546875" style="25" hidden="1" customWidth="1"/>
    <col min="100" max="100" width="10" style="23" hidden="1" customWidth="1"/>
    <col min="101" max="101" width="9.42578125" style="3" hidden="1" customWidth="1"/>
    <col min="102" max="103" width="9.140625" style="3" customWidth="1"/>
    <col min="104" max="16384" width="9.140625" style="3"/>
  </cols>
  <sheetData>
    <row r="1" spans="1:101" x14ac:dyDescent="0.3">
      <c r="O1" s="13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48"/>
      <c r="CT1" s="14" t="s">
        <v>187</v>
      </c>
    </row>
    <row r="2" spans="1:101" x14ac:dyDescent="0.3">
      <c r="O2" s="13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48"/>
      <c r="CT2" s="14" t="s">
        <v>17</v>
      </c>
    </row>
    <row r="3" spans="1:101" x14ac:dyDescent="0.3">
      <c r="O3" s="13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48"/>
      <c r="CT3" s="14" t="s">
        <v>18</v>
      </c>
    </row>
    <row r="4" spans="1:101" x14ac:dyDescent="0.3">
      <c r="O4" s="13"/>
    </row>
    <row r="5" spans="1:101" ht="15.75" customHeight="1" x14ac:dyDescent="0.3">
      <c r="A5" s="119"/>
      <c r="B5" s="120"/>
      <c r="C5" s="120"/>
      <c r="D5" s="50"/>
      <c r="E5" s="50"/>
      <c r="F5" s="50"/>
      <c r="G5" s="66"/>
      <c r="H5" s="65"/>
      <c r="I5" s="68"/>
      <c r="J5" s="66"/>
      <c r="K5" s="71"/>
      <c r="L5" s="70"/>
      <c r="M5" s="72"/>
      <c r="N5" s="71"/>
      <c r="O5" s="13"/>
      <c r="P5" s="74"/>
      <c r="Q5" s="80"/>
      <c r="R5" s="75"/>
      <c r="S5" s="84"/>
      <c r="T5" s="83"/>
      <c r="U5" s="85"/>
      <c r="V5" s="84"/>
      <c r="W5" s="91"/>
      <c r="X5" s="88"/>
      <c r="Y5" s="93"/>
      <c r="Z5" s="91"/>
      <c r="AA5" s="98"/>
      <c r="AB5" s="97"/>
      <c r="AC5" s="100"/>
      <c r="AD5" s="98"/>
      <c r="AE5" s="103"/>
      <c r="AF5" s="102"/>
      <c r="AG5" s="104"/>
      <c r="AH5" s="103"/>
      <c r="AI5" s="108"/>
      <c r="AJ5" s="107"/>
      <c r="AK5" s="110"/>
      <c r="AL5" s="108"/>
      <c r="AM5" s="112"/>
      <c r="AN5" s="111"/>
      <c r="AO5" s="95"/>
      <c r="AP5" s="121"/>
      <c r="AQ5" s="50"/>
      <c r="AR5" s="50"/>
      <c r="AS5" s="50"/>
      <c r="AT5" s="66"/>
      <c r="AU5" s="65"/>
      <c r="AV5" s="68"/>
      <c r="AW5" s="66"/>
      <c r="AX5" s="72"/>
      <c r="AY5" s="70"/>
      <c r="AZ5" s="80"/>
      <c r="BA5" s="74"/>
      <c r="BB5" s="85"/>
      <c r="BC5" s="83"/>
      <c r="BD5" s="92"/>
      <c r="BE5" s="88"/>
      <c r="BF5" s="93"/>
      <c r="BG5" s="92"/>
      <c r="BH5" s="98"/>
      <c r="BI5" s="97"/>
      <c r="BJ5" s="100"/>
      <c r="BK5" s="98"/>
      <c r="BL5" s="104"/>
      <c r="BM5" s="102"/>
      <c r="BN5" s="109"/>
      <c r="BO5" s="107"/>
      <c r="BP5" s="110"/>
      <c r="BQ5" s="109"/>
      <c r="BR5" s="112"/>
      <c r="BS5" s="111"/>
      <c r="BT5" s="112"/>
      <c r="BU5" s="121"/>
      <c r="BV5" s="51"/>
      <c r="BW5" s="52"/>
      <c r="BX5" s="52"/>
      <c r="BY5" s="67"/>
      <c r="BZ5" s="54"/>
      <c r="CA5" s="69"/>
      <c r="CB5" s="54"/>
      <c r="CC5" s="73"/>
      <c r="CD5" s="54"/>
      <c r="CE5" s="81"/>
      <c r="CF5" s="54"/>
      <c r="CG5" s="86"/>
      <c r="CH5" s="54"/>
      <c r="CI5" s="94"/>
      <c r="CJ5" s="54"/>
      <c r="CK5" s="99"/>
      <c r="CL5" s="54"/>
      <c r="CM5" s="101"/>
      <c r="CN5" s="54"/>
      <c r="CO5" s="105"/>
      <c r="CP5" s="54"/>
      <c r="CQ5" s="113"/>
      <c r="CR5" s="54"/>
      <c r="CS5" s="113"/>
      <c r="CT5" s="54" t="s">
        <v>187</v>
      </c>
      <c r="CU5" s="26"/>
    </row>
    <row r="6" spans="1:101" ht="15.75" customHeight="1" x14ac:dyDescent="0.3">
      <c r="A6" s="119"/>
      <c r="B6" s="120"/>
      <c r="C6" s="120"/>
      <c r="D6" s="50"/>
      <c r="E6" s="50"/>
      <c r="F6" s="50"/>
      <c r="G6" s="66"/>
      <c r="H6" s="65"/>
      <c r="I6" s="68"/>
      <c r="J6" s="66"/>
      <c r="K6" s="71"/>
      <c r="L6" s="70"/>
      <c r="M6" s="72"/>
      <c r="N6" s="71"/>
      <c r="O6" s="13"/>
      <c r="P6" s="74"/>
      <c r="Q6" s="80"/>
      <c r="R6" s="75"/>
      <c r="S6" s="84"/>
      <c r="T6" s="83"/>
      <c r="U6" s="85"/>
      <c r="V6" s="84"/>
      <c r="W6" s="91"/>
      <c r="X6" s="88"/>
      <c r="Y6" s="93"/>
      <c r="Z6" s="91"/>
      <c r="AA6" s="98"/>
      <c r="AB6" s="97"/>
      <c r="AC6" s="100"/>
      <c r="AD6" s="98"/>
      <c r="AE6" s="103"/>
      <c r="AF6" s="102"/>
      <c r="AG6" s="104"/>
      <c r="AH6" s="103"/>
      <c r="AI6" s="108"/>
      <c r="AJ6" s="107"/>
      <c r="AK6" s="110"/>
      <c r="AL6" s="108"/>
      <c r="AM6" s="112"/>
      <c r="AN6" s="111"/>
      <c r="AO6" s="95"/>
      <c r="AP6" s="121"/>
      <c r="AQ6" s="50"/>
      <c r="AR6" s="50"/>
      <c r="AS6" s="50"/>
      <c r="AT6" s="66"/>
      <c r="AU6" s="65"/>
      <c r="AV6" s="68"/>
      <c r="AW6" s="66"/>
      <c r="AX6" s="72"/>
      <c r="AY6" s="70"/>
      <c r="AZ6" s="80"/>
      <c r="BA6" s="74"/>
      <c r="BB6" s="85"/>
      <c r="BC6" s="83"/>
      <c r="BD6" s="92"/>
      <c r="BE6" s="88"/>
      <c r="BF6" s="93"/>
      <c r="BG6" s="92"/>
      <c r="BH6" s="98"/>
      <c r="BI6" s="97"/>
      <c r="BJ6" s="100"/>
      <c r="BK6" s="98"/>
      <c r="BL6" s="104"/>
      <c r="BM6" s="102"/>
      <c r="BN6" s="109"/>
      <c r="BO6" s="107"/>
      <c r="BP6" s="110"/>
      <c r="BQ6" s="109"/>
      <c r="BR6" s="112"/>
      <c r="BS6" s="111"/>
      <c r="BT6" s="112"/>
      <c r="BU6" s="121"/>
      <c r="BV6" s="51"/>
      <c r="BW6" s="52"/>
      <c r="BX6" s="52"/>
      <c r="BY6" s="67"/>
      <c r="BZ6" s="54"/>
      <c r="CA6" s="69"/>
      <c r="CB6" s="54"/>
      <c r="CC6" s="73"/>
      <c r="CD6" s="54"/>
      <c r="CE6" s="81"/>
      <c r="CF6" s="54"/>
      <c r="CG6" s="86"/>
      <c r="CH6" s="54"/>
      <c r="CI6" s="94"/>
      <c r="CJ6" s="54"/>
      <c r="CK6" s="99"/>
      <c r="CL6" s="54"/>
      <c r="CM6" s="101"/>
      <c r="CN6" s="54"/>
      <c r="CO6" s="105"/>
      <c r="CP6" s="54"/>
      <c r="CQ6" s="113"/>
      <c r="CR6" s="54"/>
      <c r="CS6" s="113"/>
      <c r="CT6" s="54" t="s">
        <v>17</v>
      </c>
      <c r="CU6" s="26"/>
    </row>
    <row r="7" spans="1:101" ht="15.75" customHeight="1" x14ac:dyDescent="0.3">
      <c r="A7" s="119"/>
      <c r="B7" s="120"/>
      <c r="C7" s="120"/>
      <c r="D7" s="50"/>
      <c r="E7" s="50"/>
      <c r="F7" s="50"/>
      <c r="G7" s="66"/>
      <c r="H7" s="65"/>
      <c r="I7" s="68"/>
      <c r="J7" s="66"/>
      <c r="K7" s="71"/>
      <c r="L7" s="70"/>
      <c r="M7" s="72"/>
      <c r="N7" s="71"/>
      <c r="O7" s="13"/>
      <c r="P7" s="74"/>
      <c r="Q7" s="80"/>
      <c r="R7" s="75"/>
      <c r="S7" s="84"/>
      <c r="T7" s="83"/>
      <c r="U7" s="85"/>
      <c r="V7" s="84"/>
      <c r="W7" s="91"/>
      <c r="X7" s="88"/>
      <c r="Y7" s="93"/>
      <c r="Z7" s="91"/>
      <c r="AA7" s="98"/>
      <c r="AB7" s="97"/>
      <c r="AC7" s="100"/>
      <c r="AD7" s="98"/>
      <c r="AE7" s="103"/>
      <c r="AF7" s="102"/>
      <c r="AG7" s="104"/>
      <c r="AH7" s="103"/>
      <c r="AI7" s="108"/>
      <c r="AJ7" s="107"/>
      <c r="AK7" s="110"/>
      <c r="AL7" s="108"/>
      <c r="AM7" s="112"/>
      <c r="AN7" s="111"/>
      <c r="AO7" s="95"/>
      <c r="AP7" s="121"/>
      <c r="AQ7" s="50"/>
      <c r="AR7" s="50"/>
      <c r="AS7" s="50"/>
      <c r="AT7" s="66"/>
      <c r="AU7" s="65"/>
      <c r="AV7" s="68"/>
      <c r="AW7" s="66"/>
      <c r="AX7" s="72"/>
      <c r="AY7" s="70"/>
      <c r="AZ7" s="80"/>
      <c r="BA7" s="74"/>
      <c r="BB7" s="85"/>
      <c r="BC7" s="83"/>
      <c r="BD7" s="92"/>
      <c r="BE7" s="88"/>
      <c r="BF7" s="93"/>
      <c r="BG7" s="92"/>
      <c r="BH7" s="98"/>
      <c r="BI7" s="97"/>
      <c r="BJ7" s="100"/>
      <c r="BK7" s="98"/>
      <c r="BL7" s="104"/>
      <c r="BM7" s="102"/>
      <c r="BN7" s="109"/>
      <c r="BO7" s="107"/>
      <c r="BP7" s="110"/>
      <c r="BQ7" s="109"/>
      <c r="BR7" s="112"/>
      <c r="BS7" s="111"/>
      <c r="BT7" s="112"/>
      <c r="BU7" s="121"/>
      <c r="BV7" s="51"/>
      <c r="BW7" s="52"/>
      <c r="BX7" s="52"/>
      <c r="BY7" s="67"/>
      <c r="BZ7" s="54"/>
      <c r="CA7" s="69"/>
      <c r="CB7" s="54"/>
      <c r="CC7" s="73"/>
      <c r="CD7" s="54"/>
      <c r="CE7" s="81"/>
      <c r="CF7" s="54"/>
      <c r="CG7" s="86"/>
      <c r="CH7" s="54"/>
      <c r="CI7" s="94"/>
      <c r="CJ7" s="54"/>
      <c r="CK7" s="99"/>
      <c r="CL7" s="54"/>
      <c r="CM7" s="101"/>
      <c r="CN7" s="54"/>
      <c r="CO7" s="105"/>
      <c r="CP7" s="54"/>
      <c r="CQ7" s="113"/>
      <c r="CR7" s="54"/>
      <c r="CS7" s="113"/>
      <c r="CT7" s="54" t="s">
        <v>18</v>
      </c>
      <c r="CU7" s="26"/>
    </row>
    <row r="8" spans="1:101" ht="15.75" customHeight="1" x14ac:dyDescent="0.3">
      <c r="A8" s="119"/>
      <c r="B8" s="120"/>
      <c r="C8" s="120"/>
      <c r="D8" s="50"/>
      <c r="E8" s="50"/>
      <c r="F8" s="50"/>
      <c r="G8" s="66"/>
      <c r="H8" s="65"/>
      <c r="I8" s="68"/>
      <c r="J8" s="66"/>
      <c r="K8" s="71"/>
      <c r="L8" s="70"/>
      <c r="M8" s="72"/>
      <c r="N8" s="71"/>
      <c r="O8" s="77"/>
      <c r="P8" s="74"/>
      <c r="Q8" s="80"/>
      <c r="R8" s="75"/>
      <c r="S8" s="84"/>
      <c r="T8" s="83"/>
      <c r="U8" s="85"/>
      <c r="V8" s="84"/>
      <c r="W8" s="91"/>
      <c r="X8" s="88"/>
      <c r="Y8" s="93"/>
      <c r="Z8" s="91"/>
      <c r="AA8" s="98"/>
      <c r="AB8" s="97"/>
      <c r="AC8" s="100"/>
      <c r="AD8" s="98"/>
      <c r="AE8" s="103"/>
      <c r="AF8" s="102"/>
      <c r="AG8" s="104"/>
      <c r="AH8" s="103"/>
      <c r="AI8" s="108"/>
      <c r="AJ8" s="107"/>
      <c r="AK8" s="110"/>
      <c r="AL8" s="108"/>
      <c r="AM8" s="112"/>
      <c r="AN8" s="111"/>
      <c r="AO8" s="95"/>
      <c r="AP8" s="121"/>
      <c r="AQ8" s="50"/>
      <c r="AR8" s="50"/>
      <c r="AS8" s="50"/>
      <c r="AT8" s="66"/>
      <c r="AU8" s="65"/>
      <c r="AV8" s="68"/>
      <c r="AW8" s="66"/>
      <c r="AX8" s="72"/>
      <c r="AY8" s="70"/>
      <c r="AZ8" s="80"/>
      <c r="BA8" s="74"/>
      <c r="BB8" s="85"/>
      <c r="BC8" s="83"/>
      <c r="BD8" s="92"/>
      <c r="BE8" s="88"/>
      <c r="BF8" s="93"/>
      <c r="BG8" s="92"/>
      <c r="BH8" s="98"/>
      <c r="BI8" s="97"/>
      <c r="BJ8" s="100"/>
      <c r="BK8" s="98"/>
      <c r="BL8" s="104"/>
      <c r="BM8" s="102"/>
      <c r="BN8" s="109"/>
      <c r="BO8" s="107"/>
      <c r="BP8" s="110"/>
      <c r="BQ8" s="109"/>
      <c r="BR8" s="112"/>
      <c r="BS8" s="111"/>
      <c r="BT8" s="112"/>
      <c r="BU8" s="121"/>
      <c r="BV8" s="51"/>
      <c r="BW8" s="52"/>
      <c r="BX8" s="52"/>
      <c r="BY8" s="67"/>
      <c r="BZ8" s="14"/>
      <c r="CA8" s="69"/>
      <c r="CB8" s="14"/>
      <c r="CC8" s="73"/>
      <c r="CD8" s="14"/>
      <c r="CE8" s="81"/>
      <c r="CF8" s="14"/>
      <c r="CG8" s="86"/>
      <c r="CH8" s="14"/>
      <c r="CI8" s="94"/>
      <c r="CJ8" s="14"/>
      <c r="CK8" s="99"/>
      <c r="CL8" s="14"/>
      <c r="CM8" s="101"/>
      <c r="CN8" s="14"/>
      <c r="CO8" s="105"/>
      <c r="CP8" s="14"/>
      <c r="CQ8" s="113"/>
      <c r="CR8" s="14"/>
      <c r="CS8" s="114"/>
      <c r="CT8" s="14" t="s">
        <v>308</v>
      </c>
      <c r="CU8" s="26"/>
    </row>
    <row r="9" spans="1:101" ht="15.75" customHeight="1" x14ac:dyDescent="0.3">
      <c r="A9" s="126" t="s">
        <v>22</v>
      </c>
      <c r="B9" s="127"/>
      <c r="C9" s="127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  <c r="BR9" s="128"/>
      <c r="BS9" s="128"/>
      <c r="BT9" s="128"/>
      <c r="BU9" s="128"/>
      <c r="BV9" s="129"/>
      <c r="BW9" s="130"/>
      <c r="BX9" s="130"/>
      <c r="BY9" s="131"/>
      <c r="BZ9" s="130"/>
      <c r="CA9" s="131"/>
      <c r="CB9" s="131"/>
      <c r="CC9" s="131"/>
      <c r="CD9" s="130"/>
      <c r="CE9" s="131"/>
      <c r="CF9" s="130"/>
      <c r="CG9" s="131"/>
      <c r="CH9" s="130"/>
      <c r="CI9" s="131"/>
      <c r="CJ9" s="130"/>
      <c r="CK9" s="131"/>
      <c r="CL9" s="130"/>
      <c r="CM9" s="131"/>
      <c r="CN9" s="131"/>
      <c r="CO9" s="131"/>
      <c r="CP9" s="130"/>
      <c r="CQ9" s="131"/>
      <c r="CR9" s="130"/>
      <c r="CS9" s="131"/>
      <c r="CT9" s="130"/>
      <c r="CU9" s="26"/>
    </row>
    <row r="10" spans="1:101" ht="19.5" customHeight="1" x14ac:dyDescent="0.3">
      <c r="A10" s="126" t="s">
        <v>383</v>
      </c>
      <c r="B10" s="127"/>
      <c r="C10" s="127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  <c r="BR10" s="128"/>
      <c r="BS10" s="128"/>
      <c r="BT10" s="128"/>
      <c r="BU10" s="128"/>
      <c r="BV10" s="129"/>
      <c r="BW10" s="130"/>
      <c r="BX10" s="130"/>
      <c r="BY10" s="131"/>
      <c r="BZ10" s="130"/>
      <c r="CA10" s="131"/>
      <c r="CB10" s="131"/>
      <c r="CC10" s="131"/>
      <c r="CD10" s="130"/>
      <c r="CE10" s="131"/>
      <c r="CF10" s="130"/>
      <c r="CG10" s="131"/>
      <c r="CH10" s="130"/>
      <c r="CI10" s="131"/>
      <c r="CJ10" s="130"/>
      <c r="CK10" s="131"/>
      <c r="CL10" s="130"/>
      <c r="CM10" s="131"/>
      <c r="CN10" s="131"/>
      <c r="CO10" s="131"/>
      <c r="CP10" s="130"/>
      <c r="CQ10" s="131"/>
      <c r="CR10" s="130"/>
      <c r="CS10" s="131"/>
      <c r="CT10" s="130"/>
      <c r="CU10" s="26"/>
    </row>
    <row r="11" spans="1:101" x14ac:dyDescent="0.3">
      <c r="A11" s="132"/>
      <c r="B11" s="127"/>
      <c r="C11" s="127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128"/>
      <c r="BV11" s="129"/>
      <c r="BW11" s="130"/>
      <c r="BX11" s="130"/>
      <c r="BY11" s="131"/>
      <c r="BZ11" s="130"/>
      <c r="CA11" s="131"/>
      <c r="CB11" s="131"/>
      <c r="CC11" s="131"/>
      <c r="CD11" s="130"/>
      <c r="CE11" s="131"/>
      <c r="CF11" s="130"/>
      <c r="CG11" s="131"/>
      <c r="CH11" s="130"/>
      <c r="CI11" s="131"/>
      <c r="CJ11" s="130"/>
      <c r="CK11" s="131"/>
      <c r="CL11" s="130"/>
      <c r="CM11" s="131"/>
      <c r="CN11" s="131"/>
      <c r="CO11" s="131"/>
      <c r="CP11" s="130"/>
      <c r="CQ11" s="131"/>
      <c r="CR11" s="130"/>
      <c r="CS11" s="131"/>
      <c r="CT11" s="130"/>
      <c r="CU11" s="26"/>
    </row>
    <row r="12" spans="1:101" x14ac:dyDescent="0.3">
      <c r="A12" s="4"/>
      <c r="B12" s="9"/>
      <c r="C12" s="9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48"/>
      <c r="CT12" s="14" t="s">
        <v>16</v>
      </c>
    </row>
    <row r="13" spans="1:101" ht="18.75" customHeight="1" x14ac:dyDescent="0.3">
      <c r="A13" s="124" t="s">
        <v>0</v>
      </c>
      <c r="B13" s="124" t="s">
        <v>13</v>
      </c>
      <c r="C13" s="124" t="s">
        <v>1</v>
      </c>
      <c r="D13" s="140" t="s">
        <v>23</v>
      </c>
      <c r="E13" s="140" t="s">
        <v>297</v>
      </c>
      <c r="F13" s="140" t="s">
        <v>23</v>
      </c>
      <c r="G13" s="140" t="s">
        <v>307</v>
      </c>
      <c r="H13" s="124" t="s">
        <v>23</v>
      </c>
      <c r="I13" s="140" t="s">
        <v>329</v>
      </c>
      <c r="J13" s="124" t="s">
        <v>23</v>
      </c>
      <c r="K13" s="140" t="s">
        <v>330</v>
      </c>
      <c r="L13" s="124" t="s">
        <v>23</v>
      </c>
      <c r="M13" s="140" t="s">
        <v>333</v>
      </c>
      <c r="N13" s="124" t="s">
        <v>23</v>
      </c>
      <c r="O13" s="148" t="s">
        <v>334</v>
      </c>
      <c r="P13" s="124" t="s">
        <v>23</v>
      </c>
      <c r="Q13" s="140" t="s">
        <v>344</v>
      </c>
      <c r="R13" s="124" t="s">
        <v>23</v>
      </c>
      <c r="S13" s="140" t="s">
        <v>345</v>
      </c>
      <c r="T13" s="124" t="s">
        <v>23</v>
      </c>
      <c r="U13" s="140" t="s">
        <v>356</v>
      </c>
      <c r="V13" s="124" t="s">
        <v>23</v>
      </c>
      <c r="W13" s="140" t="s">
        <v>357</v>
      </c>
      <c r="X13" s="124" t="s">
        <v>23</v>
      </c>
      <c r="Y13" s="140" t="s">
        <v>366</v>
      </c>
      <c r="Z13" s="124" t="s">
        <v>23</v>
      </c>
      <c r="AA13" s="140" t="s">
        <v>369</v>
      </c>
      <c r="AB13" s="124" t="s">
        <v>23</v>
      </c>
      <c r="AC13" s="140" t="s">
        <v>376</v>
      </c>
      <c r="AD13" s="124" t="s">
        <v>23</v>
      </c>
      <c r="AE13" s="140" t="s">
        <v>377</v>
      </c>
      <c r="AF13" s="124" t="s">
        <v>23</v>
      </c>
      <c r="AG13" s="140" t="s">
        <v>379</v>
      </c>
      <c r="AH13" s="124" t="s">
        <v>23</v>
      </c>
      <c r="AI13" s="140" t="s">
        <v>380</v>
      </c>
      <c r="AJ13" s="124" t="s">
        <v>23</v>
      </c>
      <c r="AK13" s="140" t="s">
        <v>382</v>
      </c>
      <c r="AL13" s="124" t="s">
        <v>23</v>
      </c>
      <c r="AM13" s="140" t="s">
        <v>384</v>
      </c>
      <c r="AN13" s="124" t="s">
        <v>23</v>
      </c>
      <c r="AO13" s="122" t="s">
        <v>389</v>
      </c>
      <c r="AP13" s="124" t="s">
        <v>23</v>
      </c>
      <c r="AQ13" s="152" t="s">
        <v>29</v>
      </c>
      <c r="AR13" s="152" t="s">
        <v>297</v>
      </c>
      <c r="AS13" s="154" t="s">
        <v>29</v>
      </c>
      <c r="AT13" s="140" t="s">
        <v>307</v>
      </c>
      <c r="AU13" s="124" t="s">
        <v>29</v>
      </c>
      <c r="AV13" s="140" t="s">
        <v>329</v>
      </c>
      <c r="AW13" s="124" t="s">
        <v>29</v>
      </c>
      <c r="AX13" s="140" t="s">
        <v>330</v>
      </c>
      <c r="AY13" s="124" t="s">
        <v>29</v>
      </c>
      <c r="AZ13" s="140" t="s">
        <v>334</v>
      </c>
      <c r="BA13" s="124" t="s">
        <v>29</v>
      </c>
      <c r="BB13" s="140" t="s">
        <v>345</v>
      </c>
      <c r="BC13" s="124" t="s">
        <v>29</v>
      </c>
      <c r="BD13" s="140" t="s">
        <v>357</v>
      </c>
      <c r="BE13" s="124" t="s">
        <v>29</v>
      </c>
      <c r="BF13" s="140" t="s">
        <v>368</v>
      </c>
      <c r="BG13" s="124" t="s">
        <v>29</v>
      </c>
      <c r="BH13" s="140" t="s">
        <v>369</v>
      </c>
      <c r="BI13" s="124" t="s">
        <v>29</v>
      </c>
      <c r="BJ13" s="140" t="s">
        <v>376</v>
      </c>
      <c r="BK13" s="124" t="s">
        <v>29</v>
      </c>
      <c r="BL13" s="140" t="s">
        <v>377</v>
      </c>
      <c r="BM13" s="124" t="s">
        <v>29</v>
      </c>
      <c r="BN13" s="140" t="s">
        <v>380</v>
      </c>
      <c r="BO13" s="124" t="s">
        <v>29</v>
      </c>
      <c r="BP13" s="140" t="s">
        <v>382</v>
      </c>
      <c r="BQ13" s="124" t="s">
        <v>29</v>
      </c>
      <c r="BR13" s="140" t="s">
        <v>384</v>
      </c>
      <c r="BS13" s="124" t="s">
        <v>29</v>
      </c>
      <c r="BT13" s="122" t="s">
        <v>389</v>
      </c>
      <c r="BU13" s="124" t="s">
        <v>29</v>
      </c>
      <c r="BV13" s="154" t="s">
        <v>35</v>
      </c>
      <c r="BW13" s="140" t="s">
        <v>297</v>
      </c>
      <c r="BX13" s="154" t="s">
        <v>35</v>
      </c>
      <c r="BY13" s="140" t="s">
        <v>307</v>
      </c>
      <c r="BZ13" s="124" t="s">
        <v>35</v>
      </c>
      <c r="CA13" s="140" t="s">
        <v>307</v>
      </c>
      <c r="CB13" s="124" t="s">
        <v>35</v>
      </c>
      <c r="CC13" s="140" t="s">
        <v>330</v>
      </c>
      <c r="CD13" s="124" t="s">
        <v>35</v>
      </c>
      <c r="CE13" s="140" t="s">
        <v>330</v>
      </c>
      <c r="CF13" s="124" t="s">
        <v>35</v>
      </c>
      <c r="CG13" s="140" t="s">
        <v>345</v>
      </c>
      <c r="CH13" s="124" t="s">
        <v>35</v>
      </c>
      <c r="CI13" s="140" t="s">
        <v>357</v>
      </c>
      <c r="CJ13" s="124" t="s">
        <v>35</v>
      </c>
      <c r="CK13" s="140" t="s">
        <v>369</v>
      </c>
      <c r="CL13" s="124" t="s">
        <v>35</v>
      </c>
      <c r="CM13" s="140" t="s">
        <v>376</v>
      </c>
      <c r="CN13" s="124" t="s">
        <v>35</v>
      </c>
      <c r="CO13" s="140" t="s">
        <v>377</v>
      </c>
      <c r="CP13" s="124" t="s">
        <v>35</v>
      </c>
      <c r="CQ13" s="140" t="s">
        <v>384</v>
      </c>
      <c r="CR13" s="124" t="s">
        <v>35</v>
      </c>
      <c r="CS13" s="122" t="s">
        <v>389</v>
      </c>
      <c r="CT13" s="124" t="s">
        <v>35</v>
      </c>
      <c r="CU13" s="27"/>
    </row>
    <row r="14" spans="1:101" x14ac:dyDescent="0.3">
      <c r="A14" s="125"/>
      <c r="B14" s="125"/>
      <c r="C14" s="125"/>
      <c r="D14" s="141"/>
      <c r="E14" s="141"/>
      <c r="F14" s="141"/>
      <c r="G14" s="141"/>
      <c r="H14" s="125"/>
      <c r="I14" s="141"/>
      <c r="J14" s="125"/>
      <c r="K14" s="141"/>
      <c r="L14" s="125"/>
      <c r="M14" s="141"/>
      <c r="N14" s="125"/>
      <c r="O14" s="149"/>
      <c r="P14" s="125"/>
      <c r="Q14" s="141"/>
      <c r="R14" s="125"/>
      <c r="S14" s="141"/>
      <c r="T14" s="125"/>
      <c r="U14" s="141"/>
      <c r="V14" s="125"/>
      <c r="W14" s="141"/>
      <c r="X14" s="125"/>
      <c r="Y14" s="141"/>
      <c r="Z14" s="125"/>
      <c r="AA14" s="141"/>
      <c r="AB14" s="125"/>
      <c r="AC14" s="141"/>
      <c r="AD14" s="125"/>
      <c r="AE14" s="141"/>
      <c r="AF14" s="125"/>
      <c r="AG14" s="141"/>
      <c r="AH14" s="125"/>
      <c r="AI14" s="141"/>
      <c r="AJ14" s="125"/>
      <c r="AK14" s="141"/>
      <c r="AL14" s="125"/>
      <c r="AM14" s="141"/>
      <c r="AN14" s="125"/>
      <c r="AO14" s="123"/>
      <c r="AP14" s="125"/>
      <c r="AQ14" s="153"/>
      <c r="AR14" s="153"/>
      <c r="AS14" s="155"/>
      <c r="AT14" s="141"/>
      <c r="AU14" s="125"/>
      <c r="AV14" s="141"/>
      <c r="AW14" s="125"/>
      <c r="AX14" s="141"/>
      <c r="AY14" s="125"/>
      <c r="AZ14" s="141"/>
      <c r="BA14" s="125"/>
      <c r="BB14" s="141"/>
      <c r="BC14" s="125"/>
      <c r="BD14" s="141"/>
      <c r="BE14" s="125"/>
      <c r="BF14" s="141"/>
      <c r="BG14" s="125"/>
      <c r="BH14" s="141"/>
      <c r="BI14" s="125"/>
      <c r="BJ14" s="141"/>
      <c r="BK14" s="125"/>
      <c r="BL14" s="141"/>
      <c r="BM14" s="125"/>
      <c r="BN14" s="141"/>
      <c r="BO14" s="125"/>
      <c r="BP14" s="141"/>
      <c r="BQ14" s="125"/>
      <c r="BR14" s="141"/>
      <c r="BS14" s="125"/>
      <c r="BT14" s="123"/>
      <c r="BU14" s="125"/>
      <c r="BV14" s="155"/>
      <c r="BW14" s="141"/>
      <c r="BX14" s="155"/>
      <c r="BY14" s="141"/>
      <c r="BZ14" s="125"/>
      <c r="CA14" s="141"/>
      <c r="CB14" s="125"/>
      <c r="CC14" s="141"/>
      <c r="CD14" s="125"/>
      <c r="CE14" s="141"/>
      <c r="CF14" s="125"/>
      <c r="CG14" s="141"/>
      <c r="CH14" s="125"/>
      <c r="CI14" s="141"/>
      <c r="CJ14" s="125"/>
      <c r="CK14" s="141"/>
      <c r="CL14" s="125"/>
      <c r="CM14" s="141"/>
      <c r="CN14" s="125"/>
      <c r="CO14" s="141"/>
      <c r="CP14" s="125"/>
      <c r="CQ14" s="141"/>
      <c r="CR14" s="125"/>
      <c r="CS14" s="123"/>
      <c r="CT14" s="125"/>
      <c r="CU14" s="28"/>
    </row>
    <row r="15" spans="1:101" x14ac:dyDescent="0.3">
      <c r="A15" s="1"/>
      <c r="B15" s="7" t="s">
        <v>2</v>
      </c>
      <c r="C15" s="7"/>
      <c r="D15" s="36">
        <f>D21+D22+D23+D25+D30+D35+D39+D45+D50+D51+D52+D53+D54+D58+D63+D68+D69+D70+D71+D72+D73+D74+D75+D76+D77+D78+D79+D80+D81</f>
        <v>1020909.7000000001</v>
      </c>
      <c r="E15" s="37">
        <f>E21+E22+E23+E25+E30+E35+E39+E45+E50+E51+E52+E53+E54+E58+E63+E68+E69+E70+E71+E72+E73+E74+E75+E76+E77+E78+E79+E80+E81+E40</f>
        <v>398635.03</v>
      </c>
      <c r="F15" s="37">
        <f>D15+E15</f>
        <v>1419544.73</v>
      </c>
      <c r="G15" s="37">
        <f>G21+G22+G23+G25+G30+G35+G39+G45+G50+G51+G52+G53+G54+G58+G63+G68+G69+G70+G71+G72+G73+G74+G75+G76+G77+G78+G79+G80+G81+G40+G82</f>
        <v>10480.867</v>
      </c>
      <c r="H15" s="37">
        <f>F15+G15</f>
        <v>1430025.5970000001</v>
      </c>
      <c r="I15" s="37">
        <f>I21+I22+I23+I25+I30+I35+I39+I45+I50+I51+I52+I53+I54+I58+I63+I68+I69+I70+I71+I72+I73+I74+I75+I76+I77+I78+I79+I80+I81+I40+I82</f>
        <v>-936.10399999999993</v>
      </c>
      <c r="J15" s="37">
        <f>H15+I15</f>
        <v>1429089.493</v>
      </c>
      <c r="K15" s="37">
        <f>K21+K22+K23+K25+K30+K35+K39+K45+K50+K51+K52+K53+K54+K58+K63+K68+K69+K70+K71+K72+K73+K74+K75+K76+K77+K78+K79+K80+K81+K40+K82</f>
        <v>0</v>
      </c>
      <c r="L15" s="37">
        <f>J15+K15</f>
        <v>1429089.493</v>
      </c>
      <c r="M15" s="37">
        <f>M21+M22+M23+M25+M30+M35+M39+M45+M50+M51+M52+M53+M54+M58+M63+M68+M69+M70+M71+M72+M73+M74+M75+M76+M77+M78+M79+M80+M81+M40+M82</f>
        <v>0</v>
      </c>
      <c r="N15" s="37">
        <f>L15+M15</f>
        <v>1429089.493</v>
      </c>
      <c r="O15" s="37">
        <f>O21+O22+O23+O25+O30+O35+O39+O45+O50+O51+O52+O53+O54+O58+O63+O68+O69+O70+O71+O72+O73+O74+O75+O76+O77+O78+O79+O80+O81+O40+O82+O24+O83+O84</f>
        <v>-5405.6870000000017</v>
      </c>
      <c r="P15" s="37">
        <f>N15+O15</f>
        <v>1423683.8060000001</v>
      </c>
      <c r="Q15" s="37">
        <f>Q21+Q22+Q23+Q25+Q30+Q35+Q39+Q45+Q50+Q51+Q52+Q53+Q54+Q58+Q63+Q68+Q69+Q70+Q71+Q72+Q73+Q74+Q75+Q76+Q77+Q78+Q79+Q80+Q81+Q40+Q82+Q24+Q83+Q84</f>
        <v>0</v>
      </c>
      <c r="R15" s="37">
        <f>P15+Q15</f>
        <v>1423683.8060000001</v>
      </c>
      <c r="S15" s="37">
        <f>S21+S22+S23+S25+S30+S35+S39+S45+S50+S51+S52+S53+S54+S58+S63+S68+S69+S70+S71+S72+S73+S74+S75+S76+S77+S78+S79+S80+S81+S40+S82+S24+S83+S84+S85+S86</f>
        <v>-28219.760000000002</v>
      </c>
      <c r="T15" s="37">
        <f>R15+S15</f>
        <v>1395464.0460000001</v>
      </c>
      <c r="U15" s="37">
        <f>U21+U22+U23+U25+U30+U35+U39+U45+U50+U51+U52+U53+U54+U58+U63+U68+U69+U70+U71+U72+U73+U74+U75+U76+U77+U78+U79+U80+U81+U40+U82+U24+U83+U84+U85+U86</f>
        <v>0</v>
      </c>
      <c r="V15" s="37">
        <f>T15+U15</f>
        <v>1395464.0460000001</v>
      </c>
      <c r="W15" s="37">
        <f>W21+W22+W23+W25+W30+W35+W39+W45+W50+W51+W52+W53+W54+W58+W63+W68+W69+W70+W71+W72+W73+W74+W75+W76+W77+W78+W79+W80+W81+W40+W82+W24+W83+W84+W85+W86</f>
        <v>-18543.262999999999</v>
      </c>
      <c r="X15" s="37">
        <f>V15+W15</f>
        <v>1376920.7830000001</v>
      </c>
      <c r="Y15" s="37">
        <f>Y21+Y22+Y23+Y25+Y30+Y35+Y39+Y45+Y50+Y51+Y52+Y53+Y54+Y58+Y63+Y68+Y69+Y70+Y71+Y72+Y73+Y74+Y75+Y76+Y77+Y78+Y79+Y80+Y81+Y40+Y82+Y24+Y83+Y84+Y85+Y86</f>
        <v>-19203.5</v>
      </c>
      <c r="Z15" s="37">
        <f>X15+Y15</f>
        <v>1357717.2830000001</v>
      </c>
      <c r="AA15" s="37">
        <f>AA21+AA22+AA23+AA25+AA30+AA35+AA39+AA45+AA50+AA51+AA52+AA53+AA54+AA58+AA63+AA68+AA69+AA70+AA71+AA72+AA73+AA74+AA75+AA76+AA77+AA78+AA79+AA80+AA81+AA40+AA82+AA24+AA83+AA84+AA85+AA86</f>
        <v>-44371.229999999996</v>
      </c>
      <c r="AB15" s="37">
        <f>Z15+AA15</f>
        <v>1313346.0530000001</v>
      </c>
      <c r="AC15" s="37">
        <f>AC21+AC22+AC23+AC25+AC30+AC35+AC39+AC45+AC50+AC51+AC52+AC53+AC54+AC58+AC63+AC68+AC69+AC70+AC71+AC72+AC73+AC74+AC75+AC76+AC77+AC78+AC79+AC80+AC81+AC40+AC82+AC24+AC83+AC84+AC85+AC86</f>
        <v>0</v>
      </c>
      <c r="AD15" s="37">
        <f>AB15+AC15</f>
        <v>1313346.0530000001</v>
      </c>
      <c r="AE15" s="37">
        <f>AE21+AE22+AE23+AE25+AE30+AE35+AE39+AE45+AE50+AE51+AE52+AE53+AE54+AE58+AE63+AE68+AE69+AE70+AE71+AE72+AE73+AE74+AE75+AE76+AE77+AE78+AE79+AE80+AE81+AE40+AE82+AE24+AE83+AE84+AE85+AE86</f>
        <v>-123999.99999999999</v>
      </c>
      <c r="AF15" s="37">
        <f>AD15+AE15</f>
        <v>1189346.0530000001</v>
      </c>
      <c r="AG15" s="37">
        <f>AG21+AG22+AG23+AG25+AG30+AG35+AG39+AG45+AG50+AG51+AG52+AG53+AG54+AG58+AG63+AG68+AG69+AG70+AG71+AG72+AG73+AG74+AG75+AG76+AG77+AG78+AG79+AG80+AG81+AG40+AG82+AG24+AG83+AG84+AG85+AG86</f>
        <v>0</v>
      </c>
      <c r="AH15" s="37">
        <f>AF15+AG15</f>
        <v>1189346.0530000001</v>
      </c>
      <c r="AI15" s="37">
        <f>AI21+AI22+AI23+AI25+AI30+AI35+AI39+AI45+AI50+AI51+AI52+AI53+AI54+AI58+AI63+AI68+AI69+AI70+AI71+AI72+AI73+AI74+AI75+AI76+AI77+AI78+AI79+AI80+AI81+AI40+AI82+AI24+AI83+AI84+AI85+AI86</f>
        <v>10817.415000000001</v>
      </c>
      <c r="AJ15" s="37">
        <f>AH15+AI15</f>
        <v>1200163.4680000001</v>
      </c>
      <c r="AK15" s="37">
        <f>AK21+AK22+AK23+AK25+AK30+AK35+AK39+AK45+AK50+AK51+AK52+AK53+AK54+AK58+AK63+AK68+AK69+AK70+AK71+AK72+AK73+AK74+AK75+AK76+AK77+AK78+AK79+AK80+AK81+AK40+AK82+AK24+AK83+AK84+AK85+AK86</f>
        <v>0</v>
      </c>
      <c r="AL15" s="37">
        <f>AJ15+AK15</f>
        <v>1200163.4680000001</v>
      </c>
      <c r="AM15" s="37">
        <f>AM21+AM22+AM23+AM25+AM30+AM35+AM39+AM45+AM50+AM51+AM52+AM53+AM54+AM58+AM63+AM68+AM69+AM70+AM71+AM72+AM73+AM74+AM75+AM76+AM77+AM78+AM79+AM80+AM81+AM40+AM82+AM24+AM83+AM84+AM85+AM86</f>
        <v>0</v>
      </c>
      <c r="AN15" s="37">
        <f>AL15+AM15</f>
        <v>1200163.4680000001</v>
      </c>
      <c r="AO15" s="37">
        <f>AO21+AO22+AO23+AO25+AO30+AO35+AO39+AO45+AO50+AO51+AO52+AO53+AO54+AO58+AO63+AO68+AO69+AO70+AO71+AO72+AO73+AO74+AO75+AO76+AO77+AO78+AO79+AO80+AO81+AO40+AO82+AO24+AO83+AO84+AO85+AO86</f>
        <v>0</v>
      </c>
      <c r="AP15" s="35">
        <f>AN15+AO15</f>
        <v>1200163.4680000001</v>
      </c>
      <c r="AQ15" s="37">
        <f>AQ21+AQ22+AQ23+AQ25+AQ30+AQ35+AQ39+AQ45+AQ50+AQ51+AQ52+AQ53+AQ54+AQ58+AQ63+AQ68+AQ69+AQ70+AQ71+AQ72+AQ73+AQ74+AQ75+AQ76+AQ77+AQ78+AQ79+AQ80+AQ81</f>
        <v>1592185.8999999994</v>
      </c>
      <c r="AR15" s="37">
        <f>AR21+AR22+AR23+AR25+AR30+AR35+AR39+AR45+AR50+AR51+AR52+AR53+AR54+AR58+AR63+AR68+AR69+AR70+AR71+AR72+AR73+AR74+AR75+AR76+AR77+AR78+AR79+AR80+AR81+AR40</f>
        <v>779269.19</v>
      </c>
      <c r="AS15" s="37">
        <f>AQ15+AR15</f>
        <v>2371455.0899999994</v>
      </c>
      <c r="AT15" s="37">
        <f>AT21+AT22+AT23+AT25+AT30+AT35+AT39+AT45+AT50+AT51+AT52+AT53+AT54+AT58+AT63+AT68+AT69+AT70+AT71+AT72+AT73+AT74+AT75+AT76+AT77+AT78+AT79+AT80+AT81+AT40+AT82</f>
        <v>0</v>
      </c>
      <c r="AU15" s="37">
        <f>AS15+AT15</f>
        <v>2371455.0899999994</v>
      </c>
      <c r="AV15" s="37">
        <f>AV21+AV22+AV23+AV25+AV30+AV35+AV39+AV45+AV50+AV51+AV52+AV53+AV54+AV58+AV63+AV68+AV69+AV70+AV71+AV72+AV73+AV74+AV75+AV76+AV77+AV78+AV79+AV80+AV81+AV40+AV82</f>
        <v>0</v>
      </c>
      <c r="AW15" s="37">
        <f>AU15+AV15</f>
        <v>2371455.0899999994</v>
      </c>
      <c r="AX15" s="37">
        <f>AX21+AX22+AX23+AX25+AX30+AX35+AX39+AX45+AX50+AX51+AX52+AX53+AX54+AX58+AX63+AX68+AX69+AX70+AX71+AX72+AX73+AX74+AX75+AX76+AX77+AX78+AX79+AX80+AX81+AX40+AX82</f>
        <v>0</v>
      </c>
      <c r="AY15" s="37">
        <f>AW15+AX15</f>
        <v>2371455.0899999994</v>
      </c>
      <c r="AZ15" s="37">
        <f>AZ21+AZ22+AZ23+AZ25+AZ30+AZ35+AZ39+AZ45+AZ50+AZ51+AZ52+AZ53+AZ54+AZ58+AZ63+AZ68+AZ69+AZ70+AZ71+AZ72+AZ73+AZ74+AZ75+AZ76+AZ77+AZ78+AZ79+AZ80+AZ81+AZ40+AZ82+AZ24+AZ83+AZ84</f>
        <v>0</v>
      </c>
      <c r="BA15" s="37">
        <f>AY15+AZ15</f>
        <v>2371455.0899999994</v>
      </c>
      <c r="BB15" s="37">
        <f>BB21+BB22+BB23+BB25+BB30+BB35+BB39+BB45+BB50+BB51+BB52+BB53+BB54+BB58+BB63+BB68+BB69+BB70+BB71+BB72+BB73+BB74+BB75+BB76+BB77+BB78+BB79+BB80+BB81+BB40+BB82+BB24+BB83+BB84+BB85+BB86</f>
        <v>18748.326000000001</v>
      </c>
      <c r="BC15" s="37">
        <f>BA15+BB15</f>
        <v>2390203.4159999993</v>
      </c>
      <c r="BD15" s="37">
        <f>BD21+BD22+BD23+BD25+BD30+BD35+BD39+BD45+BD50+BD51+BD52+BD53+BD54+BD58+BD63+BD68+BD69+BD70+BD71+BD72+BD73+BD74+BD75+BD76+BD77+BD78+BD79+BD80+BD81+BD40+BD82+BD24+BD83+BD84+BD85+BD86</f>
        <v>18500</v>
      </c>
      <c r="BE15" s="37">
        <f>BC15+BD15</f>
        <v>2408703.4159999993</v>
      </c>
      <c r="BF15" s="37">
        <f>BF21+BF22+BF23+BF25+BF30+BF35+BF39+BF45+BF50+BF51+BF52+BF53+BF54+BF58+BF63+BF68+BF69+BF70+BF71+BF72+BF73+BF74+BF75+BF76+BF77+BF78+BF79+BF80+BF81+BF40+BF82+BF24+BF83+BF84+BF85+BF86</f>
        <v>19203.5</v>
      </c>
      <c r="BG15" s="37">
        <f>BE15+BF15</f>
        <v>2427906.9159999993</v>
      </c>
      <c r="BH15" s="37">
        <f>BH21+BH22+BH23+BH25+BH30+BH35+BH39+BH45+BH50+BH51+BH52+BH53+BH54+BH58+BH63+BH68+BH69+BH70+BH71+BH72+BH73+BH74+BH75+BH76+BH77+BH78+BH79+BH80+BH81+BH40+BH82+BH24+BH83+BH84+BH85+BH86</f>
        <v>56550.400999999998</v>
      </c>
      <c r="BI15" s="37">
        <f>BG15+BH15</f>
        <v>2484457.3169999993</v>
      </c>
      <c r="BJ15" s="37">
        <f>BJ21+BJ22+BJ23+BJ25+BJ30+BJ35+BJ39+BJ45+BJ50+BJ51+BJ52+BJ53+BJ54+BJ58+BJ63+BJ68+BJ69+BJ70+BJ71+BJ72+BJ73+BJ74+BJ75+BJ76+BJ77+BJ78+BJ79+BJ80+BJ81+BJ40+BJ82+BJ24+BJ83+BJ84+BJ85+BJ86</f>
        <v>0</v>
      </c>
      <c r="BK15" s="37">
        <f>BI15+BJ15</f>
        <v>2484457.3169999993</v>
      </c>
      <c r="BL15" s="37">
        <f>BL21+BL22+BL23+BL25+BL30+BL35+BL39+BL45+BL50+BL51+BL52+BL53+BL54+BL58+BL63+BL68+BL69+BL70+BL71+BL72+BL73+BL74+BL75+BL76+BL77+BL78+BL79+BL80+BL81+BL40+BL82+BL24+BL83+BL84+BL85+BL86</f>
        <v>124000.00000000003</v>
      </c>
      <c r="BM15" s="37">
        <f>BK15+BL15</f>
        <v>2608457.3169999993</v>
      </c>
      <c r="BN15" s="37">
        <f>BN21+BN22+BN23+BN25+BN30+BN35+BN39+BN45+BN50+BN51+BN52+BN53+BN54+BN58+BN63+BN68+BN69+BN70+BN71+BN72+BN73+BN74+BN75+BN76+BN77+BN78+BN79+BN80+BN81+BN40+BN82+BN24+BN83+BN84+BN85+BN86</f>
        <v>0</v>
      </c>
      <c r="BO15" s="37">
        <f>BM15+BN15</f>
        <v>2608457.3169999993</v>
      </c>
      <c r="BP15" s="37">
        <f>BP21+BP22+BP23+BP25+BP30+BP35+BP39+BP45+BP50+BP51+BP52+BP53+BP54+BP58+BP63+BP68+BP69+BP70+BP71+BP72+BP73+BP74+BP75+BP76+BP77+BP78+BP79+BP80+BP81+BP40+BP82+BP24+BP83+BP84+BP85+BP86</f>
        <v>0</v>
      </c>
      <c r="BQ15" s="37">
        <f>BO15+BP15</f>
        <v>2608457.3169999993</v>
      </c>
      <c r="BR15" s="37">
        <f>BR21+BR22+BR23+BR25+BR30+BR35+BR39+BR45+BR50+BR51+BR52+BR53+BR54+BR58+BR63+BR68+BR69+BR70+BR71+BR72+BR73+BR74+BR75+BR76+BR77+BR78+BR79+BR80+BR81+BR40+BR82+BR24+BR83+BR84+BR85+BR86</f>
        <v>0</v>
      </c>
      <c r="BS15" s="37">
        <f>BQ15+BR15</f>
        <v>2608457.3169999993</v>
      </c>
      <c r="BT15" s="37">
        <f>BT21+BT22+BT23+BT25+BT30+BT35+BT39+BT45+BT50+BT51+BT52+BT53+BT54+BT58+BT63+BT68+BT69+BT70+BT71+BT72+BT73+BT74+BT75+BT76+BT77+BT78+BT79+BT80+BT81+BT40+BT82+BT24+BT83+BT84+BT85+BT86</f>
        <v>0</v>
      </c>
      <c r="BU15" s="35">
        <f>BS15+BT15</f>
        <v>2608457.3169999993</v>
      </c>
      <c r="BV15" s="37">
        <f>BV21+BV22+BV23+BV25+BV30+BV35+BV39+BV45+BV50+BV51+BV52+BV53+BV54+BV58+BV63+BV68+BV69+BV70+BV71+BV72+BV73+BV74+BV75+BV76+BV77+BV78+BV79+BV80+BV81</f>
        <v>884457.8</v>
      </c>
      <c r="BW15" s="37">
        <f>BW21+BW22+BW23+BW25+BW30+BW35+BW39+BW45+BW50+BW51+BW52+BW53+BW54+BW58+BW63+BW68+BW69+BW70+BW71+BW72+BW73+BW74+BW75+BW76+BW77+BW78+BW79+BW80+BW81+BW40</f>
        <v>52623.150000000023</v>
      </c>
      <c r="BX15" s="37">
        <f>BV15+BW15</f>
        <v>937080.95000000007</v>
      </c>
      <c r="BY15" s="37">
        <f>BY21+BY22+BY23+BY25+BY30+BY35+BY39+BY45+BY50+BY51+BY52+BY53+BY54+BY58+BY63+BY68+BY69+BY70+BY71+BY72+BY73+BY74+BY75+BY76+BY77+BY78+BY79+BY80+BY81+BY40+BY82</f>
        <v>0</v>
      </c>
      <c r="BZ15" s="37">
        <f>BX15+BY15</f>
        <v>937080.95000000007</v>
      </c>
      <c r="CA15" s="37">
        <f>CA21+CA22+CA23+CA25+CA30+CA35+CA39+CA45+CA50+CA51+CA52+CA53+CA54+CA58+CA63+CA68+CA69+CA70+CA71+CA72+CA73+CA74+CA75+CA76+CA77+CA78+CA79+CA80+CA81+CA40+CA82</f>
        <v>0</v>
      </c>
      <c r="CB15" s="37">
        <f>BZ15+CA15</f>
        <v>937080.95000000007</v>
      </c>
      <c r="CC15" s="37">
        <f>CC21+CC22+CC23+CC25+CC30+CC35+CC39+CC45+CC50+CC51+CC52+CC53+CC54+CC58+CC63+CC68+CC69+CC70+CC71+CC72+CC73+CC74+CC75+CC76+CC77+CC78+CC79+CC80+CC81+CC40+CC82</f>
        <v>0</v>
      </c>
      <c r="CD15" s="37">
        <f>CB15+CC15</f>
        <v>937080.95000000007</v>
      </c>
      <c r="CE15" s="37">
        <f>CE21+CE22+CE23+CE25+CE30+CE35+CE39+CE45+CE50+CE51+CE52+CE53+CE54+CE58+CE63+CE68+CE69+CE70+CE71+CE72+CE73+CE74+CE75+CE76+CE77+CE78+CE79+CE80+CE81+CE40+CE82+CE24+CE83+CE84</f>
        <v>23622.800000000003</v>
      </c>
      <c r="CF15" s="37">
        <f>CD15+CE15</f>
        <v>960703.75000000012</v>
      </c>
      <c r="CG15" s="37">
        <f>CG21+CG22+CG23+CG25+CG30+CG35+CG39+CG45+CG50+CG51+CG52+CG53+CG54+CG58+CG63+CG68+CG69+CG70+CG71+CG72+CG73+CG74+CG75+CG76+CG77+CG78+CG79+CG80+CG81+CG40+CG82+CG24+CG83+CG84+CG85+CG86</f>
        <v>0</v>
      </c>
      <c r="CH15" s="37">
        <f>CF15+CG15</f>
        <v>960703.75000000012</v>
      </c>
      <c r="CI15" s="37">
        <f>CI21+CI22+CI23+CI25+CI30+CI35+CI39+CI45+CI50+CI51+CI52+CI53+CI54+CI58+CI63+CI68+CI69+CI70+CI71+CI72+CI73+CI74+CI75+CI76+CI77+CI78+CI79+CI80+CI81+CI40+CI82+CI24+CI83+CI84+CI85+CI86</f>
        <v>0</v>
      </c>
      <c r="CJ15" s="37">
        <f>CH15+CI15</f>
        <v>960703.75000000012</v>
      </c>
      <c r="CK15" s="37">
        <f>CK21+CK22+CK23+CK25+CK30+CK35+CK39+CK45+CK50+CK51+CK52+CK53+CK54+CK58+CK63+CK68+CK69+CK70+CK71+CK72+CK73+CK74+CK75+CK76+CK77+CK78+CK79+CK80+CK81+CK40+CK82+CK24+CK83+CK84+CK85+CK86</f>
        <v>0</v>
      </c>
      <c r="CL15" s="37">
        <f>CJ15+CK15</f>
        <v>960703.75000000012</v>
      </c>
      <c r="CM15" s="37">
        <f>CM21+CM22+CM23+CM25+CM30+CM35+CM39+CM45+CM50+CM51+CM52+CM53+CM54+CM58+CM63+CM68+CM69+CM70+CM71+CM72+CM73+CM74+CM75+CM76+CM77+CM78+CM79+CM80+CM81+CM40+CM82+CM24+CM83+CM84+CM85+CM86</f>
        <v>0</v>
      </c>
      <c r="CN15" s="37">
        <f>CL15+CM15</f>
        <v>960703.75000000012</v>
      </c>
      <c r="CO15" s="37">
        <f>CO21+CO22+CO23+CO25+CO30+CO35+CO39+CO45+CO50+CO51+CO52+CO53+CO54+CO58+CO63+CO68+CO69+CO70+CO71+CO72+CO73+CO74+CO75+CO76+CO77+CO78+CO79+CO80+CO81+CO40+CO82+CO24+CO83+CO84+CO85+CO86</f>
        <v>0</v>
      </c>
      <c r="CP15" s="37">
        <f>CN15+CO15</f>
        <v>960703.75000000012</v>
      </c>
      <c r="CQ15" s="37">
        <f>CQ21+CQ22+CQ23+CQ25+CQ30+CQ35+CQ39+CQ45+CQ50+CQ51+CQ52+CQ53+CQ54+CQ58+CQ63+CQ68+CQ69+CQ70+CQ71+CQ72+CQ73+CQ74+CQ75+CQ76+CQ77+CQ78+CQ79+CQ80+CQ81+CQ40+CQ82+CQ24+CQ83+CQ84+CQ85+CQ86</f>
        <v>0</v>
      </c>
      <c r="CR15" s="37">
        <f>CP15+CQ15</f>
        <v>960703.75000000012</v>
      </c>
      <c r="CS15" s="37">
        <f>CS21+CS22+CS23+CS25+CS30+CS35+CS39+CS45+CS50+CS51+CS52+CS53+CS54+CS58+CS63+CS68+CS69+CS70+CS71+CS72+CS73+CS74+CS75+CS76+CS77+CS78+CS79+CS80+CS81+CS40+CS82+CS24+CS83+CS84+CS85+CS86</f>
        <v>0</v>
      </c>
      <c r="CT15" s="35">
        <f>CR15+CS15</f>
        <v>960703.75000000012</v>
      </c>
      <c r="CU15" s="31"/>
      <c r="CV15" s="24"/>
      <c r="CW15" s="18"/>
    </row>
    <row r="16" spans="1:101" x14ac:dyDescent="0.3">
      <c r="A16" s="1"/>
      <c r="B16" s="7" t="s">
        <v>5</v>
      </c>
      <c r="C16" s="7"/>
      <c r="D16" s="36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5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5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5"/>
      <c r="CU16" s="31"/>
      <c r="CV16" s="24"/>
      <c r="CW16" s="18"/>
    </row>
    <row r="17" spans="1:101" s="18" customFormat="1" hidden="1" x14ac:dyDescent="0.3">
      <c r="A17" s="16"/>
      <c r="B17" s="19" t="s">
        <v>6</v>
      </c>
      <c r="C17" s="38"/>
      <c r="D17" s="36">
        <f>D21+D22+D23+D39+D47+D50+D51+D52+D53+D56+D58+D65+D68+D69+D70+D71+D72+D73+D74+D75+D76+D77+D78+D79+D80+D81+D27</f>
        <v>412066.30000000005</v>
      </c>
      <c r="E17" s="37">
        <f>E21+E22+E23+E39+E47+E50+E51+E52+E53+E56+E65+E68+E69+E70+E71+E72+E73+E74+E75+E76+E77+E78+E79+E80+E81+E27+E32+E42+E60</f>
        <v>335641.93</v>
      </c>
      <c r="F17" s="37">
        <f t="shared" ref="F17:F104" si="0">D17+E17</f>
        <v>747708.23</v>
      </c>
      <c r="G17" s="37">
        <f>G21+G22+G23+G39+G47+G50+G51+G52+G53+G56+G65+G68+G69+G70+G71+G72+G73+G74+G75+G76+G77+G78+G79+G80+G81+G27+G32+G42+G60+G82</f>
        <v>10480.867000000002</v>
      </c>
      <c r="H17" s="37">
        <f t="shared" ref="H17" si="1">F17+G17</f>
        <v>758189.09699999995</v>
      </c>
      <c r="I17" s="37">
        <f>I21+I22+I23+I39+I47+I50+I51+I52+I53+I56+I65+I68+I69+I70+I71+I72+I73+I74+I75+I76+I77+I78+I79+I80+I81+I27+I32+I42+I60+I82</f>
        <v>-936.10399999999993</v>
      </c>
      <c r="J17" s="37">
        <f t="shared" ref="J17" si="2">H17+I17</f>
        <v>757252.9929999999</v>
      </c>
      <c r="K17" s="37">
        <f>K21+K22+K23+K39+K47+K50+K51+K52+K53+K56+K65+K68+K69+K70+K71+K72+K73+K74+K75+K76+K77+K78+K79+K80+K81+K27+K32+K42+K60+K82</f>
        <v>0</v>
      </c>
      <c r="L17" s="37">
        <f t="shared" ref="L17" si="3">J17+K17</f>
        <v>757252.9929999999</v>
      </c>
      <c r="M17" s="37">
        <f>M21+M22+M23+M39+M47+M50+M51+M52+M53+M56+M65+M68+M69+M70+M71+M72+M73+M74+M75+M76+M77+M78+M79+M80+M81+M27+M32+M42+M60+M82</f>
        <v>0</v>
      </c>
      <c r="N17" s="37">
        <f t="shared" ref="N17" si="4">L17+M17</f>
        <v>757252.9929999999</v>
      </c>
      <c r="O17" s="37">
        <f>O21+O22+O23+O39+O47+O50+O51+O52+O53+O56+O65+O68+O69+O70+O71+O72+O73+O74+O75+O76+O77+O78+O79+O80+O81+O27+O32+O42+O60+O82+O24+O83+O84</f>
        <v>-5405.6870000000017</v>
      </c>
      <c r="P17" s="37">
        <f t="shared" ref="P17" si="5">N17+O17</f>
        <v>751847.30599999987</v>
      </c>
      <c r="Q17" s="37">
        <f>Q21+Q22+Q23+Q39+Q47+Q50+Q51+Q52+Q53+Q56+Q65+Q68+Q69+Q70+Q71+Q72+Q73+Q74+Q75+Q76+Q77+Q78+Q79+Q80+Q81+Q27+Q32+Q42+Q60+Q82+Q24+Q83+Q84</f>
        <v>0</v>
      </c>
      <c r="R17" s="37">
        <f t="shared" ref="R17" si="6">P17+Q17</f>
        <v>751847.30599999987</v>
      </c>
      <c r="S17" s="37">
        <f>S21+S22+S23+S39+S47+S50+S51+S52+S53+S56+S65+S68+S69+S70+S71+S72+S73+S74+S75+S76+S77+S78+S79+S80+S81+S27+S32+S42+S60+S82+S24+S83+S84+S85+S86</f>
        <v>-28219.760000000002</v>
      </c>
      <c r="T17" s="37">
        <f t="shared" ref="T17" si="7">R17+S17</f>
        <v>723627.54599999986</v>
      </c>
      <c r="U17" s="37">
        <f>U21+U22+U23+U39+U47+U50+U51+U52+U53+U56+U65+U68+U69+U70+U71+U72+U73+U74+U75+U76+U77+U78+U79+U80+U81+U27+U32+U42+U60+U82+U24+U83+U84+U85+U86</f>
        <v>0</v>
      </c>
      <c r="V17" s="37">
        <f t="shared" ref="V17" si="8">T17+U17</f>
        <v>723627.54599999986</v>
      </c>
      <c r="W17" s="37">
        <f>W21+W22+W23+W39+W47+W50+W51+W52+W53+W56+W65+W68+W69+W70+W71+W72+W73+W74+W75+W76+W77+W78+W79+W80+W81+W27+W32+W42+W60+W82+W24+W83+W84+W85+W86</f>
        <v>-18543.262999999999</v>
      </c>
      <c r="X17" s="37">
        <f t="shared" ref="X17" si="9">V17+W17</f>
        <v>705084.28299999982</v>
      </c>
      <c r="Y17" s="37">
        <f>Y21+Y22+Y23+Y39+Y47+Y50+Y51+Y52+Y53+Y56+Y65+Y68+Y69+Y70+Y71+Y72+Y73+Y74+Y75+Y76+Y77+Y78+Y79+Y80+Y81+Y27+Y32+Y42+Y60+Y82+Y24+Y83+Y84+Y85+Y86</f>
        <v>-19203.5</v>
      </c>
      <c r="Z17" s="37">
        <f t="shared" ref="Z17" si="10">X17+Y17</f>
        <v>685880.78299999982</v>
      </c>
      <c r="AA17" s="37">
        <f>AA21+AA22+AA23+AA39+AA47+AA50+AA51+AA52+AA53+AA56+AA65+AA68+AA69+AA70+AA71+AA72+AA73+AA74+AA75+AA76+AA77+AA78+AA79+AA80+AA81+AA27+AA32+AA42+AA60+AA82+AA24+AA83+AA84+AA85+AA86</f>
        <v>-57390.565000000002</v>
      </c>
      <c r="AB17" s="37">
        <f t="shared" ref="AB17" si="11">Z17+AA17</f>
        <v>628490.21799999988</v>
      </c>
      <c r="AC17" s="37">
        <f>AC21+AC22+AC23+AC39+AC47+AC50+AC51+AC52+AC53+AC56+AC65+AC68+AC69+AC70+AC71+AC72+AC73+AC74+AC75+AC76+AC77+AC78+AC79+AC80+AC81+AC27+AC32+AC42+AC60+AC82+AC24+AC83+AC84+AC85+AC86</f>
        <v>0</v>
      </c>
      <c r="AD17" s="37">
        <f t="shared" ref="AD17" si="12">AB17+AC17</f>
        <v>628490.21799999988</v>
      </c>
      <c r="AE17" s="37">
        <f>AE21+AE22+AE23+AE39+AE47+AE50+AE51+AE52+AE53+AE56+AE65+AE68+AE69+AE70+AE71+AE72+AE73+AE74+AE75+AE76+AE77+AE78+AE79+AE80+AE81+AE27+AE32+AE42+AE60+AE82+AE24+AE83+AE84+AE85+AE86</f>
        <v>-123999.99999999999</v>
      </c>
      <c r="AF17" s="37">
        <f t="shared" ref="AF17" si="13">AD17+AE17</f>
        <v>504490.21799999988</v>
      </c>
      <c r="AG17" s="37">
        <f>AG21+AG22+AG23+AG39+AG47+AG50+AG51+AG52+AG53+AG56+AG65+AG68+AG69+AG70+AG71+AG72+AG73+AG74+AG75+AG76+AG77+AG78+AG79+AG80+AG81+AG27+AG32+AG42+AG60+AG82+AG24+AG83+AG84+AG85+AG86</f>
        <v>0</v>
      </c>
      <c r="AH17" s="37">
        <f t="shared" ref="AH17" si="14">AF17+AG17</f>
        <v>504490.21799999988</v>
      </c>
      <c r="AI17" s="37">
        <f>AI21+AI22+AI23+AI39+AI47+AI50+AI51+AI52+AI53+AI56+AI65+AI68+AI69+AI70+AI71+AI72+AI73+AI74+AI75+AI76+AI77+AI78+AI79+AI80+AI81+AI27+AI32+AI42+AI60+AI82+AI24+AI83+AI84+AI85+AI86</f>
        <v>10817.415000000001</v>
      </c>
      <c r="AJ17" s="37">
        <f t="shared" ref="AJ17" si="15">AH17+AI17</f>
        <v>515307.63299999986</v>
      </c>
      <c r="AK17" s="37">
        <f>AK21+AK22+AK23+AK39+AK47+AK50+AK51+AK52+AK53+AK56+AK65+AK68+AK69+AK70+AK71+AK72+AK73+AK74+AK75+AK76+AK77+AK78+AK79+AK80+AK81+AK27+AK32+AK42+AK60+AK82+AK24+AK83+AK84+AK85+AK86</f>
        <v>0</v>
      </c>
      <c r="AL17" s="37">
        <f t="shared" ref="AL17" si="16">AJ17+AK17</f>
        <v>515307.63299999986</v>
      </c>
      <c r="AM17" s="37">
        <f>AM21+AM22+AM23+AM39+AM47+AM50+AM51+AM52+AM53+AM56+AM65+AM68+AM69+AM70+AM71+AM72+AM73+AM74+AM75+AM76+AM77+AM78+AM79+AM80+AM81+AM27+AM32+AM42+AM60+AM82+AM24+AM83+AM84+AM85+AM86</f>
        <v>0</v>
      </c>
      <c r="AN17" s="37">
        <f t="shared" ref="AN17" si="17">AL17+AM17</f>
        <v>515307.63299999986</v>
      </c>
      <c r="AO17" s="37">
        <f>AO21+AO22+AO23+AO39+AO47+AO50+AO51+AO52+AO53+AO56+AO65+AO68+AO69+AO70+AO71+AO72+AO73+AO74+AO75+AO76+AO77+AO78+AO79+AO80+AO81+AO27+AO32+AO42+AO60+AO82+AO24+AO83+AO84+AO85+AO86</f>
        <v>-33813.606</v>
      </c>
      <c r="AP17" s="37">
        <f t="shared" ref="AP17" si="18">AN17+AO17</f>
        <v>481494.02699999989</v>
      </c>
      <c r="AQ17" s="37">
        <f>AQ21+AQ22+AQ23+AQ25+AQ39+AQ47+AQ50+AQ51+AQ52+AQ53+AQ56+AQ58+AQ65+AQ68+AQ69+AQ70+AQ71+AQ72+AQ73+AQ74+AQ75+AQ76+AQ77+AQ78+AQ79+AQ80+AQ81</f>
        <v>1577908.2999999996</v>
      </c>
      <c r="AR17" s="37">
        <f>AR21+AR22+AR23+AR39+AR47+AR50+AR51+AR52+AR53+AR56+AR65+AR68+AR69+AR70+AR71+AR72+AR73+AR74+AR75+AR76+AR77+AR78+AR79+AR80+AR81+AR27+AR32+AR42+AR60</f>
        <v>-231163.41</v>
      </c>
      <c r="AS17" s="37">
        <f t="shared" ref="AS17:AS104" si="19">AQ17+AR17</f>
        <v>1346744.8899999997</v>
      </c>
      <c r="AT17" s="37">
        <f>AT21+AT22+AT23+AT39+AT47+AT50+AT51+AT52+AT53+AT56+AT65+AT68+AT69+AT70+AT71+AT72+AT73+AT74+AT75+AT76+AT77+AT78+AT79+AT80+AT81+AT27+AT32+AT42+AT60+AT82</f>
        <v>0</v>
      </c>
      <c r="AU17" s="37">
        <f t="shared" ref="AU17:AU25" si="20">AS17+AT17</f>
        <v>1346744.8899999997</v>
      </c>
      <c r="AV17" s="37">
        <f>AV21+AV22+AV23+AV39+AV47+AV50+AV51+AV52+AV53+AV56+AV65+AV68+AV69+AV70+AV71+AV72+AV73+AV74+AV75+AV76+AV77+AV78+AV79+AV80+AV81+AV27+AV32+AV42+AV60+AV82</f>
        <v>0</v>
      </c>
      <c r="AW17" s="37">
        <f t="shared" ref="AW17:AW25" si="21">AU17+AV17</f>
        <v>1346744.8899999997</v>
      </c>
      <c r="AX17" s="37">
        <f>AX21+AX22+AX23+AX39+AX47+AX50+AX51+AX52+AX53+AX56+AX65+AX68+AX69+AX70+AX71+AX72+AX73+AX74+AX75+AX76+AX77+AX78+AX79+AX80+AX81+AX27+AX32+AX42+AX60+AX82</f>
        <v>0</v>
      </c>
      <c r="AY17" s="37">
        <f t="shared" ref="AY17:AY25" si="22">AW17+AX17</f>
        <v>1346744.8899999997</v>
      </c>
      <c r="AZ17" s="37">
        <f>AZ21+AZ22+AZ23+AZ39+AZ47+AZ50+AZ51+AZ52+AZ53+AZ56+AZ65+AZ68+AZ69+AZ70+AZ71+AZ72+AZ73+AZ74+AZ75+AZ76+AZ77+AZ78+AZ79+AZ80+AZ81+AZ27+AZ32+AZ42+AZ60+AZ82+AZ24+AZ83+AZ84</f>
        <v>0</v>
      </c>
      <c r="BA17" s="37">
        <f t="shared" ref="BA17:BA25" si="23">AY17+AZ17</f>
        <v>1346744.8899999997</v>
      </c>
      <c r="BB17" s="37">
        <f>BB21+BB22+BB23+BB39+BB47+BB50+BB51+BB52+BB53+BB56+BB65+BB68+BB69+BB70+BB71+BB72+BB73+BB74+BB75+BB76+BB77+BB78+BB79+BB80+BB81+BB27+BB32+BB42+BB60+BB82+BB24+BB83+BB84+BB85+BB86</f>
        <v>18748.326000000001</v>
      </c>
      <c r="BC17" s="37">
        <f t="shared" ref="BC17:BC25" si="24">BA17+BB17</f>
        <v>1365493.2159999995</v>
      </c>
      <c r="BD17" s="37">
        <f>BD21+BD22+BD23+BD39+BD47+BD50+BD51+BD52+BD53+BD56+BD65+BD68+BD69+BD70+BD71+BD72+BD73+BD74+BD75+BD76+BD77+BD78+BD79+BD80+BD81+BD27+BD32+BD42+BD60+BD82+BD24+BD83+BD84+BD85+BD86</f>
        <v>18500</v>
      </c>
      <c r="BE17" s="37">
        <f t="shared" ref="BE17:BE25" si="25">BC17+BD17</f>
        <v>1383993.2159999995</v>
      </c>
      <c r="BF17" s="37">
        <f>BF21+BF22+BF23+BF39+BF47+BF50+BF51+BF52+BF53+BF56+BF65+BF68+BF69+BF70+BF71+BF72+BF73+BF74+BF75+BF76+BF77+BF78+BF79+BF80+BF81+BF27+BF32+BF42+BF60+BF82+BF24+BF83+BF84+BF85+BF86</f>
        <v>19203.5</v>
      </c>
      <c r="BG17" s="37">
        <f t="shared" ref="BG17:BG25" si="26">BE17+BF17</f>
        <v>1403196.7159999995</v>
      </c>
      <c r="BH17" s="37">
        <f>BH21+BH22+BH23+BH39+BH47+BH50+BH51+BH52+BH53+BH56+BH65+BH68+BH69+BH70+BH71+BH72+BH73+BH74+BH75+BH76+BH77+BH78+BH79+BH80+BH81+BH27+BH32+BH42+BH60+BH82+BH24+BH83+BH84+BH85+BH86</f>
        <v>56550.400999999998</v>
      </c>
      <c r="BI17" s="37">
        <f t="shared" ref="BI17:BI25" si="27">BG17+BH17</f>
        <v>1459747.1169999996</v>
      </c>
      <c r="BJ17" s="37">
        <f>BJ21+BJ22+BJ23+BJ39+BJ47+BJ50+BJ51+BJ52+BJ53+BJ56+BJ65+BJ68+BJ69+BJ70+BJ71+BJ72+BJ73+BJ74+BJ75+BJ76+BJ77+BJ78+BJ79+BJ80+BJ81+BJ27+BJ32+BJ42+BJ60+BJ82+BJ24+BJ83+BJ84+BJ85+BJ86</f>
        <v>0</v>
      </c>
      <c r="BK17" s="37">
        <f t="shared" ref="BK17:BK25" si="28">BI17+BJ17</f>
        <v>1459747.1169999996</v>
      </c>
      <c r="BL17" s="37">
        <f>BL21+BL22+BL23+BL39+BL47+BL50+BL51+BL52+BL53+BL56+BL65+BL68+BL69+BL70+BL71+BL72+BL73+BL74+BL75+BL76+BL77+BL78+BL79+BL80+BL81+BL27+BL32+BL42+BL60+BL82+BL24+BL83+BL84+BL85+BL86</f>
        <v>123999.99999999999</v>
      </c>
      <c r="BM17" s="37">
        <f t="shared" ref="BM17:BM25" si="29">BK17+BL17</f>
        <v>1583747.1169999996</v>
      </c>
      <c r="BN17" s="37">
        <f>BN21+BN22+BN23+BN39+BN47+BN50+BN51+BN52+BN53+BN56+BN65+BN68+BN69+BN70+BN71+BN72+BN73+BN74+BN75+BN76+BN77+BN78+BN79+BN80+BN81+BN27+BN32+BN42+BN60+BN82+BN24+BN83+BN84+BN85+BN86</f>
        <v>0</v>
      </c>
      <c r="BO17" s="37">
        <f t="shared" ref="BO17:BO25" si="30">BM17+BN17</f>
        <v>1583747.1169999996</v>
      </c>
      <c r="BP17" s="37">
        <f>BP21+BP22+BP23+BP39+BP47+BP50+BP51+BP52+BP53+BP56+BP65+BP68+BP69+BP70+BP71+BP72+BP73+BP74+BP75+BP76+BP77+BP78+BP79+BP80+BP81+BP27+BP32+BP42+BP60+BP82+BP24+BP83+BP84+BP85+BP86</f>
        <v>0</v>
      </c>
      <c r="BQ17" s="37">
        <f t="shared" ref="BQ17:BQ25" si="31">BO17+BP17</f>
        <v>1583747.1169999996</v>
      </c>
      <c r="BR17" s="37">
        <f>BR21+BR22+BR23+BR39+BR47+BR50+BR51+BR52+BR53+BR56+BR65+BR68+BR69+BR70+BR71+BR72+BR73+BR74+BR75+BR76+BR77+BR78+BR79+BR80+BR81+BR27+BR32+BR42+BR60+BR82+BR24+BR83+BR84+BR85+BR86</f>
        <v>0</v>
      </c>
      <c r="BS17" s="37">
        <f t="shared" ref="BS17:BS25" si="32">BQ17+BR17</f>
        <v>1583747.1169999996</v>
      </c>
      <c r="BT17" s="37">
        <f>BT21+BT22+BT23+BT39+BT47+BT50+BT51+BT52+BT53+BT56+BT65+BT68+BT69+BT70+BT71+BT72+BT73+BT74+BT75+BT76+BT77+BT78+BT79+BT80+BT81+BT27+BT32+BT42+BT60+BT82+BT24+BT83+BT84+BT85+BT86</f>
        <v>0</v>
      </c>
      <c r="BU17" s="37">
        <f t="shared" ref="BU17:BU25" si="33">BS17+BT17</f>
        <v>1583747.1169999996</v>
      </c>
      <c r="BV17" s="37">
        <f>BV21+BV22+BV23+BV25+BV39+BV47+BV50+BV51+BV52+BV53+BV56+BV58+BV65+BV68+BV69+BV70+BV71+BV72+BV73+BV74+BV75+BV76+BV77+BV78+BV79+BV80+BV81</f>
        <v>777685.2</v>
      </c>
      <c r="BW17" s="37">
        <f>BW21+BW22+BW23+BW39+BW47+BW50+BW51+BW52+BW53+BW56+BW65+BW68+BW69+BW70+BW71+BW72+BW73+BW74+BW75+BW76+BW77+BW78+BW79+BW80+BW81+BW27+BW32+BW42+BW60</f>
        <v>52623.150000000023</v>
      </c>
      <c r="BX17" s="37">
        <f t="shared" ref="BX17:BX104" si="34">BV17+BW17</f>
        <v>830308.35</v>
      </c>
      <c r="BY17" s="37">
        <f>BY21+BY22+BY23+BY39+BY47+BY50+BY51+BY52+BY53+BY56+BY65+BY68+BY69+BY70+BY71+BY72+BY73+BY74+BY75+BY76+BY77+BY78+BY79+BY80+BY81+BY27+BY32+BY42+BY60+BY82</f>
        <v>0</v>
      </c>
      <c r="BZ17" s="37">
        <f t="shared" ref="BZ17:BZ25" si="35">BX17+BY17</f>
        <v>830308.35</v>
      </c>
      <c r="CA17" s="37">
        <f>CA21+CA22+CA23+CA39+CA47+CA50+CA51+CA52+CA53+CA56+CA65+CA68+CA69+CA70+CA71+CA72+CA73+CA74+CA75+CA76+CA77+CA78+CA79+CA80+CA81+CA27+CA32+CA42+CA60+CA82</f>
        <v>0</v>
      </c>
      <c r="CB17" s="37">
        <f t="shared" ref="CB17:CB25" si="36">BZ17+CA17</f>
        <v>830308.35</v>
      </c>
      <c r="CC17" s="37">
        <f>CC21+CC22+CC23+CC39+CC47+CC50+CC51+CC52+CC53+CC56+CC65+CC68+CC69+CC70+CC71+CC72+CC73+CC74+CC75+CC76+CC77+CC78+CC79+CC80+CC81+CC27+CC32+CC42+CC60+CC82</f>
        <v>0</v>
      </c>
      <c r="CD17" s="37">
        <f t="shared" ref="CD17:CD25" si="37">CB17+CC17</f>
        <v>830308.35</v>
      </c>
      <c r="CE17" s="37">
        <f>CE21+CE22+CE23+CE39+CE47+CE50+CE51+CE52+CE53+CE56+CE65+CE68+CE69+CE70+CE71+CE72+CE73+CE74+CE75+CE76+CE77+CE78+CE79+CE80+CE81+CE27+CE32+CE42+CE60+CE82+CE24+CE83+CE84</f>
        <v>23622.800000000003</v>
      </c>
      <c r="CF17" s="37">
        <f t="shared" ref="CF17:CF25" si="38">CD17+CE17</f>
        <v>853931.15</v>
      </c>
      <c r="CG17" s="37">
        <f>CG21+CG22+CG23+CG39+CG47+CG50+CG51+CG52+CG53+CG56+CG65+CG68+CG69+CG70+CG71+CG72+CG73+CG74+CG75+CG76+CG77+CG78+CG79+CG80+CG81+CG27+CG32+CG42+CG60+CG82+CG24+CG83+CG84+CG85+CG86</f>
        <v>0</v>
      </c>
      <c r="CH17" s="37">
        <f t="shared" ref="CH17:CH25" si="39">CF17+CG17</f>
        <v>853931.15</v>
      </c>
      <c r="CI17" s="37">
        <f>CI21+CI22+CI23+CI39+CI47+CI50+CI51+CI52+CI53+CI56+CI65+CI68+CI69+CI70+CI71+CI72+CI73+CI74+CI75+CI76+CI77+CI78+CI79+CI80+CI81+CI27+CI32+CI42+CI60+CI82+CI24+CI83+CI84+CI85+CI86</f>
        <v>0</v>
      </c>
      <c r="CJ17" s="37">
        <f t="shared" ref="CJ17:CJ25" si="40">CH17+CI17</f>
        <v>853931.15</v>
      </c>
      <c r="CK17" s="37">
        <f>CK21+CK22+CK23+CK39+CK47+CK50+CK51+CK52+CK53+CK56+CK65+CK68+CK69+CK70+CK71+CK72+CK73+CK74+CK75+CK76+CK77+CK78+CK79+CK80+CK81+CK27+CK32+CK42+CK60+CK82+CK24+CK83+CK84+CK85+CK86</f>
        <v>0</v>
      </c>
      <c r="CL17" s="37">
        <f t="shared" ref="CL17:CL25" si="41">CJ17+CK17</f>
        <v>853931.15</v>
      </c>
      <c r="CM17" s="37">
        <f>CM21+CM22+CM23+CM39+CM47+CM50+CM51+CM52+CM53+CM56+CM65+CM68+CM69+CM70+CM71+CM72+CM73+CM74+CM75+CM76+CM77+CM78+CM79+CM80+CM81+CM27+CM32+CM42+CM60+CM82+CM24+CM83+CM84+CM85+CM86</f>
        <v>0</v>
      </c>
      <c r="CN17" s="37">
        <f t="shared" ref="CN17:CN25" si="42">CL17+CM17</f>
        <v>853931.15</v>
      </c>
      <c r="CO17" s="37">
        <f>CO21+CO22+CO23+CO39+CO47+CO50+CO51+CO52+CO53+CO56+CO65+CO68+CO69+CO70+CO71+CO72+CO73+CO74+CO75+CO76+CO77+CO78+CO79+CO80+CO81+CO27+CO32+CO42+CO60+CO82+CO24+CO83+CO84+CO85+CO86</f>
        <v>0</v>
      </c>
      <c r="CP17" s="37">
        <f t="shared" ref="CP17:CP25" si="43">CN17+CO17</f>
        <v>853931.15</v>
      </c>
      <c r="CQ17" s="37">
        <f>CQ21+CQ22+CQ23+CQ39+CQ47+CQ50+CQ51+CQ52+CQ53+CQ56+CQ65+CQ68+CQ69+CQ70+CQ71+CQ72+CQ73+CQ74+CQ75+CQ76+CQ77+CQ78+CQ79+CQ80+CQ81+CQ27+CQ32+CQ42+CQ60+CQ82+CQ24+CQ83+CQ84+CQ85+CQ86</f>
        <v>0</v>
      </c>
      <c r="CR17" s="37">
        <f t="shared" ref="CR17:CR25" si="44">CP17+CQ17</f>
        <v>853931.15</v>
      </c>
      <c r="CS17" s="37">
        <f>CS21+CS22+CS23+CS39+CS47+CS50+CS51+CS52+CS53+CS56+CS65+CS68+CS69+CS70+CS71+CS72+CS73+CS74+CS75+CS76+CS77+CS78+CS79+CS80+CS81+CS27+CS32+CS42+CS60+CS82+CS24+CS83+CS84+CS85+CS86</f>
        <v>0</v>
      </c>
      <c r="CT17" s="37">
        <f t="shared" ref="CT17:CT25" si="45">CR17+CS17</f>
        <v>853931.15</v>
      </c>
      <c r="CU17" s="32"/>
      <c r="CV17" s="24" t="s">
        <v>49</v>
      </c>
      <c r="CW17" s="17"/>
    </row>
    <row r="18" spans="1:101" x14ac:dyDescent="0.3">
      <c r="A18" s="1"/>
      <c r="B18" s="59" t="s">
        <v>12</v>
      </c>
      <c r="C18" s="7"/>
      <c r="D18" s="36">
        <f>D33+D37+D48+D57+D66+D28</f>
        <v>153575.9</v>
      </c>
      <c r="E18" s="37">
        <f>E33+E37+E48+E57+E66+E28+E43+E61</f>
        <v>-66895.599999999991</v>
      </c>
      <c r="F18" s="37">
        <f>D18+E18</f>
        <v>86680.3</v>
      </c>
      <c r="G18" s="37">
        <f>G33+G37+G48+G57+G66+G28+G43+G61</f>
        <v>0</v>
      </c>
      <c r="H18" s="37">
        <f>F18+G18</f>
        <v>86680.3</v>
      </c>
      <c r="I18" s="37">
        <f>I33+I37+I48+I57+I66+I28+I43+I61</f>
        <v>0</v>
      </c>
      <c r="J18" s="37">
        <f>H18+I18</f>
        <v>86680.3</v>
      </c>
      <c r="K18" s="37">
        <f>K33+K37+K48+K57+K66+K28+K43+K61</f>
        <v>0</v>
      </c>
      <c r="L18" s="37">
        <f>J18+K18</f>
        <v>86680.3</v>
      </c>
      <c r="M18" s="37">
        <f>M33+M37+M48+M57+M66+M28+M43+M61</f>
        <v>0</v>
      </c>
      <c r="N18" s="37">
        <f>L18+M18</f>
        <v>86680.3</v>
      </c>
      <c r="O18" s="37">
        <f>O33+O37+O48+O57+O66+O28+O43+O61</f>
        <v>0</v>
      </c>
      <c r="P18" s="37">
        <f>N18+O18</f>
        <v>86680.3</v>
      </c>
      <c r="Q18" s="37">
        <f>Q33+Q37+Q48+Q57+Q66+Q28+Q43+Q61</f>
        <v>0</v>
      </c>
      <c r="R18" s="37">
        <f>P18+Q18</f>
        <v>86680.3</v>
      </c>
      <c r="S18" s="37">
        <f>S33+S37+S48+S57+S66+S28+S43+S61</f>
        <v>0</v>
      </c>
      <c r="T18" s="37">
        <f>R18+S18</f>
        <v>86680.3</v>
      </c>
      <c r="U18" s="37">
        <f>U33+U37+U48+U57+U66+U28+U43+U61</f>
        <v>0</v>
      </c>
      <c r="V18" s="37">
        <f>T18+U18</f>
        <v>86680.3</v>
      </c>
      <c r="W18" s="37">
        <f>W33+W37+W48+W57+W66+W28+W43+W61</f>
        <v>0</v>
      </c>
      <c r="X18" s="37">
        <f>V18+W18</f>
        <v>86680.3</v>
      </c>
      <c r="Y18" s="37">
        <f>Y33+Y37+Y48+Y57+Y66+Y28+Y43+Y61</f>
        <v>0</v>
      </c>
      <c r="Z18" s="37">
        <f>X18+Y18</f>
        <v>86680.3</v>
      </c>
      <c r="AA18" s="37">
        <f>AA33+AA37+AA48+AA57+AA66+AA28+AA43+AA61</f>
        <v>0</v>
      </c>
      <c r="AB18" s="37">
        <f>Z18+AA18</f>
        <v>86680.3</v>
      </c>
      <c r="AC18" s="37">
        <f>AC33+AC37+AC48+AC57+AC66+AC28+AC43+AC61</f>
        <v>0</v>
      </c>
      <c r="AD18" s="37">
        <f>AB18+AC18</f>
        <v>86680.3</v>
      </c>
      <c r="AE18" s="37">
        <f>AE33+AE37+AE48+AE57+AE66+AE28+AE43+AE61</f>
        <v>0</v>
      </c>
      <c r="AF18" s="37">
        <f>AD18+AE18</f>
        <v>86680.3</v>
      </c>
      <c r="AG18" s="37">
        <f>AG33+AG37+AG48+AG57+AG66+AG28+AG43+AG61</f>
        <v>0</v>
      </c>
      <c r="AH18" s="37">
        <f>AF18+AG18</f>
        <v>86680.3</v>
      </c>
      <c r="AI18" s="37">
        <f>AI33+AI37+AI48+AI57+AI66+AI28+AI43+AI61</f>
        <v>0</v>
      </c>
      <c r="AJ18" s="37">
        <f>AH18+AI18</f>
        <v>86680.3</v>
      </c>
      <c r="AK18" s="37">
        <f>AK33+AK37+AK48+AK57+AK66+AK28+AK43+AK61</f>
        <v>0</v>
      </c>
      <c r="AL18" s="37">
        <f>AJ18+AK18</f>
        <v>86680.3</v>
      </c>
      <c r="AM18" s="37">
        <f>AM33+AM37+AM48+AM57+AM66+AM28+AM43+AM61</f>
        <v>0</v>
      </c>
      <c r="AN18" s="37">
        <f>AL18+AM18</f>
        <v>86680.3</v>
      </c>
      <c r="AO18" s="37">
        <f>AO33+AO37+AO48+AO57+AO66+AO28+AO43+AO61</f>
        <v>0</v>
      </c>
      <c r="AP18" s="35">
        <f>AN18+AO18</f>
        <v>86680.3</v>
      </c>
      <c r="AQ18" s="37">
        <f t="shared" ref="AQ18:BV18" si="46">AQ33+AQ37+AQ48+AQ57+AQ66</f>
        <v>14277.6</v>
      </c>
      <c r="AR18" s="37">
        <f>AR33+AR37+AR48+AR57+AR66+AR28+AR43+AR61</f>
        <v>50521.599999999999</v>
      </c>
      <c r="AS18" s="37">
        <f t="shared" si="19"/>
        <v>64799.199999999997</v>
      </c>
      <c r="AT18" s="37">
        <f>AT33+AT37+AT48+AT57+AT66+AT28+AT43+AT61</f>
        <v>0</v>
      </c>
      <c r="AU18" s="37">
        <f t="shared" si="20"/>
        <v>64799.199999999997</v>
      </c>
      <c r="AV18" s="37">
        <f>AV33+AV37+AV48+AV57+AV66+AV28+AV43+AV61</f>
        <v>0</v>
      </c>
      <c r="AW18" s="37">
        <f t="shared" si="21"/>
        <v>64799.199999999997</v>
      </c>
      <c r="AX18" s="37">
        <f>AX33+AX37+AX48+AX57+AX66+AX28+AX43+AX61</f>
        <v>0</v>
      </c>
      <c r="AY18" s="37">
        <f t="shared" si="22"/>
        <v>64799.199999999997</v>
      </c>
      <c r="AZ18" s="37">
        <f>AZ33+AZ37+AZ48+AZ57+AZ66+AZ28+AZ43+AZ61</f>
        <v>0</v>
      </c>
      <c r="BA18" s="37">
        <f t="shared" si="23"/>
        <v>64799.199999999997</v>
      </c>
      <c r="BB18" s="37">
        <f>BB33+BB37+BB48+BB57+BB66+BB28+BB43+BB61</f>
        <v>0</v>
      </c>
      <c r="BC18" s="37">
        <f t="shared" si="24"/>
        <v>64799.199999999997</v>
      </c>
      <c r="BD18" s="37">
        <f>BD33+BD37+BD48+BD57+BD66+BD28+BD43+BD61</f>
        <v>0</v>
      </c>
      <c r="BE18" s="37">
        <f t="shared" si="25"/>
        <v>64799.199999999997</v>
      </c>
      <c r="BF18" s="37">
        <f>BF33+BF37+BF48+BF57+BF66+BF28+BF43+BF61</f>
        <v>0</v>
      </c>
      <c r="BG18" s="37">
        <f t="shared" si="26"/>
        <v>64799.199999999997</v>
      </c>
      <c r="BH18" s="37">
        <f>BH33+BH37+BH48+BH57+BH66+BH28+BH43+BH61</f>
        <v>0</v>
      </c>
      <c r="BI18" s="37">
        <f t="shared" si="27"/>
        <v>64799.199999999997</v>
      </c>
      <c r="BJ18" s="37">
        <f>BJ33+BJ37+BJ48+BJ57+BJ66+BJ28+BJ43+BJ61</f>
        <v>0</v>
      </c>
      <c r="BK18" s="37">
        <f t="shared" si="28"/>
        <v>64799.199999999997</v>
      </c>
      <c r="BL18" s="37">
        <f>BL33+BL37+BL48+BL57+BL66+BL28+BL43+BL61</f>
        <v>0</v>
      </c>
      <c r="BM18" s="37">
        <f t="shared" si="29"/>
        <v>64799.199999999997</v>
      </c>
      <c r="BN18" s="37">
        <f>BN33+BN37+BN48+BN57+BN66+BN28+BN43+BN61</f>
        <v>0</v>
      </c>
      <c r="BO18" s="37">
        <f t="shared" si="30"/>
        <v>64799.199999999997</v>
      </c>
      <c r="BP18" s="37">
        <f>BP33+BP37+BP48+BP57+BP66+BP28+BP43+BP61</f>
        <v>0</v>
      </c>
      <c r="BQ18" s="37">
        <f t="shared" si="31"/>
        <v>64799.199999999997</v>
      </c>
      <c r="BR18" s="37">
        <f>BR33+BR37+BR48+BR57+BR66+BR28+BR43+BR61</f>
        <v>0</v>
      </c>
      <c r="BS18" s="37">
        <f t="shared" si="32"/>
        <v>64799.199999999997</v>
      </c>
      <c r="BT18" s="37">
        <f>BT33+BT37+BT48+BT57+BT66+BT28+BT43+BT61</f>
        <v>0</v>
      </c>
      <c r="BU18" s="35">
        <f t="shared" si="33"/>
        <v>64799.199999999997</v>
      </c>
      <c r="BV18" s="37">
        <f t="shared" si="46"/>
        <v>106772.6</v>
      </c>
      <c r="BW18" s="37">
        <f>BW33+BW37+BW48+BW57+BW66+BW28+BW43+BW61</f>
        <v>0</v>
      </c>
      <c r="BX18" s="37">
        <f t="shared" si="34"/>
        <v>106772.6</v>
      </c>
      <c r="BY18" s="37">
        <f>BY33+BY37+BY48+BY57+BY66+BY28+BY43+BY61</f>
        <v>0</v>
      </c>
      <c r="BZ18" s="37">
        <f t="shared" si="35"/>
        <v>106772.6</v>
      </c>
      <c r="CA18" s="37">
        <f>CA33+CA37+CA48+CA57+CA66+CA28+CA43+CA61</f>
        <v>0</v>
      </c>
      <c r="CB18" s="37">
        <f t="shared" si="36"/>
        <v>106772.6</v>
      </c>
      <c r="CC18" s="37">
        <f>CC33+CC37+CC48+CC57+CC66+CC28+CC43+CC61</f>
        <v>0</v>
      </c>
      <c r="CD18" s="37">
        <f t="shared" si="37"/>
        <v>106772.6</v>
      </c>
      <c r="CE18" s="37">
        <f>CE33+CE37+CE48+CE57+CE66+CE28+CE43+CE61</f>
        <v>0</v>
      </c>
      <c r="CF18" s="37">
        <f t="shared" si="38"/>
        <v>106772.6</v>
      </c>
      <c r="CG18" s="37">
        <f>CG33+CG37+CG48+CG57+CG66+CG28+CG43+CG61</f>
        <v>0</v>
      </c>
      <c r="CH18" s="37">
        <f t="shared" si="39"/>
        <v>106772.6</v>
      </c>
      <c r="CI18" s="37">
        <f>CI33+CI37+CI48+CI57+CI66+CI28+CI43+CI61</f>
        <v>0</v>
      </c>
      <c r="CJ18" s="37">
        <f t="shared" si="40"/>
        <v>106772.6</v>
      </c>
      <c r="CK18" s="37">
        <f>CK33+CK37+CK48+CK57+CK66+CK28+CK43+CK61</f>
        <v>0</v>
      </c>
      <c r="CL18" s="37">
        <f t="shared" si="41"/>
        <v>106772.6</v>
      </c>
      <c r="CM18" s="37">
        <f>CM33+CM37+CM48+CM57+CM66+CM28+CM43+CM61</f>
        <v>0</v>
      </c>
      <c r="CN18" s="37">
        <f t="shared" si="42"/>
        <v>106772.6</v>
      </c>
      <c r="CO18" s="37">
        <f>CO33+CO37+CO48+CO57+CO66+CO28+CO43+CO61</f>
        <v>0</v>
      </c>
      <c r="CP18" s="37">
        <f t="shared" si="43"/>
        <v>106772.6</v>
      </c>
      <c r="CQ18" s="37">
        <f>CQ33+CQ37+CQ48+CQ57+CQ66+CQ28+CQ43+CQ61</f>
        <v>0</v>
      </c>
      <c r="CR18" s="37">
        <f t="shared" si="44"/>
        <v>106772.6</v>
      </c>
      <c r="CS18" s="37">
        <f>CS33+CS37+CS48+CS57+CS66+CS28+CS43+CS61</f>
        <v>0</v>
      </c>
      <c r="CT18" s="35">
        <f t="shared" si="45"/>
        <v>106772.6</v>
      </c>
      <c r="CU18" s="31"/>
      <c r="CV18" s="24"/>
      <c r="CW18" s="17"/>
    </row>
    <row r="19" spans="1:101" x14ac:dyDescent="0.3">
      <c r="A19" s="1"/>
      <c r="B19" s="118" t="s">
        <v>27</v>
      </c>
      <c r="C19" s="7"/>
      <c r="D19" s="36">
        <f>D34+D38+D49</f>
        <v>455267.5</v>
      </c>
      <c r="E19" s="37">
        <f>E34+E38+E49+E44+E62+E67</f>
        <v>129888.70000000001</v>
      </c>
      <c r="F19" s="37">
        <f t="shared" si="0"/>
        <v>585156.19999999995</v>
      </c>
      <c r="G19" s="37">
        <f>G34+G38+G49+G44+G62+G67</f>
        <v>0</v>
      </c>
      <c r="H19" s="37">
        <f t="shared" ref="H19:H25" si="47">F19+G19</f>
        <v>585156.19999999995</v>
      </c>
      <c r="I19" s="37">
        <f>I34+I38+I49+I44+I62+I67</f>
        <v>0</v>
      </c>
      <c r="J19" s="37">
        <f t="shared" ref="J19:J25" si="48">H19+I19</f>
        <v>585156.19999999995</v>
      </c>
      <c r="K19" s="37">
        <f>K34+K38+K49+K44+K62+K67</f>
        <v>0</v>
      </c>
      <c r="L19" s="37">
        <f t="shared" ref="L19:L25" si="49">J19+K19</f>
        <v>585156.19999999995</v>
      </c>
      <c r="M19" s="37">
        <f>M34+M38+M49+M44+M62+M67</f>
        <v>0</v>
      </c>
      <c r="N19" s="37">
        <f t="shared" ref="N19:N25" si="50">L19+M19</f>
        <v>585156.19999999995</v>
      </c>
      <c r="O19" s="37">
        <f>O34+O38+O49+O44+O62+O67</f>
        <v>0</v>
      </c>
      <c r="P19" s="37">
        <f t="shared" ref="P19:P25" si="51">N19+O19</f>
        <v>585156.19999999995</v>
      </c>
      <c r="Q19" s="37">
        <f>Q34+Q38+Q49+Q44+Q62+Q67</f>
        <v>0</v>
      </c>
      <c r="R19" s="37">
        <f t="shared" ref="R19:R25" si="52">P19+Q19</f>
        <v>585156.19999999995</v>
      </c>
      <c r="S19" s="37">
        <f>S34+S38+S49+S44+S62+S67</f>
        <v>0</v>
      </c>
      <c r="T19" s="37">
        <f t="shared" ref="T19:T25" si="53">R19+S19</f>
        <v>585156.19999999995</v>
      </c>
      <c r="U19" s="37">
        <f>U34+U38+U49+U44+U62+U67</f>
        <v>0</v>
      </c>
      <c r="V19" s="37">
        <f t="shared" ref="V19:V25" si="54">T19+U19</f>
        <v>585156.19999999995</v>
      </c>
      <c r="W19" s="37">
        <f>W34+W38+W49+W44+W62+W67</f>
        <v>0</v>
      </c>
      <c r="X19" s="37">
        <f t="shared" ref="X19:X25" si="55">V19+W19</f>
        <v>585156.19999999995</v>
      </c>
      <c r="Y19" s="37">
        <f>Y34+Y38+Y49+Y44+Y62+Y67</f>
        <v>0</v>
      </c>
      <c r="Z19" s="37">
        <f t="shared" ref="Z19:Z25" si="56">X19+Y19</f>
        <v>585156.19999999995</v>
      </c>
      <c r="AA19" s="37">
        <f>AA34+AA38+AA49+AA44+AA62+AA67</f>
        <v>0</v>
      </c>
      <c r="AB19" s="37">
        <f t="shared" ref="AB19:AB25" si="57">Z19+AA19</f>
        <v>585156.19999999995</v>
      </c>
      <c r="AC19" s="37">
        <f>AC34+AC38+AC49+AC44+AC62+AC67</f>
        <v>0</v>
      </c>
      <c r="AD19" s="37">
        <f t="shared" ref="AD19:AD25" si="58">AB19+AC19</f>
        <v>585156.19999999995</v>
      </c>
      <c r="AE19" s="37">
        <f>AE34+AE38+AE49+AE44+AE62+AE67</f>
        <v>0</v>
      </c>
      <c r="AF19" s="37">
        <f t="shared" ref="AF19:AF25" si="59">AD19+AE19</f>
        <v>585156.19999999995</v>
      </c>
      <c r="AG19" s="37">
        <f>AG34+AG38+AG49+AG44+AG62+AG67</f>
        <v>0</v>
      </c>
      <c r="AH19" s="37">
        <f t="shared" ref="AH19:AH25" si="60">AF19+AG19</f>
        <v>585156.19999999995</v>
      </c>
      <c r="AI19" s="37">
        <f>AI34+AI38+AI49+AI44+AI62+AI67</f>
        <v>0</v>
      </c>
      <c r="AJ19" s="37">
        <f t="shared" ref="AJ19:AJ25" si="61">AH19+AI19</f>
        <v>585156.19999999995</v>
      </c>
      <c r="AK19" s="37">
        <f>AK34+AK38+AK49+AK44+AK62+AK67</f>
        <v>0</v>
      </c>
      <c r="AL19" s="37">
        <f t="shared" ref="AL19:AL25" si="62">AJ19+AK19</f>
        <v>585156.19999999995</v>
      </c>
      <c r="AM19" s="37">
        <f>AM34+AM38+AM49+AM44+AM62+AM67</f>
        <v>0</v>
      </c>
      <c r="AN19" s="37">
        <f t="shared" ref="AN19:AN25" si="63">AL19+AM19</f>
        <v>585156.19999999995</v>
      </c>
      <c r="AO19" s="37">
        <f>AO34+AO38+AO49+AO44+AO62+AO67</f>
        <v>0</v>
      </c>
      <c r="AP19" s="35">
        <f t="shared" ref="AP19:AP25" si="64">AN19+AO19</f>
        <v>585156.19999999995</v>
      </c>
      <c r="AQ19" s="37">
        <f t="shared" ref="AQ19:BV19" si="65">AQ34+AQ38+AQ49</f>
        <v>0</v>
      </c>
      <c r="AR19" s="37">
        <f>AR34+AR38+AR49+AR44+AR62+AR67</f>
        <v>959911</v>
      </c>
      <c r="AS19" s="37">
        <f t="shared" si="19"/>
        <v>959911</v>
      </c>
      <c r="AT19" s="37">
        <f>AT34+AT38+AT49+AT44+AT62+AT67</f>
        <v>0</v>
      </c>
      <c r="AU19" s="37">
        <f t="shared" si="20"/>
        <v>959911</v>
      </c>
      <c r="AV19" s="37">
        <f>AV34+AV38+AV49+AV44+AV62+AV67</f>
        <v>0</v>
      </c>
      <c r="AW19" s="37">
        <f t="shared" si="21"/>
        <v>959911</v>
      </c>
      <c r="AX19" s="37">
        <f>AX34+AX38+AX49+AX44+AX62+AX67</f>
        <v>0</v>
      </c>
      <c r="AY19" s="37">
        <f t="shared" si="22"/>
        <v>959911</v>
      </c>
      <c r="AZ19" s="37">
        <f>AZ34+AZ38+AZ49+AZ44+AZ62+AZ67</f>
        <v>0</v>
      </c>
      <c r="BA19" s="37">
        <f t="shared" si="23"/>
        <v>959911</v>
      </c>
      <c r="BB19" s="37">
        <f>BB34+BB38+BB49+BB44+BB62+BB67</f>
        <v>0</v>
      </c>
      <c r="BC19" s="37">
        <f t="shared" si="24"/>
        <v>959911</v>
      </c>
      <c r="BD19" s="37">
        <f>BD34+BD38+BD49+BD44+BD62+BD67</f>
        <v>0</v>
      </c>
      <c r="BE19" s="37">
        <f t="shared" si="25"/>
        <v>959911</v>
      </c>
      <c r="BF19" s="37">
        <f>BF34+BF38+BF49+BF44+BF62+BF67</f>
        <v>0</v>
      </c>
      <c r="BG19" s="37">
        <f t="shared" si="26"/>
        <v>959911</v>
      </c>
      <c r="BH19" s="37">
        <f>BH34+BH38+BH49+BH44+BH62+BH67</f>
        <v>0</v>
      </c>
      <c r="BI19" s="37">
        <f t="shared" si="27"/>
        <v>959911</v>
      </c>
      <c r="BJ19" s="37">
        <f>BJ34+BJ38+BJ49+BJ44+BJ62+BJ67</f>
        <v>0</v>
      </c>
      <c r="BK19" s="37">
        <f t="shared" si="28"/>
        <v>959911</v>
      </c>
      <c r="BL19" s="37">
        <f>BL34+BL38+BL49+BL44+BL62+BL67</f>
        <v>0</v>
      </c>
      <c r="BM19" s="37">
        <f t="shared" si="29"/>
        <v>959911</v>
      </c>
      <c r="BN19" s="37">
        <f>BN34+BN38+BN49+BN44+BN62+BN67</f>
        <v>0</v>
      </c>
      <c r="BO19" s="37">
        <f t="shared" si="30"/>
        <v>959911</v>
      </c>
      <c r="BP19" s="37">
        <f>BP34+BP38+BP49+BP44+BP62+BP67</f>
        <v>0</v>
      </c>
      <c r="BQ19" s="37">
        <f t="shared" si="31"/>
        <v>959911</v>
      </c>
      <c r="BR19" s="37">
        <f>BR34+BR38+BR49+BR44+BR62+BR67</f>
        <v>0</v>
      </c>
      <c r="BS19" s="37">
        <f t="shared" si="32"/>
        <v>959911</v>
      </c>
      <c r="BT19" s="37">
        <f>BT34+BT38+BT49+BT44+BT62+BT67</f>
        <v>0</v>
      </c>
      <c r="BU19" s="35">
        <f t="shared" si="33"/>
        <v>959911</v>
      </c>
      <c r="BV19" s="37">
        <f t="shared" si="65"/>
        <v>0</v>
      </c>
      <c r="BW19" s="37">
        <f>BW34+BW38+BW49+BW44+BW62+BW67</f>
        <v>0</v>
      </c>
      <c r="BX19" s="37">
        <f t="shared" si="34"/>
        <v>0</v>
      </c>
      <c r="BY19" s="37">
        <f>BY34+BY38+BY49+BY44+BY62+BY67</f>
        <v>0</v>
      </c>
      <c r="BZ19" s="37">
        <f t="shared" si="35"/>
        <v>0</v>
      </c>
      <c r="CA19" s="37">
        <f>CA34+CA38+CA49+CA44+CA62+CA67</f>
        <v>0</v>
      </c>
      <c r="CB19" s="37">
        <f t="shared" si="36"/>
        <v>0</v>
      </c>
      <c r="CC19" s="37">
        <f>CC34+CC38+CC49+CC44+CC62+CC67</f>
        <v>0</v>
      </c>
      <c r="CD19" s="37">
        <f t="shared" si="37"/>
        <v>0</v>
      </c>
      <c r="CE19" s="37">
        <f>CE34+CE38+CE49+CE44+CE62+CE67</f>
        <v>0</v>
      </c>
      <c r="CF19" s="37">
        <f t="shared" si="38"/>
        <v>0</v>
      </c>
      <c r="CG19" s="37">
        <f>CG34+CG38+CG49+CG44+CG62+CG67</f>
        <v>0</v>
      </c>
      <c r="CH19" s="37">
        <f t="shared" si="39"/>
        <v>0</v>
      </c>
      <c r="CI19" s="37">
        <f>CI34+CI38+CI49+CI44+CI62+CI67</f>
        <v>0</v>
      </c>
      <c r="CJ19" s="37">
        <f t="shared" si="40"/>
        <v>0</v>
      </c>
      <c r="CK19" s="37">
        <f>CK34+CK38+CK49+CK44+CK62+CK67</f>
        <v>0</v>
      </c>
      <c r="CL19" s="37">
        <f t="shared" si="41"/>
        <v>0</v>
      </c>
      <c r="CM19" s="37">
        <f>CM34+CM38+CM49+CM44+CM62+CM67</f>
        <v>0</v>
      </c>
      <c r="CN19" s="37">
        <f t="shared" si="42"/>
        <v>0</v>
      </c>
      <c r="CO19" s="37">
        <f>CO34+CO38+CO49+CO44+CO62+CO67</f>
        <v>0</v>
      </c>
      <c r="CP19" s="37">
        <f t="shared" si="43"/>
        <v>0</v>
      </c>
      <c r="CQ19" s="37">
        <f>CQ34+CQ38+CQ49+CQ44+CQ62+CQ67</f>
        <v>0</v>
      </c>
      <c r="CR19" s="37">
        <f t="shared" si="44"/>
        <v>0</v>
      </c>
      <c r="CS19" s="37">
        <f>CS34+CS38+CS49+CS44+CS62+CS67</f>
        <v>0</v>
      </c>
      <c r="CT19" s="35">
        <f t="shared" si="45"/>
        <v>0</v>
      </c>
      <c r="CU19" s="31"/>
      <c r="CV19" s="24"/>
      <c r="CW19" s="17"/>
    </row>
    <row r="20" spans="1:101" x14ac:dyDescent="0.3">
      <c r="A20" s="1"/>
      <c r="B20" s="118" t="s">
        <v>393</v>
      </c>
      <c r="C20" s="7"/>
      <c r="D20" s="36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>
        <f>AA29</f>
        <v>13019.334999999999</v>
      </c>
      <c r="AB20" s="37">
        <f t="shared" si="57"/>
        <v>13019.334999999999</v>
      </c>
      <c r="AC20" s="37">
        <f>AC29</f>
        <v>0</v>
      </c>
      <c r="AD20" s="37">
        <f t="shared" si="58"/>
        <v>13019.334999999999</v>
      </c>
      <c r="AE20" s="37">
        <f>AE29</f>
        <v>0</v>
      </c>
      <c r="AF20" s="37">
        <f t="shared" si="59"/>
        <v>13019.334999999999</v>
      </c>
      <c r="AG20" s="37">
        <f>AG29</f>
        <v>0</v>
      </c>
      <c r="AH20" s="37">
        <f t="shared" si="60"/>
        <v>13019.334999999999</v>
      </c>
      <c r="AI20" s="37">
        <f>AI29</f>
        <v>0</v>
      </c>
      <c r="AJ20" s="37">
        <f t="shared" si="61"/>
        <v>13019.334999999999</v>
      </c>
      <c r="AK20" s="37">
        <f>AK29</f>
        <v>0</v>
      </c>
      <c r="AL20" s="37">
        <f t="shared" si="62"/>
        <v>13019.334999999999</v>
      </c>
      <c r="AM20" s="37">
        <f>AM29</f>
        <v>0</v>
      </c>
      <c r="AN20" s="37">
        <f t="shared" si="63"/>
        <v>13019.334999999999</v>
      </c>
      <c r="AO20" s="37">
        <f>AO29</f>
        <v>33813.606</v>
      </c>
      <c r="AP20" s="35">
        <f t="shared" si="64"/>
        <v>46832.940999999999</v>
      </c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>
        <f t="shared" si="27"/>
        <v>0</v>
      </c>
      <c r="BJ20" s="37"/>
      <c r="BK20" s="37">
        <f t="shared" si="28"/>
        <v>0</v>
      </c>
      <c r="BL20" s="37"/>
      <c r="BM20" s="37">
        <f t="shared" si="29"/>
        <v>0</v>
      </c>
      <c r="BN20" s="37"/>
      <c r="BO20" s="37">
        <f t="shared" si="30"/>
        <v>0</v>
      </c>
      <c r="BP20" s="37"/>
      <c r="BQ20" s="37">
        <f t="shared" si="31"/>
        <v>0</v>
      </c>
      <c r="BR20" s="37"/>
      <c r="BS20" s="37">
        <f t="shared" si="32"/>
        <v>0</v>
      </c>
      <c r="BT20" s="37"/>
      <c r="BU20" s="35">
        <f t="shared" si="33"/>
        <v>0</v>
      </c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>
        <f t="shared" si="41"/>
        <v>0</v>
      </c>
      <c r="CM20" s="37"/>
      <c r="CN20" s="37">
        <f t="shared" si="42"/>
        <v>0</v>
      </c>
      <c r="CO20" s="37"/>
      <c r="CP20" s="37">
        <f t="shared" si="43"/>
        <v>0</v>
      </c>
      <c r="CQ20" s="37"/>
      <c r="CR20" s="37">
        <f t="shared" si="44"/>
        <v>0</v>
      </c>
      <c r="CS20" s="37"/>
      <c r="CT20" s="35">
        <f t="shared" si="45"/>
        <v>0</v>
      </c>
      <c r="CU20" s="31"/>
      <c r="CV20" s="24"/>
      <c r="CW20" s="17"/>
    </row>
    <row r="21" spans="1:101" ht="75" x14ac:dyDescent="0.3">
      <c r="A21" s="1" t="s">
        <v>42</v>
      </c>
      <c r="B21" s="59" t="s">
        <v>41</v>
      </c>
      <c r="C21" s="59" t="s">
        <v>32</v>
      </c>
      <c r="D21" s="34">
        <v>0</v>
      </c>
      <c r="E21" s="35"/>
      <c r="F21" s="35">
        <f t="shared" si="0"/>
        <v>0</v>
      </c>
      <c r="G21" s="35"/>
      <c r="H21" s="35">
        <f t="shared" si="47"/>
        <v>0</v>
      </c>
      <c r="I21" s="35"/>
      <c r="J21" s="35">
        <f t="shared" si="48"/>
        <v>0</v>
      </c>
      <c r="K21" s="35"/>
      <c r="L21" s="35">
        <f t="shared" si="49"/>
        <v>0</v>
      </c>
      <c r="M21" s="35"/>
      <c r="N21" s="35">
        <f t="shared" si="50"/>
        <v>0</v>
      </c>
      <c r="O21" s="78"/>
      <c r="P21" s="35">
        <f t="shared" si="51"/>
        <v>0</v>
      </c>
      <c r="Q21" s="35"/>
      <c r="R21" s="35">
        <f t="shared" si="52"/>
        <v>0</v>
      </c>
      <c r="S21" s="35"/>
      <c r="T21" s="35">
        <f t="shared" si="53"/>
        <v>0</v>
      </c>
      <c r="U21" s="35"/>
      <c r="V21" s="35">
        <f t="shared" si="54"/>
        <v>0</v>
      </c>
      <c r="W21" s="35"/>
      <c r="X21" s="35">
        <f t="shared" si="55"/>
        <v>0</v>
      </c>
      <c r="Y21" s="35"/>
      <c r="Z21" s="35">
        <f t="shared" si="56"/>
        <v>0</v>
      </c>
      <c r="AA21" s="35"/>
      <c r="AB21" s="35">
        <f t="shared" si="57"/>
        <v>0</v>
      </c>
      <c r="AC21" s="35"/>
      <c r="AD21" s="35">
        <f t="shared" si="58"/>
        <v>0</v>
      </c>
      <c r="AE21" s="35"/>
      <c r="AF21" s="35">
        <f t="shared" si="59"/>
        <v>0</v>
      </c>
      <c r="AG21" s="35"/>
      <c r="AH21" s="35">
        <f t="shared" si="60"/>
        <v>0</v>
      </c>
      <c r="AI21" s="35"/>
      <c r="AJ21" s="35">
        <f t="shared" si="61"/>
        <v>0</v>
      </c>
      <c r="AK21" s="35"/>
      <c r="AL21" s="35">
        <f t="shared" si="62"/>
        <v>0</v>
      </c>
      <c r="AM21" s="35"/>
      <c r="AN21" s="35">
        <f t="shared" si="63"/>
        <v>0</v>
      </c>
      <c r="AO21" s="46"/>
      <c r="AP21" s="35">
        <f t="shared" si="64"/>
        <v>0</v>
      </c>
      <c r="AQ21" s="35">
        <v>115641.5</v>
      </c>
      <c r="AR21" s="35">
        <v>-104664.71</v>
      </c>
      <c r="AS21" s="35">
        <f t="shared" si="19"/>
        <v>10976.789999999994</v>
      </c>
      <c r="AT21" s="35"/>
      <c r="AU21" s="35">
        <f t="shared" si="20"/>
        <v>10976.789999999994</v>
      </c>
      <c r="AV21" s="35"/>
      <c r="AW21" s="35">
        <f t="shared" si="21"/>
        <v>10976.789999999994</v>
      </c>
      <c r="AX21" s="35"/>
      <c r="AY21" s="35">
        <f t="shared" si="22"/>
        <v>10976.789999999994</v>
      </c>
      <c r="AZ21" s="35"/>
      <c r="BA21" s="35">
        <f t="shared" si="23"/>
        <v>10976.789999999994</v>
      </c>
      <c r="BB21" s="35"/>
      <c r="BC21" s="35">
        <f t="shared" si="24"/>
        <v>10976.789999999994</v>
      </c>
      <c r="BD21" s="35"/>
      <c r="BE21" s="35">
        <f t="shared" si="25"/>
        <v>10976.789999999994</v>
      </c>
      <c r="BF21" s="35"/>
      <c r="BG21" s="35">
        <f t="shared" si="26"/>
        <v>10976.789999999994</v>
      </c>
      <c r="BH21" s="35"/>
      <c r="BI21" s="35">
        <f t="shared" si="27"/>
        <v>10976.789999999994</v>
      </c>
      <c r="BJ21" s="35"/>
      <c r="BK21" s="35">
        <f t="shared" si="28"/>
        <v>10976.789999999994</v>
      </c>
      <c r="BL21" s="35"/>
      <c r="BM21" s="35">
        <f t="shared" si="29"/>
        <v>10976.789999999994</v>
      </c>
      <c r="BN21" s="35"/>
      <c r="BO21" s="35">
        <f t="shared" si="30"/>
        <v>10976.789999999994</v>
      </c>
      <c r="BP21" s="35"/>
      <c r="BQ21" s="35">
        <f t="shared" si="31"/>
        <v>10976.789999999994</v>
      </c>
      <c r="BR21" s="35"/>
      <c r="BS21" s="35">
        <f t="shared" si="32"/>
        <v>10976.789999999994</v>
      </c>
      <c r="BT21" s="46"/>
      <c r="BU21" s="35">
        <f t="shared" si="33"/>
        <v>10976.789999999994</v>
      </c>
      <c r="BV21" s="35">
        <v>189254.8</v>
      </c>
      <c r="BW21" s="35">
        <v>104664.71</v>
      </c>
      <c r="BX21" s="35">
        <f t="shared" si="34"/>
        <v>293919.51</v>
      </c>
      <c r="BY21" s="35"/>
      <c r="BZ21" s="35">
        <f t="shared" si="35"/>
        <v>293919.51</v>
      </c>
      <c r="CA21" s="35"/>
      <c r="CB21" s="35">
        <f t="shared" si="36"/>
        <v>293919.51</v>
      </c>
      <c r="CC21" s="35"/>
      <c r="CD21" s="35">
        <f t="shared" si="37"/>
        <v>293919.51</v>
      </c>
      <c r="CE21" s="35"/>
      <c r="CF21" s="35">
        <f t="shared" si="38"/>
        <v>293919.51</v>
      </c>
      <c r="CG21" s="35"/>
      <c r="CH21" s="35">
        <f t="shared" si="39"/>
        <v>293919.51</v>
      </c>
      <c r="CI21" s="35"/>
      <c r="CJ21" s="35">
        <f t="shared" si="40"/>
        <v>293919.51</v>
      </c>
      <c r="CK21" s="35"/>
      <c r="CL21" s="35">
        <f t="shared" si="41"/>
        <v>293919.51</v>
      </c>
      <c r="CM21" s="35"/>
      <c r="CN21" s="35">
        <f t="shared" si="42"/>
        <v>293919.51</v>
      </c>
      <c r="CO21" s="35"/>
      <c r="CP21" s="35">
        <f t="shared" si="43"/>
        <v>293919.51</v>
      </c>
      <c r="CQ21" s="35"/>
      <c r="CR21" s="35">
        <f t="shared" si="44"/>
        <v>293919.51</v>
      </c>
      <c r="CS21" s="46"/>
      <c r="CT21" s="35">
        <f t="shared" si="45"/>
        <v>293919.51</v>
      </c>
      <c r="CU21" s="29" t="s">
        <v>189</v>
      </c>
      <c r="CW21" s="11"/>
    </row>
    <row r="22" spans="1:101" ht="56.25" x14ac:dyDescent="0.3">
      <c r="A22" s="1" t="s">
        <v>43</v>
      </c>
      <c r="B22" s="59" t="s">
        <v>44</v>
      </c>
      <c r="C22" s="59" t="s">
        <v>32</v>
      </c>
      <c r="D22" s="34">
        <v>0</v>
      </c>
      <c r="E22" s="35"/>
      <c r="F22" s="35">
        <f t="shared" si="0"/>
        <v>0</v>
      </c>
      <c r="G22" s="35"/>
      <c r="H22" s="35">
        <f t="shared" si="47"/>
        <v>0</v>
      </c>
      <c r="I22" s="35"/>
      <c r="J22" s="35">
        <f t="shared" si="48"/>
        <v>0</v>
      </c>
      <c r="K22" s="35"/>
      <c r="L22" s="35">
        <f t="shared" si="49"/>
        <v>0</v>
      </c>
      <c r="M22" s="35"/>
      <c r="N22" s="35">
        <f t="shared" si="50"/>
        <v>0</v>
      </c>
      <c r="O22" s="78"/>
      <c r="P22" s="35">
        <f t="shared" si="51"/>
        <v>0</v>
      </c>
      <c r="Q22" s="35"/>
      <c r="R22" s="35">
        <f t="shared" si="52"/>
        <v>0</v>
      </c>
      <c r="S22" s="35"/>
      <c r="T22" s="35">
        <f t="shared" si="53"/>
        <v>0</v>
      </c>
      <c r="U22" s="35"/>
      <c r="V22" s="35">
        <f t="shared" si="54"/>
        <v>0</v>
      </c>
      <c r="W22" s="35"/>
      <c r="X22" s="35">
        <f t="shared" si="55"/>
        <v>0</v>
      </c>
      <c r="Y22" s="35"/>
      <c r="Z22" s="35">
        <f t="shared" si="56"/>
        <v>0</v>
      </c>
      <c r="AA22" s="35"/>
      <c r="AB22" s="35">
        <f t="shared" si="57"/>
        <v>0</v>
      </c>
      <c r="AC22" s="35"/>
      <c r="AD22" s="35">
        <f t="shared" si="58"/>
        <v>0</v>
      </c>
      <c r="AE22" s="35"/>
      <c r="AF22" s="35">
        <f t="shared" si="59"/>
        <v>0</v>
      </c>
      <c r="AG22" s="35"/>
      <c r="AH22" s="35">
        <f t="shared" si="60"/>
        <v>0</v>
      </c>
      <c r="AI22" s="35"/>
      <c r="AJ22" s="35">
        <f t="shared" si="61"/>
        <v>0</v>
      </c>
      <c r="AK22" s="35"/>
      <c r="AL22" s="35">
        <f t="shared" si="62"/>
        <v>0</v>
      </c>
      <c r="AM22" s="35"/>
      <c r="AN22" s="35">
        <f t="shared" si="63"/>
        <v>0</v>
      </c>
      <c r="AO22" s="46"/>
      <c r="AP22" s="35">
        <f t="shared" si="64"/>
        <v>0</v>
      </c>
      <c r="AQ22" s="35">
        <v>5984</v>
      </c>
      <c r="AR22" s="35"/>
      <c r="AS22" s="35">
        <f t="shared" si="19"/>
        <v>5984</v>
      </c>
      <c r="AT22" s="35"/>
      <c r="AU22" s="35">
        <f t="shared" si="20"/>
        <v>5984</v>
      </c>
      <c r="AV22" s="35"/>
      <c r="AW22" s="35">
        <f t="shared" si="21"/>
        <v>5984</v>
      </c>
      <c r="AX22" s="35"/>
      <c r="AY22" s="35">
        <f t="shared" si="22"/>
        <v>5984</v>
      </c>
      <c r="AZ22" s="35"/>
      <c r="BA22" s="35">
        <f t="shared" si="23"/>
        <v>5984</v>
      </c>
      <c r="BB22" s="35"/>
      <c r="BC22" s="35">
        <f t="shared" si="24"/>
        <v>5984</v>
      </c>
      <c r="BD22" s="35"/>
      <c r="BE22" s="35">
        <f t="shared" si="25"/>
        <v>5984</v>
      </c>
      <c r="BF22" s="35"/>
      <c r="BG22" s="35">
        <f t="shared" si="26"/>
        <v>5984</v>
      </c>
      <c r="BH22" s="35"/>
      <c r="BI22" s="35">
        <f t="shared" si="27"/>
        <v>5984</v>
      </c>
      <c r="BJ22" s="35"/>
      <c r="BK22" s="35">
        <f t="shared" si="28"/>
        <v>5984</v>
      </c>
      <c r="BL22" s="35"/>
      <c r="BM22" s="35">
        <f t="shared" si="29"/>
        <v>5984</v>
      </c>
      <c r="BN22" s="35"/>
      <c r="BO22" s="35">
        <f t="shared" si="30"/>
        <v>5984</v>
      </c>
      <c r="BP22" s="35"/>
      <c r="BQ22" s="35">
        <f t="shared" si="31"/>
        <v>5984</v>
      </c>
      <c r="BR22" s="35"/>
      <c r="BS22" s="35">
        <f t="shared" si="32"/>
        <v>5984</v>
      </c>
      <c r="BT22" s="46"/>
      <c r="BU22" s="35">
        <f t="shared" si="33"/>
        <v>5984</v>
      </c>
      <c r="BV22" s="35">
        <v>0</v>
      </c>
      <c r="BW22" s="35"/>
      <c r="BX22" s="35">
        <f t="shared" si="34"/>
        <v>0</v>
      </c>
      <c r="BY22" s="35"/>
      <c r="BZ22" s="35">
        <f t="shared" si="35"/>
        <v>0</v>
      </c>
      <c r="CA22" s="35"/>
      <c r="CB22" s="35">
        <f t="shared" si="36"/>
        <v>0</v>
      </c>
      <c r="CC22" s="35"/>
      <c r="CD22" s="35">
        <f t="shared" si="37"/>
        <v>0</v>
      </c>
      <c r="CE22" s="35"/>
      <c r="CF22" s="35">
        <f t="shared" si="38"/>
        <v>0</v>
      </c>
      <c r="CG22" s="35"/>
      <c r="CH22" s="35">
        <f t="shared" si="39"/>
        <v>0</v>
      </c>
      <c r="CI22" s="35"/>
      <c r="CJ22" s="35">
        <f t="shared" si="40"/>
        <v>0</v>
      </c>
      <c r="CK22" s="35"/>
      <c r="CL22" s="35">
        <f t="shared" si="41"/>
        <v>0</v>
      </c>
      <c r="CM22" s="35"/>
      <c r="CN22" s="35">
        <f t="shared" si="42"/>
        <v>0</v>
      </c>
      <c r="CO22" s="35"/>
      <c r="CP22" s="35">
        <f t="shared" si="43"/>
        <v>0</v>
      </c>
      <c r="CQ22" s="35"/>
      <c r="CR22" s="35">
        <f t="shared" si="44"/>
        <v>0</v>
      </c>
      <c r="CS22" s="46"/>
      <c r="CT22" s="35">
        <f t="shared" si="45"/>
        <v>0</v>
      </c>
      <c r="CU22" s="29" t="s">
        <v>190</v>
      </c>
      <c r="CW22" s="11"/>
    </row>
    <row r="23" spans="1:101" ht="56.25" x14ac:dyDescent="0.3">
      <c r="A23" s="1" t="s">
        <v>63</v>
      </c>
      <c r="B23" s="118" t="s">
        <v>45</v>
      </c>
      <c r="C23" s="59" t="s">
        <v>32</v>
      </c>
      <c r="D23" s="34">
        <v>0</v>
      </c>
      <c r="E23" s="35"/>
      <c r="F23" s="35">
        <f t="shared" si="0"/>
        <v>0</v>
      </c>
      <c r="G23" s="35"/>
      <c r="H23" s="35">
        <f t="shared" si="47"/>
        <v>0</v>
      </c>
      <c r="I23" s="35"/>
      <c r="J23" s="35">
        <f t="shared" si="48"/>
        <v>0</v>
      </c>
      <c r="K23" s="35"/>
      <c r="L23" s="35">
        <f t="shared" si="49"/>
        <v>0</v>
      </c>
      <c r="M23" s="35"/>
      <c r="N23" s="35">
        <f t="shared" si="50"/>
        <v>0</v>
      </c>
      <c r="O23" s="78"/>
      <c r="P23" s="35">
        <f t="shared" si="51"/>
        <v>0</v>
      </c>
      <c r="Q23" s="35"/>
      <c r="R23" s="35">
        <f t="shared" si="52"/>
        <v>0</v>
      </c>
      <c r="S23" s="35"/>
      <c r="T23" s="35">
        <f t="shared" si="53"/>
        <v>0</v>
      </c>
      <c r="U23" s="35"/>
      <c r="V23" s="35">
        <f t="shared" si="54"/>
        <v>0</v>
      </c>
      <c r="W23" s="35"/>
      <c r="X23" s="35">
        <f t="shared" si="55"/>
        <v>0</v>
      </c>
      <c r="Y23" s="35"/>
      <c r="Z23" s="35">
        <f t="shared" si="56"/>
        <v>0</v>
      </c>
      <c r="AA23" s="35"/>
      <c r="AB23" s="35">
        <f t="shared" si="57"/>
        <v>0</v>
      </c>
      <c r="AC23" s="35"/>
      <c r="AD23" s="35">
        <f t="shared" si="58"/>
        <v>0</v>
      </c>
      <c r="AE23" s="35"/>
      <c r="AF23" s="35">
        <f t="shared" si="59"/>
        <v>0</v>
      </c>
      <c r="AG23" s="35"/>
      <c r="AH23" s="35">
        <f t="shared" si="60"/>
        <v>0</v>
      </c>
      <c r="AI23" s="35"/>
      <c r="AJ23" s="35">
        <f t="shared" si="61"/>
        <v>0</v>
      </c>
      <c r="AK23" s="35"/>
      <c r="AL23" s="35">
        <f t="shared" si="62"/>
        <v>0</v>
      </c>
      <c r="AM23" s="35"/>
      <c r="AN23" s="35">
        <f t="shared" si="63"/>
        <v>0</v>
      </c>
      <c r="AO23" s="46"/>
      <c r="AP23" s="35">
        <f t="shared" si="64"/>
        <v>0</v>
      </c>
      <c r="AQ23" s="35">
        <v>6874.9</v>
      </c>
      <c r="AR23" s="35"/>
      <c r="AS23" s="35">
        <f t="shared" si="19"/>
        <v>6874.9</v>
      </c>
      <c r="AT23" s="35"/>
      <c r="AU23" s="35">
        <f t="shared" si="20"/>
        <v>6874.9</v>
      </c>
      <c r="AV23" s="35"/>
      <c r="AW23" s="35">
        <f t="shared" si="21"/>
        <v>6874.9</v>
      </c>
      <c r="AX23" s="35"/>
      <c r="AY23" s="35">
        <f t="shared" si="22"/>
        <v>6874.9</v>
      </c>
      <c r="AZ23" s="35"/>
      <c r="BA23" s="35">
        <f t="shared" si="23"/>
        <v>6874.9</v>
      </c>
      <c r="BB23" s="35"/>
      <c r="BC23" s="35">
        <f t="shared" si="24"/>
        <v>6874.9</v>
      </c>
      <c r="BD23" s="35"/>
      <c r="BE23" s="35">
        <f t="shared" si="25"/>
        <v>6874.9</v>
      </c>
      <c r="BF23" s="35"/>
      <c r="BG23" s="35">
        <f t="shared" si="26"/>
        <v>6874.9</v>
      </c>
      <c r="BH23" s="35"/>
      <c r="BI23" s="35">
        <f t="shared" si="27"/>
        <v>6874.9</v>
      </c>
      <c r="BJ23" s="35"/>
      <c r="BK23" s="35">
        <f t="shared" si="28"/>
        <v>6874.9</v>
      </c>
      <c r="BL23" s="35"/>
      <c r="BM23" s="35">
        <f t="shared" si="29"/>
        <v>6874.9</v>
      </c>
      <c r="BN23" s="35"/>
      <c r="BO23" s="35">
        <f t="shared" si="30"/>
        <v>6874.9</v>
      </c>
      <c r="BP23" s="35"/>
      <c r="BQ23" s="35">
        <f t="shared" si="31"/>
        <v>6874.9</v>
      </c>
      <c r="BR23" s="35"/>
      <c r="BS23" s="35">
        <f t="shared" si="32"/>
        <v>6874.9</v>
      </c>
      <c r="BT23" s="46"/>
      <c r="BU23" s="35">
        <f t="shared" si="33"/>
        <v>6874.9</v>
      </c>
      <c r="BV23" s="35">
        <v>0</v>
      </c>
      <c r="BW23" s="35"/>
      <c r="BX23" s="35">
        <f t="shared" si="34"/>
        <v>0</v>
      </c>
      <c r="BY23" s="35"/>
      <c r="BZ23" s="35">
        <f t="shared" si="35"/>
        <v>0</v>
      </c>
      <c r="CA23" s="35"/>
      <c r="CB23" s="35">
        <f t="shared" si="36"/>
        <v>0</v>
      </c>
      <c r="CC23" s="35"/>
      <c r="CD23" s="35">
        <f t="shared" si="37"/>
        <v>0</v>
      </c>
      <c r="CE23" s="35"/>
      <c r="CF23" s="35">
        <f t="shared" si="38"/>
        <v>0</v>
      </c>
      <c r="CG23" s="35"/>
      <c r="CH23" s="35">
        <f t="shared" si="39"/>
        <v>0</v>
      </c>
      <c r="CI23" s="35"/>
      <c r="CJ23" s="35">
        <f t="shared" si="40"/>
        <v>0</v>
      </c>
      <c r="CK23" s="35"/>
      <c r="CL23" s="35">
        <f t="shared" si="41"/>
        <v>0</v>
      </c>
      <c r="CM23" s="35"/>
      <c r="CN23" s="35">
        <f t="shared" si="42"/>
        <v>0</v>
      </c>
      <c r="CO23" s="35"/>
      <c r="CP23" s="35">
        <f t="shared" si="43"/>
        <v>0</v>
      </c>
      <c r="CQ23" s="35"/>
      <c r="CR23" s="35">
        <f t="shared" si="44"/>
        <v>0</v>
      </c>
      <c r="CS23" s="46"/>
      <c r="CT23" s="35">
        <f t="shared" si="45"/>
        <v>0</v>
      </c>
      <c r="CU23" s="30" t="s">
        <v>191</v>
      </c>
      <c r="CW23" s="11"/>
    </row>
    <row r="24" spans="1:101" ht="39" hidden="1" customHeight="1" x14ac:dyDescent="0.3">
      <c r="A24" s="133" t="s">
        <v>64</v>
      </c>
      <c r="B24" s="10" t="s">
        <v>46</v>
      </c>
      <c r="C24" s="59" t="s">
        <v>11</v>
      </c>
      <c r="D24" s="34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78"/>
      <c r="P24" s="35">
        <f t="shared" si="51"/>
        <v>0</v>
      </c>
      <c r="Q24" s="35"/>
      <c r="R24" s="35">
        <f t="shared" si="52"/>
        <v>0</v>
      </c>
      <c r="S24" s="35"/>
      <c r="T24" s="35">
        <f t="shared" si="53"/>
        <v>0</v>
      </c>
      <c r="U24" s="35"/>
      <c r="V24" s="35">
        <f t="shared" si="54"/>
        <v>0</v>
      </c>
      <c r="W24" s="35"/>
      <c r="X24" s="35">
        <f t="shared" si="55"/>
        <v>0</v>
      </c>
      <c r="Y24" s="35"/>
      <c r="Z24" s="35">
        <f t="shared" si="56"/>
        <v>0</v>
      </c>
      <c r="AA24" s="35"/>
      <c r="AB24" s="35">
        <f t="shared" si="57"/>
        <v>0</v>
      </c>
      <c r="AC24" s="35"/>
      <c r="AD24" s="35">
        <f t="shared" si="58"/>
        <v>0</v>
      </c>
      <c r="AE24" s="35"/>
      <c r="AF24" s="35">
        <f t="shared" si="59"/>
        <v>0</v>
      </c>
      <c r="AG24" s="35"/>
      <c r="AH24" s="35">
        <f t="shared" si="60"/>
        <v>0</v>
      </c>
      <c r="AI24" s="35"/>
      <c r="AJ24" s="35">
        <f t="shared" si="61"/>
        <v>0</v>
      </c>
      <c r="AK24" s="35"/>
      <c r="AL24" s="35">
        <f t="shared" si="62"/>
        <v>0</v>
      </c>
      <c r="AM24" s="35"/>
      <c r="AN24" s="35">
        <f t="shared" si="63"/>
        <v>0</v>
      </c>
      <c r="AO24" s="46"/>
      <c r="AP24" s="35">
        <f t="shared" si="64"/>
        <v>0</v>
      </c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>
        <f t="shared" si="23"/>
        <v>0</v>
      </c>
      <c r="BB24" s="35"/>
      <c r="BC24" s="35">
        <f t="shared" si="24"/>
        <v>0</v>
      </c>
      <c r="BD24" s="35"/>
      <c r="BE24" s="35">
        <f t="shared" si="25"/>
        <v>0</v>
      </c>
      <c r="BF24" s="35"/>
      <c r="BG24" s="35">
        <f t="shared" si="26"/>
        <v>0</v>
      </c>
      <c r="BH24" s="35"/>
      <c r="BI24" s="35">
        <f t="shared" si="27"/>
        <v>0</v>
      </c>
      <c r="BJ24" s="35"/>
      <c r="BK24" s="35">
        <f t="shared" si="28"/>
        <v>0</v>
      </c>
      <c r="BL24" s="35"/>
      <c r="BM24" s="35">
        <f t="shared" si="29"/>
        <v>0</v>
      </c>
      <c r="BN24" s="35"/>
      <c r="BO24" s="35">
        <f t="shared" si="30"/>
        <v>0</v>
      </c>
      <c r="BP24" s="35"/>
      <c r="BQ24" s="35">
        <f t="shared" si="31"/>
        <v>0</v>
      </c>
      <c r="BR24" s="35"/>
      <c r="BS24" s="35">
        <f t="shared" si="32"/>
        <v>0</v>
      </c>
      <c r="BT24" s="46"/>
      <c r="BU24" s="35">
        <f t="shared" si="33"/>
        <v>0</v>
      </c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>
        <f t="shared" si="38"/>
        <v>0</v>
      </c>
      <c r="CG24" s="35"/>
      <c r="CH24" s="35">
        <f t="shared" si="39"/>
        <v>0</v>
      </c>
      <c r="CI24" s="35"/>
      <c r="CJ24" s="35">
        <f t="shared" si="40"/>
        <v>0</v>
      </c>
      <c r="CK24" s="35"/>
      <c r="CL24" s="35">
        <f t="shared" si="41"/>
        <v>0</v>
      </c>
      <c r="CM24" s="35"/>
      <c r="CN24" s="35">
        <f t="shared" si="42"/>
        <v>0</v>
      </c>
      <c r="CO24" s="35"/>
      <c r="CP24" s="35">
        <f t="shared" si="43"/>
        <v>0</v>
      </c>
      <c r="CQ24" s="35"/>
      <c r="CR24" s="35">
        <f t="shared" si="44"/>
        <v>0</v>
      </c>
      <c r="CS24" s="46"/>
      <c r="CT24" s="35">
        <f t="shared" si="45"/>
        <v>0</v>
      </c>
      <c r="CU24" s="29" t="s">
        <v>188</v>
      </c>
      <c r="CV24" s="23" t="s">
        <v>49</v>
      </c>
      <c r="CW24" s="11"/>
    </row>
    <row r="25" spans="1:101" ht="56.25" x14ac:dyDescent="0.3">
      <c r="A25" s="134"/>
      <c r="B25" s="10" t="s">
        <v>46</v>
      </c>
      <c r="C25" s="59" t="s">
        <v>32</v>
      </c>
      <c r="D25" s="34">
        <v>247768.1</v>
      </c>
      <c r="E25" s="35">
        <f>E27+E28</f>
        <v>-50000</v>
      </c>
      <c r="F25" s="35">
        <f t="shared" si="0"/>
        <v>197768.1</v>
      </c>
      <c r="G25" s="35">
        <f>G27+G28</f>
        <v>18098.412</v>
      </c>
      <c r="H25" s="35">
        <f t="shared" si="47"/>
        <v>215866.51200000002</v>
      </c>
      <c r="I25" s="35">
        <f>I27+I28</f>
        <v>-336.89600000000002</v>
      </c>
      <c r="J25" s="35">
        <f t="shared" si="48"/>
        <v>215529.61600000001</v>
      </c>
      <c r="K25" s="35">
        <f>K27+K28</f>
        <v>0</v>
      </c>
      <c r="L25" s="35">
        <f t="shared" si="49"/>
        <v>215529.61600000001</v>
      </c>
      <c r="M25" s="35">
        <f>M27+M28</f>
        <v>0</v>
      </c>
      <c r="N25" s="35">
        <f t="shared" si="50"/>
        <v>215529.61600000001</v>
      </c>
      <c r="O25" s="78">
        <f>O27+O28</f>
        <v>0</v>
      </c>
      <c r="P25" s="35">
        <f t="shared" si="51"/>
        <v>215529.61600000001</v>
      </c>
      <c r="Q25" s="35">
        <f>Q27+Q28</f>
        <v>0</v>
      </c>
      <c r="R25" s="35">
        <f t="shared" si="52"/>
        <v>215529.61600000001</v>
      </c>
      <c r="S25" s="35">
        <f>S27+S28</f>
        <v>-10817.415000000001</v>
      </c>
      <c r="T25" s="35">
        <f t="shared" si="53"/>
        <v>204712.201</v>
      </c>
      <c r="U25" s="35">
        <f>U27+U28</f>
        <v>0</v>
      </c>
      <c r="V25" s="35">
        <f t="shared" si="54"/>
        <v>204712.201</v>
      </c>
      <c r="W25" s="35">
        <f>W27+W28</f>
        <v>-30000</v>
      </c>
      <c r="X25" s="35">
        <f t="shared" si="55"/>
        <v>174712.201</v>
      </c>
      <c r="Y25" s="35">
        <f>Y27+Y28</f>
        <v>0</v>
      </c>
      <c r="Z25" s="35">
        <f t="shared" si="56"/>
        <v>174712.201</v>
      </c>
      <c r="AA25" s="35">
        <f>AA27+AA28+AA29</f>
        <v>5628.77</v>
      </c>
      <c r="AB25" s="35">
        <f t="shared" si="57"/>
        <v>180340.97099999999</v>
      </c>
      <c r="AC25" s="35">
        <f>AC27+AC28+AC29</f>
        <v>0</v>
      </c>
      <c r="AD25" s="35">
        <f t="shared" si="58"/>
        <v>180340.97099999999</v>
      </c>
      <c r="AE25" s="35">
        <f>AE27+AE28+AE29</f>
        <v>0</v>
      </c>
      <c r="AF25" s="35">
        <f t="shared" si="59"/>
        <v>180340.97099999999</v>
      </c>
      <c r="AG25" s="35">
        <f>AG27+AG28+AG29</f>
        <v>0</v>
      </c>
      <c r="AH25" s="35">
        <f t="shared" si="60"/>
        <v>180340.97099999999</v>
      </c>
      <c r="AI25" s="35">
        <f>AI27+AI28+AI29</f>
        <v>10817.415000000001</v>
      </c>
      <c r="AJ25" s="35">
        <f t="shared" si="61"/>
        <v>191158.386</v>
      </c>
      <c r="AK25" s="35">
        <f>AK27+AK28+AK29</f>
        <v>0</v>
      </c>
      <c r="AL25" s="35">
        <f t="shared" si="62"/>
        <v>191158.386</v>
      </c>
      <c r="AM25" s="35">
        <f>AM27+AM28+AM29</f>
        <v>0</v>
      </c>
      <c r="AN25" s="35">
        <f t="shared" si="63"/>
        <v>191158.386</v>
      </c>
      <c r="AO25" s="46">
        <f>AO27+AO28+AO29</f>
        <v>0</v>
      </c>
      <c r="AP25" s="35">
        <f t="shared" si="64"/>
        <v>191158.386</v>
      </c>
      <c r="AQ25" s="35">
        <v>115826.9</v>
      </c>
      <c r="AR25" s="35">
        <f>AR27+AR28</f>
        <v>50000</v>
      </c>
      <c r="AS25" s="35">
        <f t="shared" si="19"/>
        <v>165826.9</v>
      </c>
      <c r="AT25" s="35">
        <f>AT27+AT28</f>
        <v>0</v>
      </c>
      <c r="AU25" s="35">
        <f t="shared" si="20"/>
        <v>165826.9</v>
      </c>
      <c r="AV25" s="35">
        <f>AV27+AV28</f>
        <v>0</v>
      </c>
      <c r="AW25" s="35">
        <f t="shared" si="21"/>
        <v>165826.9</v>
      </c>
      <c r="AX25" s="35">
        <f>AX27+AX28</f>
        <v>0</v>
      </c>
      <c r="AY25" s="35">
        <f t="shared" si="22"/>
        <v>165826.9</v>
      </c>
      <c r="AZ25" s="35">
        <f>AZ27+AZ28</f>
        <v>0</v>
      </c>
      <c r="BA25" s="35">
        <f t="shared" si="23"/>
        <v>165826.9</v>
      </c>
      <c r="BB25" s="35">
        <f>BB27+BB28</f>
        <v>0</v>
      </c>
      <c r="BC25" s="35">
        <f t="shared" si="24"/>
        <v>165826.9</v>
      </c>
      <c r="BD25" s="35">
        <f>BD27+BD28</f>
        <v>30000</v>
      </c>
      <c r="BE25" s="35">
        <f t="shared" si="25"/>
        <v>195826.9</v>
      </c>
      <c r="BF25" s="35">
        <f>BF27+BF28</f>
        <v>0</v>
      </c>
      <c r="BG25" s="35">
        <f t="shared" si="26"/>
        <v>195826.9</v>
      </c>
      <c r="BH25" s="35">
        <f>BH27+BH28+BH29</f>
        <v>10450.401</v>
      </c>
      <c r="BI25" s="35">
        <f t="shared" si="27"/>
        <v>206277.30100000001</v>
      </c>
      <c r="BJ25" s="35">
        <f>BJ27+BJ28+BJ29</f>
        <v>0</v>
      </c>
      <c r="BK25" s="35">
        <f t="shared" si="28"/>
        <v>206277.30100000001</v>
      </c>
      <c r="BL25" s="35">
        <f>BL27+BL28+BL29</f>
        <v>0</v>
      </c>
      <c r="BM25" s="35">
        <f t="shared" si="29"/>
        <v>206277.30100000001</v>
      </c>
      <c r="BN25" s="35">
        <f>BN27+BN28+BN29</f>
        <v>0</v>
      </c>
      <c r="BO25" s="35">
        <f t="shared" si="30"/>
        <v>206277.30100000001</v>
      </c>
      <c r="BP25" s="35">
        <f>BP27+BP28+BP29</f>
        <v>0</v>
      </c>
      <c r="BQ25" s="35">
        <f t="shared" si="31"/>
        <v>206277.30100000001</v>
      </c>
      <c r="BR25" s="35">
        <f>BR27+BR28+BR29</f>
        <v>0</v>
      </c>
      <c r="BS25" s="35">
        <f t="shared" si="32"/>
        <v>206277.30100000001</v>
      </c>
      <c r="BT25" s="46">
        <f>BT27+BT28+BT29</f>
        <v>0</v>
      </c>
      <c r="BU25" s="35">
        <f t="shared" si="33"/>
        <v>206277.30100000001</v>
      </c>
      <c r="BV25" s="35">
        <v>0</v>
      </c>
      <c r="BW25" s="35"/>
      <c r="BX25" s="35">
        <f t="shared" si="34"/>
        <v>0</v>
      </c>
      <c r="BY25" s="35"/>
      <c r="BZ25" s="35">
        <f t="shared" si="35"/>
        <v>0</v>
      </c>
      <c r="CA25" s="35"/>
      <c r="CB25" s="35">
        <f t="shared" si="36"/>
        <v>0</v>
      </c>
      <c r="CC25" s="35"/>
      <c r="CD25" s="35">
        <f t="shared" si="37"/>
        <v>0</v>
      </c>
      <c r="CE25" s="35"/>
      <c r="CF25" s="35">
        <f t="shared" si="38"/>
        <v>0</v>
      </c>
      <c r="CG25" s="35"/>
      <c r="CH25" s="35">
        <f t="shared" si="39"/>
        <v>0</v>
      </c>
      <c r="CI25" s="35"/>
      <c r="CJ25" s="35">
        <f t="shared" si="40"/>
        <v>0</v>
      </c>
      <c r="CK25" s="35">
        <f>CK27+CK28+CK29</f>
        <v>0</v>
      </c>
      <c r="CL25" s="35">
        <f t="shared" si="41"/>
        <v>0</v>
      </c>
      <c r="CM25" s="35">
        <f>CM27+CM28+CM29</f>
        <v>0</v>
      </c>
      <c r="CN25" s="35">
        <f t="shared" si="42"/>
        <v>0</v>
      </c>
      <c r="CO25" s="35">
        <f>CO27+CO28+CO29</f>
        <v>0</v>
      </c>
      <c r="CP25" s="35">
        <f t="shared" si="43"/>
        <v>0</v>
      </c>
      <c r="CQ25" s="35">
        <f>CQ27+CQ28+CQ29</f>
        <v>0</v>
      </c>
      <c r="CR25" s="35">
        <f t="shared" si="44"/>
        <v>0</v>
      </c>
      <c r="CS25" s="46">
        <f>CS27+CS28+CS29</f>
        <v>0</v>
      </c>
      <c r="CT25" s="35">
        <f t="shared" si="45"/>
        <v>0</v>
      </c>
      <c r="CU25" s="29"/>
      <c r="CW25" s="11"/>
    </row>
    <row r="26" spans="1:101" x14ac:dyDescent="0.3">
      <c r="A26" s="1"/>
      <c r="B26" s="7" t="s">
        <v>5</v>
      </c>
      <c r="C26" s="59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78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46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46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46"/>
      <c r="CT26" s="35"/>
      <c r="CU26" s="29"/>
      <c r="CW26" s="11"/>
    </row>
    <row r="27" spans="1:101" hidden="1" x14ac:dyDescent="0.3">
      <c r="A27" s="1"/>
      <c r="B27" s="7" t="s">
        <v>6</v>
      </c>
      <c r="C27" s="43"/>
      <c r="D27" s="34">
        <v>247768.1</v>
      </c>
      <c r="E27" s="35">
        <v>-50000</v>
      </c>
      <c r="F27" s="35">
        <f t="shared" si="0"/>
        <v>197768.1</v>
      </c>
      <c r="G27" s="35">
        <f>17761.516+336.896</f>
        <v>18098.412</v>
      </c>
      <c r="H27" s="35">
        <f t="shared" ref="H27:H30" si="66">F27+G27</f>
        <v>215866.51200000002</v>
      </c>
      <c r="I27" s="35">
        <v>-336.89600000000002</v>
      </c>
      <c r="J27" s="35">
        <f t="shared" ref="J27:J30" si="67">H27+I27</f>
        <v>215529.61600000001</v>
      </c>
      <c r="K27" s="35"/>
      <c r="L27" s="35">
        <f t="shared" ref="L27:L30" si="68">J27+K27</f>
        <v>215529.61600000001</v>
      </c>
      <c r="M27" s="35"/>
      <c r="N27" s="35">
        <f t="shared" ref="N27:N30" si="69">L27+M27</f>
        <v>215529.61600000001</v>
      </c>
      <c r="O27" s="78"/>
      <c r="P27" s="35">
        <f t="shared" ref="P27:P30" si="70">N27+O27</f>
        <v>215529.61600000001</v>
      </c>
      <c r="Q27" s="35"/>
      <c r="R27" s="35">
        <f t="shared" ref="R27:R30" si="71">P27+Q27</f>
        <v>215529.61600000001</v>
      </c>
      <c r="S27" s="35">
        <v>-10817.415000000001</v>
      </c>
      <c r="T27" s="35">
        <f t="shared" ref="T27:T30" si="72">R27+S27</f>
        <v>204712.201</v>
      </c>
      <c r="U27" s="35"/>
      <c r="V27" s="35">
        <f t="shared" ref="V27:V30" si="73">T27+U27</f>
        <v>204712.201</v>
      </c>
      <c r="W27" s="35">
        <v>-30000</v>
      </c>
      <c r="X27" s="35">
        <f t="shared" ref="X27:X30" si="74">V27+W27</f>
        <v>174712.201</v>
      </c>
      <c r="Y27" s="35"/>
      <c r="Z27" s="35">
        <f t="shared" ref="Z27:Z30" si="75">X27+Y27</f>
        <v>174712.201</v>
      </c>
      <c r="AA27" s="35">
        <f>-13019.335+5628.77</f>
        <v>-7390.5649999999987</v>
      </c>
      <c r="AB27" s="35">
        <f t="shared" ref="AB27:AB30" si="76">Z27+AA27</f>
        <v>167321.636</v>
      </c>
      <c r="AC27" s="35"/>
      <c r="AD27" s="35">
        <f t="shared" ref="AD27:AD30" si="77">AB27+AC27</f>
        <v>167321.636</v>
      </c>
      <c r="AE27" s="35"/>
      <c r="AF27" s="35">
        <f t="shared" ref="AF27:AF30" si="78">AD27+AE27</f>
        <v>167321.636</v>
      </c>
      <c r="AG27" s="35"/>
      <c r="AH27" s="35">
        <f t="shared" ref="AH27:AH30" si="79">AF27+AG27</f>
        <v>167321.636</v>
      </c>
      <c r="AI27" s="35">
        <v>10817.415000000001</v>
      </c>
      <c r="AJ27" s="35">
        <f t="shared" ref="AJ27:AJ30" si="80">AH27+AI27</f>
        <v>178139.05100000001</v>
      </c>
      <c r="AK27" s="35"/>
      <c r="AL27" s="35">
        <f t="shared" ref="AL27:AL30" si="81">AJ27+AK27</f>
        <v>178139.05100000001</v>
      </c>
      <c r="AM27" s="35"/>
      <c r="AN27" s="35">
        <f t="shared" ref="AN27:AN30" si="82">AL27+AM27</f>
        <v>178139.05100000001</v>
      </c>
      <c r="AO27" s="46">
        <v>-33813.606</v>
      </c>
      <c r="AP27" s="35">
        <f t="shared" ref="AP27:AP30" si="83">AN27+AO27</f>
        <v>144325.44500000001</v>
      </c>
      <c r="AQ27" s="35">
        <v>115826.9</v>
      </c>
      <c r="AR27" s="35">
        <f>50000-14277.6</f>
        <v>35722.400000000001</v>
      </c>
      <c r="AS27" s="35">
        <f t="shared" si="19"/>
        <v>151549.29999999999</v>
      </c>
      <c r="AT27" s="35"/>
      <c r="AU27" s="35">
        <f t="shared" ref="AU27:AU30" si="84">AS27+AT27</f>
        <v>151549.29999999999</v>
      </c>
      <c r="AV27" s="35"/>
      <c r="AW27" s="35">
        <f t="shared" ref="AW27:AW30" si="85">AU27+AV27</f>
        <v>151549.29999999999</v>
      </c>
      <c r="AX27" s="35"/>
      <c r="AY27" s="35">
        <f t="shared" ref="AY27:AY30" si="86">AW27+AX27</f>
        <v>151549.29999999999</v>
      </c>
      <c r="AZ27" s="35"/>
      <c r="BA27" s="35">
        <f t="shared" ref="BA27:BA30" si="87">AY27+AZ27</f>
        <v>151549.29999999999</v>
      </c>
      <c r="BB27" s="35"/>
      <c r="BC27" s="35">
        <f t="shared" ref="BC27:BC30" si="88">BA27+BB27</f>
        <v>151549.29999999999</v>
      </c>
      <c r="BD27" s="35">
        <v>30000</v>
      </c>
      <c r="BE27" s="35">
        <f t="shared" ref="BE27:BE30" si="89">BC27+BD27</f>
        <v>181549.3</v>
      </c>
      <c r="BF27" s="35"/>
      <c r="BG27" s="35">
        <f t="shared" ref="BG27:BG30" si="90">BE27+BF27</f>
        <v>181549.3</v>
      </c>
      <c r="BH27" s="35">
        <v>10450.401</v>
      </c>
      <c r="BI27" s="35">
        <f t="shared" ref="BI27:BI30" si="91">BG27+BH27</f>
        <v>191999.701</v>
      </c>
      <c r="BJ27" s="35"/>
      <c r="BK27" s="35">
        <f t="shared" ref="BK27:BK30" si="92">BI27+BJ27</f>
        <v>191999.701</v>
      </c>
      <c r="BL27" s="35"/>
      <c r="BM27" s="35">
        <f t="shared" ref="BM27:BM30" si="93">BK27+BL27</f>
        <v>191999.701</v>
      </c>
      <c r="BN27" s="35"/>
      <c r="BO27" s="35">
        <f t="shared" ref="BO27:BO30" si="94">BM27+BN27</f>
        <v>191999.701</v>
      </c>
      <c r="BP27" s="35"/>
      <c r="BQ27" s="35">
        <f t="shared" ref="BQ27:BQ30" si="95">BO27+BP27</f>
        <v>191999.701</v>
      </c>
      <c r="BR27" s="35"/>
      <c r="BS27" s="35">
        <f t="shared" ref="BS27:BS30" si="96">BQ27+BR27</f>
        <v>191999.701</v>
      </c>
      <c r="BT27" s="46"/>
      <c r="BU27" s="35">
        <f t="shared" ref="BU27:BU30" si="97">BS27+BT27</f>
        <v>191999.701</v>
      </c>
      <c r="BV27" s="35"/>
      <c r="BW27" s="35"/>
      <c r="BX27" s="35">
        <f t="shared" si="34"/>
        <v>0</v>
      </c>
      <c r="BY27" s="35"/>
      <c r="BZ27" s="35">
        <f t="shared" ref="BZ27:BZ30" si="98">BX27+BY27</f>
        <v>0</v>
      </c>
      <c r="CA27" s="35"/>
      <c r="CB27" s="35">
        <f t="shared" ref="CB27:CB30" si="99">BZ27+CA27</f>
        <v>0</v>
      </c>
      <c r="CC27" s="35"/>
      <c r="CD27" s="35">
        <f t="shared" ref="CD27:CD30" si="100">CB27+CC27</f>
        <v>0</v>
      </c>
      <c r="CE27" s="35"/>
      <c r="CF27" s="35">
        <f t="shared" ref="CF27:CF30" si="101">CD27+CE27</f>
        <v>0</v>
      </c>
      <c r="CG27" s="35"/>
      <c r="CH27" s="35">
        <f t="shared" ref="CH27:CH30" si="102">CF27+CG27</f>
        <v>0</v>
      </c>
      <c r="CI27" s="35"/>
      <c r="CJ27" s="35">
        <f t="shared" ref="CJ27:CJ30" si="103">CH27+CI27</f>
        <v>0</v>
      </c>
      <c r="CK27" s="35"/>
      <c r="CL27" s="35">
        <f t="shared" ref="CL27:CL30" si="104">CJ27+CK27</f>
        <v>0</v>
      </c>
      <c r="CM27" s="35"/>
      <c r="CN27" s="35">
        <f t="shared" ref="CN27:CN30" si="105">CL27+CM27</f>
        <v>0</v>
      </c>
      <c r="CO27" s="35"/>
      <c r="CP27" s="35">
        <f t="shared" ref="CP27:CP30" si="106">CN27+CO27</f>
        <v>0</v>
      </c>
      <c r="CQ27" s="35"/>
      <c r="CR27" s="35">
        <f t="shared" ref="CR27:CR30" si="107">CP27+CQ27</f>
        <v>0</v>
      </c>
      <c r="CS27" s="46"/>
      <c r="CT27" s="35">
        <f t="shared" ref="CT27:CT30" si="108">CR27+CS27</f>
        <v>0</v>
      </c>
      <c r="CU27" s="29" t="s">
        <v>188</v>
      </c>
      <c r="CV27" s="23" t="s">
        <v>49</v>
      </c>
      <c r="CW27" s="11"/>
    </row>
    <row r="28" spans="1:101" x14ac:dyDescent="0.3">
      <c r="A28" s="1"/>
      <c r="B28" s="59" t="s">
        <v>12</v>
      </c>
      <c r="C28" s="59"/>
      <c r="D28" s="34"/>
      <c r="E28" s="35"/>
      <c r="F28" s="35">
        <f t="shared" si="0"/>
        <v>0</v>
      </c>
      <c r="G28" s="35"/>
      <c r="H28" s="35">
        <f t="shared" si="66"/>
        <v>0</v>
      </c>
      <c r="I28" s="35"/>
      <c r="J28" s="35">
        <f t="shared" si="67"/>
        <v>0</v>
      </c>
      <c r="K28" s="35"/>
      <c r="L28" s="35">
        <f t="shared" si="68"/>
        <v>0</v>
      </c>
      <c r="M28" s="35"/>
      <c r="N28" s="35">
        <f t="shared" si="69"/>
        <v>0</v>
      </c>
      <c r="O28" s="78"/>
      <c r="P28" s="35">
        <f t="shared" si="70"/>
        <v>0</v>
      </c>
      <c r="Q28" s="35"/>
      <c r="R28" s="35">
        <f t="shared" si="71"/>
        <v>0</v>
      </c>
      <c r="S28" s="35"/>
      <c r="T28" s="35">
        <f t="shared" si="72"/>
        <v>0</v>
      </c>
      <c r="U28" s="35"/>
      <c r="V28" s="35">
        <f t="shared" si="73"/>
        <v>0</v>
      </c>
      <c r="W28" s="35"/>
      <c r="X28" s="35">
        <f t="shared" si="74"/>
        <v>0</v>
      </c>
      <c r="Y28" s="35"/>
      <c r="Z28" s="35">
        <f t="shared" si="75"/>
        <v>0</v>
      </c>
      <c r="AA28" s="35"/>
      <c r="AB28" s="35">
        <f t="shared" si="76"/>
        <v>0</v>
      </c>
      <c r="AC28" s="35"/>
      <c r="AD28" s="35">
        <f t="shared" si="77"/>
        <v>0</v>
      </c>
      <c r="AE28" s="35"/>
      <c r="AF28" s="35">
        <f t="shared" si="78"/>
        <v>0</v>
      </c>
      <c r="AG28" s="35"/>
      <c r="AH28" s="35">
        <f t="shared" si="79"/>
        <v>0</v>
      </c>
      <c r="AI28" s="35"/>
      <c r="AJ28" s="35">
        <f t="shared" si="80"/>
        <v>0</v>
      </c>
      <c r="AK28" s="35"/>
      <c r="AL28" s="35">
        <f t="shared" si="81"/>
        <v>0</v>
      </c>
      <c r="AM28" s="35"/>
      <c r="AN28" s="35">
        <f t="shared" si="82"/>
        <v>0</v>
      </c>
      <c r="AO28" s="46"/>
      <c r="AP28" s="35">
        <f t="shared" si="83"/>
        <v>0</v>
      </c>
      <c r="AQ28" s="35"/>
      <c r="AR28" s="35">
        <v>14277.6</v>
      </c>
      <c r="AS28" s="35">
        <f t="shared" si="19"/>
        <v>14277.6</v>
      </c>
      <c r="AT28" s="35"/>
      <c r="AU28" s="35">
        <f t="shared" si="84"/>
        <v>14277.6</v>
      </c>
      <c r="AV28" s="35"/>
      <c r="AW28" s="35">
        <f t="shared" si="85"/>
        <v>14277.6</v>
      </c>
      <c r="AX28" s="35"/>
      <c r="AY28" s="35">
        <f t="shared" si="86"/>
        <v>14277.6</v>
      </c>
      <c r="AZ28" s="35"/>
      <c r="BA28" s="35">
        <f t="shared" si="87"/>
        <v>14277.6</v>
      </c>
      <c r="BB28" s="35"/>
      <c r="BC28" s="35">
        <f t="shared" si="88"/>
        <v>14277.6</v>
      </c>
      <c r="BD28" s="35"/>
      <c r="BE28" s="35">
        <f t="shared" si="89"/>
        <v>14277.6</v>
      </c>
      <c r="BF28" s="35"/>
      <c r="BG28" s="35">
        <f t="shared" si="90"/>
        <v>14277.6</v>
      </c>
      <c r="BH28" s="35"/>
      <c r="BI28" s="35">
        <f t="shared" si="91"/>
        <v>14277.6</v>
      </c>
      <c r="BJ28" s="35"/>
      <c r="BK28" s="35">
        <f t="shared" si="92"/>
        <v>14277.6</v>
      </c>
      <c r="BL28" s="35"/>
      <c r="BM28" s="35">
        <f t="shared" si="93"/>
        <v>14277.6</v>
      </c>
      <c r="BN28" s="35"/>
      <c r="BO28" s="35">
        <f t="shared" si="94"/>
        <v>14277.6</v>
      </c>
      <c r="BP28" s="35"/>
      <c r="BQ28" s="35">
        <f t="shared" si="95"/>
        <v>14277.6</v>
      </c>
      <c r="BR28" s="35"/>
      <c r="BS28" s="35">
        <f t="shared" si="96"/>
        <v>14277.6</v>
      </c>
      <c r="BT28" s="46"/>
      <c r="BU28" s="35">
        <f t="shared" si="97"/>
        <v>14277.6</v>
      </c>
      <c r="BV28" s="35"/>
      <c r="BW28" s="35"/>
      <c r="BX28" s="35">
        <f t="shared" si="34"/>
        <v>0</v>
      </c>
      <c r="BY28" s="35"/>
      <c r="BZ28" s="35">
        <f t="shared" si="98"/>
        <v>0</v>
      </c>
      <c r="CA28" s="35"/>
      <c r="CB28" s="35">
        <f t="shared" si="99"/>
        <v>0</v>
      </c>
      <c r="CC28" s="35"/>
      <c r="CD28" s="35">
        <f t="shared" si="100"/>
        <v>0</v>
      </c>
      <c r="CE28" s="35"/>
      <c r="CF28" s="35">
        <f t="shared" si="101"/>
        <v>0</v>
      </c>
      <c r="CG28" s="35"/>
      <c r="CH28" s="35">
        <f t="shared" si="102"/>
        <v>0</v>
      </c>
      <c r="CI28" s="35"/>
      <c r="CJ28" s="35">
        <f t="shared" si="103"/>
        <v>0</v>
      </c>
      <c r="CK28" s="35"/>
      <c r="CL28" s="35">
        <f t="shared" si="104"/>
        <v>0</v>
      </c>
      <c r="CM28" s="35"/>
      <c r="CN28" s="35">
        <f t="shared" si="105"/>
        <v>0</v>
      </c>
      <c r="CO28" s="35"/>
      <c r="CP28" s="35">
        <f t="shared" si="106"/>
        <v>0</v>
      </c>
      <c r="CQ28" s="35"/>
      <c r="CR28" s="35">
        <f t="shared" si="107"/>
        <v>0</v>
      </c>
      <c r="CS28" s="46"/>
      <c r="CT28" s="35">
        <f t="shared" si="108"/>
        <v>0</v>
      </c>
      <c r="CU28" s="29" t="s">
        <v>301</v>
      </c>
      <c r="CW28" s="11"/>
    </row>
    <row r="29" spans="1:101" x14ac:dyDescent="0.3">
      <c r="A29" s="1"/>
      <c r="B29" s="118" t="s">
        <v>393</v>
      </c>
      <c r="C29" s="59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78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>
        <v>13019.334999999999</v>
      </c>
      <c r="AB29" s="35">
        <f t="shared" si="76"/>
        <v>13019.334999999999</v>
      </c>
      <c r="AC29" s="35"/>
      <c r="AD29" s="35">
        <f t="shared" si="77"/>
        <v>13019.334999999999</v>
      </c>
      <c r="AE29" s="35"/>
      <c r="AF29" s="35">
        <f t="shared" si="78"/>
        <v>13019.334999999999</v>
      </c>
      <c r="AG29" s="35"/>
      <c r="AH29" s="35">
        <f t="shared" si="79"/>
        <v>13019.334999999999</v>
      </c>
      <c r="AI29" s="35"/>
      <c r="AJ29" s="35">
        <f t="shared" si="80"/>
        <v>13019.334999999999</v>
      </c>
      <c r="AK29" s="35"/>
      <c r="AL29" s="35">
        <f t="shared" si="81"/>
        <v>13019.334999999999</v>
      </c>
      <c r="AM29" s="35"/>
      <c r="AN29" s="35">
        <f t="shared" si="82"/>
        <v>13019.334999999999</v>
      </c>
      <c r="AO29" s="46">
        <v>33813.606</v>
      </c>
      <c r="AP29" s="35">
        <f t="shared" si="83"/>
        <v>46832.940999999999</v>
      </c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>
        <f t="shared" si="91"/>
        <v>0</v>
      </c>
      <c r="BJ29" s="35"/>
      <c r="BK29" s="35">
        <f t="shared" si="92"/>
        <v>0</v>
      </c>
      <c r="BL29" s="35"/>
      <c r="BM29" s="35">
        <f t="shared" si="93"/>
        <v>0</v>
      </c>
      <c r="BN29" s="35"/>
      <c r="BO29" s="35">
        <f t="shared" si="94"/>
        <v>0</v>
      </c>
      <c r="BP29" s="35"/>
      <c r="BQ29" s="35">
        <f t="shared" si="95"/>
        <v>0</v>
      </c>
      <c r="BR29" s="35"/>
      <c r="BS29" s="35">
        <f t="shared" si="96"/>
        <v>0</v>
      </c>
      <c r="BT29" s="46"/>
      <c r="BU29" s="35">
        <f t="shared" si="97"/>
        <v>0</v>
      </c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>
        <f t="shared" si="104"/>
        <v>0</v>
      </c>
      <c r="CM29" s="35"/>
      <c r="CN29" s="35">
        <f t="shared" si="105"/>
        <v>0</v>
      </c>
      <c r="CO29" s="35"/>
      <c r="CP29" s="35">
        <f t="shared" si="106"/>
        <v>0</v>
      </c>
      <c r="CQ29" s="35"/>
      <c r="CR29" s="35">
        <f t="shared" si="107"/>
        <v>0</v>
      </c>
      <c r="CS29" s="46"/>
      <c r="CT29" s="35">
        <f t="shared" si="108"/>
        <v>0</v>
      </c>
      <c r="CU29" s="29" t="s">
        <v>188</v>
      </c>
      <c r="CW29" s="11"/>
    </row>
    <row r="30" spans="1:101" ht="56.25" x14ac:dyDescent="0.3">
      <c r="A30" s="1" t="s">
        <v>65</v>
      </c>
      <c r="B30" s="118" t="s">
        <v>296</v>
      </c>
      <c r="C30" s="59" t="s">
        <v>32</v>
      </c>
      <c r="D30" s="34">
        <f>D33+D34</f>
        <v>261085.09999999998</v>
      </c>
      <c r="E30" s="35">
        <f>E33+E34+E32</f>
        <v>-232632.26999999996</v>
      </c>
      <c r="F30" s="35">
        <f t="shared" si="0"/>
        <v>28452.830000000016</v>
      </c>
      <c r="G30" s="35">
        <f>G33+G34+G32</f>
        <v>-8410.0560000000005</v>
      </c>
      <c r="H30" s="35">
        <f t="shared" si="66"/>
        <v>20042.774000000016</v>
      </c>
      <c r="I30" s="35">
        <f>I33+I34+I32</f>
        <v>0</v>
      </c>
      <c r="J30" s="35">
        <f t="shared" si="67"/>
        <v>20042.774000000016</v>
      </c>
      <c r="K30" s="35">
        <f>K33+K34+K32</f>
        <v>0</v>
      </c>
      <c r="L30" s="35">
        <f t="shared" si="68"/>
        <v>20042.774000000016</v>
      </c>
      <c r="M30" s="35">
        <f>M33+M34+M32</f>
        <v>0</v>
      </c>
      <c r="N30" s="35">
        <f t="shared" si="69"/>
        <v>20042.774000000016</v>
      </c>
      <c r="O30" s="78">
        <f>O33+O34+O32</f>
        <v>0</v>
      </c>
      <c r="P30" s="35">
        <f t="shared" si="70"/>
        <v>20042.774000000016</v>
      </c>
      <c r="Q30" s="35">
        <f>Q33+Q34+Q32</f>
        <v>0</v>
      </c>
      <c r="R30" s="35">
        <f t="shared" si="71"/>
        <v>20042.774000000016</v>
      </c>
      <c r="S30" s="35">
        <f>S33+S34+S32</f>
        <v>-180</v>
      </c>
      <c r="T30" s="35">
        <f t="shared" si="72"/>
        <v>19862.774000000016</v>
      </c>
      <c r="U30" s="35">
        <f>U33+U34+U32</f>
        <v>0</v>
      </c>
      <c r="V30" s="35">
        <f t="shared" si="73"/>
        <v>19862.774000000016</v>
      </c>
      <c r="W30" s="35">
        <f>W33+W34+W32</f>
        <v>-43.262999999999998</v>
      </c>
      <c r="X30" s="35">
        <f t="shared" si="74"/>
        <v>19819.511000000017</v>
      </c>
      <c r="Y30" s="35">
        <f>Y33+Y34+Y32</f>
        <v>0</v>
      </c>
      <c r="Z30" s="35">
        <f t="shared" si="75"/>
        <v>19819.511000000017</v>
      </c>
      <c r="AA30" s="35">
        <f>AA33+AA34+AA32</f>
        <v>0</v>
      </c>
      <c r="AB30" s="35">
        <f t="shared" si="76"/>
        <v>19819.511000000017</v>
      </c>
      <c r="AC30" s="35">
        <f>AC33+AC34+AC32</f>
        <v>0</v>
      </c>
      <c r="AD30" s="35">
        <f t="shared" si="77"/>
        <v>19819.511000000017</v>
      </c>
      <c r="AE30" s="35">
        <f>AE33+AE34+AE32</f>
        <v>0</v>
      </c>
      <c r="AF30" s="35">
        <f t="shared" si="78"/>
        <v>19819.511000000017</v>
      </c>
      <c r="AG30" s="35">
        <f>AG33+AG34+AG32</f>
        <v>0</v>
      </c>
      <c r="AH30" s="35">
        <f t="shared" si="79"/>
        <v>19819.511000000017</v>
      </c>
      <c r="AI30" s="35">
        <f>AI33+AI34+AI32</f>
        <v>0</v>
      </c>
      <c r="AJ30" s="35">
        <f t="shared" si="80"/>
        <v>19819.511000000017</v>
      </c>
      <c r="AK30" s="35">
        <f>AK33+AK34+AK32</f>
        <v>0</v>
      </c>
      <c r="AL30" s="35">
        <f t="shared" si="81"/>
        <v>19819.511000000017</v>
      </c>
      <c r="AM30" s="35">
        <f>AM33+AM34+AM32</f>
        <v>0</v>
      </c>
      <c r="AN30" s="35">
        <f t="shared" si="82"/>
        <v>19819.511000000017</v>
      </c>
      <c r="AO30" s="46">
        <f>AO33+AO34+AO32</f>
        <v>0</v>
      </c>
      <c r="AP30" s="35">
        <f t="shared" si="83"/>
        <v>19819.511000000017</v>
      </c>
      <c r="AQ30" s="35">
        <v>0</v>
      </c>
      <c r="AR30" s="35">
        <f>AR33+AR34+AR32</f>
        <v>0</v>
      </c>
      <c r="AS30" s="35">
        <f t="shared" si="19"/>
        <v>0</v>
      </c>
      <c r="AT30" s="35">
        <f>AT33+AT34+AT32</f>
        <v>0</v>
      </c>
      <c r="AU30" s="35">
        <f t="shared" si="84"/>
        <v>0</v>
      </c>
      <c r="AV30" s="35">
        <f>AV33+AV34+AV32</f>
        <v>0</v>
      </c>
      <c r="AW30" s="35">
        <f t="shared" si="85"/>
        <v>0</v>
      </c>
      <c r="AX30" s="35">
        <f>AX33+AX34+AX32</f>
        <v>0</v>
      </c>
      <c r="AY30" s="35">
        <f t="shared" si="86"/>
        <v>0</v>
      </c>
      <c r="AZ30" s="35">
        <f>AZ33+AZ34+AZ32</f>
        <v>0</v>
      </c>
      <c r="BA30" s="35">
        <f t="shared" si="87"/>
        <v>0</v>
      </c>
      <c r="BB30" s="35">
        <f>BB33+BB34+BB32</f>
        <v>0</v>
      </c>
      <c r="BC30" s="35">
        <f t="shared" si="88"/>
        <v>0</v>
      </c>
      <c r="BD30" s="35">
        <f>BD33+BD34+BD32</f>
        <v>0</v>
      </c>
      <c r="BE30" s="35">
        <f t="shared" si="89"/>
        <v>0</v>
      </c>
      <c r="BF30" s="35">
        <f>BF33+BF34+BF32</f>
        <v>0</v>
      </c>
      <c r="BG30" s="35">
        <f t="shared" si="90"/>
        <v>0</v>
      </c>
      <c r="BH30" s="35">
        <f>BH33+BH34+BH32</f>
        <v>0</v>
      </c>
      <c r="BI30" s="35">
        <f t="shared" si="91"/>
        <v>0</v>
      </c>
      <c r="BJ30" s="35">
        <f>BJ33+BJ34+BJ32</f>
        <v>0</v>
      </c>
      <c r="BK30" s="35">
        <f t="shared" si="92"/>
        <v>0</v>
      </c>
      <c r="BL30" s="35">
        <f>BL33+BL34+BL32</f>
        <v>0</v>
      </c>
      <c r="BM30" s="35">
        <f t="shared" si="93"/>
        <v>0</v>
      </c>
      <c r="BN30" s="35">
        <f>BN33+BN34+BN32</f>
        <v>0</v>
      </c>
      <c r="BO30" s="35">
        <f t="shared" si="94"/>
        <v>0</v>
      </c>
      <c r="BP30" s="35">
        <f>BP33+BP34+BP32</f>
        <v>0</v>
      </c>
      <c r="BQ30" s="35">
        <f t="shared" si="95"/>
        <v>0</v>
      </c>
      <c r="BR30" s="35">
        <f>BR33+BR34+BR32</f>
        <v>0</v>
      </c>
      <c r="BS30" s="35">
        <f t="shared" si="96"/>
        <v>0</v>
      </c>
      <c r="BT30" s="46">
        <f>BT33+BT34+BT32</f>
        <v>0</v>
      </c>
      <c r="BU30" s="35">
        <f t="shared" si="97"/>
        <v>0</v>
      </c>
      <c r="BV30" s="35">
        <v>0</v>
      </c>
      <c r="BW30" s="35">
        <f>BW33+BW34+BW32</f>
        <v>0</v>
      </c>
      <c r="BX30" s="35">
        <f t="shared" si="34"/>
        <v>0</v>
      </c>
      <c r="BY30" s="35">
        <f>BY33+BY34+BY32</f>
        <v>0</v>
      </c>
      <c r="BZ30" s="35">
        <f t="shared" si="98"/>
        <v>0</v>
      </c>
      <c r="CA30" s="35">
        <f>CA33+CA34+CA32</f>
        <v>0</v>
      </c>
      <c r="CB30" s="35">
        <f t="shared" si="99"/>
        <v>0</v>
      </c>
      <c r="CC30" s="35">
        <f>CC33+CC34+CC32</f>
        <v>0</v>
      </c>
      <c r="CD30" s="35">
        <f t="shared" si="100"/>
        <v>0</v>
      </c>
      <c r="CE30" s="35">
        <f>CE33+CE34+CE32</f>
        <v>0</v>
      </c>
      <c r="CF30" s="35">
        <f t="shared" si="101"/>
        <v>0</v>
      </c>
      <c r="CG30" s="35">
        <f>CG33+CG34+CG32</f>
        <v>0</v>
      </c>
      <c r="CH30" s="35">
        <f t="shared" si="102"/>
        <v>0</v>
      </c>
      <c r="CI30" s="35">
        <f>CI33+CI34+CI32</f>
        <v>0</v>
      </c>
      <c r="CJ30" s="35">
        <f t="shared" si="103"/>
        <v>0</v>
      </c>
      <c r="CK30" s="35">
        <f>CK33+CK34+CK32</f>
        <v>0</v>
      </c>
      <c r="CL30" s="35">
        <f t="shared" si="104"/>
        <v>0</v>
      </c>
      <c r="CM30" s="35">
        <f>CM33+CM34+CM32</f>
        <v>0</v>
      </c>
      <c r="CN30" s="35">
        <f t="shared" si="105"/>
        <v>0</v>
      </c>
      <c r="CO30" s="35">
        <f>CO33+CO34+CO32</f>
        <v>0</v>
      </c>
      <c r="CP30" s="35">
        <f t="shared" si="106"/>
        <v>0</v>
      </c>
      <c r="CQ30" s="35">
        <f>CQ33+CQ34+CQ32</f>
        <v>0</v>
      </c>
      <c r="CR30" s="35">
        <f t="shared" si="107"/>
        <v>0</v>
      </c>
      <c r="CS30" s="46">
        <f>CS33+CS34+CS32</f>
        <v>0</v>
      </c>
      <c r="CT30" s="35">
        <f t="shared" si="108"/>
        <v>0</v>
      </c>
      <c r="CU30" s="29"/>
      <c r="CW30" s="11"/>
    </row>
    <row r="31" spans="1:101" hidden="1" x14ac:dyDescent="0.3">
      <c r="A31" s="1"/>
      <c r="B31" s="7" t="s">
        <v>5</v>
      </c>
      <c r="C31" s="43"/>
      <c r="D31" s="34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78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46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46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46"/>
      <c r="CT31" s="35"/>
      <c r="CU31" s="29"/>
      <c r="CV31" s="23" t="s">
        <v>49</v>
      </c>
      <c r="CW31" s="11"/>
    </row>
    <row r="32" spans="1:101" hidden="1" x14ac:dyDescent="0.3">
      <c r="A32" s="1"/>
      <c r="B32" s="7" t="s">
        <v>6</v>
      </c>
      <c r="C32" s="43"/>
      <c r="D32" s="34"/>
      <c r="E32" s="35">
        <v>28452.83</v>
      </c>
      <c r="F32" s="35">
        <f t="shared" si="0"/>
        <v>28452.83</v>
      </c>
      <c r="G32" s="35">
        <v>-8410.0560000000005</v>
      </c>
      <c r="H32" s="35">
        <f t="shared" ref="H32:H35" si="109">F32+G32</f>
        <v>20042.774000000001</v>
      </c>
      <c r="I32" s="35"/>
      <c r="J32" s="35">
        <f t="shared" ref="J32:J35" si="110">H32+I32</f>
        <v>20042.774000000001</v>
      </c>
      <c r="K32" s="35"/>
      <c r="L32" s="35">
        <f t="shared" ref="L32:L35" si="111">J32+K32</f>
        <v>20042.774000000001</v>
      </c>
      <c r="M32" s="35"/>
      <c r="N32" s="35">
        <f t="shared" ref="N32:N35" si="112">L32+M32</f>
        <v>20042.774000000001</v>
      </c>
      <c r="O32" s="78"/>
      <c r="P32" s="35">
        <f t="shared" ref="P32:P35" si="113">N32+O32</f>
        <v>20042.774000000001</v>
      </c>
      <c r="Q32" s="35"/>
      <c r="R32" s="35">
        <f t="shared" ref="R32:R35" si="114">P32+Q32</f>
        <v>20042.774000000001</v>
      </c>
      <c r="S32" s="35">
        <v>-180</v>
      </c>
      <c r="T32" s="35">
        <f t="shared" ref="T32:T35" si="115">R32+S32</f>
        <v>19862.774000000001</v>
      </c>
      <c r="U32" s="35"/>
      <c r="V32" s="35">
        <f t="shared" ref="V32:V35" si="116">T32+U32</f>
        <v>19862.774000000001</v>
      </c>
      <c r="W32" s="35">
        <v>-43.262999999999998</v>
      </c>
      <c r="X32" s="35">
        <f t="shared" ref="X32:X35" si="117">V32+W32</f>
        <v>19819.511000000002</v>
      </c>
      <c r="Y32" s="35"/>
      <c r="Z32" s="35">
        <f t="shared" ref="Z32:Z35" si="118">X32+Y32</f>
        <v>19819.511000000002</v>
      </c>
      <c r="AA32" s="35"/>
      <c r="AB32" s="35">
        <f t="shared" ref="AB32:AB35" si="119">Z32+AA32</f>
        <v>19819.511000000002</v>
      </c>
      <c r="AC32" s="35"/>
      <c r="AD32" s="35">
        <f t="shared" ref="AD32:AD35" si="120">AB32+AC32</f>
        <v>19819.511000000002</v>
      </c>
      <c r="AE32" s="35"/>
      <c r="AF32" s="35">
        <f t="shared" ref="AF32:AF35" si="121">AD32+AE32</f>
        <v>19819.511000000002</v>
      </c>
      <c r="AG32" s="35"/>
      <c r="AH32" s="35">
        <f t="shared" ref="AH32:AH35" si="122">AF32+AG32</f>
        <v>19819.511000000002</v>
      </c>
      <c r="AI32" s="35"/>
      <c r="AJ32" s="35">
        <f t="shared" ref="AJ32:AJ35" si="123">AH32+AI32</f>
        <v>19819.511000000002</v>
      </c>
      <c r="AK32" s="35"/>
      <c r="AL32" s="35">
        <f t="shared" ref="AL32:AL35" si="124">AJ32+AK32</f>
        <v>19819.511000000002</v>
      </c>
      <c r="AM32" s="35"/>
      <c r="AN32" s="35">
        <f t="shared" ref="AN32:AN35" si="125">AL32+AM32</f>
        <v>19819.511000000002</v>
      </c>
      <c r="AO32" s="46"/>
      <c r="AP32" s="35">
        <f t="shared" ref="AP32:AP35" si="126">AN32+AO32</f>
        <v>19819.511000000002</v>
      </c>
      <c r="AQ32" s="35"/>
      <c r="AR32" s="35"/>
      <c r="AS32" s="35">
        <f t="shared" si="19"/>
        <v>0</v>
      </c>
      <c r="AT32" s="35"/>
      <c r="AU32" s="35">
        <f t="shared" ref="AU32:AU35" si="127">AS32+AT32</f>
        <v>0</v>
      </c>
      <c r="AV32" s="35"/>
      <c r="AW32" s="35">
        <f t="shared" ref="AW32:AW35" si="128">AU32+AV32</f>
        <v>0</v>
      </c>
      <c r="AX32" s="35"/>
      <c r="AY32" s="35">
        <f t="shared" ref="AY32:AY35" si="129">AW32+AX32</f>
        <v>0</v>
      </c>
      <c r="AZ32" s="35"/>
      <c r="BA32" s="35">
        <f t="shared" ref="BA32:BA35" si="130">AY32+AZ32</f>
        <v>0</v>
      </c>
      <c r="BB32" s="35"/>
      <c r="BC32" s="35">
        <f t="shared" ref="BC32:BC35" si="131">BA32+BB32</f>
        <v>0</v>
      </c>
      <c r="BD32" s="35"/>
      <c r="BE32" s="35">
        <f t="shared" ref="BE32:BE35" si="132">BC32+BD32</f>
        <v>0</v>
      </c>
      <c r="BF32" s="35"/>
      <c r="BG32" s="35">
        <f t="shared" ref="BG32:BG35" si="133">BE32+BF32</f>
        <v>0</v>
      </c>
      <c r="BH32" s="35"/>
      <c r="BI32" s="35">
        <f t="shared" ref="BI32:BI35" si="134">BG32+BH32</f>
        <v>0</v>
      </c>
      <c r="BJ32" s="35"/>
      <c r="BK32" s="35">
        <f t="shared" ref="BK32:BK35" si="135">BI32+BJ32</f>
        <v>0</v>
      </c>
      <c r="BL32" s="35"/>
      <c r="BM32" s="35">
        <f t="shared" ref="BM32:BM35" si="136">BK32+BL32</f>
        <v>0</v>
      </c>
      <c r="BN32" s="35"/>
      <c r="BO32" s="35">
        <f t="shared" ref="BO32:BO35" si="137">BM32+BN32</f>
        <v>0</v>
      </c>
      <c r="BP32" s="35"/>
      <c r="BQ32" s="35">
        <f t="shared" ref="BQ32:BQ35" si="138">BO32+BP32</f>
        <v>0</v>
      </c>
      <c r="BR32" s="35"/>
      <c r="BS32" s="35">
        <f t="shared" ref="BS32:BS35" si="139">BQ32+BR32</f>
        <v>0</v>
      </c>
      <c r="BT32" s="46"/>
      <c r="BU32" s="35">
        <f t="shared" ref="BU32:BU35" si="140">BS32+BT32</f>
        <v>0</v>
      </c>
      <c r="BV32" s="35"/>
      <c r="BW32" s="35"/>
      <c r="BX32" s="35">
        <f t="shared" si="34"/>
        <v>0</v>
      </c>
      <c r="BY32" s="35"/>
      <c r="BZ32" s="35">
        <f t="shared" ref="BZ32:BZ35" si="141">BX32+BY32</f>
        <v>0</v>
      </c>
      <c r="CA32" s="35"/>
      <c r="CB32" s="35">
        <f t="shared" ref="CB32:CB35" si="142">BZ32+CA32</f>
        <v>0</v>
      </c>
      <c r="CC32" s="35"/>
      <c r="CD32" s="35">
        <f t="shared" ref="CD32:CD35" si="143">CB32+CC32</f>
        <v>0</v>
      </c>
      <c r="CE32" s="35"/>
      <c r="CF32" s="35">
        <f t="shared" ref="CF32:CF35" si="144">CD32+CE32</f>
        <v>0</v>
      </c>
      <c r="CG32" s="35"/>
      <c r="CH32" s="35">
        <f t="shared" ref="CH32:CH35" si="145">CF32+CG32</f>
        <v>0</v>
      </c>
      <c r="CI32" s="35"/>
      <c r="CJ32" s="35">
        <f t="shared" ref="CJ32:CJ35" si="146">CH32+CI32</f>
        <v>0</v>
      </c>
      <c r="CK32" s="35"/>
      <c r="CL32" s="35">
        <f t="shared" ref="CL32:CL35" si="147">CJ32+CK32</f>
        <v>0</v>
      </c>
      <c r="CM32" s="35"/>
      <c r="CN32" s="35">
        <f t="shared" ref="CN32:CN35" si="148">CL32+CM32</f>
        <v>0</v>
      </c>
      <c r="CO32" s="35"/>
      <c r="CP32" s="35">
        <f t="shared" ref="CP32:CP35" si="149">CN32+CO32</f>
        <v>0</v>
      </c>
      <c r="CQ32" s="35"/>
      <c r="CR32" s="35">
        <f t="shared" ref="CR32:CR35" si="150">CP32+CQ32</f>
        <v>0</v>
      </c>
      <c r="CS32" s="46"/>
      <c r="CT32" s="35">
        <f t="shared" ref="CT32:CT35" si="151">CR32+CS32</f>
        <v>0</v>
      </c>
      <c r="CU32" s="39" t="s">
        <v>298</v>
      </c>
      <c r="CV32" s="23" t="s">
        <v>49</v>
      </c>
      <c r="CW32" s="11"/>
    </row>
    <row r="33" spans="1:101" hidden="1" x14ac:dyDescent="0.3">
      <c r="A33" s="1"/>
      <c r="B33" s="43" t="s">
        <v>12</v>
      </c>
      <c r="C33" s="6"/>
      <c r="D33" s="34">
        <v>72101.7</v>
      </c>
      <c r="E33" s="35">
        <f>-9107.2-62994.5</f>
        <v>-72101.7</v>
      </c>
      <c r="F33" s="35">
        <f t="shared" si="0"/>
        <v>0</v>
      </c>
      <c r="G33" s="35"/>
      <c r="H33" s="35">
        <f t="shared" si="109"/>
        <v>0</v>
      </c>
      <c r="I33" s="35"/>
      <c r="J33" s="35">
        <f t="shared" si="110"/>
        <v>0</v>
      </c>
      <c r="K33" s="35"/>
      <c r="L33" s="35">
        <f t="shared" si="111"/>
        <v>0</v>
      </c>
      <c r="M33" s="35"/>
      <c r="N33" s="35">
        <f t="shared" si="112"/>
        <v>0</v>
      </c>
      <c r="O33" s="78"/>
      <c r="P33" s="35">
        <f t="shared" si="113"/>
        <v>0</v>
      </c>
      <c r="Q33" s="35"/>
      <c r="R33" s="35">
        <f t="shared" si="114"/>
        <v>0</v>
      </c>
      <c r="S33" s="35"/>
      <c r="T33" s="35">
        <f t="shared" si="115"/>
        <v>0</v>
      </c>
      <c r="U33" s="35"/>
      <c r="V33" s="35">
        <f t="shared" si="116"/>
        <v>0</v>
      </c>
      <c r="W33" s="35"/>
      <c r="X33" s="35">
        <f t="shared" si="117"/>
        <v>0</v>
      </c>
      <c r="Y33" s="35"/>
      <c r="Z33" s="35">
        <f t="shared" si="118"/>
        <v>0</v>
      </c>
      <c r="AA33" s="35"/>
      <c r="AB33" s="35">
        <f t="shared" si="119"/>
        <v>0</v>
      </c>
      <c r="AC33" s="35"/>
      <c r="AD33" s="35">
        <f t="shared" si="120"/>
        <v>0</v>
      </c>
      <c r="AE33" s="35"/>
      <c r="AF33" s="35">
        <f t="shared" si="121"/>
        <v>0</v>
      </c>
      <c r="AG33" s="35"/>
      <c r="AH33" s="35">
        <f t="shared" si="122"/>
        <v>0</v>
      </c>
      <c r="AI33" s="35"/>
      <c r="AJ33" s="35">
        <f t="shared" si="123"/>
        <v>0</v>
      </c>
      <c r="AK33" s="35"/>
      <c r="AL33" s="35">
        <f t="shared" si="124"/>
        <v>0</v>
      </c>
      <c r="AM33" s="35"/>
      <c r="AN33" s="35">
        <f t="shared" si="125"/>
        <v>0</v>
      </c>
      <c r="AO33" s="46"/>
      <c r="AP33" s="35">
        <f t="shared" si="126"/>
        <v>0</v>
      </c>
      <c r="AQ33" s="35">
        <v>0</v>
      </c>
      <c r="AR33" s="35"/>
      <c r="AS33" s="35">
        <f t="shared" si="19"/>
        <v>0</v>
      </c>
      <c r="AT33" s="35"/>
      <c r="AU33" s="35">
        <f t="shared" si="127"/>
        <v>0</v>
      </c>
      <c r="AV33" s="35"/>
      <c r="AW33" s="35">
        <f t="shared" si="128"/>
        <v>0</v>
      </c>
      <c r="AX33" s="35"/>
      <c r="AY33" s="35">
        <f t="shared" si="129"/>
        <v>0</v>
      </c>
      <c r="AZ33" s="35"/>
      <c r="BA33" s="35">
        <f t="shared" si="130"/>
        <v>0</v>
      </c>
      <c r="BB33" s="35"/>
      <c r="BC33" s="35">
        <f t="shared" si="131"/>
        <v>0</v>
      </c>
      <c r="BD33" s="35"/>
      <c r="BE33" s="35">
        <f t="shared" si="132"/>
        <v>0</v>
      </c>
      <c r="BF33" s="35"/>
      <c r="BG33" s="35">
        <f t="shared" si="133"/>
        <v>0</v>
      </c>
      <c r="BH33" s="35"/>
      <c r="BI33" s="35">
        <f t="shared" si="134"/>
        <v>0</v>
      </c>
      <c r="BJ33" s="35"/>
      <c r="BK33" s="35">
        <f t="shared" si="135"/>
        <v>0</v>
      </c>
      <c r="BL33" s="35"/>
      <c r="BM33" s="35">
        <f t="shared" si="136"/>
        <v>0</v>
      </c>
      <c r="BN33" s="35"/>
      <c r="BO33" s="35">
        <f t="shared" si="137"/>
        <v>0</v>
      </c>
      <c r="BP33" s="35"/>
      <c r="BQ33" s="35">
        <f t="shared" si="138"/>
        <v>0</v>
      </c>
      <c r="BR33" s="35"/>
      <c r="BS33" s="35">
        <f t="shared" si="139"/>
        <v>0</v>
      </c>
      <c r="BT33" s="46"/>
      <c r="BU33" s="35">
        <f t="shared" si="140"/>
        <v>0</v>
      </c>
      <c r="BV33" s="35">
        <v>0</v>
      </c>
      <c r="BW33" s="35"/>
      <c r="BX33" s="35">
        <f t="shared" si="34"/>
        <v>0</v>
      </c>
      <c r="BY33" s="35"/>
      <c r="BZ33" s="35">
        <f t="shared" si="141"/>
        <v>0</v>
      </c>
      <c r="CA33" s="35"/>
      <c r="CB33" s="35">
        <f t="shared" si="142"/>
        <v>0</v>
      </c>
      <c r="CC33" s="35"/>
      <c r="CD33" s="35">
        <f t="shared" si="143"/>
        <v>0</v>
      </c>
      <c r="CE33" s="35"/>
      <c r="CF33" s="35">
        <f t="shared" si="144"/>
        <v>0</v>
      </c>
      <c r="CG33" s="35"/>
      <c r="CH33" s="35">
        <f t="shared" si="145"/>
        <v>0</v>
      </c>
      <c r="CI33" s="35"/>
      <c r="CJ33" s="35">
        <f t="shared" si="146"/>
        <v>0</v>
      </c>
      <c r="CK33" s="35"/>
      <c r="CL33" s="35">
        <f t="shared" si="147"/>
        <v>0</v>
      </c>
      <c r="CM33" s="35"/>
      <c r="CN33" s="35">
        <f t="shared" si="148"/>
        <v>0</v>
      </c>
      <c r="CO33" s="35"/>
      <c r="CP33" s="35">
        <f t="shared" si="149"/>
        <v>0</v>
      </c>
      <c r="CQ33" s="35"/>
      <c r="CR33" s="35">
        <f t="shared" si="150"/>
        <v>0</v>
      </c>
      <c r="CS33" s="46"/>
      <c r="CT33" s="35">
        <f t="shared" si="151"/>
        <v>0</v>
      </c>
      <c r="CU33" s="29" t="s">
        <v>213</v>
      </c>
      <c r="CV33" s="23" t="s">
        <v>49</v>
      </c>
      <c r="CW33" s="11"/>
    </row>
    <row r="34" spans="1:101" hidden="1" x14ac:dyDescent="0.3">
      <c r="A34" s="1"/>
      <c r="B34" s="41" t="s">
        <v>27</v>
      </c>
      <c r="C34" s="43"/>
      <c r="D34" s="34">
        <v>188983.4</v>
      </c>
      <c r="E34" s="35">
        <v>-188983.4</v>
      </c>
      <c r="F34" s="35">
        <f t="shared" si="0"/>
        <v>0</v>
      </c>
      <c r="G34" s="35"/>
      <c r="H34" s="35">
        <f t="shared" si="109"/>
        <v>0</v>
      </c>
      <c r="I34" s="35"/>
      <c r="J34" s="35">
        <f t="shared" si="110"/>
        <v>0</v>
      </c>
      <c r="K34" s="35"/>
      <c r="L34" s="35">
        <f t="shared" si="111"/>
        <v>0</v>
      </c>
      <c r="M34" s="35"/>
      <c r="N34" s="35">
        <f t="shared" si="112"/>
        <v>0</v>
      </c>
      <c r="O34" s="78"/>
      <c r="P34" s="35">
        <f t="shared" si="113"/>
        <v>0</v>
      </c>
      <c r="Q34" s="35"/>
      <c r="R34" s="35">
        <f t="shared" si="114"/>
        <v>0</v>
      </c>
      <c r="S34" s="35"/>
      <c r="T34" s="35">
        <f t="shared" si="115"/>
        <v>0</v>
      </c>
      <c r="U34" s="35"/>
      <c r="V34" s="35">
        <f t="shared" si="116"/>
        <v>0</v>
      </c>
      <c r="W34" s="35"/>
      <c r="X34" s="35">
        <f t="shared" si="117"/>
        <v>0</v>
      </c>
      <c r="Y34" s="35"/>
      <c r="Z34" s="35">
        <f t="shared" si="118"/>
        <v>0</v>
      </c>
      <c r="AA34" s="35"/>
      <c r="AB34" s="35">
        <f t="shared" si="119"/>
        <v>0</v>
      </c>
      <c r="AC34" s="35"/>
      <c r="AD34" s="35">
        <f t="shared" si="120"/>
        <v>0</v>
      </c>
      <c r="AE34" s="35"/>
      <c r="AF34" s="35">
        <f t="shared" si="121"/>
        <v>0</v>
      </c>
      <c r="AG34" s="35"/>
      <c r="AH34" s="35">
        <f t="shared" si="122"/>
        <v>0</v>
      </c>
      <c r="AI34" s="35"/>
      <c r="AJ34" s="35">
        <f t="shared" si="123"/>
        <v>0</v>
      </c>
      <c r="AK34" s="35"/>
      <c r="AL34" s="35">
        <f t="shared" si="124"/>
        <v>0</v>
      </c>
      <c r="AM34" s="35"/>
      <c r="AN34" s="35">
        <f t="shared" si="125"/>
        <v>0</v>
      </c>
      <c r="AO34" s="46"/>
      <c r="AP34" s="35">
        <f t="shared" si="126"/>
        <v>0</v>
      </c>
      <c r="AQ34" s="35">
        <v>0</v>
      </c>
      <c r="AR34" s="35"/>
      <c r="AS34" s="35">
        <f t="shared" si="19"/>
        <v>0</v>
      </c>
      <c r="AT34" s="35"/>
      <c r="AU34" s="35">
        <f t="shared" si="127"/>
        <v>0</v>
      </c>
      <c r="AV34" s="35"/>
      <c r="AW34" s="35">
        <f t="shared" si="128"/>
        <v>0</v>
      </c>
      <c r="AX34" s="35"/>
      <c r="AY34" s="35">
        <f t="shared" si="129"/>
        <v>0</v>
      </c>
      <c r="AZ34" s="35"/>
      <c r="BA34" s="35">
        <f t="shared" si="130"/>
        <v>0</v>
      </c>
      <c r="BB34" s="35"/>
      <c r="BC34" s="35">
        <f t="shared" si="131"/>
        <v>0</v>
      </c>
      <c r="BD34" s="35"/>
      <c r="BE34" s="35">
        <f t="shared" si="132"/>
        <v>0</v>
      </c>
      <c r="BF34" s="35"/>
      <c r="BG34" s="35">
        <f t="shared" si="133"/>
        <v>0</v>
      </c>
      <c r="BH34" s="35"/>
      <c r="BI34" s="35">
        <f t="shared" si="134"/>
        <v>0</v>
      </c>
      <c r="BJ34" s="35"/>
      <c r="BK34" s="35">
        <f t="shared" si="135"/>
        <v>0</v>
      </c>
      <c r="BL34" s="35"/>
      <c r="BM34" s="35">
        <f t="shared" si="136"/>
        <v>0</v>
      </c>
      <c r="BN34" s="35"/>
      <c r="BO34" s="35">
        <f t="shared" si="137"/>
        <v>0</v>
      </c>
      <c r="BP34" s="35"/>
      <c r="BQ34" s="35">
        <f t="shared" si="138"/>
        <v>0</v>
      </c>
      <c r="BR34" s="35"/>
      <c r="BS34" s="35">
        <f t="shared" si="139"/>
        <v>0</v>
      </c>
      <c r="BT34" s="46"/>
      <c r="BU34" s="35">
        <f t="shared" si="140"/>
        <v>0</v>
      </c>
      <c r="BV34" s="35">
        <v>0</v>
      </c>
      <c r="BW34" s="35"/>
      <c r="BX34" s="35">
        <f t="shared" si="34"/>
        <v>0</v>
      </c>
      <c r="BY34" s="35"/>
      <c r="BZ34" s="35">
        <f t="shared" si="141"/>
        <v>0</v>
      </c>
      <c r="CA34" s="35"/>
      <c r="CB34" s="35">
        <f t="shared" si="142"/>
        <v>0</v>
      </c>
      <c r="CC34" s="35"/>
      <c r="CD34" s="35">
        <f t="shared" si="143"/>
        <v>0</v>
      </c>
      <c r="CE34" s="35"/>
      <c r="CF34" s="35">
        <f t="shared" si="144"/>
        <v>0</v>
      </c>
      <c r="CG34" s="35"/>
      <c r="CH34" s="35">
        <f t="shared" si="145"/>
        <v>0</v>
      </c>
      <c r="CI34" s="35"/>
      <c r="CJ34" s="35">
        <f t="shared" si="146"/>
        <v>0</v>
      </c>
      <c r="CK34" s="35"/>
      <c r="CL34" s="35">
        <f t="shared" si="147"/>
        <v>0</v>
      </c>
      <c r="CM34" s="35"/>
      <c r="CN34" s="35">
        <f t="shared" si="148"/>
        <v>0</v>
      </c>
      <c r="CO34" s="35"/>
      <c r="CP34" s="35">
        <f t="shared" si="149"/>
        <v>0</v>
      </c>
      <c r="CQ34" s="35"/>
      <c r="CR34" s="35">
        <f t="shared" si="150"/>
        <v>0</v>
      </c>
      <c r="CS34" s="46"/>
      <c r="CT34" s="35">
        <f t="shared" si="151"/>
        <v>0</v>
      </c>
      <c r="CU34" s="29" t="s">
        <v>212</v>
      </c>
      <c r="CV34" s="23" t="s">
        <v>49</v>
      </c>
      <c r="CW34" s="11"/>
    </row>
    <row r="35" spans="1:101" ht="37.5" hidden="1" x14ac:dyDescent="0.3">
      <c r="A35" s="1" t="s">
        <v>69</v>
      </c>
      <c r="B35" s="41" t="s">
        <v>296</v>
      </c>
      <c r="C35" s="43" t="s">
        <v>11</v>
      </c>
      <c r="D35" s="34">
        <f>D37+D38</f>
        <v>54989.2</v>
      </c>
      <c r="E35" s="35">
        <f>E37+E38</f>
        <v>-54989.2</v>
      </c>
      <c r="F35" s="35">
        <f t="shared" si="0"/>
        <v>0</v>
      </c>
      <c r="G35" s="35">
        <f>G37+G38</f>
        <v>0</v>
      </c>
      <c r="H35" s="35">
        <f t="shared" si="109"/>
        <v>0</v>
      </c>
      <c r="I35" s="35">
        <f>I37+I38</f>
        <v>0</v>
      </c>
      <c r="J35" s="35">
        <f t="shared" si="110"/>
        <v>0</v>
      </c>
      <c r="K35" s="35">
        <f>K37+K38</f>
        <v>0</v>
      </c>
      <c r="L35" s="35">
        <f t="shared" si="111"/>
        <v>0</v>
      </c>
      <c r="M35" s="35">
        <f>M37+M38</f>
        <v>0</v>
      </c>
      <c r="N35" s="35">
        <f t="shared" si="112"/>
        <v>0</v>
      </c>
      <c r="O35" s="78">
        <f>O37+O38</f>
        <v>0</v>
      </c>
      <c r="P35" s="35">
        <f t="shared" si="113"/>
        <v>0</v>
      </c>
      <c r="Q35" s="35">
        <f>Q37+Q38</f>
        <v>0</v>
      </c>
      <c r="R35" s="35">
        <f t="shared" si="114"/>
        <v>0</v>
      </c>
      <c r="S35" s="35">
        <f>S37+S38</f>
        <v>0</v>
      </c>
      <c r="T35" s="35">
        <f t="shared" si="115"/>
        <v>0</v>
      </c>
      <c r="U35" s="35">
        <f>U37+U38</f>
        <v>0</v>
      </c>
      <c r="V35" s="35">
        <f t="shared" si="116"/>
        <v>0</v>
      </c>
      <c r="W35" s="35">
        <f>W37+W38</f>
        <v>0</v>
      </c>
      <c r="X35" s="35">
        <f t="shared" si="117"/>
        <v>0</v>
      </c>
      <c r="Y35" s="35">
        <f>Y37+Y38</f>
        <v>0</v>
      </c>
      <c r="Z35" s="35">
        <f t="shared" si="118"/>
        <v>0</v>
      </c>
      <c r="AA35" s="35">
        <f>AA37+AA38</f>
        <v>0</v>
      </c>
      <c r="AB35" s="35">
        <f t="shared" si="119"/>
        <v>0</v>
      </c>
      <c r="AC35" s="35">
        <f>AC37+AC38</f>
        <v>0</v>
      </c>
      <c r="AD35" s="35">
        <f t="shared" si="120"/>
        <v>0</v>
      </c>
      <c r="AE35" s="35">
        <f>AE37+AE38</f>
        <v>0</v>
      </c>
      <c r="AF35" s="35">
        <f t="shared" si="121"/>
        <v>0</v>
      </c>
      <c r="AG35" s="35">
        <f>AG37+AG38</f>
        <v>0</v>
      </c>
      <c r="AH35" s="35">
        <f t="shared" si="122"/>
        <v>0</v>
      </c>
      <c r="AI35" s="35">
        <f>AI37+AI38</f>
        <v>0</v>
      </c>
      <c r="AJ35" s="35">
        <f t="shared" si="123"/>
        <v>0</v>
      </c>
      <c r="AK35" s="35">
        <f>AK37+AK38</f>
        <v>0</v>
      </c>
      <c r="AL35" s="35">
        <f t="shared" si="124"/>
        <v>0</v>
      </c>
      <c r="AM35" s="35">
        <f>AM37+AM38</f>
        <v>0</v>
      </c>
      <c r="AN35" s="35">
        <f t="shared" si="125"/>
        <v>0</v>
      </c>
      <c r="AO35" s="46">
        <f>AO37+AO38</f>
        <v>0</v>
      </c>
      <c r="AP35" s="35">
        <f t="shared" si="126"/>
        <v>0</v>
      </c>
      <c r="AQ35" s="35">
        <f t="shared" ref="AQ35:BV35" si="152">AQ37+AQ38</f>
        <v>0</v>
      </c>
      <c r="AR35" s="35">
        <f t="shared" ref="AR35:AT35" si="153">AR37+AR38</f>
        <v>0</v>
      </c>
      <c r="AS35" s="35">
        <f t="shared" si="19"/>
        <v>0</v>
      </c>
      <c r="AT35" s="35">
        <f t="shared" si="153"/>
        <v>0</v>
      </c>
      <c r="AU35" s="35">
        <f t="shared" si="127"/>
        <v>0</v>
      </c>
      <c r="AV35" s="35">
        <f t="shared" ref="AV35:AX35" si="154">AV37+AV38</f>
        <v>0</v>
      </c>
      <c r="AW35" s="35">
        <f t="shared" si="128"/>
        <v>0</v>
      </c>
      <c r="AX35" s="35">
        <f t="shared" si="154"/>
        <v>0</v>
      </c>
      <c r="AY35" s="35">
        <f t="shared" si="129"/>
        <v>0</v>
      </c>
      <c r="AZ35" s="35">
        <f t="shared" ref="AZ35:BB35" si="155">AZ37+AZ38</f>
        <v>0</v>
      </c>
      <c r="BA35" s="35">
        <f t="shared" si="130"/>
        <v>0</v>
      </c>
      <c r="BB35" s="35">
        <f t="shared" si="155"/>
        <v>0</v>
      </c>
      <c r="BC35" s="35">
        <f t="shared" si="131"/>
        <v>0</v>
      </c>
      <c r="BD35" s="35">
        <f t="shared" ref="BD35:BF35" si="156">BD37+BD38</f>
        <v>0</v>
      </c>
      <c r="BE35" s="35">
        <f t="shared" si="132"/>
        <v>0</v>
      </c>
      <c r="BF35" s="35">
        <f t="shared" si="156"/>
        <v>0</v>
      </c>
      <c r="BG35" s="35">
        <f t="shared" si="133"/>
        <v>0</v>
      </c>
      <c r="BH35" s="35">
        <f t="shared" ref="BH35:BJ35" si="157">BH37+BH38</f>
        <v>0</v>
      </c>
      <c r="BI35" s="35">
        <f t="shared" si="134"/>
        <v>0</v>
      </c>
      <c r="BJ35" s="35">
        <f t="shared" si="157"/>
        <v>0</v>
      </c>
      <c r="BK35" s="35">
        <f t="shared" si="135"/>
        <v>0</v>
      </c>
      <c r="BL35" s="35">
        <f t="shared" ref="BL35:BN35" si="158">BL37+BL38</f>
        <v>0</v>
      </c>
      <c r="BM35" s="35">
        <f t="shared" si="136"/>
        <v>0</v>
      </c>
      <c r="BN35" s="35">
        <f t="shared" si="158"/>
        <v>0</v>
      </c>
      <c r="BO35" s="35">
        <f t="shared" si="137"/>
        <v>0</v>
      </c>
      <c r="BP35" s="35">
        <f t="shared" ref="BP35:BR35" si="159">BP37+BP38</f>
        <v>0</v>
      </c>
      <c r="BQ35" s="35">
        <f t="shared" si="138"/>
        <v>0</v>
      </c>
      <c r="BR35" s="35">
        <f t="shared" si="159"/>
        <v>0</v>
      </c>
      <c r="BS35" s="35">
        <f t="shared" si="139"/>
        <v>0</v>
      </c>
      <c r="BT35" s="46">
        <f t="shared" ref="BT35" si="160">BT37+BT38</f>
        <v>0</v>
      </c>
      <c r="BU35" s="35">
        <f t="shared" si="140"/>
        <v>0</v>
      </c>
      <c r="BV35" s="35">
        <f t="shared" si="152"/>
        <v>0</v>
      </c>
      <c r="BW35" s="35">
        <f>BW37+BW38</f>
        <v>0</v>
      </c>
      <c r="BX35" s="35">
        <f t="shared" si="34"/>
        <v>0</v>
      </c>
      <c r="BY35" s="35">
        <f>BY37+BY38</f>
        <v>0</v>
      </c>
      <c r="BZ35" s="35">
        <f t="shared" si="141"/>
        <v>0</v>
      </c>
      <c r="CA35" s="35">
        <f>CA37+CA38</f>
        <v>0</v>
      </c>
      <c r="CB35" s="35">
        <f t="shared" si="142"/>
        <v>0</v>
      </c>
      <c r="CC35" s="35">
        <f>CC37+CC38</f>
        <v>0</v>
      </c>
      <c r="CD35" s="35">
        <f t="shared" si="143"/>
        <v>0</v>
      </c>
      <c r="CE35" s="35">
        <f>CE37+CE38</f>
        <v>0</v>
      </c>
      <c r="CF35" s="35">
        <f t="shared" si="144"/>
        <v>0</v>
      </c>
      <c r="CG35" s="35">
        <f>CG37+CG38</f>
        <v>0</v>
      </c>
      <c r="CH35" s="35">
        <f t="shared" si="145"/>
        <v>0</v>
      </c>
      <c r="CI35" s="35">
        <f>CI37+CI38</f>
        <v>0</v>
      </c>
      <c r="CJ35" s="35">
        <f t="shared" si="146"/>
        <v>0</v>
      </c>
      <c r="CK35" s="35">
        <f>CK37+CK38</f>
        <v>0</v>
      </c>
      <c r="CL35" s="35">
        <f t="shared" si="147"/>
        <v>0</v>
      </c>
      <c r="CM35" s="35">
        <f>CM37+CM38</f>
        <v>0</v>
      </c>
      <c r="CN35" s="35">
        <f t="shared" si="148"/>
        <v>0</v>
      </c>
      <c r="CO35" s="35">
        <f>CO37+CO38</f>
        <v>0</v>
      </c>
      <c r="CP35" s="35">
        <f t="shared" si="149"/>
        <v>0</v>
      </c>
      <c r="CQ35" s="35">
        <f>CQ37+CQ38</f>
        <v>0</v>
      </c>
      <c r="CR35" s="35">
        <f t="shared" si="150"/>
        <v>0</v>
      </c>
      <c r="CS35" s="46">
        <f>CS37+CS38</f>
        <v>0</v>
      </c>
      <c r="CT35" s="35">
        <f t="shared" si="151"/>
        <v>0</v>
      </c>
      <c r="CU35" s="29"/>
      <c r="CV35" s="23" t="s">
        <v>49</v>
      </c>
      <c r="CW35" s="11"/>
    </row>
    <row r="36" spans="1:101" hidden="1" x14ac:dyDescent="0.3">
      <c r="A36" s="40"/>
      <c r="B36" s="7" t="s">
        <v>5</v>
      </c>
      <c r="C36" s="43"/>
      <c r="D36" s="34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78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46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46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46"/>
      <c r="CT36" s="35"/>
      <c r="CU36" s="29"/>
      <c r="CV36" s="23" t="s">
        <v>49</v>
      </c>
      <c r="CW36" s="11"/>
    </row>
    <row r="37" spans="1:101" hidden="1" x14ac:dyDescent="0.3">
      <c r="A37" s="40"/>
      <c r="B37" s="43" t="s">
        <v>12</v>
      </c>
      <c r="C37" s="43"/>
      <c r="D37" s="34">
        <v>13747.3</v>
      </c>
      <c r="E37" s="35">
        <v>-13747.3</v>
      </c>
      <c r="F37" s="35">
        <f t="shared" si="0"/>
        <v>0</v>
      </c>
      <c r="G37" s="35"/>
      <c r="H37" s="35">
        <f t="shared" ref="H37:H40" si="161">F37+G37</f>
        <v>0</v>
      </c>
      <c r="I37" s="35"/>
      <c r="J37" s="35">
        <f t="shared" ref="J37:J40" si="162">H37+I37</f>
        <v>0</v>
      </c>
      <c r="K37" s="35"/>
      <c r="L37" s="35">
        <f t="shared" ref="L37:L40" si="163">J37+K37</f>
        <v>0</v>
      </c>
      <c r="M37" s="35"/>
      <c r="N37" s="35">
        <f t="shared" ref="N37:N40" si="164">L37+M37</f>
        <v>0</v>
      </c>
      <c r="O37" s="78"/>
      <c r="P37" s="35">
        <f t="shared" ref="P37:P40" si="165">N37+O37</f>
        <v>0</v>
      </c>
      <c r="Q37" s="35"/>
      <c r="R37" s="35">
        <f t="shared" ref="R37:R40" si="166">P37+Q37</f>
        <v>0</v>
      </c>
      <c r="S37" s="35"/>
      <c r="T37" s="35">
        <f t="shared" ref="T37:T40" si="167">R37+S37</f>
        <v>0</v>
      </c>
      <c r="U37" s="35"/>
      <c r="V37" s="35">
        <f t="shared" ref="V37:V40" si="168">T37+U37</f>
        <v>0</v>
      </c>
      <c r="W37" s="35"/>
      <c r="X37" s="35">
        <f t="shared" ref="X37:X40" si="169">V37+W37</f>
        <v>0</v>
      </c>
      <c r="Y37" s="35"/>
      <c r="Z37" s="35">
        <f t="shared" ref="Z37:Z40" si="170">X37+Y37</f>
        <v>0</v>
      </c>
      <c r="AA37" s="35"/>
      <c r="AB37" s="35">
        <f t="shared" ref="AB37:AB40" si="171">Z37+AA37</f>
        <v>0</v>
      </c>
      <c r="AC37" s="35"/>
      <c r="AD37" s="35">
        <f t="shared" ref="AD37:AD40" si="172">AB37+AC37</f>
        <v>0</v>
      </c>
      <c r="AE37" s="35"/>
      <c r="AF37" s="35">
        <f t="shared" ref="AF37:AF40" si="173">AD37+AE37</f>
        <v>0</v>
      </c>
      <c r="AG37" s="35"/>
      <c r="AH37" s="35">
        <f t="shared" ref="AH37:AH40" si="174">AF37+AG37</f>
        <v>0</v>
      </c>
      <c r="AI37" s="35"/>
      <c r="AJ37" s="35">
        <f t="shared" ref="AJ37:AJ40" si="175">AH37+AI37</f>
        <v>0</v>
      </c>
      <c r="AK37" s="35"/>
      <c r="AL37" s="35">
        <f t="shared" ref="AL37:AL40" si="176">AJ37+AK37</f>
        <v>0</v>
      </c>
      <c r="AM37" s="35"/>
      <c r="AN37" s="35">
        <f t="shared" ref="AN37:AN40" si="177">AL37+AM37</f>
        <v>0</v>
      </c>
      <c r="AO37" s="46"/>
      <c r="AP37" s="35">
        <f t="shared" ref="AP37:AP40" si="178">AN37+AO37</f>
        <v>0</v>
      </c>
      <c r="AQ37" s="35">
        <v>0</v>
      </c>
      <c r="AR37" s="35"/>
      <c r="AS37" s="35">
        <f t="shared" si="19"/>
        <v>0</v>
      </c>
      <c r="AT37" s="35"/>
      <c r="AU37" s="35">
        <f t="shared" ref="AU37:AU40" si="179">AS37+AT37</f>
        <v>0</v>
      </c>
      <c r="AV37" s="35"/>
      <c r="AW37" s="35">
        <f t="shared" ref="AW37:AW40" si="180">AU37+AV37</f>
        <v>0</v>
      </c>
      <c r="AX37" s="35"/>
      <c r="AY37" s="35">
        <f t="shared" ref="AY37:AY40" si="181">AW37+AX37</f>
        <v>0</v>
      </c>
      <c r="AZ37" s="35"/>
      <c r="BA37" s="35">
        <f t="shared" ref="BA37:BA40" si="182">AY37+AZ37</f>
        <v>0</v>
      </c>
      <c r="BB37" s="35"/>
      <c r="BC37" s="35">
        <f t="shared" ref="BC37:BC40" si="183">BA37+BB37</f>
        <v>0</v>
      </c>
      <c r="BD37" s="35"/>
      <c r="BE37" s="35">
        <f t="shared" ref="BE37:BE40" si="184">BC37+BD37</f>
        <v>0</v>
      </c>
      <c r="BF37" s="35"/>
      <c r="BG37" s="35">
        <f t="shared" ref="BG37:BG40" si="185">BE37+BF37</f>
        <v>0</v>
      </c>
      <c r="BH37" s="35"/>
      <c r="BI37" s="35">
        <f t="shared" ref="BI37:BI40" si="186">BG37+BH37</f>
        <v>0</v>
      </c>
      <c r="BJ37" s="35"/>
      <c r="BK37" s="35">
        <f t="shared" ref="BK37:BK40" si="187">BI37+BJ37</f>
        <v>0</v>
      </c>
      <c r="BL37" s="35"/>
      <c r="BM37" s="35">
        <f t="shared" ref="BM37:BM40" si="188">BK37+BL37</f>
        <v>0</v>
      </c>
      <c r="BN37" s="35"/>
      <c r="BO37" s="35">
        <f t="shared" ref="BO37:BO40" si="189">BM37+BN37</f>
        <v>0</v>
      </c>
      <c r="BP37" s="35"/>
      <c r="BQ37" s="35">
        <f t="shared" ref="BQ37:BQ40" si="190">BO37+BP37</f>
        <v>0</v>
      </c>
      <c r="BR37" s="35"/>
      <c r="BS37" s="35">
        <f t="shared" ref="BS37:BS40" si="191">BQ37+BR37</f>
        <v>0</v>
      </c>
      <c r="BT37" s="46"/>
      <c r="BU37" s="35">
        <f t="shared" ref="BU37:BU40" si="192">BS37+BT37</f>
        <v>0</v>
      </c>
      <c r="BV37" s="35">
        <v>0</v>
      </c>
      <c r="BW37" s="35"/>
      <c r="BX37" s="35">
        <f t="shared" si="34"/>
        <v>0</v>
      </c>
      <c r="BY37" s="35"/>
      <c r="BZ37" s="35">
        <f t="shared" ref="BZ37:BZ40" si="193">BX37+BY37</f>
        <v>0</v>
      </c>
      <c r="CA37" s="35"/>
      <c r="CB37" s="35">
        <f t="shared" ref="CB37:CB40" si="194">BZ37+CA37</f>
        <v>0</v>
      </c>
      <c r="CC37" s="35"/>
      <c r="CD37" s="35">
        <f t="shared" ref="CD37:CD40" si="195">CB37+CC37</f>
        <v>0</v>
      </c>
      <c r="CE37" s="35"/>
      <c r="CF37" s="35">
        <f t="shared" ref="CF37:CF40" si="196">CD37+CE37</f>
        <v>0</v>
      </c>
      <c r="CG37" s="35"/>
      <c r="CH37" s="35">
        <f t="shared" ref="CH37:CH40" si="197">CF37+CG37</f>
        <v>0</v>
      </c>
      <c r="CI37" s="35"/>
      <c r="CJ37" s="35">
        <f t="shared" ref="CJ37:CJ40" si="198">CH37+CI37</f>
        <v>0</v>
      </c>
      <c r="CK37" s="35"/>
      <c r="CL37" s="35">
        <f t="shared" ref="CL37:CL40" si="199">CJ37+CK37</f>
        <v>0</v>
      </c>
      <c r="CM37" s="35"/>
      <c r="CN37" s="35">
        <f t="shared" ref="CN37:CN40" si="200">CL37+CM37</f>
        <v>0</v>
      </c>
      <c r="CO37" s="35"/>
      <c r="CP37" s="35">
        <f t="shared" ref="CP37:CP40" si="201">CN37+CO37</f>
        <v>0</v>
      </c>
      <c r="CQ37" s="35"/>
      <c r="CR37" s="35">
        <f t="shared" ref="CR37:CR40" si="202">CP37+CQ37</f>
        <v>0</v>
      </c>
      <c r="CS37" s="46"/>
      <c r="CT37" s="35">
        <f t="shared" ref="CT37:CT40" si="203">CR37+CS37</f>
        <v>0</v>
      </c>
      <c r="CU37" s="29" t="s">
        <v>212</v>
      </c>
      <c r="CV37" s="23" t="s">
        <v>49</v>
      </c>
      <c r="CW37" s="11"/>
    </row>
    <row r="38" spans="1:101" hidden="1" x14ac:dyDescent="0.3">
      <c r="A38" s="1"/>
      <c r="B38" s="41" t="s">
        <v>27</v>
      </c>
      <c r="C38" s="43"/>
      <c r="D38" s="34">
        <v>41241.9</v>
      </c>
      <c r="E38" s="35">
        <v>-41241.9</v>
      </c>
      <c r="F38" s="35">
        <f t="shared" si="0"/>
        <v>0</v>
      </c>
      <c r="G38" s="35"/>
      <c r="H38" s="35">
        <f t="shared" si="161"/>
        <v>0</v>
      </c>
      <c r="I38" s="35"/>
      <c r="J38" s="35">
        <f t="shared" si="162"/>
        <v>0</v>
      </c>
      <c r="K38" s="35"/>
      <c r="L38" s="35">
        <f t="shared" si="163"/>
        <v>0</v>
      </c>
      <c r="M38" s="35"/>
      <c r="N38" s="35">
        <f t="shared" si="164"/>
        <v>0</v>
      </c>
      <c r="O38" s="78"/>
      <c r="P38" s="35">
        <f t="shared" si="165"/>
        <v>0</v>
      </c>
      <c r="Q38" s="35"/>
      <c r="R38" s="35">
        <f t="shared" si="166"/>
        <v>0</v>
      </c>
      <c r="S38" s="35"/>
      <c r="T38" s="35">
        <f t="shared" si="167"/>
        <v>0</v>
      </c>
      <c r="U38" s="35"/>
      <c r="V38" s="35">
        <f t="shared" si="168"/>
        <v>0</v>
      </c>
      <c r="W38" s="35"/>
      <c r="X38" s="35">
        <f t="shared" si="169"/>
        <v>0</v>
      </c>
      <c r="Y38" s="35"/>
      <c r="Z38" s="35">
        <f t="shared" si="170"/>
        <v>0</v>
      </c>
      <c r="AA38" s="35"/>
      <c r="AB38" s="35">
        <f t="shared" si="171"/>
        <v>0</v>
      </c>
      <c r="AC38" s="35"/>
      <c r="AD38" s="35">
        <f t="shared" si="172"/>
        <v>0</v>
      </c>
      <c r="AE38" s="35"/>
      <c r="AF38" s="35">
        <f t="shared" si="173"/>
        <v>0</v>
      </c>
      <c r="AG38" s="35"/>
      <c r="AH38" s="35">
        <f t="shared" si="174"/>
        <v>0</v>
      </c>
      <c r="AI38" s="35"/>
      <c r="AJ38" s="35">
        <f t="shared" si="175"/>
        <v>0</v>
      </c>
      <c r="AK38" s="35"/>
      <c r="AL38" s="35">
        <f t="shared" si="176"/>
        <v>0</v>
      </c>
      <c r="AM38" s="35"/>
      <c r="AN38" s="35">
        <f t="shared" si="177"/>
        <v>0</v>
      </c>
      <c r="AO38" s="46"/>
      <c r="AP38" s="35">
        <f t="shared" si="178"/>
        <v>0</v>
      </c>
      <c r="AQ38" s="35">
        <v>0</v>
      </c>
      <c r="AR38" s="35"/>
      <c r="AS38" s="35">
        <f t="shared" si="19"/>
        <v>0</v>
      </c>
      <c r="AT38" s="35"/>
      <c r="AU38" s="35">
        <f t="shared" si="179"/>
        <v>0</v>
      </c>
      <c r="AV38" s="35"/>
      <c r="AW38" s="35">
        <f t="shared" si="180"/>
        <v>0</v>
      </c>
      <c r="AX38" s="35"/>
      <c r="AY38" s="35">
        <f t="shared" si="181"/>
        <v>0</v>
      </c>
      <c r="AZ38" s="35"/>
      <c r="BA38" s="35">
        <f t="shared" si="182"/>
        <v>0</v>
      </c>
      <c r="BB38" s="35"/>
      <c r="BC38" s="35">
        <f t="shared" si="183"/>
        <v>0</v>
      </c>
      <c r="BD38" s="35"/>
      <c r="BE38" s="35">
        <f t="shared" si="184"/>
        <v>0</v>
      </c>
      <c r="BF38" s="35"/>
      <c r="BG38" s="35">
        <f t="shared" si="185"/>
        <v>0</v>
      </c>
      <c r="BH38" s="35"/>
      <c r="BI38" s="35">
        <f t="shared" si="186"/>
        <v>0</v>
      </c>
      <c r="BJ38" s="35"/>
      <c r="BK38" s="35">
        <f t="shared" si="187"/>
        <v>0</v>
      </c>
      <c r="BL38" s="35"/>
      <c r="BM38" s="35">
        <f t="shared" si="188"/>
        <v>0</v>
      </c>
      <c r="BN38" s="35"/>
      <c r="BO38" s="35">
        <f t="shared" si="189"/>
        <v>0</v>
      </c>
      <c r="BP38" s="35"/>
      <c r="BQ38" s="35">
        <f t="shared" si="190"/>
        <v>0</v>
      </c>
      <c r="BR38" s="35"/>
      <c r="BS38" s="35">
        <f t="shared" si="191"/>
        <v>0</v>
      </c>
      <c r="BT38" s="46"/>
      <c r="BU38" s="35">
        <f t="shared" si="192"/>
        <v>0</v>
      </c>
      <c r="BV38" s="35">
        <v>0</v>
      </c>
      <c r="BW38" s="35"/>
      <c r="BX38" s="35">
        <f t="shared" si="34"/>
        <v>0</v>
      </c>
      <c r="BY38" s="35"/>
      <c r="BZ38" s="35">
        <f t="shared" si="193"/>
        <v>0</v>
      </c>
      <c r="CA38" s="35"/>
      <c r="CB38" s="35">
        <f t="shared" si="194"/>
        <v>0</v>
      </c>
      <c r="CC38" s="35"/>
      <c r="CD38" s="35">
        <f t="shared" si="195"/>
        <v>0</v>
      </c>
      <c r="CE38" s="35"/>
      <c r="CF38" s="35">
        <f t="shared" si="196"/>
        <v>0</v>
      </c>
      <c r="CG38" s="35"/>
      <c r="CH38" s="35">
        <f t="shared" si="197"/>
        <v>0</v>
      </c>
      <c r="CI38" s="35"/>
      <c r="CJ38" s="35">
        <f t="shared" si="198"/>
        <v>0</v>
      </c>
      <c r="CK38" s="35"/>
      <c r="CL38" s="35">
        <f t="shared" si="199"/>
        <v>0</v>
      </c>
      <c r="CM38" s="35"/>
      <c r="CN38" s="35">
        <f t="shared" si="200"/>
        <v>0</v>
      </c>
      <c r="CO38" s="35"/>
      <c r="CP38" s="35">
        <f t="shared" si="201"/>
        <v>0</v>
      </c>
      <c r="CQ38" s="35"/>
      <c r="CR38" s="35">
        <f t="shared" si="202"/>
        <v>0</v>
      </c>
      <c r="CS38" s="46"/>
      <c r="CT38" s="35">
        <f t="shared" si="203"/>
        <v>0</v>
      </c>
      <c r="CU38" s="29" t="s">
        <v>212</v>
      </c>
      <c r="CV38" s="23" t="s">
        <v>49</v>
      </c>
      <c r="CW38" s="11"/>
    </row>
    <row r="39" spans="1:101" ht="56.25" x14ac:dyDescent="0.3">
      <c r="A39" s="1" t="s">
        <v>69</v>
      </c>
      <c r="B39" s="59" t="s">
        <v>47</v>
      </c>
      <c r="C39" s="59" t="s">
        <v>32</v>
      </c>
      <c r="D39" s="34">
        <v>23476.5</v>
      </c>
      <c r="E39" s="35"/>
      <c r="F39" s="35">
        <f t="shared" si="0"/>
        <v>23476.5</v>
      </c>
      <c r="G39" s="35">
        <v>80.081000000000003</v>
      </c>
      <c r="H39" s="35">
        <f t="shared" si="161"/>
        <v>23556.580999999998</v>
      </c>
      <c r="I39" s="35"/>
      <c r="J39" s="35">
        <f t="shared" si="162"/>
        <v>23556.580999999998</v>
      </c>
      <c r="K39" s="35"/>
      <c r="L39" s="35">
        <f t="shared" si="163"/>
        <v>23556.580999999998</v>
      </c>
      <c r="M39" s="35"/>
      <c r="N39" s="35">
        <f t="shared" si="164"/>
        <v>23556.580999999998</v>
      </c>
      <c r="O39" s="78"/>
      <c r="P39" s="35">
        <f t="shared" si="165"/>
        <v>23556.580999999998</v>
      </c>
      <c r="Q39" s="35"/>
      <c r="R39" s="35">
        <f t="shared" si="166"/>
        <v>23556.580999999998</v>
      </c>
      <c r="S39" s="35"/>
      <c r="T39" s="35">
        <f t="shared" si="167"/>
        <v>23556.580999999998</v>
      </c>
      <c r="U39" s="35"/>
      <c r="V39" s="35">
        <f t="shared" si="168"/>
        <v>23556.580999999998</v>
      </c>
      <c r="W39" s="35">
        <v>11500</v>
      </c>
      <c r="X39" s="35">
        <f t="shared" si="169"/>
        <v>35056.580999999998</v>
      </c>
      <c r="Y39" s="35"/>
      <c r="Z39" s="35">
        <f t="shared" si="170"/>
        <v>35056.580999999998</v>
      </c>
      <c r="AA39" s="35"/>
      <c r="AB39" s="35">
        <f t="shared" si="171"/>
        <v>35056.580999999998</v>
      </c>
      <c r="AC39" s="35"/>
      <c r="AD39" s="35">
        <f t="shared" si="172"/>
        <v>35056.580999999998</v>
      </c>
      <c r="AE39" s="35">
        <v>138701.61900000001</v>
      </c>
      <c r="AF39" s="35">
        <f t="shared" si="173"/>
        <v>173758.2</v>
      </c>
      <c r="AG39" s="35"/>
      <c r="AH39" s="35">
        <f t="shared" si="174"/>
        <v>173758.2</v>
      </c>
      <c r="AI39" s="35"/>
      <c r="AJ39" s="35">
        <f t="shared" si="175"/>
        <v>173758.2</v>
      </c>
      <c r="AK39" s="35"/>
      <c r="AL39" s="35">
        <f t="shared" si="176"/>
        <v>173758.2</v>
      </c>
      <c r="AM39" s="35"/>
      <c r="AN39" s="35">
        <f t="shared" si="177"/>
        <v>173758.2</v>
      </c>
      <c r="AO39" s="46"/>
      <c r="AP39" s="35">
        <f t="shared" si="178"/>
        <v>173758.2</v>
      </c>
      <c r="AQ39" s="35">
        <v>222759</v>
      </c>
      <c r="AR39" s="35">
        <v>-79.599999999999994</v>
      </c>
      <c r="AS39" s="35">
        <f t="shared" si="19"/>
        <v>222679.4</v>
      </c>
      <c r="AT39" s="35"/>
      <c r="AU39" s="35">
        <f t="shared" si="179"/>
        <v>222679.4</v>
      </c>
      <c r="AV39" s="35"/>
      <c r="AW39" s="35">
        <f t="shared" si="180"/>
        <v>222679.4</v>
      </c>
      <c r="AX39" s="35"/>
      <c r="AY39" s="35">
        <f t="shared" si="181"/>
        <v>222679.4</v>
      </c>
      <c r="AZ39" s="35"/>
      <c r="BA39" s="35">
        <f t="shared" si="182"/>
        <v>222679.4</v>
      </c>
      <c r="BB39" s="35"/>
      <c r="BC39" s="35">
        <f t="shared" si="183"/>
        <v>222679.4</v>
      </c>
      <c r="BD39" s="35">
        <v>-11500</v>
      </c>
      <c r="BE39" s="35">
        <f t="shared" si="184"/>
        <v>211179.4</v>
      </c>
      <c r="BF39" s="35"/>
      <c r="BG39" s="35">
        <f t="shared" si="185"/>
        <v>211179.4</v>
      </c>
      <c r="BH39" s="35"/>
      <c r="BI39" s="35">
        <f t="shared" si="186"/>
        <v>211179.4</v>
      </c>
      <c r="BJ39" s="35"/>
      <c r="BK39" s="35">
        <f t="shared" si="187"/>
        <v>211179.4</v>
      </c>
      <c r="BL39" s="35">
        <v>-108701.61900000001</v>
      </c>
      <c r="BM39" s="35">
        <f t="shared" si="188"/>
        <v>102477.78099999999</v>
      </c>
      <c r="BN39" s="35"/>
      <c r="BO39" s="35">
        <f t="shared" si="189"/>
        <v>102477.78099999999</v>
      </c>
      <c r="BP39" s="35"/>
      <c r="BQ39" s="35">
        <f t="shared" si="190"/>
        <v>102477.78099999999</v>
      </c>
      <c r="BR39" s="35"/>
      <c r="BS39" s="35">
        <f t="shared" si="191"/>
        <v>102477.78099999999</v>
      </c>
      <c r="BT39" s="46"/>
      <c r="BU39" s="35">
        <f t="shared" si="192"/>
        <v>102477.78099999999</v>
      </c>
      <c r="BV39" s="35">
        <v>0</v>
      </c>
      <c r="BW39" s="35">
        <v>135958.44</v>
      </c>
      <c r="BX39" s="35">
        <f t="shared" si="34"/>
        <v>135958.44</v>
      </c>
      <c r="BY39" s="35"/>
      <c r="BZ39" s="35">
        <f t="shared" si="193"/>
        <v>135958.44</v>
      </c>
      <c r="CA39" s="35"/>
      <c r="CB39" s="35">
        <f t="shared" si="194"/>
        <v>135958.44</v>
      </c>
      <c r="CC39" s="35"/>
      <c r="CD39" s="35">
        <f t="shared" si="195"/>
        <v>135958.44</v>
      </c>
      <c r="CE39" s="35"/>
      <c r="CF39" s="35">
        <f t="shared" si="196"/>
        <v>135958.44</v>
      </c>
      <c r="CG39" s="35"/>
      <c r="CH39" s="35">
        <f t="shared" si="197"/>
        <v>135958.44</v>
      </c>
      <c r="CI39" s="35"/>
      <c r="CJ39" s="35">
        <f t="shared" si="198"/>
        <v>135958.44</v>
      </c>
      <c r="CK39" s="35"/>
      <c r="CL39" s="35">
        <f t="shared" si="199"/>
        <v>135958.44</v>
      </c>
      <c r="CM39" s="35"/>
      <c r="CN39" s="35">
        <f t="shared" si="200"/>
        <v>135958.44</v>
      </c>
      <c r="CO39" s="35">
        <v>-30000</v>
      </c>
      <c r="CP39" s="35">
        <f t="shared" si="201"/>
        <v>105958.44</v>
      </c>
      <c r="CQ39" s="35"/>
      <c r="CR39" s="35">
        <f t="shared" si="202"/>
        <v>105958.44</v>
      </c>
      <c r="CS39" s="46"/>
      <c r="CT39" s="35">
        <f t="shared" si="203"/>
        <v>105958.44</v>
      </c>
      <c r="CU39" s="29" t="s">
        <v>192</v>
      </c>
      <c r="CW39" s="11"/>
    </row>
    <row r="40" spans="1:101" ht="37.5" x14ac:dyDescent="0.3">
      <c r="A40" s="133" t="s">
        <v>68</v>
      </c>
      <c r="B40" s="59" t="s">
        <v>48</v>
      </c>
      <c r="C40" s="59" t="s">
        <v>11</v>
      </c>
      <c r="D40" s="34"/>
      <c r="E40" s="35">
        <f>E42+E43+E44</f>
        <v>311345.35800000001</v>
      </c>
      <c r="F40" s="35">
        <f t="shared" si="0"/>
        <v>311345.35800000001</v>
      </c>
      <c r="G40" s="35">
        <f>G42+G43+G44</f>
        <v>0</v>
      </c>
      <c r="H40" s="35">
        <f t="shared" si="161"/>
        <v>311345.35800000001</v>
      </c>
      <c r="I40" s="35">
        <f>I42+I43+I44</f>
        <v>111.379</v>
      </c>
      <c r="J40" s="35">
        <f t="shared" si="162"/>
        <v>311456.73700000002</v>
      </c>
      <c r="K40" s="35">
        <f>K42+K43+K44</f>
        <v>0</v>
      </c>
      <c r="L40" s="35">
        <f t="shared" si="163"/>
        <v>311456.73700000002</v>
      </c>
      <c r="M40" s="35">
        <f>M42+M43+M44</f>
        <v>0</v>
      </c>
      <c r="N40" s="35">
        <f t="shared" si="164"/>
        <v>311456.73700000002</v>
      </c>
      <c r="O40" s="78">
        <f>O42+O43+O44</f>
        <v>1054.0150000000001</v>
      </c>
      <c r="P40" s="35">
        <f t="shared" si="165"/>
        <v>312510.75200000004</v>
      </c>
      <c r="Q40" s="35">
        <f>Q42+Q43+Q44</f>
        <v>0</v>
      </c>
      <c r="R40" s="35">
        <f t="shared" si="166"/>
        <v>312510.75200000004</v>
      </c>
      <c r="S40" s="35">
        <f>S42+S43+S44</f>
        <v>-18576.285</v>
      </c>
      <c r="T40" s="35">
        <f t="shared" si="167"/>
        <v>293934.46700000006</v>
      </c>
      <c r="U40" s="35">
        <f>U42+U43+U44</f>
        <v>0</v>
      </c>
      <c r="V40" s="35">
        <f t="shared" si="168"/>
        <v>293934.46700000006</v>
      </c>
      <c r="W40" s="35">
        <f>W42+W43+W44</f>
        <v>0</v>
      </c>
      <c r="X40" s="35">
        <f t="shared" si="169"/>
        <v>293934.46700000006</v>
      </c>
      <c r="Y40" s="35">
        <f>Y42+Y43+Y44</f>
        <v>0</v>
      </c>
      <c r="Z40" s="35">
        <f t="shared" si="170"/>
        <v>293934.46700000006</v>
      </c>
      <c r="AA40" s="35">
        <f>AA42+AA43+AA44</f>
        <v>0</v>
      </c>
      <c r="AB40" s="35">
        <f t="shared" si="171"/>
        <v>293934.46700000006</v>
      </c>
      <c r="AC40" s="35">
        <f>AC42+AC43+AC44</f>
        <v>0</v>
      </c>
      <c r="AD40" s="35">
        <f t="shared" si="172"/>
        <v>293934.46700000006</v>
      </c>
      <c r="AE40" s="35">
        <f>AE42+AE43+AE44</f>
        <v>0</v>
      </c>
      <c r="AF40" s="35">
        <f t="shared" si="173"/>
        <v>293934.46700000006</v>
      </c>
      <c r="AG40" s="35">
        <f>AG42+AG43+AG44</f>
        <v>0</v>
      </c>
      <c r="AH40" s="35">
        <f t="shared" si="174"/>
        <v>293934.46700000006</v>
      </c>
      <c r="AI40" s="35">
        <f>AI42+AI43+AI44</f>
        <v>0</v>
      </c>
      <c r="AJ40" s="35">
        <f t="shared" si="175"/>
        <v>293934.46700000006</v>
      </c>
      <c r="AK40" s="35">
        <f>AK42+AK43+AK44</f>
        <v>0</v>
      </c>
      <c r="AL40" s="35">
        <f t="shared" si="176"/>
        <v>293934.46700000006</v>
      </c>
      <c r="AM40" s="35">
        <f>AM42+AM43+AM44</f>
        <v>0</v>
      </c>
      <c r="AN40" s="35">
        <f t="shared" si="177"/>
        <v>293934.46700000006</v>
      </c>
      <c r="AO40" s="46">
        <f>AO42+AO43+AO44</f>
        <v>0</v>
      </c>
      <c r="AP40" s="35">
        <f t="shared" si="178"/>
        <v>293934.46700000006</v>
      </c>
      <c r="AQ40" s="35"/>
      <c r="AR40" s="35"/>
      <c r="AS40" s="35">
        <f t="shared" si="19"/>
        <v>0</v>
      </c>
      <c r="AT40" s="35"/>
      <c r="AU40" s="35">
        <f t="shared" si="179"/>
        <v>0</v>
      </c>
      <c r="AV40" s="35"/>
      <c r="AW40" s="35">
        <f t="shared" si="180"/>
        <v>0</v>
      </c>
      <c r="AX40" s="35"/>
      <c r="AY40" s="35">
        <f t="shared" si="181"/>
        <v>0</v>
      </c>
      <c r="AZ40" s="35"/>
      <c r="BA40" s="35">
        <f t="shared" si="182"/>
        <v>0</v>
      </c>
      <c r="BB40" s="35"/>
      <c r="BC40" s="35">
        <f t="shared" si="183"/>
        <v>0</v>
      </c>
      <c r="BD40" s="35"/>
      <c r="BE40" s="35">
        <f t="shared" si="184"/>
        <v>0</v>
      </c>
      <c r="BF40" s="35"/>
      <c r="BG40" s="35">
        <f t="shared" si="185"/>
        <v>0</v>
      </c>
      <c r="BH40" s="35"/>
      <c r="BI40" s="35">
        <f t="shared" si="186"/>
        <v>0</v>
      </c>
      <c r="BJ40" s="35"/>
      <c r="BK40" s="35">
        <f t="shared" si="187"/>
        <v>0</v>
      </c>
      <c r="BL40" s="35"/>
      <c r="BM40" s="35">
        <f t="shared" si="188"/>
        <v>0</v>
      </c>
      <c r="BN40" s="35"/>
      <c r="BO40" s="35">
        <f t="shared" si="189"/>
        <v>0</v>
      </c>
      <c r="BP40" s="35"/>
      <c r="BQ40" s="35">
        <f t="shared" si="190"/>
        <v>0</v>
      </c>
      <c r="BR40" s="35"/>
      <c r="BS40" s="35">
        <f t="shared" si="191"/>
        <v>0</v>
      </c>
      <c r="BT40" s="46"/>
      <c r="BU40" s="35">
        <f t="shared" si="192"/>
        <v>0</v>
      </c>
      <c r="BV40" s="35"/>
      <c r="BW40" s="35"/>
      <c r="BX40" s="35">
        <f t="shared" si="34"/>
        <v>0</v>
      </c>
      <c r="BY40" s="35"/>
      <c r="BZ40" s="35">
        <f t="shared" si="193"/>
        <v>0</v>
      </c>
      <c r="CA40" s="35"/>
      <c r="CB40" s="35">
        <f t="shared" si="194"/>
        <v>0</v>
      </c>
      <c r="CC40" s="35"/>
      <c r="CD40" s="35">
        <f t="shared" si="195"/>
        <v>0</v>
      </c>
      <c r="CE40" s="35"/>
      <c r="CF40" s="35">
        <f t="shared" si="196"/>
        <v>0</v>
      </c>
      <c r="CG40" s="35"/>
      <c r="CH40" s="35">
        <f t="shared" si="197"/>
        <v>0</v>
      </c>
      <c r="CI40" s="35"/>
      <c r="CJ40" s="35">
        <f t="shared" si="198"/>
        <v>0</v>
      </c>
      <c r="CK40" s="35"/>
      <c r="CL40" s="35">
        <f t="shared" si="199"/>
        <v>0</v>
      </c>
      <c r="CM40" s="35"/>
      <c r="CN40" s="35">
        <f t="shared" si="200"/>
        <v>0</v>
      </c>
      <c r="CO40" s="35"/>
      <c r="CP40" s="35">
        <f t="shared" si="201"/>
        <v>0</v>
      </c>
      <c r="CQ40" s="35"/>
      <c r="CR40" s="35">
        <f t="shared" si="202"/>
        <v>0</v>
      </c>
      <c r="CS40" s="46"/>
      <c r="CT40" s="35">
        <f t="shared" si="203"/>
        <v>0</v>
      </c>
      <c r="CU40" s="29"/>
      <c r="CW40" s="11"/>
    </row>
    <row r="41" spans="1:101" x14ac:dyDescent="0.3">
      <c r="A41" s="150"/>
      <c r="B41" s="7" t="s">
        <v>5</v>
      </c>
      <c r="C41" s="59"/>
      <c r="D41" s="34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78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46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46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46"/>
      <c r="CT41" s="35"/>
      <c r="CU41" s="29"/>
      <c r="CW41" s="11"/>
    </row>
    <row r="42" spans="1:101" hidden="1" x14ac:dyDescent="0.3">
      <c r="A42" s="151"/>
      <c r="B42" s="7" t="s">
        <v>6</v>
      </c>
      <c r="C42" s="59"/>
      <c r="D42" s="34"/>
      <c r="E42" s="35">
        <v>18576.285</v>
      </c>
      <c r="F42" s="35">
        <f t="shared" si="0"/>
        <v>18576.285</v>
      </c>
      <c r="G42" s="35"/>
      <c r="H42" s="35">
        <f t="shared" ref="H42:H45" si="204">F42+G42</f>
        <v>18576.285</v>
      </c>
      <c r="I42" s="35">
        <v>111.379</v>
      </c>
      <c r="J42" s="35">
        <f t="shared" ref="J42:J45" si="205">H42+I42</f>
        <v>18687.664000000001</v>
      </c>
      <c r="K42" s="35"/>
      <c r="L42" s="35">
        <f t="shared" ref="L42:L45" si="206">J42+K42</f>
        <v>18687.664000000001</v>
      </c>
      <c r="M42" s="35"/>
      <c r="N42" s="35">
        <f t="shared" ref="N42:N45" si="207">L42+M42</f>
        <v>18687.664000000001</v>
      </c>
      <c r="O42" s="78">
        <v>1054.0150000000001</v>
      </c>
      <c r="P42" s="35">
        <f t="shared" ref="P42:P45" si="208">N42+O42</f>
        <v>19741.679</v>
      </c>
      <c r="Q42" s="35"/>
      <c r="R42" s="35">
        <f t="shared" ref="R42:R45" si="209">P42+Q42</f>
        <v>19741.679</v>
      </c>
      <c r="S42" s="35">
        <v>-18576.285</v>
      </c>
      <c r="T42" s="35">
        <f t="shared" ref="T42:T45" si="210">R42+S42</f>
        <v>1165.3940000000002</v>
      </c>
      <c r="U42" s="35"/>
      <c r="V42" s="35">
        <f t="shared" ref="V42:V45" si="211">T42+U42</f>
        <v>1165.3940000000002</v>
      </c>
      <c r="W42" s="35"/>
      <c r="X42" s="35">
        <f t="shared" ref="X42:X45" si="212">V42+W42</f>
        <v>1165.3940000000002</v>
      </c>
      <c r="Y42" s="35"/>
      <c r="Z42" s="35">
        <f t="shared" ref="Z42:Z45" si="213">X42+Y42</f>
        <v>1165.3940000000002</v>
      </c>
      <c r="AA42" s="35"/>
      <c r="AB42" s="35">
        <f t="shared" ref="AB42:AB45" si="214">Z42+AA42</f>
        <v>1165.3940000000002</v>
      </c>
      <c r="AC42" s="35"/>
      <c r="AD42" s="35">
        <f t="shared" ref="AD42:AD45" si="215">AB42+AC42</f>
        <v>1165.3940000000002</v>
      </c>
      <c r="AE42" s="35"/>
      <c r="AF42" s="35">
        <f t="shared" ref="AF42:AF45" si="216">AD42+AE42</f>
        <v>1165.3940000000002</v>
      </c>
      <c r="AG42" s="35"/>
      <c r="AH42" s="35">
        <f t="shared" ref="AH42:AH45" si="217">AF42+AG42</f>
        <v>1165.3940000000002</v>
      </c>
      <c r="AI42" s="35"/>
      <c r="AJ42" s="35">
        <f t="shared" ref="AJ42:AJ45" si="218">AH42+AI42</f>
        <v>1165.3940000000002</v>
      </c>
      <c r="AK42" s="35"/>
      <c r="AL42" s="35">
        <f t="shared" ref="AL42:AL45" si="219">AJ42+AK42</f>
        <v>1165.3940000000002</v>
      </c>
      <c r="AM42" s="35"/>
      <c r="AN42" s="35">
        <f t="shared" ref="AN42:AN45" si="220">AL42+AM42</f>
        <v>1165.3940000000002</v>
      </c>
      <c r="AO42" s="46"/>
      <c r="AP42" s="35">
        <f t="shared" ref="AP42:AP45" si="221">AN42+AO42</f>
        <v>1165.3940000000002</v>
      </c>
      <c r="AQ42" s="35"/>
      <c r="AR42" s="35"/>
      <c r="AS42" s="35">
        <f t="shared" si="19"/>
        <v>0</v>
      </c>
      <c r="AT42" s="35"/>
      <c r="AU42" s="35">
        <f t="shared" ref="AU42:AU45" si="222">AS42+AT42</f>
        <v>0</v>
      </c>
      <c r="AV42" s="35"/>
      <c r="AW42" s="35">
        <f t="shared" ref="AW42:AW45" si="223">AU42+AV42</f>
        <v>0</v>
      </c>
      <c r="AX42" s="35"/>
      <c r="AY42" s="35">
        <f t="shared" ref="AY42:AY45" si="224">AW42+AX42</f>
        <v>0</v>
      </c>
      <c r="AZ42" s="35"/>
      <c r="BA42" s="35">
        <f t="shared" ref="BA42:BA45" si="225">AY42+AZ42</f>
        <v>0</v>
      </c>
      <c r="BB42" s="35"/>
      <c r="BC42" s="35">
        <f t="shared" ref="BC42:BC45" si="226">BA42+BB42</f>
        <v>0</v>
      </c>
      <c r="BD42" s="35"/>
      <c r="BE42" s="35">
        <f t="shared" ref="BE42:BE45" si="227">BC42+BD42</f>
        <v>0</v>
      </c>
      <c r="BF42" s="35"/>
      <c r="BG42" s="35">
        <f t="shared" ref="BG42:BG45" si="228">BE42+BF42</f>
        <v>0</v>
      </c>
      <c r="BH42" s="35"/>
      <c r="BI42" s="35">
        <f t="shared" ref="BI42:BI45" si="229">BG42+BH42</f>
        <v>0</v>
      </c>
      <c r="BJ42" s="35"/>
      <c r="BK42" s="35">
        <f t="shared" ref="BK42:BK45" si="230">BI42+BJ42</f>
        <v>0</v>
      </c>
      <c r="BL42" s="35"/>
      <c r="BM42" s="35">
        <f t="shared" ref="BM42:BM45" si="231">BK42+BL42</f>
        <v>0</v>
      </c>
      <c r="BN42" s="35"/>
      <c r="BO42" s="35">
        <f t="shared" ref="BO42:BO45" si="232">BM42+BN42</f>
        <v>0</v>
      </c>
      <c r="BP42" s="35"/>
      <c r="BQ42" s="35">
        <f t="shared" ref="BQ42:BQ45" si="233">BO42+BP42</f>
        <v>0</v>
      </c>
      <c r="BR42" s="35"/>
      <c r="BS42" s="35">
        <f t="shared" ref="BS42:BS45" si="234">BQ42+BR42</f>
        <v>0</v>
      </c>
      <c r="BT42" s="46"/>
      <c r="BU42" s="35">
        <f t="shared" ref="BU42:BU45" si="235">BS42+BT42</f>
        <v>0</v>
      </c>
      <c r="BV42" s="35"/>
      <c r="BW42" s="35"/>
      <c r="BX42" s="35">
        <f t="shared" si="34"/>
        <v>0</v>
      </c>
      <c r="BY42" s="35"/>
      <c r="BZ42" s="35">
        <f t="shared" ref="BZ42:BZ45" si="236">BX42+BY42</f>
        <v>0</v>
      </c>
      <c r="CA42" s="35"/>
      <c r="CB42" s="35">
        <f t="shared" ref="CB42:CB45" si="237">BZ42+CA42</f>
        <v>0</v>
      </c>
      <c r="CC42" s="35"/>
      <c r="CD42" s="35">
        <f t="shared" ref="CD42:CD45" si="238">CB42+CC42</f>
        <v>0</v>
      </c>
      <c r="CE42" s="35"/>
      <c r="CF42" s="35">
        <f t="shared" ref="CF42:CF45" si="239">CD42+CE42</f>
        <v>0</v>
      </c>
      <c r="CG42" s="35"/>
      <c r="CH42" s="35">
        <f t="shared" ref="CH42:CH45" si="240">CF42+CG42</f>
        <v>0</v>
      </c>
      <c r="CI42" s="35"/>
      <c r="CJ42" s="35">
        <f t="shared" ref="CJ42:CJ45" si="241">CH42+CI42</f>
        <v>0</v>
      </c>
      <c r="CK42" s="35"/>
      <c r="CL42" s="35">
        <f t="shared" ref="CL42:CL45" si="242">CJ42+CK42</f>
        <v>0</v>
      </c>
      <c r="CM42" s="35"/>
      <c r="CN42" s="35">
        <f t="shared" ref="CN42:CN45" si="243">CL42+CM42</f>
        <v>0</v>
      </c>
      <c r="CO42" s="35"/>
      <c r="CP42" s="35">
        <f t="shared" ref="CP42:CP45" si="244">CN42+CO42</f>
        <v>0</v>
      </c>
      <c r="CQ42" s="35"/>
      <c r="CR42" s="35">
        <f t="shared" ref="CR42:CR45" si="245">CP42+CQ42</f>
        <v>0</v>
      </c>
      <c r="CS42" s="46"/>
      <c r="CT42" s="35">
        <f t="shared" ref="CT42:CT45" si="246">CR42+CS42</f>
        <v>0</v>
      </c>
      <c r="CU42" s="29" t="s">
        <v>193</v>
      </c>
      <c r="CV42" s="23" t="s">
        <v>49</v>
      </c>
      <c r="CW42" s="11"/>
    </row>
    <row r="43" spans="1:101" x14ac:dyDescent="0.3">
      <c r="A43" s="150"/>
      <c r="B43" s="59" t="s">
        <v>12</v>
      </c>
      <c r="C43" s="59"/>
      <c r="D43" s="34"/>
      <c r="E43" s="35">
        <f>55882.573+11844.3</f>
        <v>67726.872999999992</v>
      </c>
      <c r="F43" s="35">
        <f t="shared" si="0"/>
        <v>67726.872999999992</v>
      </c>
      <c r="G43" s="35"/>
      <c r="H43" s="35">
        <f t="shared" si="204"/>
        <v>67726.872999999992</v>
      </c>
      <c r="I43" s="35"/>
      <c r="J43" s="35">
        <f t="shared" si="205"/>
        <v>67726.872999999992</v>
      </c>
      <c r="K43" s="35"/>
      <c r="L43" s="35">
        <f t="shared" si="206"/>
        <v>67726.872999999992</v>
      </c>
      <c r="M43" s="35"/>
      <c r="N43" s="35">
        <f t="shared" si="207"/>
        <v>67726.872999999992</v>
      </c>
      <c r="O43" s="78"/>
      <c r="P43" s="35">
        <f t="shared" si="208"/>
        <v>67726.872999999992</v>
      </c>
      <c r="Q43" s="35"/>
      <c r="R43" s="35">
        <f t="shared" si="209"/>
        <v>67726.872999999992</v>
      </c>
      <c r="S43" s="35"/>
      <c r="T43" s="35">
        <f t="shared" si="210"/>
        <v>67726.872999999992</v>
      </c>
      <c r="U43" s="35"/>
      <c r="V43" s="35">
        <f t="shared" si="211"/>
        <v>67726.872999999992</v>
      </c>
      <c r="W43" s="35"/>
      <c r="X43" s="35">
        <f t="shared" si="212"/>
        <v>67726.872999999992</v>
      </c>
      <c r="Y43" s="35"/>
      <c r="Z43" s="35">
        <f t="shared" si="213"/>
        <v>67726.872999999992</v>
      </c>
      <c r="AA43" s="35"/>
      <c r="AB43" s="35">
        <f t="shared" si="214"/>
        <v>67726.872999999992</v>
      </c>
      <c r="AC43" s="35"/>
      <c r="AD43" s="35">
        <f t="shared" si="215"/>
        <v>67726.872999999992</v>
      </c>
      <c r="AE43" s="35"/>
      <c r="AF43" s="35">
        <f t="shared" si="216"/>
        <v>67726.872999999992</v>
      </c>
      <c r="AG43" s="35"/>
      <c r="AH43" s="35">
        <f t="shared" si="217"/>
        <v>67726.872999999992</v>
      </c>
      <c r="AI43" s="35"/>
      <c r="AJ43" s="35">
        <f t="shared" si="218"/>
        <v>67726.872999999992</v>
      </c>
      <c r="AK43" s="35"/>
      <c r="AL43" s="35">
        <f t="shared" si="219"/>
        <v>67726.872999999992</v>
      </c>
      <c r="AM43" s="35"/>
      <c r="AN43" s="35">
        <f t="shared" si="220"/>
        <v>67726.872999999992</v>
      </c>
      <c r="AO43" s="46"/>
      <c r="AP43" s="35">
        <f t="shared" si="221"/>
        <v>67726.872999999992</v>
      </c>
      <c r="AQ43" s="35"/>
      <c r="AR43" s="35"/>
      <c r="AS43" s="35">
        <f t="shared" si="19"/>
        <v>0</v>
      </c>
      <c r="AT43" s="35"/>
      <c r="AU43" s="35">
        <f t="shared" si="222"/>
        <v>0</v>
      </c>
      <c r="AV43" s="35"/>
      <c r="AW43" s="35">
        <f t="shared" si="223"/>
        <v>0</v>
      </c>
      <c r="AX43" s="35"/>
      <c r="AY43" s="35">
        <f t="shared" si="224"/>
        <v>0</v>
      </c>
      <c r="AZ43" s="35"/>
      <c r="BA43" s="35">
        <f t="shared" si="225"/>
        <v>0</v>
      </c>
      <c r="BB43" s="35"/>
      <c r="BC43" s="35">
        <f t="shared" si="226"/>
        <v>0</v>
      </c>
      <c r="BD43" s="35"/>
      <c r="BE43" s="35">
        <f t="shared" si="227"/>
        <v>0</v>
      </c>
      <c r="BF43" s="35"/>
      <c r="BG43" s="35">
        <f t="shared" si="228"/>
        <v>0</v>
      </c>
      <c r="BH43" s="35"/>
      <c r="BI43" s="35">
        <f t="shared" si="229"/>
        <v>0</v>
      </c>
      <c r="BJ43" s="35"/>
      <c r="BK43" s="35">
        <f t="shared" si="230"/>
        <v>0</v>
      </c>
      <c r="BL43" s="35"/>
      <c r="BM43" s="35">
        <f t="shared" si="231"/>
        <v>0</v>
      </c>
      <c r="BN43" s="35"/>
      <c r="BO43" s="35">
        <f t="shared" si="232"/>
        <v>0</v>
      </c>
      <c r="BP43" s="35"/>
      <c r="BQ43" s="35">
        <f t="shared" si="233"/>
        <v>0</v>
      </c>
      <c r="BR43" s="35"/>
      <c r="BS43" s="35">
        <f t="shared" si="234"/>
        <v>0</v>
      </c>
      <c r="BT43" s="46"/>
      <c r="BU43" s="35">
        <f t="shared" si="235"/>
        <v>0</v>
      </c>
      <c r="BV43" s="35"/>
      <c r="BW43" s="35"/>
      <c r="BX43" s="35">
        <f t="shared" si="34"/>
        <v>0</v>
      </c>
      <c r="BY43" s="35"/>
      <c r="BZ43" s="35">
        <f t="shared" si="236"/>
        <v>0</v>
      </c>
      <c r="CA43" s="35"/>
      <c r="CB43" s="35">
        <f t="shared" si="237"/>
        <v>0</v>
      </c>
      <c r="CC43" s="35"/>
      <c r="CD43" s="35">
        <f t="shared" si="238"/>
        <v>0</v>
      </c>
      <c r="CE43" s="35"/>
      <c r="CF43" s="35">
        <f t="shared" si="239"/>
        <v>0</v>
      </c>
      <c r="CG43" s="35"/>
      <c r="CH43" s="35">
        <f t="shared" si="240"/>
        <v>0</v>
      </c>
      <c r="CI43" s="35"/>
      <c r="CJ43" s="35">
        <f t="shared" si="241"/>
        <v>0</v>
      </c>
      <c r="CK43" s="35"/>
      <c r="CL43" s="35">
        <f t="shared" si="242"/>
        <v>0</v>
      </c>
      <c r="CM43" s="35"/>
      <c r="CN43" s="35">
        <f t="shared" si="243"/>
        <v>0</v>
      </c>
      <c r="CO43" s="35"/>
      <c r="CP43" s="35">
        <f t="shared" si="244"/>
        <v>0</v>
      </c>
      <c r="CQ43" s="35"/>
      <c r="CR43" s="35">
        <f t="shared" si="245"/>
        <v>0</v>
      </c>
      <c r="CS43" s="46"/>
      <c r="CT43" s="35">
        <f t="shared" si="246"/>
        <v>0</v>
      </c>
      <c r="CU43" s="29" t="s">
        <v>305</v>
      </c>
      <c r="CW43" s="11"/>
    </row>
    <row r="44" spans="1:101" x14ac:dyDescent="0.3">
      <c r="A44" s="150"/>
      <c r="B44" s="118" t="s">
        <v>27</v>
      </c>
      <c r="C44" s="59"/>
      <c r="D44" s="34"/>
      <c r="E44" s="35">
        <v>225042.2</v>
      </c>
      <c r="F44" s="35">
        <f t="shared" si="0"/>
        <v>225042.2</v>
      </c>
      <c r="G44" s="35"/>
      <c r="H44" s="35">
        <f t="shared" si="204"/>
        <v>225042.2</v>
      </c>
      <c r="I44" s="35"/>
      <c r="J44" s="35">
        <f t="shared" si="205"/>
        <v>225042.2</v>
      </c>
      <c r="K44" s="35"/>
      <c r="L44" s="35">
        <f t="shared" si="206"/>
        <v>225042.2</v>
      </c>
      <c r="M44" s="35"/>
      <c r="N44" s="35">
        <f t="shared" si="207"/>
        <v>225042.2</v>
      </c>
      <c r="O44" s="78"/>
      <c r="P44" s="35">
        <f t="shared" si="208"/>
        <v>225042.2</v>
      </c>
      <c r="Q44" s="35"/>
      <c r="R44" s="35">
        <f t="shared" si="209"/>
        <v>225042.2</v>
      </c>
      <c r="S44" s="35"/>
      <c r="T44" s="35">
        <f t="shared" si="210"/>
        <v>225042.2</v>
      </c>
      <c r="U44" s="35"/>
      <c r="V44" s="35">
        <f t="shared" si="211"/>
        <v>225042.2</v>
      </c>
      <c r="W44" s="35"/>
      <c r="X44" s="35">
        <f t="shared" si="212"/>
        <v>225042.2</v>
      </c>
      <c r="Y44" s="35"/>
      <c r="Z44" s="35">
        <f t="shared" si="213"/>
        <v>225042.2</v>
      </c>
      <c r="AA44" s="35"/>
      <c r="AB44" s="35">
        <f t="shared" si="214"/>
        <v>225042.2</v>
      </c>
      <c r="AC44" s="35"/>
      <c r="AD44" s="35">
        <f t="shared" si="215"/>
        <v>225042.2</v>
      </c>
      <c r="AE44" s="35"/>
      <c r="AF44" s="35">
        <f t="shared" si="216"/>
        <v>225042.2</v>
      </c>
      <c r="AG44" s="35"/>
      <c r="AH44" s="35">
        <f t="shared" si="217"/>
        <v>225042.2</v>
      </c>
      <c r="AI44" s="35"/>
      <c r="AJ44" s="35">
        <f t="shared" si="218"/>
        <v>225042.2</v>
      </c>
      <c r="AK44" s="35"/>
      <c r="AL44" s="35">
        <f t="shared" si="219"/>
        <v>225042.2</v>
      </c>
      <c r="AM44" s="35"/>
      <c r="AN44" s="35">
        <f t="shared" si="220"/>
        <v>225042.2</v>
      </c>
      <c r="AO44" s="46"/>
      <c r="AP44" s="35">
        <f t="shared" si="221"/>
        <v>225042.2</v>
      </c>
      <c r="AQ44" s="35"/>
      <c r="AR44" s="35"/>
      <c r="AS44" s="35">
        <f t="shared" si="19"/>
        <v>0</v>
      </c>
      <c r="AT44" s="35"/>
      <c r="AU44" s="35">
        <f t="shared" si="222"/>
        <v>0</v>
      </c>
      <c r="AV44" s="35"/>
      <c r="AW44" s="35">
        <f t="shared" si="223"/>
        <v>0</v>
      </c>
      <c r="AX44" s="35"/>
      <c r="AY44" s="35">
        <f t="shared" si="224"/>
        <v>0</v>
      </c>
      <c r="AZ44" s="35"/>
      <c r="BA44" s="35">
        <f t="shared" si="225"/>
        <v>0</v>
      </c>
      <c r="BB44" s="35"/>
      <c r="BC44" s="35">
        <f t="shared" si="226"/>
        <v>0</v>
      </c>
      <c r="BD44" s="35"/>
      <c r="BE44" s="35">
        <f t="shared" si="227"/>
        <v>0</v>
      </c>
      <c r="BF44" s="35"/>
      <c r="BG44" s="35">
        <f t="shared" si="228"/>
        <v>0</v>
      </c>
      <c r="BH44" s="35"/>
      <c r="BI44" s="35">
        <f t="shared" si="229"/>
        <v>0</v>
      </c>
      <c r="BJ44" s="35"/>
      <c r="BK44" s="35">
        <f t="shared" si="230"/>
        <v>0</v>
      </c>
      <c r="BL44" s="35"/>
      <c r="BM44" s="35">
        <f t="shared" si="231"/>
        <v>0</v>
      </c>
      <c r="BN44" s="35"/>
      <c r="BO44" s="35">
        <f t="shared" si="232"/>
        <v>0</v>
      </c>
      <c r="BP44" s="35"/>
      <c r="BQ44" s="35">
        <f t="shared" si="233"/>
        <v>0</v>
      </c>
      <c r="BR44" s="35"/>
      <c r="BS44" s="35">
        <f t="shared" si="234"/>
        <v>0</v>
      </c>
      <c r="BT44" s="46"/>
      <c r="BU44" s="35">
        <f t="shared" si="235"/>
        <v>0</v>
      </c>
      <c r="BV44" s="35"/>
      <c r="BW44" s="35"/>
      <c r="BX44" s="35">
        <f t="shared" si="34"/>
        <v>0</v>
      </c>
      <c r="BY44" s="35"/>
      <c r="BZ44" s="35">
        <f t="shared" si="236"/>
        <v>0</v>
      </c>
      <c r="CA44" s="35"/>
      <c r="CB44" s="35">
        <f t="shared" si="237"/>
        <v>0</v>
      </c>
      <c r="CC44" s="35"/>
      <c r="CD44" s="35">
        <f t="shared" si="238"/>
        <v>0</v>
      </c>
      <c r="CE44" s="35"/>
      <c r="CF44" s="35">
        <f t="shared" si="239"/>
        <v>0</v>
      </c>
      <c r="CG44" s="35"/>
      <c r="CH44" s="35">
        <f t="shared" si="240"/>
        <v>0</v>
      </c>
      <c r="CI44" s="35"/>
      <c r="CJ44" s="35">
        <f t="shared" si="241"/>
        <v>0</v>
      </c>
      <c r="CK44" s="35"/>
      <c r="CL44" s="35">
        <f t="shared" si="242"/>
        <v>0</v>
      </c>
      <c r="CM44" s="35"/>
      <c r="CN44" s="35">
        <f t="shared" si="243"/>
        <v>0</v>
      </c>
      <c r="CO44" s="35"/>
      <c r="CP44" s="35">
        <f t="shared" si="244"/>
        <v>0</v>
      </c>
      <c r="CQ44" s="35"/>
      <c r="CR44" s="35">
        <f t="shared" si="245"/>
        <v>0</v>
      </c>
      <c r="CS44" s="46"/>
      <c r="CT44" s="35">
        <f t="shared" si="246"/>
        <v>0</v>
      </c>
      <c r="CU44" s="29" t="s">
        <v>304</v>
      </c>
      <c r="CW44" s="11"/>
    </row>
    <row r="45" spans="1:101" ht="56.25" x14ac:dyDescent="0.3">
      <c r="A45" s="134"/>
      <c r="B45" s="59" t="s">
        <v>48</v>
      </c>
      <c r="C45" s="59" t="s">
        <v>32</v>
      </c>
      <c r="D45" s="34">
        <f>D48+D49+D47</f>
        <v>312399.40000000002</v>
      </c>
      <c r="E45" s="35">
        <f>E48+E49+E47</f>
        <v>-311345.35799999995</v>
      </c>
      <c r="F45" s="35">
        <f t="shared" si="0"/>
        <v>1054.042000000074</v>
      </c>
      <c r="G45" s="35">
        <f>G48+G49+G47</f>
        <v>710.58699999999999</v>
      </c>
      <c r="H45" s="35">
        <f t="shared" si="204"/>
        <v>1764.629000000074</v>
      </c>
      <c r="I45" s="35">
        <f>I48+I49+I47</f>
        <v>-710.58699999999999</v>
      </c>
      <c r="J45" s="35">
        <f t="shared" si="205"/>
        <v>1054.042000000074</v>
      </c>
      <c r="K45" s="35">
        <f>K48+K49+K47</f>
        <v>0</v>
      </c>
      <c r="L45" s="35">
        <f t="shared" si="206"/>
        <v>1054.042000000074</v>
      </c>
      <c r="M45" s="35">
        <f>M48+M49+M47</f>
        <v>0</v>
      </c>
      <c r="N45" s="35">
        <f t="shared" si="207"/>
        <v>1054.042000000074</v>
      </c>
      <c r="O45" s="78">
        <f>O48+O49+O47</f>
        <v>-1054.0150000000001</v>
      </c>
      <c r="P45" s="35">
        <f t="shared" si="208"/>
        <v>2.70000000739401E-2</v>
      </c>
      <c r="Q45" s="35">
        <f>Q48+Q49+Q47</f>
        <v>0</v>
      </c>
      <c r="R45" s="35">
        <f t="shared" si="209"/>
        <v>2.70000000739401E-2</v>
      </c>
      <c r="S45" s="35">
        <f>S48+S49+S47</f>
        <v>0</v>
      </c>
      <c r="T45" s="35">
        <f t="shared" si="210"/>
        <v>2.70000000739401E-2</v>
      </c>
      <c r="U45" s="35">
        <f>U48+U49+U47</f>
        <v>0</v>
      </c>
      <c r="V45" s="35">
        <f t="shared" si="211"/>
        <v>2.70000000739401E-2</v>
      </c>
      <c r="W45" s="35">
        <f>W48+W49+W47</f>
        <v>0</v>
      </c>
      <c r="X45" s="35">
        <f t="shared" si="212"/>
        <v>2.70000000739401E-2</v>
      </c>
      <c r="Y45" s="35">
        <f>Y48+Y49+Y47</f>
        <v>0</v>
      </c>
      <c r="Z45" s="35">
        <f t="shared" si="213"/>
        <v>2.70000000739401E-2</v>
      </c>
      <c r="AA45" s="35">
        <f>AA48+AA49+AA47</f>
        <v>0</v>
      </c>
      <c r="AB45" s="35">
        <f t="shared" si="214"/>
        <v>2.70000000739401E-2</v>
      </c>
      <c r="AC45" s="35">
        <f>AC48+AC49+AC47</f>
        <v>0</v>
      </c>
      <c r="AD45" s="35">
        <f t="shared" si="215"/>
        <v>2.70000000739401E-2</v>
      </c>
      <c r="AE45" s="35">
        <f>AE48+AE49+AE47</f>
        <v>0</v>
      </c>
      <c r="AF45" s="35">
        <f t="shared" si="216"/>
        <v>2.70000000739401E-2</v>
      </c>
      <c r="AG45" s="35">
        <f>AG48+AG49+AG47</f>
        <v>0</v>
      </c>
      <c r="AH45" s="35">
        <f t="shared" si="217"/>
        <v>2.70000000739401E-2</v>
      </c>
      <c r="AI45" s="35">
        <f>AI48+AI49+AI47</f>
        <v>0</v>
      </c>
      <c r="AJ45" s="35">
        <f t="shared" si="218"/>
        <v>2.70000000739401E-2</v>
      </c>
      <c r="AK45" s="35">
        <f>AK48+AK49+AK47</f>
        <v>0</v>
      </c>
      <c r="AL45" s="35">
        <f t="shared" si="219"/>
        <v>2.70000000739401E-2</v>
      </c>
      <c r="AM45" s="35">
        <f>AM48+AM49+AM47</f>
        <v>0</v>
      </c>
      <c r="AN45" s="35">
        <f t="shared" si="220"/>
        <v>2.70000000739401E-2</v>
      </c>
      <c r="AO45" s="46">
        <f>AO48+AO49+AO47</f>
        <v>0</v>
      </c>
      <c r="AP45" s="35">
        <f t="shared" si="221"/>
        <v>2.70000000739401E-2</v>
      </c>
      <c r="AQ45" s="35">
        <f t="shared" ref="AQ45:BW45" si="247">AQ48+AQ49+AQ47</f>
        <v>0</v>
      </c>
      <c r="AR45" s="35">
        <f t="shared" ref="AR45:AT45" si="248">AR48+AR49+AR47</f>
        <v>0</v>
      </c>
      <c r="AS45" s="35">
        <f t="shared" si="19"/>
        <v>0</v>
      </c>
      <c r="AT45" s="35">
        <f t="shared" si="248"/>
        <v>0</v>
      </c>
      <c r="AU45" s="35">
        <f t="shared" si="222"/>
        <v>0</v>
      </c>
      <c r="AV45" s="35">
        <f t="shared" ref="AV45:AX45" si="249">AV48+AV49+AV47</f>
        <v>0</v>
      </c>
      <c r="AW45" s="35">
        <f t="shared" si="223"/>
        <v>0</v>
      </c>
      <c r="AX45" s="35">
        <f t="shared" si="249"/>
        <v>0</v>
      </c>
      <c r="AY45" s="35">
        <f t="shared" si="224"/>
        <v>0</v>
      </c>
      <c r="AZ45" s="35">
        <f t="shared" ref="AZ45:BB45" si="250">AZ48+AZ49+AZ47</f>
        <v>0</v>
      </c>
      <c r="BA45" s="35">
        <f t="shared" si="225"/>
        <v>0</v>
      </c>
      <c r="BB45" s="35">
        <f t="shared" si="250"/>
        <v>0</v>
      </c>
      <c r="BC45" s="35">
        <f t="shared" si="226"/>
        <v>0</v>
      </c>
      <c r="BD45" s="35">
        <f t="shared" ref="BD45:BF45" si="251">BD48+BD49+BD47</f>
        <v>0</v>
      </c>
      <c r="BE45" s="35">
        <f t="shared" si="227"/>
        <v>0</v>
      </c>
      <c r="BF45" s="35">
        <f t="shared" si="251"/>
        <v>0</v>
      </c>
      <c r="BG45" s="35">
        <f t="shared" si="228"/>
        <v>0</v>
      </c>
      <c r="BH45" s="35">
        <f t="shared" ref="BH45:BJ45" si="252">BH48+BH49+BH47</f>
        <v>0</v>
      </c>
      <c r="BI45" s="35">
        <f t="shared" si="229"/>
        <v>0</v>
      </c>
      <c r="BJ45" s="35">
        <f t="shared" si="252"/>
        <v>0</v>
      </c>
      <c r="BK45" s="35">
        <f t="shared" si="230"/>
        <v>0</v>
      </c>
      <c r="BL45" s="35">
        <f t="shared" ref="BL45:BN45" si="253">BL48+BL49+BL47</f>
        <v>0</v>
      </c>
      <c r="BM45" s="35">
        <f t="shared" si="231"/>
        <v>0</v>
      </c>
      <c r="BN45" s="35">
        <f t="shared" si="253"/>
        <v>0</v>
      </c>
      <c r="BO45" s="35">
        <f t="shared" si="232"/>
        <v>0</v>
      </c>
      <c r="BP45" s="35">
        <f t="shared" ref="BP45:BR45" si="254">BP48+BP49+BP47</f>
        <v>0</v>
      </c>
      <c r="BQ45" s="35">
        <f t="shared" si="233"/>
        <v>0</v>
      </c>
      <c r="BR45" s="35">
        <f t="shared" si="254"/>
        <v>0</v>
      </c>
      <c r="BS45" s="35">
        <f t="shared" si="234"/>
        <v>0</v>
      </c>
      <c r="BT45" s="46">
        <f t="shared" ref="BT45" si="255">BT48+BT49+BT47</f>
        <v>0</v>
      </c>
      <c r="BU45" s="35">
        <f t="shared" si="235"/>
        <v>0</v>
      </c>
      <c r="BV45" s="35">
        <f t="shared" si="247"/>
        <v>0</v>
      </c>
      <c r="BW45" s="35">
        <f t="shared" si="247"/>
        <v>0</v>
      </c>
      <c r="BX45" s="35">
        <f t="shared" si="34"/>
        <v>0</v>
      </c>
      <c r="BY45" s="35">
        <f t="shared" ref="BY45:CA45" si="256">BY48+BY49+BY47</f>
        <v>0</v>
      </c>
      <c r="BZ45" s="35">
        <f t="shared" si="236"/>
        <v>0</v>
      </c>
      <c r="CA45" s="35">
        <f t="shared" si="256"/>
        <v>0</v>
      </c>
      <c r="CB45" s="35">
        <f t="shared" si="237"/>
        <v>0</v>
      </c>
      <c r="CC45" s="35">
        <f t="shared" ref="CC45:CE45" si="257">CC48+CC49+CC47</f>
        <v>0</v>
      </c>
      <c r="CD45" s="35">
        <f t="shared" si="238"/>
        <v>0</v>
      </c>
      <c r="CE45" s="35">
        <f t="shared" si="257"/>
        <v>0</v>
      </c>
      <c r="CF45" s="35">
        <f t="shared" si="239"/>
        <v>0</v>
      </c>
      <c r="CG45" s="35">
        <f t="shared" ref="CG45:CI45" si="258">CG48+CG49+CG47</f>
        <v>0</v>
      </c>
      <c r="CH45" s="35">
        <f t="shared" si="240"/>
        <v>0</v>
      </c>
      <c r="CI45" s="35">
        <f t="shared" si="258"/>
        <v>0</v>
      </c>
      <c r="CJ45" s="35">
        <f t="shared" si="241"/>
        <v>0</v>
      </c>
      <c r="CK45" s="35">
        <f t="shared" ref="CK45:CM45" si="259">CK48+CK49+CK47</f>
        <v>0</v>
      </c>
      <c r="CL45" s="35">
        <f t="shared" si="242"/>
        <v>0</v>
      </c>
      <c r="CM45" s="35">
        <f t="shared" si="259"/>
        <v>0</v>
      </c>
      <c r="CN45" s="35">
        <f t="shared" si="243"/>
        <v>0</v>
      </c>
      <c r="CO45" s="35">
        <f t="shared" ref="CO45:CQ45" si="260">CO48+CO49+CO47</f>
        <v>0</v>
      </c>
      <c r="CP45" s="35">
        <f t="shared" si="244"/>
        <v>0</v>
      </c>
      <c r="CQ45" s="35">
        <f t="shared" si="260"/>
        <v>0</v>
      </c>
      <c r="CR45" s="35">
        <f t="shared" si="245"/>
        <v>0</v>
      </c>
      <c r="CS45" s="46">
        <f t="shared" ref="CS45" si="261">CS48+CS49+CS47</f>
        <v>0</v>
      </c>
      <c r="CT45" s="35">
        <f t="shared" si="246"/>
        <v>0</v>
      </c>
      <c r="CU45" s="29"/>
      <c r="CW45" s="11"/>
    </row>
    <row r="46" spans="1:101" x14ac:dyDescent="0.3">
      <c r="A46" s="1"/>
      <c r="B46" s="7" t="s">
        <v>5</v>
      </c>
      <c r="C46" s="59"/>
      <c r="D46" s="34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78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46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46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46"/>
      <c r="CT46" s="35"/>
      <c r="CU46" s="29"/>
      <c r="CW46" s="11"/>
    </row>
    <row r="47" spans="1:101" hidden="1" x14ac:dyDescent="0.3">
      <c r="A47" s="1"/>
      <c r="B47" s="7" t="s">
        <v>6</v>
      </c>
      <c r="C47" s="43"/>
      <c r="D47" s="34">
        <v>19630.300000000047</v>
      </c>
      <c r="E47" s="35">
        <v>-18576.285</v>
      </c>
      <c r="F47" s="35">
        <f t="shared" si="0"/>
        <v>1054.0150000000467</v>
      </c>
      <c r="G47" s="35">
        <f>111.379+599.208</f>
        <v>710.58699999999999</v>
      </c>
      <c r="H47" s="35">
        <f t="shared" ref="H47:H54" si="262">F47+G47</f>
        <v>1764.6020000000467</v>
      </c>
      <c r="I47" s="35">
        <f>-111.379-599.208</f>
        <v>-710.58699999999999</v>
      </c>
      <c r="J47" s="35">
        <f t="shared" ref="J47:J54" si="263">H47+I47</f>
        <v>1054.0150000000467</v>
      </c>
      <c r="K47" s="35"/>
      <c r="L47" s="35">
        <f t="shared" ref="L47:L54" si="264">J47+K47</f>
        <v>1054.0150000000467</v>
      </c>
      <c r="M47" s="35"/>
      <c r="N47" s="35">
        <f t="shared" ref="N47:N54" si="265">L47+M47</f>
        <v>1054.0150000000467</v>
      </c>
      <c r="O47" s="78">
        <v>-1054.0150000000001</v>
      </c>
      <c r="P47" s="35">
        <f t="shared" ref="P47:P54" si="266">N47+O47</f>
        <v>4.6611603465862572E-11</v>
      </c>
      <c r="Q47" s="35"/>
      <c r="R47" s="35">
        <f t="shared" ref="R47:R54" si="267">P47+Q47</f>
        <v>4.6611603465862572E-11</v>
      </c>
      <c r="S47" s="35"/>
      <c r="T47" s="35">
        <f t="shared" ref="T47:T54" si="268">R47+S47</f>
        <v>4.6611603465862572E-11</v>
      </c>
      <c r="U47" s="35"/>
      <c r="V47" s="35">
        <f t="shared" ref="V47:V54" si="269">T47+U47</f>
        <v>4.6611603465862572E-11</v>
      </c>
      <c r="W47" s="35"/>
      <c r="X47" s="35">
        <f t="shared" ref="X47:X54" si="270">V47+W47</f>
        <v>4.6611603465862572E-11</v>
      </c>
      <c r="Y47" s="35"/>
      <c r="Z47" s="35">
        <f t="shared" ref="Z47:Z54" si="271">X47+Y47</f>
        <v>4.6611603465862572E-11</v>
      </c>
      <c r="AA47" s="35"/>
      <c r="AB47" s="35">
        <f t="shared" ref="AB47:AB54" si="272">Z47+AA47</f>
        <v>4.6611603465862572E-11</v>
      </c>
      <c r="AC47" s="35"/>
      <c r="AD47" s="35">
        <f t="shared" ref="AD47:AD54" si="273">AB47+AC47</f>
        <v>4.6611603465862572E-11</v>
      </c>
      <c r="AE47" s="35"/>
      <c r="AF47" s="35">
        <f t="shared" ref="AF47:AF54" si="274">AD47+AE47</f>
        <v>4.6611603465862572E-11</v>
      </c>
      <c r="AG47" s="35"/>
      <c r="AH47" s="35">
        <f t="shared" ref="AH47:AH54" si="275">AF47+AG47</f>
        <v>4.6611603465862572E-11</v>
      </c>
      <c r="AI47" s="35"/>
      <c r="AJ47" s="35">
        <f t="shared" ref="AJ47:AJ54" si="276">AH47+AI47</f>
        <v>4.6611603465862572E-11</v>
      </c>
      <c r="AK47" s="35"/>
      <c r="AL47" s="35">
        <f t="shared" ref="AL47:AL54" si="277">AJ47+AK47</f>
        <v>4.6611603465862572E-11</v>
      </c>
      <c r="AM47" s="35"/>
      <c r="AN47" s="35">
        <f t="shared" ref="AN47:AN54" si="278">AL47+AM47</f>
        <v>4.6611603465862572E-11</v>
      </c>
      <c r="AO47" s="46"/>
      <c r="AP47" s="35">
        <f t="shared" ref="AP47:AP54" si="279">AN47+AO47</f>
        <v>4.6611603465862572E-11</v>
      </c>
      <c r="AQ47" s="35">
        <v>0</v>
      </c>
      <c r="AR47" s="35"/>
      <c r="AS47" s="35">
        <f t="shared" si="19"/>
        <v>0</v>
      </c>
      <c r="AT47" s="35"/>
      <c r="AU47" s="35">
        <f t="shared" ref="AU47:AU54" si="280">AS47+AT47</f>
        <v>0</v>
      </c>
      <c r="AV47" s="35"/>
      <c r="AW47" s="35">
        <f t="shared" ref="AW47:AW54" si="281">AU47+AV47</f>
        <v>0</v>
      </c>
      <c r="AX47" s="35"/>
      <c r="AY47" s="35">
        <f t="shared" ref="AY47:AY54" si="282">AW47+AX47</f>
        <v>0</v>
      </c>
      <c r="AZ47" s="35"/>
      <c r="BA47" s="35">
        <f t="shared" ref="BA47:BA54" si="283">AY47+AZ47</f>
        <v>0</v>
      </c>
      <c r="BB47" s="35"/>
      <c r="BC47" s="35">
        <f t="shared" ref="BC47:BC54" si="284">BA47+BB47</f>
        <v>0</v>
      </c>
      <c r="BD47" s="35"/>
      <c r="BE47" s="35">
        <f t="shared" ref="BE47:BE54" si="285">BC47+BD47</f>
        <v>0</v>
      </c>
      <c r="BF47" s="35"/>
      <c r="BG47" s="35">
        <f t="shared" ref="BG47:BG54" si="286">BE47+BF47</f>
        <v>0</v>
      </c>
      <c r="BH47" s="35"/>
      <c r="BI47" s="35">
        <f t="shared" ref="BI47:BI54" si="287">BG47+BH47</f>
        <v>0</v>
      </c>
      <c r="BJ47" s="35"/>
      <c r="BK47" s="35">
        <f t="shared" ref="BK47:BK54" si="288">BI47+BJ47</f>
        <v>0</v>
      </c>
      <c r="BL47" s="35"/>
      <c r="BM47" s="35">
        <f t="shared" ref="BM47:BM54" si="289">BK47+BL47</f>
        <v>0</v>
      </c>
      <c r="BN47" s="35"/>
      <c r="BO47" s="35">
        <f t="shared" ref="BO47:BO54" si="290">BM47+BN47</f>
        <v>0</v>
      </c>
      <c r="BP47" s="35"/>
      <c r="BQ47" s="35">
        <f t="shared" ref="BQ47:BQ54" si="291">BO47+BP47</f>
        <v>0</v>
      </c>
      <c r="BR47" s="35"/>
      <c r="BS47" s="35">
        <f t="shared" ref="BS47:BS54" si="292">BQ47+BR47</f>
        <v>0</v>
      </c>
      <c r="BT47" s="46"/>
      <c r="BU47" s="35">
        <f t="shared" ref="BU47:BU54" si="293">BS47+BT47</f>
        <v>0</v>
      </c>
      <c r="BV47" s="35">
        <v>0</v>
      </c>
      <c r="BW47" s="35"/>
      <c r="BX47" s="35">
        <f t="shared" si="34"/>
        <v>0</v>
      </c>
      <c r="BY47" s="35"/>
      <c r="BZ47" s="35">
        <f t="shared" ref="BZ47:BZ54" si="294">BX47+BY47</f>
        <v>0</v>
      </c>
      <c r="CA47" s="35"/>
      <c r="CB47" s="35">
        <f t="shared" ref="CB47:CB54" si="295">BZ47+CA47</f>
        <v>0</v>
      </c>
      <c r="CC47" s="35"/>
      <c r="CD47" s="35">
        <f t="shared" ref="CD47:CD54" si="296">CB47+CC47</f>
        <v>0</v>
      </c>
      <c r="CE47" s="35"/>
      <c r="CF47" s="35">
        <f t="shared" ref="CF47:CF54" si="297">CD47+CE47</f>
        <v>0</v>
      </c>
      <c r="CG47" s="35"/>
      <c r="CH47" s="35">
        <f t="shared" ref="CH47:CH54" si="298">CF47+CG47</f>
        <v>0</v>
      </c>
      <c r="CI47" s="35"/>
      <c r="CJ47" s="35">
        <f t="shared" ref="CJ47:CJ54" si="299">CH47+CI47</f>
        <v>0</v>
      </c>
      <c r="CK47" s="35"/>
      <c r="CL47" s="35">
        <f t="shared" ref="CL47:CL54" si="300">CJ47+CK47</f>
        <v>0</v>
      </c>
      <c r="CM47" s="35"/>
      <c r="CN47" s="35">
        <f t="shared" ref="CN47:CN54" si="301">CL47+CM47</f>
        <v>0</v>
      </c>
      <c r="CO47" s="35"/>
      <c r="CP47" s="35">
        <f t="shared" ref="CP47:CP54" si="302">CN47+CO47</f>
        <v>0</v>
      </c>
      <c r="CQ47" s="35"/>
      <c r="CR47" s="35">
        <f t="shared" ref="CR47:CR54" si="303">CP47+CQ47</f>
        <v>0</v>
      </c>
      <c r="CS47" s="46"/>
      <c r="CT47" s="35">
        <f t="shared" ref="CT47:CT54" si="304">CR47+CS47</f>
        <v>0</v>
      </c>
      <c r="CU47" s="29" t="s">
        <v>193</v>
      </c>
      <c r="CV47" s="23" t="s">
        <v>49</v>
      </c>
      <c r="CW47" s="11"/>
    </row>
    <row r="48" spans="1:101" x14ac:dyDescent="0.3">
      <c r="A48" s="1"/>
      <c r="B48" s="59" t="s">
        <v>12</v>
      </c>
      <c r="C48" s="59"/>
      <c r="D48" s="34">
        <v>67726.899999999994</v>
      </c>
      <c r="E48" s="35">
        <f>-55882.573-11844.3</f>
        <v>-67726.872999999992</v>
      </c>
      <c r="F48" s="35">
        <f t="shared" si="0"/>
        <v>2.7000000001862645E-2</v>
      </c>
      <c r="G48" s="35"/>
      <c r="H48" s="35">
        <f t="shared" si="262"/>
        <v>2.7000000001862645E-2</v>
      </c>
      <c r="I48" s="35"/>
      <c r="J48" s="35">
        <f t="shared" si="263"/>
        <v>2.7000000001862645E-2</v>
      </c>
      <c r="K48" s="35"/>
      <c r="L48" s="35">
        <f t="shared" si="264"/>
        <v>2.7000000001862645E-2</v>
      </c>
      <c r="M48" s="35"/>
      <c r="N48" s="35">
        <f t="shared" si="265"/>
        <v>2.7000000001862645E-2</v>
      </c>
      <c r="O48" s="78"/>
      <c r="P48" s="35">
        <f t="shared" si="266"/>
        <v>2.7000000001862645E-2</v>
      </c>
      <c r="Q48" s="35"/>
      <c r="R48" s="35">
        <f t="shared" si="267"/>
        <v>2.7000000001862645E-2</v>
      </c>
      <c r="S48" s="35"/>
      <c r="T48" s="35">
        <f t="shared" si="268"/>
        <v>2.7000000001862645E-2</v>
      </c>
      <c r="U48" s="35"/>
      <c r="V48" s="35">
        <f t="shared" si="269"/>
        <v>2.7000000001862645E-2</v>
      </c>
      <c r="W48" s="35"/>
      <c r="X48" s="35">
        <f t="shared" si="270"/>
        <v>2.7000000001862645E-2</v>
      </c>
      <c r="Y48" s="35"/>
      <c r="Z48" s="35">
        <f t="shared" si="271"/>
        <v>2.7000000001862645E-2</v>
      </c>
      <c r="AA48" s="35"/>
      <c r="AB48" s="35">
        <f t="shared" si="272"/>
        <v>2.7000000001862645E-2</v>
      </c>
      <c r="AC48" s="35"/>
      <c r="AD48" s="35">
        <f t="shared" si="273"/>
        <v>2.7000000001862645E-2</v>
      </c>
      <c r="AE48" s="35"/>
      <c r="AF48" s="35">
        <f t="shared" si="274"/>
        <v>2.7000000001862645E-2</v>
      </c>
      <c r="AG48" s="35"/>
      <c r="AH48" s="35">
        <f t="shared" si="275"/>
        <v>2.7000000001862645E-2</v>
      </c>
      <c r="AI48" s="35"/>
      <c r="AJ48" s="35">
        <f t="shared" si="276"/>
        <v>2.7000000001862645E-2</v>
      </c>
      <c r="AK48" s="35"/>
      <c r="AL48" s="35">
        <f t="shared" si="277"/>
        <v>2.7000000001862645E-2</v>
      </c>
      <c r="AM48" s="35"/>
      <c r="AN48" s="35">
        <f t="shared" si="278"/>
        <v>2.7000000001862645E-2</v>
      </c>
      <c r="AO48" s="46"/>
      <c r="AP48" s="35">
        <f t="shared" si="279"/>
        <v>2.7000000001862645E-2</v>
      </c>
      <c r="AQ48" s="35">
        <v>0</v>
      </c>
      <c r="AR48" s="35"/>
      <c r="AS48" s="35">
        <f t="shared" si="19"/>
        <v>0</v>
      </c>
      <c r="AT48" s="35"/>
      <c r="AU48" s="35">
        <f t="shared" si="280"/>
        <v>0</v>
      </c>
      <c r="AV48" s="35"/>
      <c r="AW48" s="35">
        <f t="shared" si="281"/>
        <v>0</v>
      </c>
      <c r="AX48" s="35"/>
      <c r="AY48" s="35">
        <f t="shared" si="282"/>
        <v>0</v>
      </c>
      <c r="AZ48" s="35"/>
      <c r="BA48" s="35">
        <f t="shared" si="283"/>
        <v>0</v>
      </c>
      <c r="BB48" s="35"/>
      <c r="BC48" s="35">
        <f t="shared" si="284"/>
        <v>0</v>
      </c>
      <c r="BD48" s="35"/>
      <c r="BE48" s="35">
        <f t="shared" si="285"/>
        <v>0</v>
      </c>
      <c r="BF48" s="35"/>
      <c r="BG48" s="35">
        <f t="shared" si="286"/>
        <v>0</v>
      </c>
      <c r="BH48" s="35"/>
      <c r="BI48" s="35">
        <f t="shared" si="287"/>
        <v>0</v>
      </c>
      <c r="BJ48" s="35"/>
      <c r="BK48" s="35">
        <f t="shared" si="288"/>
        <v>0</v>
      </c>
      <c r="BL48" s="35"/>
      <c r="BM48" s="35">
        <f t="shared" si="289"/>
        <v>0</v>
      </c>
      <c r="BN48" s="35"/>
      <c r="BO48" s="35">
        <f t="shared" si="290"/>
        <v>0</v>
      </c>
      <c r="BP48" s="35"/>
      <c r="BQ48" s="35">
        <f t="shared" si="291"/>
        <v>0</v>
      </c>
      <c r="BR48" s="35"/>
      <c r="BS48" s="35">
        <f t="shared" si="292"/>
        <v>0</v>
      </c>
      <c r="BT48" s="46"/>
      <c r="BU48" s="35">
        <f t="shared" si="293"/>
        <v>0</v>
      </c>
      <c r="BV48" s="35">
        <v>0</v>
      </c>
      <c r="BW48" s="35"/>
      <c r="BX48" s="35">
        <f t="shared" si="34"/>
        <v>0</v>
      </c>
      <c r="BY48" s="35"/>
      <c r="BZ48" s="35">
        <f t="shared" si="294"/>
        <v>0</v>
      </c>
      <c r="CA48" s="35"/>
      <c r="CB48" s="35">
        <f t="shared" si="295"/>
        <v>0</v>
      </c>
      <c r="CC48" s="35"/>
      <c r="CD48" s="35">
        <f t="shared" si="296"/>
        <v>0</v>
      </c>
      <c r="CE48" s="35"/>
      <c r="CF48" s="35">
        <f t="shared" si="297"/>
        <v>0</v>
      </c>
      <c r="CG48" s="35"/>
      <c r="CH48" s="35">
        <f t="shared" si="298"/>
        <v>0</v>
      </c>
      <c r="CI48" s="35"/>
      <c r="CJ48" s="35">
        <f t="shared" si="299"/>
        <v>0</v>
      </c>
      <c r="CK48" s="35"/>
      <c r="CL48" s="35">
        <f t="shared" si="300"/>
        <v>0</v>
      </c>
      <c r="CM48" s="35"/>
      <c r="CN48" s="35">
        <f t="shared" si="301"/>
        <v>0</v>
      </c>
      <c r="CO48" s="35"/>
      <c r="CP48" s="35">
        <f t="shared" si="302"/>
        <v>0</v>
      </c>
      <c r="CQ48" s="35"/>
      <c r="CR48" s="35">
        <f t="shared" si="303"/>
        <v>0</v>
      </c>
      <c r="CS48" s="46"/>
      <c r="CT48" s="35">
        <f t="shared" si="304"/>
        <v>0</v>
      </c>
      <c r="CU48" s="29" t="s">
        <v>305</v>
      </c>
      <c r="CW48" s="11"/>
    </row>
    <row r="49" spans="1:101" hidden="1" x14ac:dyDescent="0.3">
      <c r="A49" s="1"/>
      <c r="B49" s="41" t="s">
        <v>27</v>
      </c>
      <c r="C49" s="6"/>
      <c r="D49" s="34">
        <v>225042.2</v>
      </c>
      <c r="E49" s="35">
        <v>-225042.2</v>
      </c>
      <c r="F49" s="35">
        <f t="shared" si="0"/>
        <v>0</v>
      </c>
      <c r="G49" s="35"/>
      <c r="H49" s="35">
        <f t="shared" si="262"/>
        <v>0</v>
      </c>
      <c r="I49" s="35"/>
      <c r="J49" s="35">
        <f t="shared" si="263"/>
        <v>0</v>
      </c>
      <c r="K49" s="35"/>
      <c r="L49" s="35">
        <f t="shared" si="264"/>
        <v>0</v>
      </c>
      <c r="M49" s="35"/>
      <c r="N49" s="35">
        <f t="shared" si="265"/>
        <v>0</v>
      </c>
      <c r="O49" s="78"/>
      <c r="P49" s="35">
        <f t="shared" si="266"/>
        <v>0</v>
      </c>
      <c r="Q49" s="35"/>
      <c r="R49" s="35">
        <f t="shared" si="267"/>
        <v>0</v>
      </c>
      <c r="S49" s="35"/>
      <c r="T49" s="35">
        <f t="shared" si="268"/>
        <v>0</v>
      </c>
      <c r="U49" s="35"/>
      <c r="V49" s="35">
        <f t="shared" si="269"/>
        <v>0</v>
      </c>
      <c r="W49" s="35"/>
      <c r="X49" s="35">
        <f t="shared" si="270"/>
        <v>0</v>
      </c>
      <c r="Y49" s="35"/>
      <c r="Z49" s="35">
        <f t="shared" si="271"/>
        <v>0</v>
      </c>
      <c r="AA49" s="35"/>
      <c r="AB49" s="35">
        <f t="shared" si="272"/>
        <v>0</v>
      </c>
      <c r="AC49" s="35"/>
      <c r="AD49" s="35">
        <f t="shared" si="273"/>
        <v>0</v>
      </c>
      <c r="AE49" s="35"/>
      <c r="AF49" s="35">
        <f t="shared" si="274"/>
        <v>0</v>
      </c>
      <c r="AG49" s="35"/>
      <c r="AH49" s="35">
        <f t="shared" si="275"/>
        <v>0</v>
      </c>
      <c r="AI49" s="35"/>
      <c r="AJ49" s="35">
        <f t="shared" si="276"/>
        <v>0</v>
      </c>
      <c r="AK49" s="35"/>
      <c r="AL49" s="35">
        <f t="shared" si="277"/>
        <v>0</v>
      </c>
      <c r="AM49" s="35"/>
      <c r="AN49" s="35">
        <f t="shared" si="278"/>
        <v>0</v>
      </c>
      <c r="AO49" s="46"/>
      <c r="AP49" s="35">
        <f t="shared" si="279"/>
        <v>0</v>
      </c>
      <c r="AQ49" s="35">
        <v>0</v>
      </c>
      <c r="AR49" s="35"/>
      <c r="AS49" s="35">
        <f t="shared" si="19"/>
        <v>0</v>
      </c>
      <c r="AT49" s="35"/>
      <c r="AU49" s="35">
        <f t="shared" si="280"/>
        <v>0</v>
      </c>
      <c r="AV49" s="35"/>
      <c r="AW49" s="35">
        <f t="shared" si="281"/>
        <v>0</v>
      </c>
      <c r="AX49" s="35"/>
      <c r="AY49" s="35">
        <f t="shared" si="282"/>
        <v>0</v>
      </c>
      <c r="AZ49" s="35"/>
      <c r="BA49" s="35">
        <f t="shared" si="283"/>
        <v>0</v>
      </c>
      <c r="BB49" s="35"/>
      <c r="BC49" s="35">
        <f t="shared" si="284"/>
        <v>0</v>
      </c>
      <c r="BD49" s="35"/>
      <c r="BE49" s="35">
        <f t="shared" si="285"/>
        <v>0</v>
      </c>
      <c r="BF49" s="35"/>
      <c r="BG49" s="35">
        <f t="shared" si="286"/>
        <v>0</v>
      </c>
      <c r="BH49" s="35"/>
      <c r="BI49" s="35">
        <f t="shared" si="287"/>
        <v>0</v>
      </c>
      <c r="BJ49" s="35"/>
      <c r="BK49" s="35">
        <f t="shared" si="288"/>
        <v>0</v>
      </c>
      <c r="BL49" s="35"/>
      <c r="BM49" s="35">
        <f t="shared" si="289"/>
        <v>0</v>
      </c>
      <c r="BN49" s="35"/>
      <c r="BO49" s="35">
        <f t="shared" si="290"/>
        <v>0</v>
      </c>
      <c r="BP49" s="35"/>
      <c r="BQ49" s="35">
        <f t="shared" si="291"/>
        <v>0</v>
      </c>
      <c r="BR49" s="35"/>
      <c r="BS49" s="35">
        <f t="shared" si="292"/>
        <v>0</v>
      </c>
      <c r="BT49" s="46"/>
      <c r="BU49" s="35">
        <f t="shared" si="293"/>
        <v>0</v>
      </c>
      <c r="BV49" s="35">
        <v>0</v>
      </c>
      <c r="BW49" s="35"/>
      <c r="BX49" s="35">
        <f t="shared" si="34"/>
        <v>0</v>
      </c>
      <c r="BY49" s="35"/>
      <c r="BZ49" s="35">
        <f t="shared" si="294"/>
        <v>0</v>
      </c>
      <c r="CA49" s="35"/>
      <c r="CB49" s="35">
        <f t="shared" si="295"/>
        <v>0</v>
      </c>
      <c r="CC49" s="35"/>
      <c r="CD49" s="35">
        <f t="shared" si="296"/>
        <v>0</v>
      </c>
      <c r="CE49" s="35"/>
      <c r="CF49" s="35">
        <f t="shared" si="297"/>
        <v>0</v>
      </c>
      <c r="CG49" s="35"/>
      <c r="CH49" s="35">
        <f t="shared" si="298"/>
        <v>0</v>
      </c>
      <c r="CI49" s="35"/>
      <c r="CJ49" s="35">
        <f t="shared" si="299"/>
        <v>0</v>
      </c>
      <c r="CK49" s="35"/>
      <c r="CL49" s="35">
        <f t="shared" si="300"/>
        <v>0</v>
      </c>
      <c r="CM49" s="35"/>
      <c r="CN49" s="35">
        <f t="shared" si="301"/>
        <v>0</v>
      </c>
      <c r="CO49" s="35"/>
      <c r="CP49" s="35">
        <f t="shared" si="302"/>
        <v>0</v>
      </c>
      <c r="CQ49" s="35"/>
      <c r="CR49" s="35">
        <f t="shared" si="303"/>
        <v>0</v>
      </c>
      <c r="CS49" s="46"/>
      <c r="CT49" s="35">
        <f t="shared" si="304"/>
        <v>0</v>
      </c>
      <c r="CU49" s="29" t="s">
        <v>304</v>
      </c>
      <c r="CV49" s="23" t="s">
        <v>49</v>
      </c>
      <c r="CW49" s="11"/>
    </row>
    <row r="50" spans="1:101" ht="56.25" hidden="1" x14ac:dyDescent="0.3">
      <c r="A50" s="1" t="s">
        <v>67</v>
      </c>
      <c r="B50" s="43" t="s">
        <v>50</v>
      </c>
      <c r="C50" s="43" t="s">
        <v>32</v>
      </c>
      <c r="D50" s="34">
        <v>780</v>
      </c>
      <c r="E50" s="35">
        <v>-780</v>
      </c>
      <c r="F50" s="35">
        <f t="shared" si="0"/>
        <v>0</v>
      </c>
      <c r="G50" s="35"/>
      <c r="H50" s="35">
        <f t="shared" si="262"/>
        <v>0</v>
      </c>
      <c r="I50" s="35"/>
      <c r="J50" s="35">
        <f t="shared" si="263"/>
        <v>0</v>
      </c>
      <c r="K50" s="35"/>
      <c r="L50" s="35">
        <f t="shared" si="264"/>
        <v>0</v>
      </c>
      <c r="M50" s="35"/>
      <c r="N50" s="35">
        <f t="shared" si="265"/>
        <v>0</v>
      </c>
      <c r="O50" s="78"/>
      <c r="P50" s="35">
        <f t="shared" si="266"/>
        <v>0</v>
      </c>
      <c r="Q50" s="35"/>
      <c r="R50" s="35">
        <f t="shared" si="267"/>
        <v>0</v>
      </c>
      <c r="S50" s="35"/>
      <c r="T50" s="35">
        <f t="shared" si="268"/>
        <v>0</v>
      </c>
      <c r="U50" s="35"/>
      <c r="V50" s="35">
        <f t="shared" si="269"/>
        <v>0</v>
      </c>
      <c r="W50" s="35"/>
      <c r="X50" s="35">
        <f t="shared" si="270"/>
        <v>0</v>
      </c>
      <c r="Y50" s="35"/>
      <c r="Z50" s="35">
        <f t="shared" si="271"/>
        <v>0</v>
      </c>
      <c r="AA50" s="35"/>
      <c r="AB50" s="35">
        <f t="shared" si="272"/>
        <v>0</v>
      </c>
      <c r="AC50" s="35"/>
      <c r="AD50" s="35">
        <f t="shared" si="273"/>
        <v>0</v>
      </c>
      <c r="AE50" s="35"/>
      <c r="AF50" s="35">
        <f t="shared" si="274"/>
        <v>0</v>
      </c>
      <c r="AG50" s="35"/>
      <c r="AH50" s="35">
        <f t="shared" si="275"/>
        <v>0</v>
      </c>
      <c r="AI50" s="35"/>
      <c r="AJ50" s="35">
        <f t="shared" si="276"/>
        <v>0</v>
      </c>
      <c r="AK50" s="35"/>
      <c r="AL50" s="35">
        <f t="shared" si="277"/>
        <v>0</v>
      </c>
      <c r="AM50" s="35"/>
      <c r="AN50" s="35">
        <f t="shared" si="278"/>
        <v>0</v>
      </c>
      <c r="AO50" s="46"/>
      <c r="AP50" s="35">
        <f t="shared" si="279"/>
        <v>0</v>
      </c>
      <c r="AQ50" s="35">
        <v>0</v>
      </c>
      <c r="AR50" s="35"/>
      <c r="AS50" s="35">
        <f t="shared" si="19"/>
        <v>0</v>
      </c>
      <c r="AT50" s="35"/>
      <c r="AU50" s="35">
        <f t="shared" si="280"/>
        <v>0</v>
      </c>
      <c r="AV50" s="35"/>
      <c r="AW50" s="35">
        <f t="shared" si="281"/>
        <v>0</v>
      </c>
      <c r="AX50" s="35"/>
      <c r="AY50" s="35">
        <f t="shared" si="282"/>
        <v>0</v>
      </c>
      <c r="AZ50" s="35"/>
      <c r="BA50" s="35">
        <f t="shared" si="283"/>
        <v>0</v>
      </c>
      <c r="BB50" s="35"/>
      <c r="BC50" s="35">
        <f t="shared" si="284"/>
        <v>0</v>
      </c>
      <c r="BD50" s="35"/>
      <c r="BE50" s="35">
        <f t="shared" si="285"/>
        <v>0</v>
      </c>
      <c r="BF50" s="35"/>
      <c r="BG50" s="35">
        <f t="shared" si="286"/>
        <v>0</v>
      </c>
      <c r="BH50" s="35"/>
      <c r="BI50" s="35">
        <f t="shared" si="287"/>
        <v>0</v>
      </c>
      <c r="BJ50" s="35"/>
      <c r="BK50" s="35">
        <f t="shared" si="288"/>
        <v>0</v>
      </c>
      <c r="BL50" s="35"/>
      <c r="BM50" s="35">
        <f t="shared" si="289"/>
        <v>0</v>
      </c>
      <c r="BN50" s="35"/>
      <c r="BO50" s="35">
        <f t="shared" si="290"/>
        <v>0</v>
      </c>
      <c r="BP50" s="35"/>
      <c r="BQ50" s="35">
        <f t="shared" si="291"/>
        <v>0</v>
      </c>
      <c r="BR50" s="35"/>
      <c r="BS50" s="35">
        <f t="shared" si="292"/>
        <v>0</v>
      </c>
      <c r="BT50" s="46"/>
      <c r="BU50" s="35">
        <f t="shared" si="293"/>
        <v>0</v>
      </c>
      <c r="BV50" s="35">
        <v>0</v>
      </c>
      <c r="BW50" s="35"/>
      <c r="BX50" s="35">
        <f t="shared" si="34"/>
        <v>0</v>
      </c>
      <c r="BY50" s="35"/>
      <c r="BZ50" s="35">
        <f t="shared" si="294"/>
        <v>0</v>
      </c>
      <c r="CA50" s="35"/>
      <c r="CB50" s="35">
        <f t="shared" si="295"/>
        <v>0</v>
      </c>
      <c r="CC50" s="35"/>
      <c r="CD50" s="35">
        <f t="shared" si="296"/>
        <v>0</v>
      </c>
      <c r="CE50" s="35"/>
      <c r="CF50" s="35">
        <f t="shared" si="297"/>
        <v>0</v>
      </c>
      <c r="CG50" s="35"/>
      <c r="CH50" s="35">
        <f t="shared" si="298"/>
        <v>0</v>
      </c>
      <c r="CI50" s="35"/>
      <c r="CJ50" s="35">
        <f t="shared" si="299"/>
        <v>0</v>
      </c>
      <c r="CK50" s="35"/>
      <c r="CL50" s="35">
        <f t="shared" si="300"/>
        <v>0</v>
      </c>
      <c r="CM50" s="35"/>
      <c r="CN50" s="35">
        <f t="shared" si="301"/>
        <v>0</v>
      </c>
      <c r="CO50" s="35"/>
      <c r="CP50" s="35">
        <f t="shared" si="302"/>
        <v>0</v>
      </c>
      <c r="CQ50" s="35"/>
      <c r="CR50" s="35">
        <f t="shared" si="303"/>
        <v>0</v>
      </c>
      <c r="CS50" s="46"/>
      <c r="CT50" s="35">
        <f t="shared" si="304"/>
        <v>0</v>
      </c>
      <c r="CU50" s="29" t="s">
        <v>194</v>
      </c>
      <c r="CV50" s="23" t="s">
        <v>49</v>
      </c>
      <c r="CW50" s="11"/>
    </row>
    <row r="51" spans="1:101" ht="56.25" x14ac:dyDescent="0.3">
      <c r="A51" s="1" t="s">
        <v>66</v>
      </c>
      <c r="B51" s="118" t="s">
        <v>51</v>
      </c>
      <c r="C51" s="59" t="s">
        <v>32</v>
      </c>
      <c r="D51" s="34">
        <v>0</v>
      </c>
      <c r="E51" s="35"/>
      <c r="F51" s="35">
        <f t="shared" si="0"/>
        <v>0</v>
      </c>
      <c r="G51" s="35"/>
      <c r="H51" s="35">
        <f t="shared" si="262"/>
        <v>0</v>
      </c>
      <c r="I51" s="35"/>
      <c r="J51" s="35">
        <f t="shared" si="263"/>
        <v>0</v>
      </c>
      <c r="K51" s="35"/>
      <c r="L51" s="35">
        <f t="shared" si="264"/>
        <v>0</v>
      </c>
      <c r="M51" s="35"/>
      <c r="N51" s="35">
        <f t="shared" si="265"/>
        <v>0</v>
      </c>
      <c r="O51" s="78"/>
      <c r="P51" s="35">
        <f t="shared" si="266"/>
        <v>0</v>
      </c>
      <c r="Q51" s="35"/>
      <c r="R51" s="35">
        <f t="shared" si="267"/>
        <v>0</v>
      </c>
      <c r="S51" s="35"/>
      <c r="T51" s="35">
        <f t="shared" si="268"/>
        <v>0</v>
      </c>
      <c r="U51" s="35"/>
      <c r="V51" s="35">
        <f t="shared" si="269"/>
        <v>0</v>
      </c>
      <c r="W51" s="35"/>
      <c r="X51" s="35">
        <f t="shared" si="270"/>
        <v>0</v>
      </c>
      <c r="Y51" s="35"/>
      <c r="Z51" s="35">
        <f t="shared" si="271"/>
        <v>0</v>
      </c>
      <c r="AA51" s="35"/>
      <c r="AB51" s="35">
        <f t="shared" si="272"/>
        <v>0</v>
      </c>
      <c r="AC51" s="35"/>
      <c r="AD51" s="35">
        <f t="shared" si="273"/>
        <v>0</v>
      </c>
      <c r="AE51" s="35"/>
      <c r="AF51" s="35">
        <f t="shared" si="274"/>
        <v>0</v>
      </c>
      <c r="AG51" s="35"/>
      <c r="AH51" s="35">
        <f t="shared" si="275"/>
        <v>0</v>
      </c>
      <c r="AI51" s="35"/>
      <c r="AJ51" s="35">
        <f t="shared" si="276"/>
        <v>0</v>
      </c>
      <c r="AK51" s="35"/>
      <c r="AL51" s="35">
        <f t="shared" si="277"/>
        <v>0</v>
      </c>
      <c r="AM51" s="35"/>
      <c r="AN51" s="35">
        <f t="shared" si="278"/>
        <v>0</v>
      </c>
      <c r="AO51" s="46"/>
      <c r="AP51" s="35">
        <f t="shared" si="279"/>
        <v>0</v>
      </c>
      <c r="AQ51" s="35">
        <v>25599.8</v>
      </c>
      <c r="AR51" s="35">
        <v>-25599.8</v>
      </c>
      <c r="AS51" s="35">
        <f t="shared" si="19"/>
        <v>0</v>
      </c>
      <c r="AT51" s="35"/>
      <c r="AU51" s="35">
        <f t="shared" si="280"/>
        <v>0</v>
      </c>
      <c r="AV51" s="35"/>
      <c r="AW51" s="35">
        <f t="shared" si="281"/>
        <v>0</v>
      </c>
      <c r="AX51" s="35"/>
      <c r="AY51" s="35">
        <f t="shared" si="282"/>
        <v>0</v>
      </c>
      <c r="AZ51" s="35"/>
      <c r="BA51" s="35">
        <f t="shared" si="283"/>
        <v>0</v>
      </c>
      <c r="BB51" s="35"/>
      <c r="BC51" s="35">
        <f t="shared" si="284"/>
        <v>0</v>
      </c>
      <c r="BD51" s="35"/>
      <c r="BE51" s="35">
        <f t="shared" si="285"/>
        <v>0</v>
      </c>
      <c r="BF51" s="35"/>
      <c r="BG51" s="35">
        <f t="shared" si="286"/>
        <v>0</v>
      </c>
      <c r="BH51" s="35"/>
      <c r="BI51" s="35">
        <f t="shared" si="287"/>
        <v>0</v>
      </c>
      <c r="BJ51" s="35"/>
      <c r="BK51" s="35">
        <f t="shared" si="288"/>
        <v>0</v>
      </c>
      <c r="BL51" s="35"/>
      <c r="BM51" s="35">
        <f t="shared" si="289"/>
        <v>0</v>
      </c>
      <c r="BN51" s="35"/>
      <c r="BO51" s="35">
        <f t="shared" si="290"/>
        <v>0</v>
      </c>
      <c r="BP51" s="35"/>
      <c r="BQ51" s="35">
        <f t="shared" si="291"/>
        <v>0</v>
      </c>
      <c r="BR51" s="35"/>
      <c r="BS51" s="35">
        <f t="shared" si="292"/>
        <v>0</v>
      </c>
      <c r="BT51" s="46"/>
      <c r="BU51" s="35">
        <f t="shared" si="293"/>
        <v>0</v>
      </c>
      <c r="BV51" s="35">
        <v>245085.6</v>
      </c>
      <c r="BW51" s="35"/>
      <c r="BX51" s="35">
        <f t="shared" si="34"/>
        <v>245085.6</v>
      </c>
      <c r="BY51" s="35"/>
      <c r="BZ51" s="35">
        <f t="shared" si="294"/>
        <v>245085.6</v>
      </c>
      <c r="CA51" s="35"/>
      <c r="CB51" s="35">
        <f t="shared" si="295"/>
        <v>245085.6</v>
      </c>
      <c r="CC51" s="35"/>
      <c r="CD51" s="35">
        <f t="shared" si="296"/>
        <v>245085.6</v>
      </c>
      <c r="CE51" s="35"/>
      <c r="CF51" s="35">
        <f t="shared" si="297"/>
        <v>245085.6</v>
      </c>
      <c r="CG51" s="35"/>
      <c r="CH51" s="35">
        <f t="shared" si="298"/>
        <v>245085.6</v>
      </c>
      <c r="CI51" s="35"/>
      <c r="CJ51" s="35">
        <f t="shared" si="299"/>
        <v>245085.6</v>
      </c>
      <c r="CK51" s="35"/>
      <c r="CL51" s="35">
        <f t="shared" si="300"/>
        <v>245085.6</v>
      </c>
      <c r="CM51" s="35"/>
      <c r="CN51" s="35">
        <f t="shared" si="301"/>
        <v>245085.6</v>
      </c>
      <c r="CO51" s="35"/>
      <c r="CP51" s="35">
        <f t="shared" si="302"/>
        <v>245085.6</v>
      </c>
      <c r="CQ51" s="35"/>
      <c r="CR51" s="35">
        <f t="shared" si="303"/>
        <v>245085.6</v>
      </c>
      <c r="CS51" s="46"/>
      <c r="CT51" s="35">
        <f t="shared" si="304"/>
        <v>245085.6</v>
      </c>
      <c r="CU51" s="29" t="s">
        <v>195</v>
      </c>
      <c r="CW51" s="11"/>
    </row>
    <row r="52" spans="1:101" ht="56.25" hidden="1" x14ac:dyDescent="0.3">
      <c r="A52" s="1" t="s">
        <v>71</v>
      </c>
      <c r="B52" s="41" t="s">
        <v>52</v>
      </c>
      <c r="C52" s="43" t="s">
        <v>32</v>
      </c>
      <c r="D52" s="34">
        <v>0</v>
      </c>
      <c r="E52" s="35"/>
      <c r="F52" s="35">
        <f t="shared" si="0"/>
        <v>0</v>
      </c>
      <c r="G52" s="35"/>
      <c r="H52" s="35">
        <f t="shared" si="262"/>
        <v>0</v>
      </c>
      <c r="I52" s="35"/>
      <c r="J52" s="35">
        <f t="shared" si="263"/>
        <v>0</v>
      </c>
      <c r="K52" s="35"/>
      <c r="L52" s="35">
        <f t="shared" si="264"/>
        <v>0</v>
      </c>
      <c r="M52" s="35"/>
      <c r="N52" s="35">
        <f t="shared" si="265"/>
        <v>0</v>
      </c>
      <c r="O52" s="78"/>
      <c r="P52" s="35">
        <f t="shared" si="266"/>
        <v>0</v>
      </c>
      <c r="Q52" s="35"/>
      <c r="R52" s="35">
        <f t="shared" si="267"/>
        <v>0</v>
      </c>
      <c r="S52" s="35"/>
      <c r="T52" s="35">
        <f t="shared" si="268"/>
        <v>0</v>
      </c>
      <c r="U52" s="35"/>
      <c r="V52" s="35">
        <f t="shared" si="269"/>
        <v>0</v>
      </c>
      <c r="W52" s="35"/>
      <c r="X52" s="35">
        <f t="shared" si="270"/>
        <v>0</v>
      </c>
      <c r="Y52" s="35"/>
      <c r="Z52" s="35">
        <f t="shared" si="271"/>
        <v>0</v>
      </c>
      <c r="AA52" s="35"/>
      <c r="AB52" s="35">
        <f t="shared" si="272"/>
        <v>0</v>
      </c>
      <c r="AC52" s="35"/>
      <c r="AD52" s="35">
        <f t="shared" si="273"/>
        <v>0</v>
      </c>
      <c r="AE52" s="35"/>
      <c r="AF52" s="35">
        <f t="shared" si="274"/>
        <v>0</v>
      </c>
      <c r="AG52" s="35"/>
      <c r="AH52" s="35">
        <f t="shared" si="275"/>
        <v>0</v>
      </c>
      <c r="AI52" s="35"/>
      <c r="AJ52" s="35">
        <f t="shared" si="276"/>
        <v>0</v>
      </c>
      <c r="AK52" s="35"/>
      <c r="AL52" s="35">
        <f t="shared" si="277"/>
        <v>0</v>
      </c>
      <c r="AM52" s="35"/>
      <c r="AN52" s="35">
        <f t="shared" si="278"/>
        <v>0</v>
      </c>
      <c r="AO52" s="46"/>
      <c r="AP52" s="35">
        <f t="shared" si="279"/>
        <v>0</v>
      </c>
      <c r="AQ52" s="35">
        <v>30734.9</v>
      </c>
      <c r="AR52" s="35">
        <v>-30734.9</v>
      </c>
      <c r="AS52" s="35">
        <f t="shared" si="19"/>
        <v>0</v>
      </c>
      <c r="AT52" s="35"/>
      <c r="AU52" s="35">
        <f t="shared" si="280"/>
        <v>0</v>
      </c>
      <c r="AV52" s="35"/>
      <c r="AW52" s="35">
        <f t="shared" si="281"/>
        <v>0</v>
      </c>
      <c r="AX52" s="35"/>
      <c r="AY52" s="35">
        <f t="shared" si="282"/>
        <v>0</v>
      </c>
      <c r="AZ52" s="35"/>
      <c r="BA52" s="35">
        <f t="shared" si="283"/>
        <v>0</v>
      </c>
      <c r="BB52" s="35"/>
      <c r="BC52" s="35">
        <f t="shared" si="284"/>
        <v>0</v>
      </c>
      <c r="BD52" s="35"/>
      <c r="BE52" s="35">
        <f t="shared" si="285"/>
        <v>0</v>
      </c>
      <c r="BF52" s="35"/>
      <c r="BG52" s="35">
        <f t="shared" si="286"/>
        <v>0</v>
      </c>
      <c r="BH52" s="35"/>
      <c r="BI52" s="35">
        <f t="shared" si="287"/>
        <v>0</v>
      </c>
      <c r="BJ52" s="35"/>
      <c r="BK52" s="35">
        <f t="shared" si="288"/>
        <v>0</v>
      </c>
      <c r="BL52" s="35"/>
      <c r="BM52" s="35">
        <f t="shared" si="289"/>
        <v>0</v>
      </c>
      <c r="BN52" s="35"/>
      <c r="BO52" s="35">
        <f t="shared" si="290"/>
        <v>0</v>
      </c>
      <c r="BP52" s="35"/>
      <c r="BQ52" s="35">
        <f t="shared" si="291"/>
        <v>0</v>
      </c>
      <c r="BR52" s="35"/>
      <c r="BS52" s="35">
        <f t="shared" si="292"/>
        <v>0</v>
      </c>
      <c r="BT52" s="46"/>
      <c r="BU52" s="35">
        <f t="shared" si="293"/>
        <v>0</v>
      </c>
      <c r="BV52" s="35">
        <v>0</v>
      </c>
      <c r="BW52" s="35"/>
      <c r="BX52" s="35">
        <f t="shared" si="34"/>
        <v>0</v>
      </c>
      <c r="BY52" s="35"/>
      <c r="BZ52" s="35">
        <f t="shared" si="294"/>
        <v>0</v>
      </c>
      <c r="CA52" s="35"/>
      <c r="CB52" s="35">
        <f t="shared" si="295"/>
        <v>0</v>
      </c>
      <c r="CC52" s="35"/>
      <c r="CD52" s="35">
        <f t="shared" si="296"/>
        <v>0</v>
      </c>
      <c r="CE52" s="35"/>
      <c r="CF52" s="35">
        <f t="shared" si="297"/>
        <v>0</v>
      </c>
      <c r="CG52" s="35"/>
      <c r="CH52" s="35">
        <f t="shared" si="298"/>
        <v>0</v>
      </c>
      <c r="CI52" s="35"/>
      <c r="CJ52" s="35">
        <f t="shared" si="299"/>
        <v>0</v>
      </c>
      <c r="CK52" s="35"/>
      <c r="CL52" s="35">
        <f t="shared" si="300"/>
        <v>0</v>
      </c>
      <c r="CM52" s="35"/>
      <c r="CN52" s="35">
        <f t="shared" si="301"/>
        <v>0</v>
      </c>
      <c r="CO52" s="35"/>
      <c r="CP52" s="35">
        <f t="shared" si="302"/>
        <v>0</v>
      </c>
      <c r="CQ52" s="35"/>
      <c r="CR52" s="35">
        <f t="shared" si="303"/>
        <v>0</v>
      </c>
      <c r="CS52" s="46"/>
      <c r="CT52" s="35">
        <f t="shared" si="304"/>
        <v>0</v>
      </c>
      <c r="CU52" s="29" t="s">
        <v>196</v>
      </c>
      <c r="CV52" s="23" t="s">
        <v>49</v>
      </c>
      <c r="CW52" s="11"/>
    </row>
    <row r="53" spans="1:101" ht="56.25" x14ac:dyDescent="0.3">
      <c r="A53" s="1" t="s">
        <v>67</v>
      </c>
      <c r="B53" s="118" t="s">
        <v>53</v>
      </c>
      <c r="C53" s="59" t="s">
        <v>32</v>
      </c>
      <c r="D53" s="34">
        <v>0</v>
      </c>
      <c r="E53" s="35"/>
      <c r="F53" s="35">
        <f t="shared" si="0"/>
        <v>0</v>
      </c>
      <c r="G53" s="35"/>
      <c r="H53" s="35">
        <f t="shared" si="262"/>
        <v>0</v>
      </c>
      <c r="I53" s="35"/>
      <c r="J53" s="35">
        <f t="shared" si="263"/>
        <v>0</v>
      </c>
      <c r="K53" s="35"/>
      <c r="L53" s="35">
        <f t="shared" si="264"/>
        <v>0</v>
      </c>
      <c r="M53" s="35"/>
      <c r="N53" s="35">
        <f t="shared" si="265"/>
        <v>0</v>
      </c>
      <c r="O53" s="78"/>
      <c r="P53" s="35">
        <f t="shared" si="266"/>
        <v>0</v>
      </c>
      <c r="Q53" s="35"/>
      <c r="R53" s="35">
        <f t="shared" si="267"/>
        <v>0</v>
      </c>
      <c r="S53" s="35"/>
      <c r="T53" s="35">
        <f t="shared" si="268"/>
        <v>0</v>
      </c>
      <c r="U53" s="35"/>
      <c r="V53" s="35">
        <f t="shared" si="269"/>
        <v>0</v>
      </c>
      <c r="W53" s="35"/>
      <c r="X53" s="35">
        <f t="shared" si="270"/>
        <v>0</v>
      </c>
      <c r="Y53" s="35"/>
      <c r="Z53" s="35">
        <f t="shared" si="271"/>
        <v>0</v>
      </c>
      <c r="AA53" s="35"/>
      <c r="AB53" s="35">
        <f t="shared" si="272"/>
        <v>0</v>
      </c>
      <c r="AC53" s="35"/>
      <c r="AD53" s="35">
        <f t="shared" si="273"/>
        <v>0</v>
      </c>
      <c r="AE53" s="35"/>
      <c r="AF53" s="35">
        <f t="shared" si="274"/>
        <v>0</v>
      </c>
      <c r="AG53" s="35"/>
      <c r="AH53" s="35">
        <f t="shared" si="275"/>
        <v>0</v>
      </c>
      <c r="AI53" s="35"/>
      <c r="AJ53" s="35">
        <f t="shared" si="276"/>
        <v>0</v>
      </c>
      <c r="AK53" s="35"/>
      <c r="AL53" s="35">
        <f t="shared" si="277"/>
        <v>0</v>
      </c>
      <c r="AM53" s="35"/>
      <c r="AN53" s="35">
        <f t="shared" si="278"/>
        <v>0</v>
      </c>
      <c r="AO53" s="46"/>
      <c r="AP53" s="35">
        <f t="shared" si="279"/>
        <v>0</v>
      </c>
      <c r="AQ53" s="35">
        <v>9100.4</v>
      </c>
      <c r="AR53" s="35"/>
      <c r="AS53" s="35">
        <f t="shared" si="19"/>
        <v>9100.4</v>
      </c>
      <c r="AT53" s="35"/>
      <c r="AU53" s="35">
        <f t="shared" si="280"/>
        <v>9100.4</v>
      </c>
      <c r="AV53" s="35"/>
      <c r="AW53" s="35">
        <f t="shared" si="281"/>
        <v>9100.4</v>
      </c>
      <c r="AX53" s="35"/>
      <c r="AY53" s="35">
        <f t="shared" si="282"/>
        <v>9100.4</v>
      </c>
      <c r="AZ53" s="35"/>
      <c r="BA53" s="35">
        <f t="shared" si="283"/>
        <v>9100.4</v>
      </c>
      <c r="BB53" s="35"/>
      <c r="BC53" s="35">
        <f t="shared" si="284"/>
        <v>9100.4</v>
      </c>
      <c r="BD53" s="35"/>
      <c r="BE53" s="35">
        <f t="shared" si="285"/>
        <v>9100.4</v>
      </c>
      <c r="BF53" s="35"/>
      <c r="BG53" s="35">
        <f t="shared" si="286"/>
        <v>9100.4</v>
      </c>
      <c r="BH53" s="35"/>
      <c r="BI53" s="35">
        <f t="shared" si="287"/>
        <v>9100.4</v>
      </c>
      <c r="BJ53" s="35"/>
      <c r="BK53" s="35">
        <f t="shared" si="288"/>
        <v>9100.4</v>
      </c>
      <c r="BL53" s="35"/>
      <c r="BM53" s="35">
        <f t="shared" si="289"/>
        <v>9100.4</v>
      </c>
      <c r="BN53" s="35"/>
      <c r="BO53" s="35">
        <f t="shared" si="290"/>
        <v>9100.4</v>
      </c>
      <c r="BP53" s="35"/>
      <c r="BQ53" s="35">
        <f t="shared" si="291"/>
        <v>9100.4</v>
      </c>
      <c r="BR53" s="35"/>
      <c r="BS53" s="35">
        <f t="shared" si="292"/>
        <v>9100.4</v>
      </c>
      <c r="BT53" s="46"/>
      <c r="BU53" s="35">
        <f t="shared" si="293"/>
        <v>9100.4</v>
      </c>
      <c r="BV53" s="35">
        <v>0</v>
      </c>
      <c r="BW53" s="35"/>
      <c r="BX53" s="35">
        <f t="shared" si="34"/>
        <v>0</v>
      </c>
      <c r="BY53" s="35"/>
      <c r="BZ53" s="35">
        <f t="shared" si="294"/>
        <v>0</v>
      </c>
      <c r="CA53" s="35"/>
      <c r="CB53" s="35">
        <f t="shared" si="295"/>
        <v>0</v>
      </c>
      <c r="CC53" s="35"/>
      <c r="CD53" s="35">
        <f t="shared" si="296"/>
        <v>0</v>
      </c>
      <c r="CE53" s="35"/>
      <c r="CF53" s="35">
        <f t="shared" si="297"/>
        <v>0</v>
      </c>
      <c r="CG53" s="35"/>
      <c r="CH53" s="35">
        <f t="shared" si="298"/>
        <v>0</v>
      </c>
      <c r="CI53" s="35"/>
      <c r="CJ53" s="35">
        <f t="shared" si="299"/>
        <v>0</v>
      </c>
      <c r="CK53" s="35"/>
      <c r="CL53" s="35">
        <f t="shared" si="300"/>
        <v>0</v>
      </c>
      <c r="CM53" s="35"/>
      <c r="CN53" s="35">
        <f t="shared" si="301"/>
        <v>0</v>
      </c>
      <c r="CO53" s="35"/>
      <c r="CP53" s="35">
        <f t="shared" si="302"/>
        <v>0</v>
      </c>
      <c r="CQ53" s="35"/>
      <c r="CR53" s="35">
        <f t="shared" si="303"/>
        <v>0</v>
      </c>
      <c r="CS53" s="46"/>
      <c r="CT53" s="35">
        <f t="shared" si="304"/>
        <v>0</v>
      </c>
      <c r="CU53" s="29" t="s">
        <v>197</v>
      </c>
      <c r="CW53" s="11"/>
    </row>
    <row r="54" spans="1:101" ht="56.25" x14ac:dyDescent="0.3">
      <c r="A54" s="1" t="s">
        <v>70</v>
      </c>
      <c r="B54" s="118" t="s">
        <v>54</v>
      </c>
      <c r="C54" s="59" t="s">
        <v>32</v>
      </c>
      <c r="D54" s="34">
        <f>D56+D57</f>
        <v>0</v>
      </c>
      <c r="E54" s="35">
        <f>E56+E57</f>
        <v>0</v>
      </c>
      <c r="F54" s="35">
        <f t="shared" si="0"/>
        <v>0</v>
      </c>
      <c r="G54" s="35">
        <f>G56+G57</f>
        <v>0</v>
      </c>
      <c r="H54" s="35">
        <f t="shared" si="262"/>
        <v>0</v>
      </c>
      <c r="I54" s="35">
        <f>I56+I57</f>
        <v>0</v>
      </c>
      <c r="J54" s="35">
        <f t="shared" si="263"/>
        <v>0</v>
      </c>
      <c r="K54" s="35">
        <f>K56+K57</f>
        <v>0</v>
      </c>
      <c r="L54" s="35">
        <f t="shared" si="264"/>
        <v>0</v>
      </c>
      <c r="M54" s="35">
        <f>M56+M57</f>
        <v>0</v>
      </c>
      <c r="N54" s="35">
        <f t="shared" si="265"/>
        <v>0</v>
      </c>
      <c r="O54" s="78">
        <f>O56+O57</f>
        <v>0</v>
      </c>
      <c r="P54" s="35">
        <f t="shared" si="266"/>
        <v>0</v>
      </c>
      <c r="Q54" s="35">
        <f>Q56+Q57</f>
        <v>0</v>
      </c>
      <c r="R54" s="35">
        <f t="shared" si="267"/>
        <v>0</v>
      </c>
      <c r="S54" s="35">
        <f>S56+S57</f>
        <v>0</v>
      </c>
      <c r="T54" s="35">
        <f t="shared" si="268"/>
        <v>0</v>
      </c>
      <c r="U54" s="35">
        <f>U56+U57</f>
        <v>0</v>
      </c>
      <c r="V54" s="35">
        <f t="shared" si="269"/>
        <v>0</v>
      </c>
      <c r="W54" s="35">
        <f>W56+W57</f>
        <v>0</v>
      </c>
      <c r="X54" s="35">
        <f t="shared" si="270"/>
        <v>0</v>
      </c>
      <c r="Y54" s="35">
        <f>Y56+Y57</f>
        <v>0</v>
      </c>
      <c r="Z54" s="35">
        <f t="shared" si="271"/>
        <v>0</v>
      </c>
      <c r="AA54" s="35">
        <f>AA56+AA57</f>
        <v>0</v>
      </c>
      <c r="AB54" s="35">
        <f t="shared" si="272"/>
        <v>0</v>
      </c>
      <c r="AC54" s="35">
        <f>AC56+AC57</f>
        <v>0</v>
      </c>
      <c r="AD54" s="35">
        <f t="shared" si="273"/>
        <v>0</v>
      </c>
      <c r="AE54" s="35">
        <f>AE56+AE57</f>
        <v>0</v>
      </c>
      <c r="AF54" s="35">
        <f t="shared" si="274"/>
        <v>0</v>
      </c>
      <c r="AG54" s="35">
        <f>AG56+AG57</f>
        <v>0</v>
      </c>
      <c r="AH54" s="35">
        <f t="shared" si="275"/>
        <v>0</v>
      </c>
      <c r="AI54" s="35">
        <f>AI56+AI57</f>
        <v>0</v>
      </c>
      <c r="AJ54" s="35">
        <f t="shared" si="276"/>
        <v>0</v>
      </c>
      <c r="AK54" s="35">
        <f>AK56+AK57</f>
        <v>0</v>
      </c>
      <c r="AL54" s="35">
        <f t="shared" si="277"/>
        <v>0</v>
      </c>
      <c r="AM54" s="35">
        <f>AM56+AM57</f>
        <v>0</v>
      </c>
      <c r="AN54" s="35">
        <f t="shared" si="278"/>
        <v>0</v>
      </c>
      <c r="AO54" s="46">
        <f>AO56+AO57</f>
        <v>0</v>
      </c>
      <c r="AP54" s="35">
        <f t="shared" si="279"/>
        <v>0</v>
      </c>
      <c r="AQ54" s="35">
        <f t="shared" ref="AQ54:BW54" si="305">AQ56+AQ57</f>
        <v>19435.099999999999</v>
      </c>
      <c r="AR54" s="35">
        <f t="shared" ref="AR54:AT54" si="306">AR56+AR57</f>
        <v>0</v>
      </c>
      <c r="AS54" s="35">
        <f t="shared" si="19"/>
        <v>19435.099999999999</v>
      </c>
      <c r="AT54" s="35">
        <f t="shared" si="306"/>
        <v>0</v>
      </c>
      <c r="AU54" s="35">
        <f t="shared" si="280"/>
        <v>19435.099999999999</v>
      </c>
      <c r="AV54" s="35">
        <f t="shared" ref="AV54:AX54" si="307">AV56+AV57</f>
        <v>0</v>
      </c>
      <c r="AW54" s="35">
        <f t="shared" si="281"/>
        <v>19435.099999999999</v>
      </c>
      <c r="AX54" s="35">
        <f t="shared" si="307"/>
        <v>0</v>
      </c>
      <c r="AY54" s="35">
        <f t="shared" si="282"/>
        <v>19435.099999999999</v>
      </c>
      <c r="AZ54" s="35">
        <f t="shared" ref="AZ54:BB54" si="308">AZ56+AZ57</f>
        <v>0</v>
      </c>
      <c r="BA54" s="35">
        <f t="shared" si="283"/>
        <v>19435.099999999999</v>
      </c>
      <c r="BB54" s="35">
        <f t="shared" si="308"/>
        <v>0</v>
      </c>
      <c r="BC54" s="35">
        <f t="shared" si="284"/>
        <v>19435.099999999999</v>
      </c>
      <c r="BD54" s="35">
        <f t="shared" ref="BD54:BF54" si="309">BD56+BD57</f>
        <v>0</v>
      </c>
      <c r="BE54" s="35">
        <f t="shared" si="285"/>
        <v>19435.099999999999</v>
      </c>
      <c r="BF54" s="35">
        <f t="shared" si="309"/>
        <v>0</v>
      </c>
      <c r="BG54" s="35">
        <f t="shared" si="286"/>
        <v>19435.099999999999</v>
      </c>
      <c r="BH54" s="35">
        <f t="shared" ref="BH54:BJ54" si="310">BH56+BH57</f>
        <v>0</v>
      </c>
      <c r="BI54" s="35">
        <f t="shared" si="287"/>
        <v>19435.099999999999</v>
      </c>
      <c r="BJ54" s="35">
        <f t="shared" si="310"/>
        <v>0</v>
      </c>
      <c r="BK54" s="35">
        <f t="shared" si="288"/>
        <v>19435.099999999999</v>
      </c>
      <c r="BL54" s="35">
        <f t="shared" ref="BL54:BN54" si="311">BL56+BL57</f>
        <v>0</v>
      </c>
      <c r="BM54" s="35">
        <f t="shared" si="289"/>
        <v>19435.099999999999</v>
      </c>
      <c r="BN54" s="35">
        <f t="shared" si="311"/>
        <v>0</v>
      </c>
      <c r="BO54" s="35">
        <f t="shared" si="290"/>
        <v>19435.099999999999</v>
      </c>
      <c r="BP54" s="35">
        <f t="shared" ref="BP54:BR54" si="312">BP56+BP57</f>
        <v>0</v>
      </c>
      <c r="BQ54" s="35">
        <f t="shared" si="291"/>
        <v>19435.099999999999</v>
      </c>
      <c r="BR54" s="35">
        <f t="shared" si="312"/>
        <v>0</v>
      </c>
      <c r="BS54" s="35">
        <f t="shared" si="292"/>
        <v>19435.099999999999</v>
      </c>
      <c r="BT54" s="46">
        <f t="shared" ref="BT54" si="313">BT56+BT57</f>
        <v>0</v>
      </c>
      <c r="BU54" s="35">
        <f t="shared" si="293"/>
        <v>19435.099999999999</v>
      </c>
      <c r="BV54" s="35">
        <f t="shared" si="305"/>
        <v>200564.9</v>
      </c>
      <c r="BW54" s="35">
        <f t="shared" si="305"/>
        <v>0</v>
      </c>
      <c r="BX54" s="35">
        <f t="shared" si="34"/>
        <v>200564.9</v>
      </c>
      <c r="BY54" s="35">
        <f t="shared" ref="BY54:CA54" si="314">BY56+BY57</f>
        <v>0</v>
      </c>
      <c r="BZ54" s="35">
        <f t="shared" si="294"/>
        <v>200564.9</v>
      </c>
      <c r="CA54" s="35">
        <f t="shared" si="314"/>
        <v>0</v>
      </c>
      <c r="CB54" s="35">
        <f t="shared" si="295"/>
        <v>200564.9</v>
      </c>
      <c r="CC54" s="35">
        <f t="shared" ref="CC54:CE54" si="315">CC56+CC57</f>
        <v>0</v>
      </c>
      <c r="CD54" s="35">
        <f t="shared" si="296"/>
        <v>200564.9</v>
      </c>
      <c r="CE54" s="35">
        <f t="shared" si="315"/>
        <v>0</v>
      </c>
      <c r="CF54" s="35">
        <f t="shared" si="297"/>
        <v>200564.9</v>
      </c>
      <c r="CG54" s="35">
        <f t="shared" ref="CG54:CI54" si="316">CG56+CG57</f>
        <v>0</v>
      </c>
      <c r="CH54" s="35">
        <f t="shared" si="298"/>
        <v>200564.9</v>
      </c>
      <c r="CI54" s="35">
        <f t="shared" si="316"/>
        <v>0</v>
      </c>
      <c r="CJ54" s="35">
        <f t="shared" si="299"/>
        <v>200564.9</v>
      </c>
      <c r="CK54" s="35">
        <f t="shared" ref="CK54:CM54" si="317">CK56+CK57</f>
        <v>0</v>
      </c>
      <c r="CL54" s="35">
        <f t="shared" si="300"/>
        <v>200564.9</v>
      </c>
      <c r="CM54" s="35">
        <f t="shared" si="317"/>
        <v>0</v>
      </c>
      <c r="CN54" s="35">
        <f t="shared" si="301"/>
        <v>200564.9</v>
      </c>
      <c r="CO54" s="35">
        <f t="shared" ref="CO54:CQ54" si="318">CO56+CO57</f>
        <v>0</v>
      </c>
      <c r="CP54" s="35">
        <f t="shared" si="302"/>
        <v>200564.9</v>
      </c>
      <c r="CQ54" s="35">
        <f t="shared" si="318"/>
        <v>0</v>
      </c>
      <c r="CR54" s="35">
        <f t="shared" si="303"/>
        <v>200564.9</v>
      </c>
      <c r="CS54" s="46">
        <f t="shared" ref="CS54" si="319">CS56+CS57</f>
        <v>0</v>
      </c>
      <c r="CT54" s="35">
        <f t="shared" si="304"/>
        <v>200564.9</v>
      </c>
      <c r="CU54" s="29"/>
      <c r="CW54" s="11"/>
    </row>
    <row r="55" spans="1:101" x14ac:dyDescent="0.3">
      <c r="A55" s="1"/>
      <c r="B55" s="7" t="s">
        <v>5</v>
      </c>
      <c r="C55" s="59"/>
      <c r="D55" s="34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78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46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46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46"/>
      <c r="CT55" s="35"/>
      <c r="CU55" s="29"/>
      <c r="CW55" s="11"/>
    </row>
    <row r="56" spans="1:101" hidden="1" x14ac:dyDescent="0.3">
      <c r="A56" s="1"/>
      <c r="B56" s="7" t="s">
        <v>6</v>
      </c>
      <c r="C56" s="43"/>
      <c r="D56" s="34">
        <v>0</v>
      </c>
      <c r="E56" s="35"/>
      <c r="F56" s="35">
        <f t="shared" si="0"/>
        <v>0</v>
      </c>
      <c r="G56" s="35"/>
      <c r="H56" s="35">
        <f t="shared" ref="H56:H58" si="320">F56+G56</f>
        <v>0</v>
      </c>
      <c r="I56" s="35"/>
      <c r="J56" s="35">
        <f t="shared" ref="J56:J58" si="321">H56+I56</f>
        <v>0</v>
      </c>
      <c r="K56" s="35"/>
      <c r="L56" s="35">
        <f t="shared" ref="L56:L58" si="322">J56+K56</f>
        <v>0</v>
      </c>
      <c r="M56" s="35"/>
      <c r="N56" s="35">
        <f t="shared" ref="N56:N58" si="323">L56+M56</f>
        <v>0</v>
      </c>
      <c r="O56" s="78"/>
      <c r="P56" s="35">
        <f t="shared" ref="P56:P58" si="324">N56+O56</f>
        <v>0</v>
      </c>
      <c r="Q56" s="35"/>
      <c r="R56" s="35">
        <f t="shared" ref="R56:R58" si="325">P56+Q56</f>
        <v>0</v>
      </c>
      <c r="S56" s="35"/>
      <c r="T56" s="35">
        <f t="shared" ref="T56:T58" si="326">R56+S56</f>
        <v>0</v>
      </c>
      <c r="U56" s="35"/>
      <c r="V56" s="35">
        <f t="shared" ref="V56:V58" si="327">T56+U56</f>
        <v>0</v>
      </c>
      <c r="W56" s="35"/>
      <c r="X56" s="35">
        <f t="shared" ref="X56:X58" si="328">V56+W56</f>
        <v>0</v>
      </c>
      <c r="Y56" s="35"/>
      <c r="Z56" s="35">
        <f t="shared" ref="Z56:Z58" si="329">X56+Y56</f>
        <v>0</v>
      </c>
      <c r="AA56" s="35"/>
      <c r="AB56" s="35">
        <f t="shared" ref="AB56:AB58" si="330">Z56+AA56</f>
        <v>0</v>
      </c>
      <c r="AC56" s="35"/>
      <c r="AD56" s="35">
        <f t="shared" ref="AD56:AD58" si="331">AB56+AC56</f>
        <v>0</v>
      </c>
      <c r="AE56" s="35"/>
      <c r="AF56" s="35">
        <f t="shared" ref="AF56:AF58" si="332">AD56+AE56</f>
        <v>0</v>
      </c>
      <c r="AG56" s="35"/>
      <c r="AH56" s="35">
        <f t="shared" ref="AH56:AH58" si="333">AF56+AG56</f>
        <v>0</v>
      </c>
      <c r="AI56" s="35"/>
      <c r="AJ56" s="35">
        <f t="shared" ref="AJ56:AJ58" si="334">AH56+AI56</f>
        <v>0</v>
      </c>
      <c r="AK56" s="35"/>
      <c r="AL56" s="35">
        <f t="shared" ref="AL56:AL58" si="335">AJ56+AK56</f>
        <v>0</v>
      </c>
      <c r="AM56" s="35"/>
      <c r="AN56" s="35">
        <f t="shared" ref="AN56:AN58" si="336">AL56+AM56</f>
        <v>0</v>
      </c>
      <c r="AO56" s="46"/>
      <c r="AP56" s="35">
        <f t="shared" ref="AP56:AP58" si="337">AN56+AO56</f>
        <v>0</v>
      </c>
      <c r="AQ56" s="35">
        <v>19435.099999999999</v>
      </c>
      <c r="AR56" s="35"/>
      <c r="AS56" s="35">
        <f t="shared" si="19"/>
        <v>19435.099999999999</v>
      </c>
      <c r="AT56" s="35"/>
      <c r="AU56" s="35">
        <f t="shared" ref="AU56:AU58" si="338">AS56+AT56</f>
        <v>19435.099999999999</v>
      </c>
      <c r="AV56" s="35"/>
      <c r="AW56" s="35">
        <f t="shared" ref="AW56:AW58" si="339">AU56+AV56</f>
        <v>19435.099999999999</v>
      </c>
      <c r="AX56" s="35"/>
      <c r="AY56" s="35">
        <f t="shared" ref="AY56:AY58" si="340">AW56+AX56</f>
        <v>19435.099999999999</v>
      </c>
      <c r="AZ56" s="35"/>
      <c r="BA56" s="35">
        <f t="shared" ref="BA56:BA58" si="341">AY56+AZ56</f>
        <v>19435.099999999999</v>
      </c>
      <c r="BB56" s="35"/>
      <c r="BC56" s="35">
        <f t="shared" ref="BC56:BC58" si="342">BA56+BB56</f>
        <v>19435.099999999999</v>
      </c>
      <c r="BD56" s="35"/>
      <c r="BE56" s="35">
        <f t="shared" ref="BE56:BE58" si="343">BC56+BD56</f>
        <v>19435.099999999999</v>
      </c>
      <c r="BF56" s="35"/>
      <c r="BG56" s="35">
        <f t="shared" ref="BG56:BG58" si="344">BE56+BF56</f>
        <v>19435.099999999999</v>
      </c>
      <c r="BH56" s="35"/>
      <c r="BI56" s="35">
        <f t="shared" ref="BI56:BI58" si="345">BG56+BH56</f>
        <v>19435.099999999999</v>
      </c>
      <c r="BJ56" s="35"/>
      <c r="BK56" s="35">
        <f t="shared" ref="BK56:BK58" si="346">BI56+BJ56</f>
        <v>19435.099999999999</v>
      </c>
      <c r="BL56" s="35"/>
      <c r="BM56" s="35">
        <f t="shared" ref="BM56:BM58" si="347">BK56+BL56</f>
        <v>19435.099999999999</v>
      </c>
      <c r="BN56" s="35"/>
      <c r="BO56" s="35">
        <f t="shared" ref="BO56:BO58" si="348">BM56+BN56</f>
        <v>19435.099999999999</v>
      </c>
      <c r="BP56" s="35"/>
      <c r="BQ56" s="35">
        <f t="shared" ref="BQ56:BQ58" si="349">BO56+BP56</f>
        <v>19435.099999999999</v>
      </c>
      <c r="BR56" s="35"/>
      <c r="BS56" s="35">
        <f t="shared" ref="BS56:BS58" si="350">BQ56+BR56</f>
        <v>19435.099999999999</v>
      </c>
      <c r="BT56" s="46"/>
      <c r="BU56" s="35">
        <f t="shared" ref="BU56:BU58" si="351">BS56+BT56</f>
        <v>19435.099999999999</v>
      </c>
      <c r="BV56" s="35">
        <v>93792.299999999988</v>
      </c>
      <c r="BW56" s="35"/>
      <c r="BX56" s="35">
        <f t="shared" si="34"/>
        <v>93792.299999999988</v>
      </c>
      <c r="BY56" s="35"/>
      <c r="BZ56" s="35">
        <f t="shared" ref="BZ56:BZ58" si="352">BX56+BY56</f>
        <v>93792.299999999988</v>
      </c>
      <c r="CA56" s="35"/>
      <c r="CB56" s="35">
        <f t="shared" ref="CB56:CB58" si="353">BZ56+CA56</f>
        <v>93792.299999999988</v>
      </c>
      <c r="CC56" s="35"/>
      <c r="CD56" s="35">
        <f t="shared" ref="CD56:CD58" si="354">CB56+CC56</f>
        <v>93792.299999999988</v>
      </c>
      <c r="CE56" s="35"/>
      <c r="CF56" s="35">
        <f t="shared" ref="CF56:CF58" si="355">CD56+CE56</f>
        <v>93792.299999999988</v>
      </c>
      <c r="CG56" s="35"/>
      <c r="CH56" s="35">
        <f t="shared" ref="CH56:CH58" si="356">CF56+CG56</f>
        <v>93792.299999999988</v>
      </c>
      <c r="CI56" s="35"/>
      <c r="CJ56" s="35">
        <f t="shared" ref="CJ56:CJ58" si="357">CH56+CI56</f>
        <v>93792.299999999988</v>
      </c>
      <c r="CK56" s="35"/>
      <c r="CL56" s="35">
        <f t="shared" ref="CL56:CL58" si="358">CJ56+CK56</f>
        <v>93792.299999999988</v>
      </c>
      <c r="CM56" s="35"/>
      <c r="CN56" s="35">
        <f t="shared" ref="CN56:CN58" si="359">CL56+CM56</f>
        <v>93792.299999999988</v>
      </c>
      <c r="CO56" s="35"/>
      <c r="CP56" s="35">
        <f t="shared" ref="CP56:CP58" si="360">CN56+CO56</f>
        <v>93792.299999999988</v>
      </c>
      <c r="CQ56" s="35"/>
      <c r="CR56" s="35">
        <f t="shared" ref="CR56:CR58" si="361">CP56+CQ56</f>
        <v>93792.299999999988</v>
      </c>
      <c r="CS56" s="46"/>
      <c r="CT56" s="35">
        <f t="shared" ref="CT56:CT58" si="362">CR56+CS56</f>
        <v>93792.299999999988</v>
      </c>
      <c r="CU56" s="29" t="s">
        <v>198</v>
      </c>
      <c r="CV56" s="23" t="s">
        <v>49</v>
      </c>
      <c r="CW56" s="11"/>
    </row>
    <row r="57" spans="1:101" x14ac:dyDescent="0.3">
      <c r="A57" s="1"/>
      <c r="B57" s="59" t="s">
        <v>12</v>
      </c>
      <c r="C57" s="59"/>
      <c r="D57" s="34">
        <v>0</v>
      </c>
      <c r="E57" s="35"/>
      <c r="F57" s="35">
        <f t="shared" si="0"/>
        <v>0</v>
      </c>
      <c r="G57" s="35"/>
      <c r="H57" s="35">
        <f t="shared" si="320"/>
        <v>0</v>
      </c>
      <c r="I57" s="35"/>
      <c r="J57" s="35">
        <f t="shared" si="321"/>
        <v>0</v>
      </c>
      <c r="K57" s="35"/>
      <c r="L57" s="35">
        <f t="shared" si="322"/>
        <v>0</v>
      </c>
      <c r="M57" s="35"/>
      <c r="N57" s="35">
        <f t="shared" si="323"/>
        <v>0</v>
      </c>
      <c r="O57" s="78"/>
      <c r="P57" s="35">
        <f t="shared" si="324"/>
        <v>0</v>
      </c>
      <c r="Q57" s="35"/>
      <c r="R57" s="35">
        <f t="shared" si="325"/>
        <v>0</v>
      </c>
      <c r="S57" s="35"/>
      <c r="T57" s="35">
        <f t="shared" si="326"/>
        <v>0</v>
      </c>
      <c r="U57" s="35"/>
      <c r="V57" s="35">
        <f t="shared" si="327"/>
        <v>0</v>
      </c>
      <c r="W57" s="35"/>
      <c r="X57" s="35">
        <f t="shared" si="328"/>
        <v>0</v>
      </c>
      <c r="Y57" s="35"/>
      <c r="Z57" s="35">
        <f t="shared" si="329"/>
        <v>0</v>
      </c>
      <c r="AA57" s="35"/>
      <c r="AB57" s="35">
        <f t="shared" si="330"/>
        <v>0</v>
      </c>
      <c r="AC57" s="35"/>
      <c r="AD57" s="35">
        <f t="shared" si="331"/>
        <v>0</v>
      </c>
      <c r="AE57" s="35"/>
      <c r="AF57" s="35">
        <f t="shared" si="332"/>
        <v>0</v>
      </c>
      <c r="AG57" s="35"/>
      <c r="AH57" s="35">
        <f t="shared" si="333"/>
        <v>0</v>
      </c>
      <c r="AI57" s="35"/>
      <c r="AJ57" s="35">
        <f t="shared" si="334"/>
        <v>0</v>
      </c>
      <c r="AK57" s="35"/>
      <c r="AL57" s="35">
        <f t="shared" si="335"/>
        <v>0</v>
      </c>
      <c r="AM57" s="35"/>
      <c r="AN57" s="35">
        <f t="shared" si="336"/>
        <v>0</v>
      </c>
      <c r="AO57" s="46"/>
      <c r="AP57" s="35">
        <f t="shared" si="337"/>
        <v>0</v>
      </c>
      <c r="AQ57" s="35">
        <v>0</v>
      </c>
      <c r="AR57" s="35"/>
      <c r="AS57" s="35">
        <f t="shared" si="19"/>
        <v>0</v>
      </c>
      <c r="AT57" s="35"/>
      <c r="AU57" s="35">
        <f t="shared" si="338"/>
        <v>0</v>
      </c>
      <c r="AV57" s="35"/>
      <c r="AW57" s="35">
        <f t="shared" si="339"/>
        <v>0</v>
      </c>
      <c r="AX57" s="35"/>
      <c r="AY57" s="35">
        <f t="shared" si="340"/>
        <v>0</v>
      </c>
      <c r="AZ57" s="35"/>
      <c r="BA57" s="35">
        <f t="shared" si="341"/>
        <v>0</v>
      </c>
      <c r="BB57" s="35"/>
      <c r="BC57" s="35">
        <f t="shared" si="342"/>
        <v>0</v>
      </c>
      <c r="BD57" s="35"/>
      <c r="BE57" s="35">
        <f t="shared" si="343"/>
        <v>0</v>
      </c>
      <c r="BF57" s="35"/>
      <c r="BG57" s="35">
        <f t="shared" si="344"/>
        <v>0</v>
      </c>
      <c r="BH57" s="35"/>
      <c r="BI57" s="35">
        <f t="shared" si="345"/>
        <v>0</v>
      </c>
      <c r="BJ57" s="35"/>
      <c r="BK57" s="35">
        <f t="shared" si="346"/>
        <v>0</v>
      </c>
      <c r="BL57" s="35"/>
      <c r="BM57" s="35">
        <f t="shared" si="347"/>
        <v>0</v>
      </c>
      <c r="BN57" s="35"/>
      <c r="BO57" s="35">
        <f t="shared" si="348"/>
        <v>0</v>
      </c>
      <c r="BP57" s="35"/>
      <c r="BQ57" s="35">
        <f t="shared" si="349"/>
        <v>0</v>
      </c>
      <c r="BR57" s="35"/>
      <c r="BS57" s="35">
        <f t="shared" si="350"/>
        <v>0</v>
      </c>
      <c r="BT57" s="46"/>
      <c r="BU57" s="35">
        <f t="shared" si="351"/>
        <v>0</v>
      </c>
      <c r="BV57" s="35">
        <v>106772.6</v>
      </c>
      <c r="BW57" s="35"/>
      <c r="BX57" s="35">
        <f t="shared" si="34"/>
        <v>106772.6</v>
      </c>
      <c r="BY57" s="35"/>
      <c r="BZ57" s="35">
        <f t="shared" si="352"/>
        <v>106772.6</v>
      </c>
      <c r="CA57" s="35"/>
      <c r="CB57" s="35">
        <f t="shared" si="353"/>
        <v>106772.6</v>
      </c>
      <c r="CC57" s="35"/>
      <c r="CD57" s="35">
        <f t="shared" si="354"/>
        <v>106772.6</v>
      </c>
      <c r="CE57" s="35"/>
      <c r="CF57" s="35">
        <f t="shared" si="355"/>
        <v>106772.6</v>
      </c>
      <c r="CG57" s="35"/>
      <c r="CH57" s="35">
        <f t="shared" si="356"/>
        <v>106772.6</v>
      </c>
      <c r="CI57" s="35"/>
      <c r="CJ57" s="35">
        <f t="shared" si="357"/>
        <v>106772.6</v>
      </c>
      <c r="CK57" s="35"/>
      <c r="CL57" s="35">
        <f t="shared" si="358"/>
        <v>106772.6</v>
      </c>
      <c r="CM57" s="35"/>
      <c r="CN57" s="35">
        <f t="shared" si="359"/>
        <v>106772.6</v>
      </c>
      <c r="CO57" s="35"/>
      <c r="CP57" s="35">
        <f t="shared" si="360"/>
        <v>106772.6</v>
      </c>
      <c r="CQ57" s="35"/>
      <c r="CR57" s="35">
        <f t="shared" si="361"/>
        <v>106772.6</v>
      </c>
      <c r="CS57" s="46"/>
      <c r="CT57" s="35">
        <f t="shared" si="362"/>
        <v>106772.6</v>
      </c>
      <c r="CU57" s="29" t="s">
        <v>301</v>
      </c>
      <c r="CW57" s="11"/>
    </row>
    <row r="58" spans="1:101" ht="56.25" x14ac:dyDescent="0.3">
      <c r="A58" s="1" t="s">
        <v>71</v>
      </c>
      <c r="B58" s="118" t="s">
        <v>343</v>
      </c>
      <c r="C58" s="59" t="s">
        <v>32</v>
      </c>
      <c r="D58" s="34">
        <v>17739.900000000001</v>
      </c>
      <c r="E58" s="35">
        <f>E60+E61+E62</f>
        <v>368533.6</v>
      </c>
      <c r="F58" s="35">
        <f t="shared" si="0"/>
        <v>386273.5</v>
      </c>
      <c r="G58" s="35">
        <f>G60+G61+G62</f>
        <v>0</v>
      </c>
      <c r="H58" s="35">
        <f t="shared" si="320"/>
        <v>386273.5</v>
      </c>
      <c r="I58" s="35">
        <f>I60+I61+I62</f>
        <v>0</v>
      </c>
      <c r="J58" s="35">
        <f t="shared" si="321"/>
        <v>386273.5</v>
      </c>
      <c r="K58" s="35">
        <f>K60+K61+K62</f>
        <v>0</v>
      </c>
      <c r="L58" s="35">
        <f t="shared" si="322"/>
        <v>386273.5</v>
      </c>
      <c r="M58" s="35">
        <f>M60+M61+M62</f>
        <v>0</v>
      </c>
      <c r="N58" s="35">
        <f t="shared" si="323"/>
        <v>386273.5</v>
      </c>
      <c r="O58" s="78">
        <f>O60+O61+O62</f>
        <v>0</v>
      </c>
      <c r="P58" s="35">
        <f t="shared" si="324"/>
        <v>386273.5</v>
      </c>
      <c r="Q58" s="35">
        <f>Q60+Q61+Q62</f>
        <v>0</v>
      </c>
      <c r="R58" s="35">
        <f t="shared" si="325"/>
        <v>386273.5</v>
      </c>
      <c r="S58" s="35">
        <f>S60+S61+S62</f>
        <v>0</v>
      </c>
      <c r="T58" s="35">
        <f t="shared" si="326"/>
        <v>386273.5</v>
      </c>
      <c r="U58" s="35">
        <f>U60+U61+U62</f>
        <v>0</v>
      </c>
      <c r="V58" s="35">
        <f t="shared" si="327"/>
        <v>386273.5</v>
      </c>
      <c r="W58" s="35">
        <f>W60+W61+W62</f>
        <v>0</v>
      </c>
      <c r="X58" s="35">
        <f t="shared" si="328"/>
        <v>386273.5</v>
      </c>
      <c r="Y58" s="35">
        <f>Y60+Y61+Y62</f>
        <v>-19203.5</v>
      </c>
      <c r="Z58" s="35">
        <f t="shared" si="329"/>
        <v>367070</v>
      </c>
      <c r="AA58" s="35">
        <f>AA60+AA61+AA62</f>
        <v>-25000</v>
      </c>
      <c r="AB58" s="35">
        <f t="shared" si="330"/>
        <v>342070</v>
      </c>
      <c r="AC58" s="35">
        <f>AC60+AC61+AC62</f>
        <v>0</v>
      </c>
      <c r="AD58" s="35">
        <f t="shared" si="331"/>
        <v>342070</v>
      </c>
      <c r="AE58" s="35">
        <f>AE60+AE61+AE62</f>
        <v>-115300</v>
      </c>
      <c r="AF58" s="35">
        <f t="shared" si="332"/>
        <v>226770</v>
      </c>
      <c r="AG58" s="35">
        <f>AG60+AG61+AG62</f>
        <v>0</v>
      </c>
      <c r="AH58" s="35">
        <f t="shared" si="333"/>
        <v>226770</v>
      </c>
      <c r="AI58" s="35">
        <f>AI60+AI61+AI62</f>
        <v>0</v>
      </c>
      <c r="AJ58" s="35">
        <f t="shared" si="334"/>
        <v>226770</v>
      </c>
      <c r="AK58" s="35">
        <f>AK60+AK61+AK62</f>
        <v>0</v>
      </c>
      <c r="AL58" s="35">
        <f t="shared" si="335"/>
        <v>226770</v>
      </c>
      <c r="AM58" s="35">
        <f>AM60+AM61+AM62</f>
        <v>0</v>
      </c>
      <c r="AN58" s="35">
        <f t="shared" si="336"/>
        <v>226770</v>
      </c>
      <c r="AO58" s="46">
        <f>AO60+AO61+AO62</f>
        <v>0</v>
      </c>
      <c r="AP58" s="35">
        <f t="shared" si="337"/>
        <v>226770</v>
      </c>
      <c r="AQ58" s="35">
        <v>359255.5</v>
      </c>
      <c r="AR58" s="35">
        <f>AR60+AR61+AR62</f>
        <v>339200.5</v>
      </c>
      <c r="AS58" s="35">
        <f t="shared" si="19"/>
        <v>698456</v>
      </c>
      <c r="AT58" s="35">
        <f>AT60+AT61+AT62</f>
        <v>-179602.7</v>
      </c>
      <c r="AU58" s="35">
        <f t="shared" si="338"/>
        <v>518853.3</v>
      </c>
      <c r="AV58" s="35">
        <f>AV60+AV61+AV62</f>
        <v>0</v>
      </c>
      <c r="AW58" s="35">
        <f t="shared" si="339"/>
        <v>518853.3</v>
      </c>
      <c r="AX58" s="35">
        <f>AX60+AX61+AX62</f>
        <v>0</v>
      </c>
      <c r="AY58" s="35">
        <f t="shared" si="340"/>
        <v>518853.3</v>
      </c>
      <c r="AZ58" s="35">
        <f>AZ60+AZ61+AZ62</f>
        <v>0</v>
      </c>
      <c r="BA58" s="35">
        <f t="shared" si="341"/>
        <v>518853.3</v>
      </c>
      <c r="BB58" s="35">
        <f>BB60+BB61+BB62</f>
        <v>0</v>
      </c>
      <c r="BC58" s="35">
        <f t="shared" si="342"/>
        <v>518853.3</v>
      </c>
      <c r="BD58" s="35">
        <f>BD60+BD61+BD62</f>
        <v>0</v>
      </c>
      <c r="BE58" s="35">
        <f t="shared" si="343"/>
        <v>518853.3</v>
      </c>
      <c r="BF58" s="35">
        <f>BF60+BF61+BF62</f>
        <v>19203.5</v>
      </c>
      <c r="BG58" s="35">
        <f t="shared" si="344"/>
        <v>538056.80000000005</v>
      </c>
      <c r="BH58" s="35">
        <f>BH60+BH61+BH62</f>
        <v>25000</v>
      </c>
      <c r="BI58" s="35">
        <f t="shared" si="345"/>
        <v>563056.80000000005</v>
      </c>
      <c r="BJ58" s="35">
        <f>BJ60+BJ61+BJ62</f>
        <v>0</v>
      </c>
      <c r="BK58" s="35">
        <f t="shared" si="346"/>
        <v>563056.80000000005</v>
      </c>
      <c r="BL58" s="35">
        <f>BL60+BL61+BL62</f>
        <v>115300</v>
      </c>
      <c r="BM58" s="35">
        <f t="shared" si="347"/>
        <v>678356.8</v>
      </c>
      <c r="BN58" s="35">
        <f>BN60+BN61+BN62</f>
        <v>0</v>
      </c>
      <c r="BO58" s="35">
        <f t="shared" si="348"/>
        <v>678356.8</v>
      </c>
      <c r="BP58" s="35">
        <f>BP60+BP61+BP62</f>
        <v>0</v>
      </c>
      <c r="BQ58" s="35">
        <f t="shared" si="349"/>
        <v>678356.8</v>
      </c>
      <c r="BR58" s="35">
        <f>BR60+BR61+BR62</f>
        <v>0</v>
      </c>
      <c r="BS58" s="35">
        <f t="shared" si="350"/>
        <v>678356.8</v>
      </c>
      <c r="BT58" s="46">
        <f>BT60+BT61+BT62</f>
        <v>0</v>
      </c>
      <c r="BU58" s="35">
        <f t="shared" si="351"/>
        <v>678356.8</v>
      </c>
      <c r="BV58" s="35">
        <v>94000</v>
      </c>
      <c r="BW58" s="35">
        <f>BW60+BW61+BW62</f>
        <v>-94000</v>
      </c>
      <c r="BX58" s="35">
        <f t="shared" si="34"/>
        <v>0</v>
      </c>
      <c r="BY58" s="35">
        <f>BY60+BY61+BY62</f>
        <v>0</v>
      </c>
      <c r="BZ58" s="35">
        <f t="shared" si="352"/>
        <v>0</v>
      </c>
      <c r="CA58" s="35">
        <f>CA60+CA61+CA62</f>
        <v>0</v>
      </c>
      <c r="CB58" s="35">
        <f t="shared" si="353"/>
        <v>0</v>
      </c>
      <c r="CC58" s="35">
        <f>CC60+CC61+CC62</f>
        <v>0</v>
      </c>
      <c r="CD58" s="35">
        <f t="shared" si="354"/>
        <v>0</v>
      </c>
      <c r="CE58" s="35">
        <f>CE60+CE61+CE62</f>
        <v>0</v>
      </c>
      <c r="CF58" s="35">
        <f t="shared" si="355"/>
        <v>0</v>
      </c>
      <c r="CG58" s="35">
        <f>CG60+CG61+CG62</f>
        <v>0</v>
      </c>
      <c r="CH58" s="35">
        <f t="shared" si="356"/>
        <v>0</v>
      </c>
      <c r="CI58" s="35">
        <f>CI60+CI61+CI62</f>
        <v>0</v>
      </c>
      <c r="CJ58" s="35">
        <f t="shared" si="357"/>
        <v>0</v>
      </c>
      <c r="CK58" s="35">
        <f>CK60+CK61+CK62</f>
        <v>0</v>
      </c>
      <c r="CL58" s="35">
        <f t="shared" si="358"/>
        <v>0</v>
      </c>
      <c r="CM58" s="35">
        <f>CM60+CM61+CM62</f>
        <v>0</v>
      </c>
      <c r="CN58" s="35">
        <f t="shared" si="359"/>
        <v>0</v>
      </c>
      <c r="CO58" s="35">
        <f>CO60+CO61+CO62</f>
        <v>0</v>
      </c>
      <c r="CP58" s="35">
        <f t="shared" si="360"/>
        <v>0</v>
      </c>
      <c r="CQ58" s="35">
        <f>CQ60+CQ61+CQ62</f>
        <v>0</v>
      </c>
      <c r="CR58" s="35">
        <f t="shared" si="361"/>
        <v>0</v>
      </c>
      <c r="CS58" s="46">
        <f>CS60+CS61+CS62</f>
        <v>0</v>
      </c>
      <c r="CT58" s="35">
        <f t="shared" si="362"/>
        <v>0</v>
      </c>
      <c r="CW58" s="11"/>
    </row>
    <row r="59" spans="1:101" x14ac:dyDescent="0.3">
      <c r="A59" s="1"/>
      <c r="B59" s="7" t="s">
        <v>5</v>
      </c>
      <c r="C59" s="59"/>
      <c r="D59" s="34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78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46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46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46"/>
      <c r="CT59" s="35"/>
      <c r="CU59" s="29"/>
      <c r="CW59" s="11"/>
    </row>
    <row r="60" spans="1:101" hidden="1" x14ac:dyDescent="0.3">
      <c r="A60" s="1"/>
      <c r="B60" s="7" t="s">
        <v>6</v>
      </c>
      <c r="C60" s="43"/>
      <c r="D60" s="34">
        <v>17739.900000000001</v>
      </c>
      <c r="E60" s="35">
        <v>178999.9</v>
      </c>
      <c r="F60" s="35">
        <f t="shared" si="0"/>
        <v>196739.8</v>
      </c>
      <c r="G60" s="35"/>
      <c r="H60" s="35">
        <f t="shared" ref="H60:H63" si="363">F60+G60</f>
        <v>196739.8</v>
      </c>
      <c r="I60" s="35"/>
      <c r="J60" s="35">
        <f t="shared" ref="J60:J63" si="364">H60+I60</f>
        <v>196739.8</v>
      </c>
      <c r="K60" s="35"/>
      <c r="L60" s="35">
        <f t="shared" ref="L60:L63" si="365">J60+K60</f>
        <v>196739.8</v>
      </c>
      <c r="M60" s="35"/>
      <c r="N60" s="35">
        <f t="shared" ref="N60:N63" si="366">L60+M60</f>
        <v>196739.8</v>
      </c>
      <c r="O60" s="78"/>
      <c r="P60" s="35">
        <f t="shared" ref="P60:P63" si="367">N60+O60</f>
        <v>196739.8</v>
      </c>
      <c r="Q60" s="35"/>
      <c r="R60" s="35">
        <f t="shared" ref="R60:R63" si="368">P60+Q60</f>
        <v>196739.8</v>
      </c>
      <c r="S60" s="35"/>
      <c r="T60" s="35">
        <f t="shared" ref="T60:T63" si="369">R60+S60</f>
        <v>196739.8</v>
      </c>
      <c r="U60" s="35"/>
      <c r="V60" s="35">
        <f t="shared" ref="V60:V63" si="370">T60+U60</f>
        <v>196739.8</v>
      </c>
      <c r="W60" s="35"/>
      <c r="X60" s="35">
        <f t="shared" ref="X60:X63" si="371">V60+W60</f>
        <v>196739.8</v>
      </c>
      <c r="Y60" s="35">
        <v>-19203.5</v>
      </c>
      <c r="Z60" s="35">
        <f t="shared" ref="Z60:Z63" si="372">X60+Y60</f>
        <v>177536.3</v>
      </c>
      <c r="AA60" s="35">
        <v>-25000</v>
      </c>
      <c r="AB60" s="35">
        <f t="shared" ref="AB60:AB63" si="373">Z60+AA60</f>
        <v>152536.29999999999</v>
      </c>
      <c r="AC60" s="35"/>
      <c r="AD60" s="35">
        <f t="shared" ref="AD60:AD63" si="374">AB60+AC60</f>
        <v>152536.29999999999</v>
      </c>
      <c r="AE60" s="35">
        <v>-115300</v>
      </c>
      <c r="AF60" s="35">
        <f t="shared" ref="AF60:AF63" si="375">AD60+AE60</f>
        <v>37236.299999999988</v>
      </c>
      <c r="AG60" s="35"/>
      <c r="AH60" s="35">
        <f t="shared" ref="AH60:AH63" si="376">AF60+AG60</f>
        <v>37236.299999999988</v>
      </c>
      <c r="AI60" s="35"/>
      <c r="AJ60" s="35">
        <f t="shared" ref="AJ60:AJ63" si="377">AH60+AI60</f>
        <v>37236.299999999988</v>
      </c>
      <c r="AK60" s="35"/>
      <c r="AL60" s="35">
        <f t="shared" ref="AL60:AL63" si="378">AJ60+AK60</f>
        <v>37236.299999999988</v>
      </c>
      <c r="AM60" s="35"/>
      <c r="AN60" s="35">
        <f t="shared" ref="AN60:AN63" si="379">AL60+AM60</f>
        <v>37236.299999999988</v>
      </c>
      <c r="AO60" s="46"/>
      <c r="AP60" s="35">
        <f t="shared" ref="AP60:AP63" si="380">AN60+AO60</f>
        <v>37236.299999999988</v>
      </c>
      <c r="AQ60" s="35">
        <v>359255.5</v>
      </c>
      <c r="AR60" s="35">
        <v>-166015.79999999999</v>
      </c>
      <c r="AS60" s="35">
        <f t="shared" si="19"/>
        <v>193239.7</v>
      </c>
      <c r="AT60" s="35">
        <v>-179602.7</v>
      </c>
      <c r="AU60" s="35">
        <f t="shared" ref="AU60:AU63" si="381">AS60+AT60</f>
        <v>13637</v>
      </c>
      <c r="AV60" s="35"/>
      <c r="AW60" s="35">
        <f t="shared" ref="AW60:AW63" si="382">AU60+AV60</f>
        <v>13637</v>
      </c>
      <c r="AX60" s="35"/>
      <c r="AY60" s="35">
        <f t="shared" ref="AY60:AY63" si="383">AW60+AX60</f>
        <v>13637</v>
      </c>
      <c r="AZ60" s="35"/>
      <c r="BA60" s="35">
        <f t="shared" ref="BA60:BA63" si="384">AY60+AZ60</f>
        <v>13637</v>
      </c>
      <c r="BB60" s="35"/>
      <c r="BC60" s="35">
        <f t="shared" ref="BC60:BC63" si="385">BA60+BB60</f>
        <v>13637</v>
      </c>
      <c r="BD60" s="35"/>
      <c r="BE60" s="35">
        <f t="shared" ref="BE60:BE63" si="386">BC60+BD60</f>
        <v>13637</v>
      </c>
      <c r="BF60" s="35">
        <v>19203.5</v>
      </c>
      <c r="BG60" s="35">
        <f t="shared" ref="BG60:BG63" si="387">BE60+BF60</f>
        <v>32840.5</v>
      </c>
      <c r="BH60" s="35">
        <v>25000</v>
      </c>
      <c r="BI60" s="35">
        <f t="shared" ref="BI60:BI63" si="388">BG60+BH60</f>
        <v>57840.5</v>
      </c>
      <c r="BJ60" s="35"/>
      <c r="BK60" s="35">
        <f t="shared" ref="BK60:BK63" si="389">BI60+BJ60</f>
        <v>57840.5</v>
      </c>
      <c r="BL60" s="35">
        <v>115300</v>
      </c>
      <c r="BM60" s="35">
        <f t="shared" ref="BM60:BM63" si="390">BK60+BL60</f>
        <v>173140.5</v>
      </c>
      <c r="BN60" s="35"/>
      <c r="BO60" s="35">
        <f t="shared" ref="BO60:BO63" si="391">BM60+BN60</f>
        <v>173140.5</v>
      </c>
      <c r="BP60" s="35"/>
      <c r="BQ60" s="35">
        <f t="shared" ref="BQ60:BQ63" si="392">BO60+BP60</f>
        <v>173140.5</v>
      </c>
      <c r="BR60" s="35"/>
      <c r="BS60" s="35">
        <f t="shared" ref="BS60:BS63" si="393">BQ60+BR60</f>
        <v>173140.5</v>
      </c>
      <c r="BT60" s="46"/>
      <c r="BU60" s="35">
        <f t="shared" ref="BU60:BU63" si="394">BS60+BT60</f>
        <v>173140.5</v>
      </c>
      <c r="BV60" s="35">
        <v>94000</v>
      </c>
      <c r="BW60" s="35">
        <v>-94000</v>
      </c>
      <c r="BX60" s="35">
        <f t="shared" si="34"/>
        <v>0</v>
      </c>
      <c r="BY60" s="35"/>
      <c r="BZ60" s="35">
        <f t="shared" ref="BZ60:BZ63" si="395">BX60+BY60</f>
        <v>0</v>
      </c>
      <c r="CA60" s="35"/>
      <c r="CB60" s="35">
        <f t="shared" ref="CB60:CB63" si="396">BZ60+CA60</f>
        <v>0</v>
      </c>
      <c r="CC60" s="35"/>
      <c r="CD60" s="35">
        <f t="shared" ref="CD60:CD63" si="397">CB60+CC60</f>
        <v>0</v>
      </c>
      <c r="CE60" s="35"/>
      <c r="CF60" s="35">
        <f t="shared" ref="CF60:CF63" si="398">CD60+CE60</f>
        <v>0</v>
      </c>
      <c r="CG60" s="35"/>
      <c r="CH60" s="35">
        <f t="shared" ref="CH60:CH63" si="399">CF60+CG60</f>
        <v>0</v>
      </c>
      <c r="CI60" s="35"/>
      <c r="CJ60" s="35">
        <f t="shared" ref="CJ60:CJ63" si="400">CH60+CI60</f>
        <v>0</v>
      </c>
      <c r="CK60" s="35"/>
      <c r="CL60" s="35">
        <f t="shared" ref="CL60:CL63" si="401">CJ60+CK60</f>
        <v>0</v>
      </c>
      <c r="CM60" s="35"/>
      <c r="CN60" s="35">
        <f t="shared" ref="CN60:CN63" si="402">CL60+CM60</f>
        <v>0</v>
      </c>
      <c r="CO60" s="35"/>
      <c r="CP60" s="35">
        <f t="shared" ref="CP60:CP63" si="403">CN60+CO60</f>
        <v>0</v>
      </c>
      <c r="CQ60" s="35"/>
      <c r="CR60" s="35">
        <f t="shared" ref="CR60:CR63" si="404">CP60+CQ60</f>
        <v>0</v>
      </c>
      <c r="CS60" s="46"/>
      <c r="CT60" s="35">
        <f t="shared" ref="CT60:CT63" si="405">CR60+CS60</f>
        <v>0</v>
      </c>
      <c r="CU60" s="29" t="s">
        <v>199</v>
      </c>
      <c r="CV60" s="23" t="s">
        <v>49</v>
      </c>
      <c r="CW60" s="11"/>
    </row>
    <row r="61" spans="1:101" x14ac:dyDescent="0.3">
      <c r="A61" s="1"/>
      <c r="B61" s="59" t="s">
        <v>12</v>
      </c>
      <c r="C61" s="59"/>
      <c r="D61" s="34"/>
      <c r="E61" s="35">
        <v>9476.7000000000007</v>
      </c>
      <c r="F61" s="35">
        <f t="shared" si="0"/>
        <v>9476.7000000000007</v>
      </c>
      <c r="G61" s="35"/>
      <c r="H61" s="35">
        <f t="shared" si="363"/>
        <v>9476.7000000000007</v>
      </c>
      <c r="I61" s="35"/>
      <c r="J61" s="35">
        <f t="shared" si="364"/>
        <v>9476.7000000000007</v>
      </c>
      <c r="K61" s="35"/>
      <c r="L61" s="35">
        <f t="shared" si="365"/>
        <v>9476.7000000000007</v>
      </c>
      <c r="M61" s="35"/>
      <c r="N61" s="35">
        <f t="shared" si="366"/>
        <v>9476.7000000000007</v>
      </c>
      <c r="O61" s="78"/>
      <c r="P61" s="35">
        <f t="shared" si="367"/>
        <v>9476.7000000000007</v>
      </c>
      <c r="Q61" s="35"/>
      <c r="R61" s="35">
        <f t="shared" si="368"/>
        <v>9476.7000000000007</v>
      </c>
      <c r="S61" s="35"/>
      <c r="T61" s="35">
        <f t="shared" si="369"/>
        <v>9476.7000000000007</v>
      </c>
      <c r="U61" s="35"/>
      <c r="V61" s="35">
        <f t="shared" si="370"/>
        <v>9476.7000000000007</v>
      </c>
      <c r="W61" s="35"/>
      <c r="X61" s="35">
        <f t="shared" si="371"/>
        <v>9476.7000000000007</v>
      </c>
      <c r="Y61" s="35"/>
      <c r="Z61" s="35">
        <f t="shared" si="372"/>
        <v>9476.7000000000007</v>
      </c>
      <c r="AA61" s="35"/>
      <c r="AB61" s="35">
        <f t="shared" si="373"/>
        <v>9476.7000000000007</v>
      </c>
      <c r="AC61" s="35"/>
      <c r="AD61" s="35">
        <f t="shared" si="374"/>
        <v>9476.7000000000007</v>
      </c>
      <c r="AE61" s="35"/>
      <c r="AF61" s="35">
        <f t="shared" si="375"/>
        <v>9476.7000000000007</v>
      </c>
      <c r="AG61" s="35"/>
      <c r="AH61" s="35">
        <f t="shared" si="376"/>
        <v>9476.7000000000007</v>
      </c>
      <c r="AI61" s="35"/>
      <c r="AJ61" s="35">
        <f t="shared" si="377"/>
        <v>9476.7000000000007</v>
      </c>
      <c r="AK61" s="35"/>
      <c r="AL61" s="35">
        <f t="shared" si="378"/>
        <v>9476.7000000000007</v>
      </c>
      <c r="AM61" s="35"/>
      <c r="AN61" s="35">
        <f t="shared" si="379"/>
        <v>9476.7000000000007</v>
      </c>
      <c r="AO61" s="46"/>
      <c r="AP61" s="35">
        <f t="shared" si="380"/>
        <v>9476.7000000000007</v>
      </c>
      <c r="AQ61" s="35"/>
      <c r="AR61" s="35">
        <v>25260.799999999999</v>
      </c>
      <c r="AS61" s="35">
        <f t="shared" si="19"/>
        <v>25260.799999999999</v>
      </c>
      <c r="AT61" s="35"/>
      <c r="AU61" s="35">
        <f t="shared" si="381"/>
        <v>25260.799999999999</v>
      </c>
      <c r="AV61" s="35"/>
      <c r="AW61" s="35">
        <f t="shared" si="382"/>
        <v>25260.799999999999</v>
      </c>
      <c r="AX61" s="35"/>
      <c r="AY61" s="35">
        <f t="shared" si="383"/>
        <v>25260.799999999999</v>
      </c>
      <c r="AZ61" s="35"/>
      <c r="BA61" s="35">
        <f t="shared" si="384"/>
        <v>25260.799999999999</v>
      </c>
      <c r="BB61" s="35"/>
      <c r="BC61" s="35">
        <f t="shared" si="385"/>
        <v>25260.799999999999</v>
      </c>
      <c r="BD61" s="35"/>
      <c r="BE61" s="35">
        <f t="shared" si="386"/>
        <v>25260.799999999999</v>
      </c>
      <c r="BF61" s="35"/>
      <c r="BG61" s="35">
        <f t="shared" si="387"/>
        <v>25260.799999999999</v>
      </c>
      <c r="BH61" s="35"/>
      <c r="BI61" s="35">
        <f t="shared" si="388"/>
        <v>25260.799999999999</v>
      </c>
      <c r="BJ61" s="35"/>
      <c r="BK61" s="35">
        <f t="shared" si="389"/>
        <v>25260.799999999999</v>
      </c>
      <c r="BL61" s="35"/>
      <c r="BM61" s="35">
        <f t="shared" si="390"/>
        <v>25260.799999999999</v>
      </c>
      <c r="BN61" s="35"/>
      <c r="BO61" s="35">
        <f t="shared" si="391"/>
        <v>25260.799999999999</v>
      </c>
      <c r="BP61" s="35"/>
      <c r="BQ61" s="35">
        <f t="shared" si="392"/>
        <v>25260.799999999999</v>
      </c>
      <c r="BR61" s="35"/>
      <c r="BS61" s="35">
        <f t="shared" si="393"/>
        <v>25260.799999999999</v>
      </c>
      <c r="BT61" s="46"/>
      <c r="BU61" s="35">
        <f t="shared" si="394"/>
        <v>25260.799999999999</v>
      </c>
      <c r="BV61" s="35"/>
      <c r="BW61" s="35"/>
      <c r="BX61" s="35">
        <f t="shared" si="34"/>
        <v>0</v>
      </c>
      <c r="BY61" s="35"/>
      <c r="BZ61" s="35">
        <f t="shared" si="395"/>
        <v>0</v>
      </c>
      <c r="CA61" s="35"/>
      <c r="CB61" s="35">
        <f t="shared" si="396"/>
        <v>0</v>
      </c>
      <c r="CC61" s="35"/>
      <c r="CD61" s="35">
        <f t="shared" si="397"/>
        <v>0</v>
      </c>
      <c r="CE61" s="35"/>
      <c r="CF61" s="35">
        <f t="shared" si="398"/>
        <v>0</v>
      </c>
      <c r="CG61" s="35"/>
      <c r="CH61" s="35">
        <f t="shared" si="399"/>
        <v>0</v>
      </c>
      <c r="CI61" s="35"/>
      <c r="CJ61" s="35">
        <f t="shared" si="400"/>
        <v>0</v>
      </c>
      <c r="CK61" s="35"/>
      <c r="CL61" s="35">
        <f t="shared" si="401"/>
        <v>0</v>
      </c>
      <c r="CM61" s="35"/>
      <c r="CN61" s="35">
        <f t="shared" si="402"/>
        <v>0</v>
      </c>
      <c r="CO61" s="35"/>
      <c r="CP61" s="35">
        <f t="shared" si="403"/>
        <v>0</v>
      </c>
      <c r="CQ61" s="35"/>
      <c r="CR61" s="35">
        <f t="shared" si="404"/>
        <v>0</v>
      </c>
      <c r="CS61" s="46"/>
      <c r="CT61" s="35">
        <f t="shared" si="405"/>
        <v>0</v>
      </c>
      <c r="CU61" s="29" t="s">
        <v>304</v>
      </c>
      <c r="CW61" s="11"/>
    </row>
    <row r="62" spans="1:101" x14ac:dyDescent="0.3">
      <c r="A62" s="1"/>
      <c r="B62" s="118" t="s">
        <v>27</v>
      </c>
      <c r="C62" s="59"/>
      <c r="D62" s="34"/>
      <c r="E62" s="35">
        <v>180057</v>
      </c>
      <c r="F62" s="35">
        <f t="shared" si="0"/>
        <v>180057</v>
      </c>
      <c r="G62" s="35"/>
      <c r="H62" s="35">
        <f t="shared" si="363"/>
        <v>180057</v>
      </c>
      <c r="I62" s="35"/>
      <c r="J62" s="35">
        <f t="shared" si="364"/>
        <v>180057</v>
      </c>
      <c r="K62" s="35"/>
      <c r="L62" s="35">
        <f t="shared" si="365"/>
        <v>180057</v>
      </c>
      <c r="M62" s="35"/>
      <c r="N62" s="35">
        <f t="shared" si="366"/>
        <v>180057</v>
      </c>
      <c r="O62" s="78"/>
      <c r="P62" s="35">
        <f t="shared" si="367"/>
        <v>180057</v>
      </c>
      <c r="Q62" s="35"/>
      <c r="R62" s="35">
        <f t="shared" si="368"/>
        <v>180057</v>
      </c>
      <c r="S62" s="35"/>
      <c r="T62" s="35">
        <f t="shared" si="369"/>
        <v>180057</v>
      </c>
      <c r="U62" s="35"/>
      <c r="V62" s="35">
        <f t="shared" si="370"/>
        <v>180057</v>
      </c>
      <c r="W62" s="35"/>
      <c r="X62" s="35">
        <f t="shared" si="371"/>
        <v>180057</v>
      </c>
      <c r="Y62" s="35"/>
      <c r="Z62" s="35">
        <f t="shared" si="372"/>
        <v>180057</v>
      </c>
      <c r="AA62" s="35"/>
      <c r="AB62" s="35">
        <f t="shared" si="373"/>
        <v>180057</v>
      </c>
      <c r="AC62" s="35"/>
      <c r="AD62" s="35">
        <f t="shared" si="374"/>
        <v>180057</v>
      </c>
      <c r="AE62" s="35"/>
      <c r="AF62" s="35">
        <f t="shared" si="375"/>
        <v>180057</v>
      </c>
      <c r="AG62" s="35"/>
      <c r="AH62" s="35">
        <f t="shared" si="376"/>
        <v>180057</v>
      </c>
      <c r="AI62" s="35"/>
      <c r="AJ62" s="35">
        <f t="shared" si="377"/>
        <v>180057</v>
      </c>
      <c r="AK62" s="35"/>
      <c r="AL62" s="35">
        <f t="shared" si="378"/>
        <v>180057</v>
      </c>
      <c r="AM62" s="35"/>
      <c r="AN62" s="35">
        <f t="shared" si="379"/>
        <v>180057</v>
      </c>
      <c r="AO62" s="46"/>
      <c r="AP62" s="35">
        <f t="shared" si="380"/>
        <v>180057</v>
      </c>
      <c r="AQ62" s="35"/>
      <c r="AR62" s="35">
        <v>479955.5</v>
      </c>
      <c r="AS62" s="35">
        <f t="shared" si="19"/>
        <v>479955.5</v>
      </c>
      <c r="AT62" s="35"/>
      <c r="AU62" s="35">
        <f t="shared" si="381"/>
        <v>479955.5</v>
      </c>
      <c r="AV62" s="35"/>
      <c r="AW62" s="35">
        <f t="shared" si="382"/>
        <v>479955.5</v>
      </c>
      <c r="AX62" s="35"/>
      <c r="AY62" s="35">
        <f t="shared" si="383"/>
        <v>479955.5</v>
      </c>
      <c r="AZ62" s="35"/>
      <c r="BA62" s="35">
        <f t="shared" si="384"/>
        <v>479955.5</v>
      </c>
      <c r="BB62" s="35"/>
      <c r="BC62" s="35">
        <f t="shared" si="385"/>
        <v>479955.5</v>
      </c>
      <c r="BD62" s="35"/>
      <c r="BE62" s="35">
        <f t="shared" si="386"/>
        <v>479955.5</v>
      </c>
      <c r="BF62" s="35"/>
      <c r="BG62" s="35">
        <f t="shared" si="387"/>
        <v>479955.5</v>
      </c>
      <c r="BH62" s="35"/>
      <c r="BI62" s="35">
        <f t="shared" si="388"/>
        <v>479955.5</v>
      </c>
      <c r="BJ62" s="35"/>
      <c r="BK62" s="35">
        <f t="shared" si="389"/>
        <v>479955.5</v>
      </c>
      <c r="BL62" s="35"/>
      <c r="BM62" s="35">
        <f t="shared" si="390"/>
        <v>479955.5</v>
      </c>
      <c r="BN62" s="35"/>
      <c r="BO62" s="35">
        <f t="shared" si="391"/>
        <v>479955.5</v>
      </c>
      <c r="BP62" s="35"/>
      <c r="BQ62" s="35">
        <f t="shared" si="392"/>
        <v>479955.5</v>
      </c>
      <c r="BR62" s="35"/>
      <c r="BS62" s="35">
        <f t="shared" si="393"/>
        <v>479955.5</v>
      </c>
      <c r="BT62" s="46"/>
      <c r="BU62" s="35">
        <f t="shared" si="394"/>
        <v>479955.5</v>
      </c>
      <c r="BV62" s="35"/>
      <c r="BW62" s="35"/>
      <c r="BX62" s="35">
        <f t="shared" si="34"/>
        <v>0</v>
      </c>
      <c r="BY62" s="35"/>
      <c r="BZ62" s="35">
        <f t="shared" si="395"/>
        <v>0</v>
      </c>
      <c r="CA62" s="35"/>
      <c r="CB62" s="35">
        <f t="shared" si="396"/>
        <v>0</v>
      </c>
      <c r="CC62" s="35"/>
      <c r="CD62" s="35">
        <f t="shared" si="397"/>
        <v>0</v>
      </c>
      <c r="CE62" s="35"/>
      <c r="CF62" s="35">
        <f t="shared" si="398"/>
        <v>0</v>
      </c>
      <c r="CG62" s="35"/>
      <c r="CH62" s="35">
        <f t="shared" si="399"/>
        <v>0</v>
      </c>
      <c r="CI62" s="35"/>
      <c r="CJ62" s="35">
        <f t="shared" si="400"/>
        <v>0</v>
      </c>
      <c r="CK62" s="35"/>
      <c r="CL62" s="35">
        <f t="shared" si="401"/>
        <v>0</v>
      </c>
      <c r="CM62" s="35"/>
      <c r="CN62" s="35">
        <f t="shared" si="402"/>
        <v>0</v>
      </c>
      <c r="CO62" s="35"/>
      <c r="CP62" s="35">
        <f t="shared" si="403"/>
        <v>0</v>
      </c>
      <c r="CQ62" s="35"/>
      <c r="CR62" s="35">
        <f t="shared" si="404"/>
        <v>0</v>
      </c>
      <c r="CS62" s="46"/>
      <c r="CT62" s="35">
        <f t="shared" si="405"/>
        <v>0</v>
      </c>
      <c r="CU62" s="29" t="s">
        <v>304</v>
      </c>
      <c r="CW62" s="11"/>
    </row>
    <row r="63" spans="1:101" ht="56.25" x14ac:dyDescent="0.3">
      <c r="A63" s="1" t="s">
        <v>72</v>
      </c>
      <c r="B63" s="118" t="s">
        <v>309</v>
      </c>
      <c r="C63" s="59" t="s">
        <v>32</v>
      </c>
      <c r="D63" s="34">
        <f>D65+D66</f>
        <v>17770.600000000006</v>
      </c>
      <c r="E63" s="35">
        <f>E65+E66+E67</f>
        <v>368502.9</v>
      </c>
      <c r="F63" s="35">
        <f t="shared" si="0"/>
        <v>386273.5</v>
      </c>
      <c r="G63" s="35">
        <f>G65+G66+G67</f>
        <v>0</v>
      </c>
      <c r="H63" s="35">
        <f t="shared" si="363"/>
        <v>386273.5</v>
      </c>
      <c r="I63" s="35">
        <f>I65+I66+I67</f>
        <v>0</v>
      </c>
      <c r="J63" s="35">
        <f t="shared" si="364"/>
        <v>386273.5</v>
      </c>
      <c r="K63" s="35">
        <f>K65+K66+K67</f>
        <v>0</v>
      </c>
      <c r="L63" s="35">
        <f t="shared" si="365"/>
        <v>386273.5</v>
      </c>
      <c r="M63" s="35">
        <f>M65+M66+M67</f>
        <v>0</v>
      </c>
      <c r="N63" s="35">
        <f t="shared" si="366"/>
        <v>386273.5</v>
      </c>
      <c r="O63" s="78">
        <f>O65+O66+O67</f>
        <v>0</v>
      </c>
      <c r="P63" s="35">
        <f t="shared" si="367"/>
        <v>386273.5</v>
      </c>
      <c r="Q63" s="35">
        <f>Q65+Q66+Q67</f>
        <v>0</v>
      </c>
      <c r="R63" s="35">
        <f t="shared" si="368"/>
        <v>386273.5</v>
      </c>
      <c r="S63" s="35">
        <f>S65+S66+S67</f>
        <v>0</v>
      </c>
      <c r="T63" s="35">
        <f t="shared" si="369"/>
        <v>386273.5</v>
      </c>
      <c r="U63" s="35">
        <f>U65+U66+U67</f>
        <v>0</v>
      </c>
      <c r="V63" s="35">
        <f t="shared" si="370"/>
        <v>386273.5</v>
      </c>
      <c r="W63" s="35">
        <f>W65+W66+W67</f>
        <v>0</v>
      </c>
      <c r="X63" s="35">
        <f t="shared" si="371"/>
        <v>386273.5</v>
      </c>
      <c r="Y63" s="35">
        <f>Y65+Y66+Y67</f>
        <v>0</v>
      </c>
      <c r="Z63" s="35">
        <f t="shared" si="372"/>
        <v>386273.5</v>
      </c>
      <c r="AA63" s="35">
        <f>AA65+AA66+AA67</f>
        <v>-25000</v>
      </c>
      <c r="AB63" s="35">
        <f t="shared" si="373"/>
        <v>361273.5</v>
      </c>
      <c r="AC63" s="35">
        <f>AC65+AC66+AC67</f>
        <v>0</v>
      </c>
      <c r="AD63" s="35">
        <f t="shared" si="374"/>
        <v>361273.5</v>
      </c>
      <c r="AE63" s="35">
        <f>AE65+AE66+AE67</f>
        <v>-125170.2</v>
      </c>
      <c r="AF63" s="35">
        <f t="shared" si="375"/>
        <v>236103.3</v>
      </c>
      <c r="AG63" s="35">
        <f>AG65+AG66+AG67</f>
        <v>0</v>
      </c>
      <c r="AH63" s="35">
        <f t="shared" si="376"/>
        <v>236103.3</v>
      </c>
      <c r="AI63" s="35">
        <f>AI65+AI66+AI67</f>
        <v>0</v>
      </c>
      <c r="AJ63" s="35">
        <f t="shared" si="377"/>
        <v>236103.3</v>
      </c>
      <c r="AK63" s="35">
        <f>AK65+AK66+AK67</f>
        <v>0</v>
      </c>
      <c r="AL63" s="35">
        <f t="shared" si="378"/>
        <v>236103.3</v>
      </c>
      <c r="AM63" s="35">
        <f>AM65+AM66+AM67</f>
        <v>0</v>
      </c>
      <c r="AN63" s="35">
        <f t="shared" si="379"/>
        <v>236103.3</v>
      </c>
      <c r="AO63" s="46">
        <f>AO65+AO66+AO67</f>
        <v>0</v>
      </c>
      <c r="AP63" s="35">
        <f t="shared" si="380"/>
        <v>236103.3</v>
      </c>
      <c r="AQ63" s="35">
        <f t="shared" ref="AQ63:BV63" si="406">AQ65+AQ66</f>
        <v>359224.79999999993</v>
      </c>
      <c r="AR63" s="35">
        <f>AR65+AR66+AR67</f>
        <v>552406.6</v>
      </c>
      <c r="AS63" s="35">
        <f t="shared" si="19"/>
        <v>911631.39999999991</v>
      </c>
      <c r="AT63" s="35">
        <f>AT65+AT66+AT67</f>
        <v>179602.7</v>
      </c>
      <c r="AU63" s="35">
        <f t="shared" si="381"/>
        <v>1091234.0999999999</v>
      </c>
      <c r="AV63" s="35">
        <f>AV65+AV66+AV67</f>
        <v>0</v>
      </c>
      <c r="AW63" s="35">
        <f t="shared" si="382"/>
        <v>1091234.0999999999</v>
      </c>
      <c r="AX63" s="35">
        <f>AX65+AX66+AX67</f>
        <v>0</v>
      </c>
      <c r="AY63" s="35">
        <f t="shared" si="383"/>
        <v>1091234.0999999999</v>
      </c>
      <c r="AZ63" s="35">
        <f>AZ65+AZ66+AZ67</f>
        <v>0</v>
      </c>
      <c r="BA63" s="35">
        <f t="shared" si="384"/>
        <v>1091234.0999999999</v>
      </c>
      <c r="BB63" s="35">
        <f>BB65+BB66+BB67</f>
        <v>0</v>
      </c>
      <c r="BC63" s="35">
        <f t="shared" si="385"/>
        <v>1091234.0999999999</v>
      </c>
      <c r="BD63" s="35">
        <f>BD65+BD66+BD67</f>
        <v>0</v>
      </c>
      <c r="BE63" s="35">
        <f t="shared" si="386"/>
        <v>1091234.0999999999</v>
      </c>
      <c r="BF63" s="35">
        <f>BF65+BF66+BF67</f>
        <v>0</v>
      </c>
      <c r="BG63" s="35">
        <f t="shared" si="387"/>
        <v>1091234.0999999999</v>
      </c>
      <c r="BH63" s="35">
        <f>BH65+BH66+BH67</f>
        <v>25000</v>
      </c>
      <c r="BI63" s="35">
        <f t="shared" si="388"/>
        <v>1116234.0999999999</v>
      </c>
      <c r="BJ63" s="35">
        <f>BJ65+BJ66+BJ67</f>
        <v>0</v>
      </c>
      <c r="BK63" s="35">
        <f t="shared" si="389"/>
        <v>1116234.0999999999</v>
      </c>
      <c r="BL63" s="35">
        <f>BL65+BL66+BL67</f>
        <v>125170.2</v>
      </c>
      <c r="BM63" s="35">
        <f t="shared" si="390"/>
        <v>1241404.2999999998</v>
      </c>
      <c r="BN63" s="35">
        <f>BN65+BN66+BN67</f>
        <v>0</v>
      </c>
      <c r="BO63" s="35">
        <f t="shared" si="391"/>
        <v>1241404.2999999998</v>
      </c>
      <c r="BP63" s="35">
        <f>BP65+BP66+BP67</f>
        <v>0</v>
      </c>
      <c r="BQ63" s="35">
        <f t="shared" si="392"/>
        <v>1241404.2999999998</v>
      </c>
      <c r="BR63" s="35">
        <f>BR65+BR66+BR67</f>
        <v>0</v>
      </c>
      <c r="BS63" s="35">
        <f t="shared" si="393"/>
        <v>1241404.2999999998</v>
      </c>
      <c r="BT63" s="46">
        <f>BT65+BT66+BT67</f>
        <v>0</v>
      </c>
      <c r="BU63" s="35">
        <f t="shared" si="394"/>
        <v>1241404.2999999998</v>
      </c>
      <c r="BV63" s="35">
        <f t="shared" si="406"/>
        <v>94000</v>
      </c>
      <c r="BW63" s="35">
        <f>BW65+BW66+BW67</f>
        <v>-94000</v>
      </c>
      <c r="BX63" s="35">
        <f t="shared" si="34"/>
        <v>0</v>
      </c>
      <c r="BY63" s="35">
        <f>BY65+BY66+BY67</f>
        <v>0</v>
      </c>
      <c r="BZ63" s="35">
        <f t="shared" si="395"/>
        <v>0</v>
      </c>
      <c r="CA63" s="35">
        <f>CA65+CA66+CA67</f>
        <v>0</v>
      </c>
      <c r="CB63" s="35">
        <f t="shared" si="396"/>
        <v>0</v>
      </c>
      <c r="CC63" s="35">
        <f>CC65+CC66+CC67</f>
        <v>0</v>
      </c>
      <c r="CD63" s="35">
        <f t="shared" si="397"/>
        <v>0</v>
      </c>
      <c r="CE63" s="35">
        <f>CE65+CE66+CE67</f>
        <v>0</v>
      </c>
      <c r="CF63" s="35">
        <f t="shared" si="398"/>
        <v>0</v>
      </c>
      <c r="CG63" s="35">
        <f>CG65+CG66+CG67</f>
        <v>0</v>
      </c>
      <c r="CH63" s="35">
        <f t="shared" si="399"/>
        <v>0</v>
      </c>
      <c r="CI63" s="35">
        <f>CI65+CI66+CI67</f>
        <v>0</v>
      </c>
      <c r="CJ63" s="35">
        <f t="shared" si="400"/>
        <v>0</v>
      </c>
      <c r="CK63" s="35">
        <f>CK65+CK66+CK67</f>
        <v>0</v>
      </c>
      <c r="CL63" s="35">
        <f t="shared" si="401"/>
        <v>0</v>
      </c>
      <c r="CM63" s="35">
        <f>CM65+CM66+CM67</f>
        <v>0</v>
      </c>
      <c r="CN63" s="35">
        <f t="shared" si="402"/>
        <v>0</v>
      </c>
      <c r="CO63" s="35">
        <f>CO65+CO66+CO67</f>
        <v>0</v>
      </c>
      <c r="CP63" s="35">
        <f t="shared" si="403"/>
        <v>0</v>
      </c>
      <c r="CQ63" s="35">
        <f>CQ65+CQ66+CQ67</f>
        <v>0</v>
      </c>
      <c r="CR63" s="35">
        <f t="shared" si="404"/>
        <v>0</v>
      </c>
      <c r="CS63" s="46">
        <f>CS65+CS66+CS67</f>
        <v>0</v>
      </c>
      <c r="CT63" s="35">
        <f t="shared" si="405"/>
        <v>0</v>
      </c>
      <c r="CU63" s="29"/>
      <c r="CW63" s="11"/>
    </row>
    <row r="64" spans="1:101" x14ac:dyDescent="0.3">
      <c r="A64" s="1"/>
      <c r="B64" s="118" t="s">
        <v>5</v>
      </c>
      <c r="C64" s="59"/>
      <c r="D64" s="34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78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46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46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46"/>
      <c r="CT64" s="35"/>
      <c r="CU64" s="29"/>
      <c r="CW64" s="11"/>
    </row>
    <row r="65" spans="1:101" hidden="1" x14ac:dyDescent="0.3">
      <c r="A65" s="1"/>
      <c r="B65" s="41" t="s">
        <v>6</v>
      </c>
      <c r="C65" s="6"/>
      <c r="D65" s="34">
        <v>17770.600000000006</v>
      </c>
      <c r="E65" s="35">
        <v>178969.2</v>
      </c>
      <c r="F65" s="35">
        <f t="shared" si="0"/>
        <v>196739.80000000002</v>
      </c>
      <c r="G65" s="35"/>
      <c r="H65" s="35">
        <f t="shared" ref="H65:H87" si="407">F65+G65</f>
        <v>196739.80000000002</v>
      </c>
      <c r="I65" s="35"/>
      <c r="J65" s="35">
        <f t="shared" ref="J65:J87" si="408">H65+I65</f>
        <v>196739.80000000002</v>
      </c>
      <c r="K65" s="35"/>
      <c r="L65" s="35">
        <f t="shared" ref="L65:L87" si="409">J65+K65</f>
        <v>196739.80000000002</v>
      </c>
      <c r="M65" s="35"/>
      <c r="N65" s="35">
        <f t="shared" ref="N65:N87" si="410">L65+M65</f>
        <v>196739.80000000002</v>
      </c>
      <c r="O65" s="78"/>
      <c r="P65" s="35">
        <f t="shared" ref="P65:P87" si="411">N65+O65</f>
        <v>196739.80000000002</v>
      </c>
      <c r="Q65" s="35"/>
      <c r="R65" s="35">
        <f t="shared" ref="R65:R87" si="412">P65+Q65</f>
        <v>196739.80000000002</v>
      </c>
      <c r="S65" s="35"/>
      <c r="T65" s="35">
        <f t="shared" ref="T65:T87" si="413">R65+S65</f>
        <v>196739.80000000002</v>
      </c>
      <c r="U65" s="35"/>
      <c r="V65" s="35">
        <f t="shared" ref="V65:V87" si="414">T65+U65</f>
        <v>196739.80000000002</v>
      </c>
      <c r="W65" s="35"/>
      <c r="X65" s="35">
        <f t="shared" ref="X65:X87" si="415">V65+W65</f>
        <v>196739.80000000002</v>
      </c>
      <c r="Y65" s="35"/>
      <c r="Z65" s="35">
        <f t="shared" ref="Z65:Z87" si="416">X65+Y65</f>
        <v>196739.80000000002</v>
      </c>
      <c r="AA65" s="35">
        <v>-25000</v>
      </c>
      <c r="AB65" s="35">
        <f t="shared" ref="AB65:AB87" si="417">Z65+AA65</f>
        <v>171739.80000000002</v>
      </c>
      <c r="AC65" s="35"/>
      <c r="AD65" s="35">
        <f t="shared" ref="AD65:AD87" si="418">AB65+AC65</f>
        <v>171739.80000000002</v>
      </c>
      <c r="AE65" s="35">
        <v>-125170.2</v>
      </c>
      <c r="AF65" s="35">
        <f t="shared" ref="AF65:AF87" si="419">AD65+AE65</f>
        <v>46569.60000000002</v>
      </c>
      <c r="AG65" s="35"/>
      <c r="AH65" s="35">
        <f t="shared" ref="AH65:AH87" si="420">AF65+AG65</f>
        <v>46569.60000000002</v>
      </c>
      <c r="AI65" s="35"/>
      <c r="AJ65" s="35">
        <f t="shared" ref="AJ65:AJ87" si="421">AH65+AI65</f>
        <v>46569.60000000002</v>
      </c>
      <c r="AK65" s="35"/>
      <c r="AL65" s="35">
        <f t="shared" ref="AL65:AL87" si="422">AJ65+AK65</f>
        <v>46569.60000000002</v>
      </c>
      <c r="AM65" s="35"/>
      <c r="AN65" s="35">
        <f t="shared" ref="AN65:AN87" si="423">AL65+AM65</f>
        <v>46569.60000000002</v>
      </c>
      <c r="AO65" s="46"/>
      <c r="AP65" s="35">
        <f t="shared" ref="AP65:AP87" si="424">AN65+AO65</f>
        <v>46569.60000000002</v>
      </c>
      <c r="AQ65" s="35">
        <v>344947.19999999995</v>
      </c>
      <c r="AR65" s="35">
        <v>61467.9</v>
      </c>
      <c r="AS65" s="35">
        <f t="shared" si="19"/>
        <v>406415.1</v>
      </c>
      <c r="AT65" s="35">
        <v>179602.7</v>
      </c>
      <c r="AU65" s="35">
        <f t="shared" ref="AU65:AU87" si="425">AS65+AT65</f>
        <v>586017.80000000005</v>
      </c>
      <c r="AV65" s="35"/>
      <c r="AW65" s="35">
        <f t="shared" ref="AW65:AW87" si="426">AU65+AV65</f>
        <v>586017.80000000005</v>
      </c>
      <c r="AX65" s="35"/>
      <c r="AY65" s="35">
        <f t="shared" ref="AY65:AY87" si="427">AW65+AX65</f>
        <v>586017.80000000005</v>
      </c>
      <c r="AZ65" s="35"/>
      <c r="BA65" s="35">
        <f t="shared" ref="BA65:BA87" si="428">AY65+AZ65</f>
        <v>586017.80000000005</v>
      </c>
      <c r="BB65" s="35"/>
      <c r="BC65" s="35">
        <f t="shared" ref="BC65:BC87" si="429">BA65+BB65</f>
        <v>586017.80000000005</v>
      </c>
      <c r="BD65" s="35"/>
      <c r="BE65" s="35">
        <f t="shared" ref="BE65:BE87" si="430">BC65+BD65</f>
        <v>586017.80000000005</v>
      </c>
      <c r="BF65" s="35"/>
      <c r="BG65" s="35">
        <f t="shared" ref="BG65:BG87" si="431">BE65+BF65</f>
        <v>586017.80000000005</v>
      </c>
      <c r="BH65" s="35">
        <v>25000</v>
      </c>
      <c r="BI65" s="35">
        <f t="shared" ref="BI65:BI86" si="432">BG65+BH65</f>
        <v>611017.80000000005</v>
      </c>
      <c r="BJ65" s="35"/>
      <c r="BK65" s="35">
        <f t="shared" ref="BK65:BK86" si="433">BI65+BJ65</f>
        <v>611017.80000000005</v>
      </c>
      <c r="BL65" s="35">
        <v>125170.2</v>
      </c>
      <c r="BM65" s="35">
        <f t="shared" ref="BM65:BM86" si="434">BK65+BL65</f>
        <v>736188</v>
      </c>
      <c r="BN65" s="35"/>
      <c r="BO65" s="35">
        <f t="shared" ref="BO65:BO86" si="435">BM65+BN65</f>
        <v>736188</v>
      </c>
      <c r="BP65" s="35"/>
      <c r="BQ65" s="35">
        <f t="shared" ref="BQ65:BQ86" si="436">BO65+BP65</f>
        <v>736188</v>
      </c>
      <c r="BR65" s="35"/>
      <c r="BS65" s="35">
        <f t="shared" ref="BS65:BS86" si="437">BQ65+BR65</f>
        <v>736188</v>
      </c>
      <c r="BT65" s="46"/>
      <c r="BU65" s="35">
        <f t="shared" ref="BU65:BU86" si="438">BS65+BT65</f>
        <v>736188</v>
      </c>
      <c r="BV65" s="35">
        <v>94000</v>
      </c>
      <c r="BW65" s="35">
        <v>-94000</v>
      </c>
      <c r="BX65" s="35">
        <f t="shared" si="34"/>
        <v>0</v>
      </c>
      <c r="BY65" s="35"/>
      <c r="BZ65" s="35">
        <f t="shared" ref="BZ65:BZ87" si="439">BX65+BY65</f>
        <v>0</v>
      </c>
      <c r="CA65" s="35"/>
      <c r="CB65" s="35">
        <f t="shared" ref="CB65:CB87" si="440">BZ65+CA65</f>
        <v>0</v>
      </c>
      <c r="CC65" s="35"/>
      <c r="CD65" s="35">
        <f t="shared" ref="CD65:CD87" si="441">CB65+CC65</f>
        <v>0</v>
      </c>
      <c r="CE65" s="35"/>
      <c r="CF65" s="35">
        <f t="shared" ref="CF65:CF87" si="442">CD65+CE65</f>
        <v>0</v>
      </c>
      <c r="CG65" s="35"/>
      <c r="CH65" s="35">
        <f t="shared" ref="CH65:CH87" si="443">CF65+CG65</f>
        <v>0</v>
      </c>
      <c r="CI65" s="35"/>
      <c r="CJ65" s="35">
        <f t="shared" ref="CJ65:CJ87" si="444">CH65+CI65</f>
        <v>0</v>
      </c>
      <c r="CK65" s="35"/>
      <c r="CL65" s="35">
        <f t="shared" ref="CL65:CL87" si="445">CJ65+CK65</f>
        <v>0</v>
      </c>
      <c r="CM65" s="35"/>
      <c r="CN65" s="35">
        <f t="shared" ref="CN65:CN87" si="446">CL65+CM65</f>
        <v>0</v>
      </c>
      <c r="CO65" s="35"/>
      <c r="CP65" s="35">
        <f t="shared" ref="CP65:CP87" si="447">CN65+CO65</f>
        <v>0</v>
      </c>
      <c r="CQ65" s="35"/>
      <c r="CR65" s="35">
        <f t="shared" ref="CR65:CR87" si="448">CP65+CQ65</f>
        <v>0</v>
      </c>
      <c r="CS65" s="46"/>
      <c r="CT65" s="35">
        <f t="shared" ref="CT65:CT87" si="449">CR65+CS65</f>
        <v>0</v>
      </c>
      <c r="CU65" s="29" t="s">
        <v>200</v>
      </c>
      <c r="CV65" s="23" t="s">
        <v>49</v>
      </c>
      <c r="CW65" s="11"/>
    </row>
    <row r="66" spans="1:101" x14ac:dyDescent="0.3">
      <c r="A66" s="1"/>
      <c r="B66" s="118" t="s">
        <v>12</v>
      </c>
      <c r="C66" s="6"/>
      <c r="D66" s="34">
        <v>0</v>
      </c>
      <c r="E66" s="35">
        <v>9476.7000000000007</v>
      </c>
      <c r="F66" s="35">
        <f t="shared" si="0"/>
        <v>9476.7000000000007</v>
      </c>
      <c r="G66" s="35"/>
      <c r="H66" s="35">
        <f t="shared" si="407"/>
        <v>9476.7000000000007</v>
      </c>
      <c r="I66" s="35"/>
      <c r="J66" s="35">
        <f t="shared" si="408"/>
        <v>9476.7000000000007</v>
      </c>
      <c r="K66" s="35"/>
      <c r="L66" s="35">
        <f t="shared" si="409"/>
        <v>9476.7000000000007</v>
      </c>
      <c r="M66" s="35"/>
      <c r="N66" s="35">
        <f t="shared" si="410"/>
        <v>9476.7000000000007</v>
      </c>
      <c r="O66" s="78"/>
      <c r="P66" s="35">
        <f t="shared" si="411"/>
        <v>9476.7000000000007</v>
      </c>
      <c r="Q66" s="35"/>
      <c r="R66" s="35">
        <f t="shared" si="412"/>
        <v>9476.7000000000007</v>
      </c>
      <c r="S66" s="35"/>
      <c r="T66" s="35">
        <f t="shared" si="413"/>
        <v>9476.7000000000007</v>
      </c>
      <c r="U66" s="35"/>
      <c r="V66" s="35">
        <f t="shared" si="414"/>
        <v>9476.7000000000007</v>
      </c>
      <c r="W66" s="35"/>
      <c r="X66" s="35">
        <f t="shared" si="415"/>
        <v>9476.7000000000007</v>
      </c>
      <c r="Y66" s="35"/>
      <c r="Z66" s="35">
        <f t="shared" si="416"/>
        <v>9476.7000000000007</v>
      </c>
      <c r="AA66" s="35"/>
      <c r="AB66" s="35">
        <f t="shared" si="417"/>
        <v>9476.7000000000007</v>
      </c>
      <c r="AC66" s="35"/>
      <c r="AD66" s="35">
        <f t="shared" si="418"/>
        <v>9476.7000000000007</v>
      </c>
      <c r="AE66" s="35"/>
      <c r="AF66" s="35">
        <f t="shared" si="419"/>
        <v>9476.7000000000007</v>
      </c>
      <c r="AG66" s="35"/>
      <c r="AH66" s="35">
        <f t="shared" si="420"/>
        <v>9476.7000000000007</v>
      </c>
      <c r="AI66" s="35"/>
      <c r="AJ66" s="35">
        <f t="shared" si="421"/>
        <v>9476.7000000000007</v>
      </c>
      <c r="AK66" s="35"/>
      <c r="AL66" s="35">
        <f t="shared" si="422"/>
        <v>9476.7000000000007</v>
      </c>
      <c r="AM66" s="35"/>
      <c r="AN66" s="35">
        <f t="shared" si="423"/>
        <v>9476.7000000000007</v>
      </c>
      <c r="AO66" s="46"/>
      <c r="AP66" s="35">
        <f t="shared" si="424"/>
        <v>9476.7000000000007</v>
      </c>
      <c r="AQ66" s="35">
        <v>14277.6</v>
      </c>
      <c r="AR66" s="35">
        <f>-14277.6+25260.8</f>
        <v>10983.199999999999</v>
      </c>
      <c r="AS66" s="35">
        <f t="shared" si="19"/>
        <v>25260.799999999999</v>
      </c>
      <c r="AT66" s="35"/>
      <c r="AU66" s="35">
        <f t="shared" si="425"/>
        <v>25260.799999999999</v>
      </c>
      <c r="AV66" s="35"/>
      <c r="AW66" s="35">
        <f t="shared" si="426"/>
        <v>25260.799999999999</v>
      </c>
      <c r="AX66" s="35"/>
      <c r="AY66" s="35">
        <f t="shared" si="427"/>
        <v>25260.799999999999</v>
      </c>
      <c r="AZ66" s="35"/>
      <c r="BA66" s="35">
        <f t="shared" si="428"/>
        <v>25260.799999999999</v>
      </c>
      <c r="BB66" s="35"/>
      <c r="BC66" s="35">
        <f t="shared" si="429"/>
        <v>25260.799999999999</v>
      </c>
      <c r="BD66" s="35"/>
      <c r="BE66" s="35">
        <f t="shared" si="430"/>
        <v>25260.799999999999</v>
      </c>
      <c r="BF66" s="35"/>
      <c r="BG66" s="35">
        <f t="shared" si="431"/>
        <v>25260.799999999999</v>
      </c>
      <c r="BH66" s="35"/>
      <c r="BI66" s="35">
        <f t="shared" si="432"/>
        <v>25260.799999999999</v>
      </c>
      <c r="BJ66" s="35"/>
      <c r="BK66" s="35">
        <f t="shared" si="433"/>
        <v>25260.799999999999</v>
      </c>
      <c r="BL66" s="35"/>
      <c r="BM66" s="35">
        <f t="shared" si="434"/>
        <v>25260.799999999999</v>
      </c>
      <c r="BN66" s="35"/>
      <c r="BO66" s="35">
        <f t="shared" si="435"/>
        <v>25260.799999999999</v>
      </c>
      <c r="BP66" s="35"/>
      <c r="BQ66" s="35">
        <f t="shared" si="436"/>
        <v>25260.799999999999</v>
      </c>
      <c r="BR66" s="35"/>
      <c r="BS66" s="35">
        <f t="shared" si="437"/>
        <v>25260.799999999999</v>
      </c>
      <c r="BT66" s="46"/>
      <c r="BU66" s="35">
        <f t="shared" si="438"/>
        <v>25260.799999999999</v>
      </c>
      <c r="BV66" s="35">
        <v>0</v>
      </c>
      <c r="BW66" s="35"/>
      <c r="BX66" s="35">
        <f t="shared" si="34"/>
        <v>0</v>
      </c>
      <c r="BY66" s="35"/>
      <c r="BZ66" s="35">
        <f t="shared" si="439"/>
        <v>0</v>
      </c>
      <c r="CA66" s="35"/>
      <c r="CB66" s="35">
        <f t="shared" si="440"/>
        <v>0</v>
      </c>
      <c r="CC66" s="35"/>
      <c r="CD66" s="35">
        <f t="shared" si="441"/>
        <v>0</v>
      </c>
      <c r="CE66" s="35"/>
      <c r="CF66" s="35">
        <f t="shared" si="442"/>
        <v>0</v>
      </c>
      <c r="CG66" s="35"/>
      <c r="CH66" s="35">
        <f t="shared" si="443"/>
        <v>0</v>
      </c>
      <c r="CI66" s="35"/>
      <c r="CJ66" s="35">
        <f t="shared" si="444"/>
        <v>0</v>
      </c>
      <c r="CK66" s="35"/>
      <c r="CL66" s="35">
        <f t="shared" si="445"/>
        <v>0</v>
      </c>
      <c r="CM66" s="35"/>
      <c r="CN66" s="35">
        <f t="shared" si="446"/>
        <v>0</v>
      </c>
      <c r="CO66" s="35"/>
      <c r="CP66" s="35">
        <f t="shared" si="447"/>
        <v>0</v>
      </c>
      <c r="CQ66" s="35"/>
      <c r="CR66" s="35">
        <f t="shared" si="448"/>
        <v>0</v>
      </c>
      <c r="CS66" s="46"/>
      <c r="CT66" s="35">
        <f t="shared" si="449"/>
        <v>0</v>
      </c>
      <c r="CU66" s="29" t="s">
        <v>306</v>
      </c>
      <c r="CW66" s="11"/>
    </row>
    <row r="67" spans="1:101" x14ac:dyDescent="0.3">
      <c r="A67" s="1"/>
      <c r="B67" s="118" t="s">
        <v>27</v>
      </c>
      <c r="C67" s="6"/>
      <c r="D67" s="34"/>
      <c r="E67" s="35">
        <v>180057</v>
      </c>
      <c r="F67" s="35">
        <f t="shared" si="0"/>
        <v>180057</v>
      </c>
      <c r="G67" s="35"/>
      <c r="H67" s="35">
        <f t="shared" si="407"/>
        <v>180057</v>
      </c>
      <c r="I67" s="35"/>
      <c r="J67" s="35">
        <f t="shared" si="408"/>
        <v>180057</v>
      </c>
      <c r="K67" s="35"/>
      <c r="L67" s="35">
        <f t="shared" si="409"/>
        <v>180057</v>
      </c>
      <c r="M67" s="35"/>
      <c r="N67" s="35">
        <f t="shared" si="410"/>
        <v>180057</v>
      </c>
      <c r="O67" s="78"/>
      <c r="P67" s="35">
        <f t="shared" si="411"/>
        <v>180057</v>
      </c>
      <c r="Q67" s="35"/>
      <c r="R67" s="35">
        <f t="shared" si="412"/>
        <v>180057</v>
      </c>
      <c r="S67" s="35"/>
      <c r="T67" s="35">
        <f t="shared" si="413"/>
        <v>180057</v>
      </c>
      <c r="U67" s="35"/>
      <c r="V67" s="35">
        <f t="shared" si="414"/>
        <v>180057</v>
      </c>
      <c r="W67" s="35"/>
      <c r="X67" s="35">
        <f t="shared" si="415"/>
        <v>180057</v>
      </c>
      <c r="Y67" s="35"/>
      <c r="Z67" s="35">
        <f t="shared" si="416"/>
        <v>180057</v>
      </c>
      <c r="AA67" s="35"/>
      <c r="AB67" s="35">
        <f t="shared" si="417"/>
        <v>180057</v>
      </c>
      <c r="AC67" s="35"/>
      <c r="AD67" s="35">
        <f t="shared" si="418"/>
        <v>180057</v>
      </c>
      <c r="AE67" s="35"/>
      <c r="AF67" s="35">
        <f t="shared" si="419"/>
        <v>180057</v>
      </c>
      <c r="AG67" s="35"/>
      <c r="AH67" s="35">
        <f t="shared" si="420"/>
        <v>180057</v>
      </c>
      <c r="AI67" s="35"/>
      <c r="AJ67" s="35">
        <f t="shared" si="421"/>
        <v>180057</v>
      </c>
      <c r="AK67" s="35"/>
      <c r="AL67" s="35">
        <f t="shared" si="422"/>
        <v>180057</v>
      </c>
      <c r="AM67" s="35"/>
      <c r="AN67" s="35">
        <f t="shared" si="423"/>
        <v>180057</v>
      </c>
      <c r="AO67" s="46"/>
      <c r="AP67" s="35">
        <f t="shared" si="424"/>
        <v>180057</v>
      </c>
      <c r="AQ67" s="35"/>
      <c r="AR67" s="35">
        <v>479955.5</v>
      </c>
      <c r="AS67" s="35">
        <f t="shared" si="19"/>
        <v>479955.5</v>
      </c>
      <c r="AT67" s="35"/>
      <c r="AU67" s="35">
        <f t="shared" si="425"/>
        <v>479955.5</v>
      </c>
      <c r="AV67" s="35"/>
      <c r="AW67" s="35">
        <f t="shared" si="426"/>
        <v>479955.5</v>
      </c>
      <c r="AX67" s="35"/>
      <c r="AY67" s="35">
        <f t="shared" si="427"/>
        <v>479955.5</v>
      </c>
      <c r="AZ67" s="35"/>
      <c r="BA67" s="35">
        <f t="shared" si="428"/>
        <v>479955.5</v>
      </c>
      <c r="BB67" s="35"/>
      <c r="BC67" s="35">
        <f t="shared" si="429"/>
        <v>479955.5</v>
      </c>
      <c r="BD67" s="35"/>
      <c r="BE67" s="35">
        <f t="shared" si="430"/>
        <v>479955.5</v>
      </c>
      <c r="BF67" s="35"/>
      <c r="BG67" s="35">
        <f t="shared" si="431"/>
        <v>479955.5</v>
      </c>
      <c r="BH67" s="35"/>
      <c r="BI67" s="35">
        <f t="shared" si="432"/>
        <v>479955.5</v>
      </c>
      <c r="BJ67" s="35"/>
      <c r="BK67" s="35">
        <f t="shared" si="433"/>
        <v>479955.5</v>
      </c>
      <c r="BL67" s="35"/>
      <c r="BM67" s="35">
        <f t="shared" si="434"/>
        <v>479955.5</v>
      </c>
      <c r="BN67" s="35"/>
      <c r="BO67" s="35">
        <f t="shared" si="435"/>
        <v>479955.5</v>
      </c>
      <c r="BP67" s="35"/>
      <c r="BQ67" s="35">
        <f t="shared" si="436"/>
        <v>479955.5</v>
      </c>
      <c r="BR67" s="35"/>
      <c r="BS67" s="35">
        <f t="shared" si="437"/>
        <v>479955.5</v>
      </c>
      <c r="BT67" s="46"/>
      <c r="BU67" s="35">
        <f t="shared" si="438"/>
        <v>479955.5</v>
      </c>
      <c r="BV67" s="35"/>
      <c r="BW67" s="35"/>
      <c r="BX67" s="35">
        <f t="shared" si="34"/>
        <v>0</v>
      </c>
      <c r="BY67" s="35"/>
      <c r="BZ67" s="35">
        <f t="shared" si="439"/>
        <v>0</v>
      </c>
      <c r="CA67" s="35"/>
      <c r="CB67" s="35">
        <f t="shared" si="440"/>
        <v>0</v>
      </c>
      <c r="CC67" s="35"/>
      <c r="CD67" s="35">
        <f t="shared" si="441"/>
        <v>0</v>
      </c>
      <c r="CE67" s="35"/>
      <c r="CF67" s="35">
        <f t="shared" si="442"/>
        <v>0</v>
      </c>
      <c r="CG67" s="35"/>
      <c r="CH67" s="35">
        <f t="shared" si="443"/>
        <v>0</v>
      </c>
      <c r="CI67" s="35"/>
      <c r="CJ67" s="35">
        <f t="shared" si="444"/>
        <v>0</v>
      </c>
      <c r="CK67" s="35"/>
      <c r="CL67" s="35">
        <f t="shared" si="445"/>
        <v>0</v>
      </c>
      <c r="CM67" s="35"/>
      <c r="CN67" s="35">
        <f t="shared" si="446"/>
        <v>0</v>
      </c>
      <c r="CO67" s="35"/>
      <c r="CP67" s="35">
        <f t="shared" si="447"/>
        <v>0</v>
      </c>
      <c r="CQ67" s="35"/>
      <c r="CR67" s="35">
        <f t="shared" si="448"/>
        <v>0</v>
      </c>
      <c r="CS67" s="46"/>
      <c r="CT67" s="35">
        <f t="shared" si="449"/>
        <v>0</v>
      </c>
      <c r="CU67" s="29" t="s">
        <v>304</v>
      </c>
      <c r="CW67" s="11"/>
    </row>
    <row r="68" spans="1:101" ht="37.5" x14ac:dyDescent="0.3">
      <c r="A68" s="1" t="s">
        <v>73</v>
      </c>
      <c r="B68" s="118" t="s">
        <v>55</v>
      </c>
      <c r="C68" s="59" t="s">
        <v>11</v>
      </c>
      <c r="D68" s="34">
        <v>6999.9</v>
      </c>
      <c r="E68" s="35"/>
      <c r="F68" s="35">
        <f t="shared" si="0"/>
        <v>6999.9</v>
      </c>
      <c r="G68" s="35"/>
      <c r="H68" s="35">
        <f t="shared" si="407"/>
        <v>6999.9</v>
      </c>
      <c r="I68" s="35"/>
      <c r="J68" s="35">
        <f t="shared" si="408"/>
        <v>6999.9</v>
      </c>
      <c r="K68" s="35"/>
      <c r="L68" s="35">
        <f t="shared" si="409"/>
        <v>6999.9</v>
      </c>
      <c r="M68" s="35"/>
      <c r="N68" s="35">
        <f t="shared" si="410"/>
        <v>6999.9</v>
      </c>
      <c r="O68" s="78">
        <v>-6999.9</v>
      </c>
      <c r="P68" s="35">
        <f t="shared" si="411"/>
        <v>0</v>
      </c>
      <c r="Q68" s="35"/>
      <c r="R68" s="35">
        <f t="shared" si="412"/>
        <v>0</v>
      </c>
      <c r="S68" s="35"/>
      <c r="T68" s="35">
        <f t="shared" si="413"/>
        <v>0</v>
      </c>
      <c r="U68" s="35"/>
      <c r="V68" s="35">
        <f t="shared" si="414"/>
        <v>0</v>
      </c>
      <c r="W68" s="35"/>
      <c r="X68" s="35">
        <f t="shared" si="415"/>
        <v>0</v>
      </c>
      <c r="Y68" s="35"/>
      <c r="Z68" s="35">
        <f t="shared" si="416"/>
        <v>0</v>
      </c>
      <c r="AA68" s="35"/>
      <c r="AB68" s="35">
        <f t="shared" si="417"/>
        <v>0</v>
      </c>
      <c r="AC68" s="35"/>
      <c r="AD68" s="35">
        <f t="shared" si="418"/>
        <v>0</v>
      </c>
      <c r="AE68" s="35"/>
      <c r="AF68" s="35">
        <f t="shared" si="419"/>
        <v>0</v>
      </c>
      <c r="AG68" s="35"/>
      <c r="AH68" s="35">
        <f t="shared" si="420"/>
        <v>0</v>
      </c>
      <c r="AI68" s="35"/>
      <c r="AJ68" s="35">
        <f t="shared" si="421"/>
        <v>0</v>
      </c>
      <c r="AK68" s="35"/>
      <c r="AL68" s="35">
        <f t="shared" si="422"/>
        <v>0</v>
      </c>
      <c r="AM68" s="35"/>
      <c r="AN68" s="35">
        <f t="shared" si="423"/>
        <v>0</v>
      </c>
      <c r="AO68" s="46"/>
      <c r="AP68" s="35">
        <f t="shared" si="424"/>
        <v>0</v>
      </c>
      <c r="AQ68" s="35">
        <v>0</v>
      </c>
      <c r="AR68" s="35"/>
      <c r="AS68" s="35">
        <f t="shared" si="19"/>
        <v>0</v>
      </c>
      <c r="AT68" s="35"/>
      <c r="AU68" s="35">
        <f t="shared" si="425"/>
        <v>0</v>
      </c>
      <c r="AV68" s="35"/>
      <c r="AW68" s="35">
        <f t="shared" si="426"/>
        <v>0</v>
      </c>
      <c r="AX68" s="35"/>
      <c r="AY68" s="35">
        <f t="shared" si="427"/>
        <v>0</v>
      </c>
      <c r="AZ68" s="35"/>
      <c r="BA68" s="35">
        <f t="shared" si="428"/>
        <v>0</v>
      </c>
      <c r="BB68" s="35"/>
      <c r="BC68" s="35">
        <f t="shared" si="429"/>
        <v>0</v>
      </c>
      <c r="BD68" s="35"/>
      <c r="BE68" s="35">
        <f t="shared" si="430"/>
        <v>0</v>
      </c>
      <c r="BF68" s="35"/>
      <c r="BG68" s="35">
        <f t="shared" si="431"/>
        <v>0</v>
      </c>
      <c r="BH68" s="35"/>
      <c r="BI68" s="35">
        <f t="shared" si="432"/>
        <v>0</v>
      </c>
      <c r="BJ68" s="35"/>
      <c r="BK68" s="35">
        <f t="shared" si="433"/>
        <v>0</v>
      </c>
      <c r="BL68" s="35"/>
      <c r="BM68" s="35">
        <f t="shared" si="434"/>
        <v>0</v>
      </c>
      <c r="BN68" s="35"/>
      <c r="BO68" s="35">
        <f t="shared" si="435"/>
        <v>0</v>
      </c>
      <c r="BP68" s="35"/>
      <c r="BQ68" s="35">
        <f t="shared" si="436"/>
        <v>0</v>
      </c>
      <c r="BR68" s="35"/>
      <c r="BS68" s="35">
        <f t="shared" si="437"/>
        <v>0</v>
      </c>
      <c r="BT68" s="46"/>
      <c r="BU68" s="35">
        <f t="shared" si="438"/>
        <v>0</v>
      </c>
      <c r="BV68" s="35">
        <v>0</v>
      </c>
      <c r="BW68" s="35"/>
      <c r="BX68" s="35">
        <f t="shared" si="34"/>
        <v>0</v>
      </c>
      <c r="BY68" s="35"/>
      <c r="BZ68" s="35">
        <f t="shared" si="439"/>
        <v>0</v>
      </c>
      <c r="CA68" s="35"/>
      <c r="CB68" s="35">
        <f t="shared" si="440"/>
        <v>0</v>
      </c>
      <c r="CC68" s="35"/>
      <c r="CD68" s="35">
        <f t="shared" si="441"/>
        <v>0</v>
      </c>
      <c r="CE68" s="35">
        <v>6999.9</v>
      </c>
      <c r="CF68" s="35">
        <f t="shared" si="442"/>
        <v>6999.9</v>
      </c>
      <c r="CG68" s="35"/>
      <c r="CH68" s="35">
        <f t="shared" si="443"/>
        <v>6999.9</v>
      </c>
      <c r="CI68" s="35"/>
      <c r="CJ68" s="35">
        <f t="shared" si="444"/>
        <v>6999.9</v>
      </c>
      <c r="CK68" s="35"/>
      <c r="CL68" s="35">
        <f t="shared" si="445"/>
        <v>6999.9</v>
      </c>
      <c r="CM68" s="35"/>
      <c r="CN68" s="35">
        <f t="shared" si="446"/>
        <v>6999.9</v>
      </c>
      <c r="CO68" s="35"/>
      <c r="CP68" s="35">
        <f t="shared" si="447"/>
        <v>6999.9</v>
      </c>
      <c r="CQ68" s="35"/>
      <c r="CR68" s="35">
        <f t="shared" si="448"/>
        <v>6999.9</v>
      </c>
      <c r="CS68" s="46"/>
      <c r="CT68" s="35">
        <f t="shared" si="449"/>
        <v>6999.9</v>
      </c>
      <c r="CU68" s="29" t="s">
        <v>201</v>
      </c>
      <c r="CW68" s="11"/>
    </row>
    <row r="69" spans="1:101" ht="37.5" x14ac:dyDescent="0.3">
      <c r="A69" s="1" t="s">
        <v>74</v>
      </c>
      <c r="B69" s="118" t="s">
        <v>385</v>
      </c>
      <c r="C69" s="59" t="s">
        <v>11</v>
      </c>
      <c r="D69" s="34">
        <v>622.9</v>
      </c>
      <c r="E69" s="35"/>
      <c r="F69" s="35">
        <f t="shared" si="0"/>
        <v>622.9</v>
      </c>
      <c r="G69" s="35"/>
      <c r="H69" s="35">
        <f t="shared" si="407"/>
        <v>622.9</v>
      </c>
      <c r="I69" s="35"/>
      <c r="J69" s="35">
        <f t="shared" si="408"/>
        <v>622.9</v>
      </c>
      <c r="K69" s="35"/>
      <c r="L69" s="35">
        <f t="shared" si="409"/>
        <v>622.9</v>
      </c>
      <c r="M69" s="35"/>
      <c r="N69" s="35">
        <f t="shared" si="410"/>
        <v>622.9</v>
      </c>
      <c r="O69" s="78"/>
      <c r="P69" s="35">
        <f t="shared" si="411"/>
        <v>622.9</v>
      </c>
      <c r="Q69" s="35"/>
      <c r="R69" s="35">
        <f t="shared" si="412"/>
        <v>622.9</v>
      </c>
      <c r="S69" s="35"/>
      <c r="T69" s="35">
        <f t="shared" si="413"/>
        <v>622.9</v>
      </c>
      <c r="U69" s="35"/>
      <c r="V69" s="35">
        <f t="shared" si="414"/>
        <v>622.9</v>
      </c>
      <c r="W69" s="35"/>
      <c r="X69" s="35">
        <f t="shared" si="415"/>
        <v>622.9</v>
      </c>
      <c r="Y69" s="35"/>
      <c r="Z69" s="35">
        <f t="shared" si="416"/>
        <v>622.9</v>
      </c>
      <c r="AA69" s="35"/>
      <c r="AB69" s="35">
        <f t="shared" si="417"/>
        <v>622.9</v>
      </c>
      <c r="AC69" s="35"/>
      <c r="AD69" s="35">
        <f t="shared" si="418"/>
        <v>622.9</v>
      </c>
      <c r="AE69" s="35"/>
      <c r="AF69" s="35">
        <f t="shared" si="419"/>
        <v>622.9</v>
      </c>
      <c r="AG69" s="35"/>
      <c r="AH69" s="35">
        <f t="shared" si="420"/>
        <v>622.9</v>
      </c>
      <c r="AI69" s="35"/>
      <c r="AJ69" s="35">
        <f t="shared" si="421"/>
        <v>622.9</v>
      </c>
      <c r="AK69" s="35"/>
      <c r="AL69" s="35">
        <f t="shared" si="422"/>
        <v>622.9</v>
      </c>
      <c r="AM69" s="35"/>
      <c r="AN69" s="35">
        <f t="shared" si="423"/>
        <v>622.9</v>
      </c>
      <c r="AO69" s="46"/>
      <c r="AP69" s="35">
        <f t="shared" si="424"/>
        <v>622.9</v>
      </c>
      <c r="AQ69" s="35">
        <v>16000</v>
      </c>
      <c r="AR69" s="35"/>
      <c r="AS69" s="35">
        <f t="shared" si="19"/>
        <v>16000</v>
      </c>
      <c r="AT69" s="35"/>
      <c r="AU69" s="35">
        <f t="shared" si="425"/>
        <v>16000</v>
      </c>
      <c r="AV69" s="35"/>
      <c r="AW69" s="35">
        <f t="shared" si="426"/>
        <v>16000</v>
      </c>
      <c r="AX69" s="35"/>
      <c r="AY69" s="35">
        <f t="shared" si="427"/>
        <v>16000</v>
      </c>
      <c r="AZ69" s="35"/>
      <c r="BA69" s="35">
        <f t="shared" si="428"/>
        <v>16000</v>
      </c>
      <c r="BB69" s="35"/>
      <c r="BC69" s="35">
        <f t="shared" si="429"/>
        <v>16000</v>
      </c>
      <c r="BD69" s="35"/>
      <c r="BE69" s="35">
        <f t="shared" si="430"/>
        <v>16000</v>
      </c>
      <c r="BF69" s="35"/>
      <c r="BG69" s="35">
        <f t="shared" si="431"/>
        <v>16000</v>
      </c>
      <c r="BH69" s="35"/>
      <c r="BI69" s="35">
        <f t="shared" si="432"/>
        <v>16000</v>
      </c>
      <c r="BJ69" s="35"/>
      <c r="BK69" s="35">
        <f t="shared" si="433"/>
        <v>16000</v>
      </c>
      <c r="BL69" s="35"/>
      <c r="BM69" s="35">
        <f t="shared" si="434"/>
        <v>16000</v>
      </c>
      <c r="BN69" s="35"/>
      <c r="BO69" s="35">
        <f t="shared" si="435"/>
        <v>16000</v>
      </c>
      <c r="BP69" s="35"/>
      <c r="BQ69" s="35">
        <f t="shared" si="436"/>
        <v>16000</v>
      </c>
      <c r="BR69" s="35"/>
      <c r="BS69" s="35">
        <f t="shared" si="437"/>
        <v>16000</v>
      </c>
      <c r="BT69" s="46"/>
      <c r="BU69" s="35">
        <f t="shared" si="438"/>
        <v>16000</v>
      </c>
      <c r="BV69" s="35">
        <v>0</v>
      </c>
      <c r="BW69" s="35"/>
      <c r="BX69" s="35">
        <f t="shared" si="34"/>
        <v>0</v>
      </c>
      <c r="BY69" s="35"/>
      <c r="BZ69" s="35">
        <f t="shared" si="439"/>
        <v>0</v>
      </c>
      <c r="CA69" s="35"/>
      <c r="CB69" s="35">
        <f t="shared" si="440"/>
        <v>0</v>
      </c>
      <c r="CC69" s="35"/>
      <c r="CD69" s="35">
        <f t="shared" si="441"/>
        <v>0</v>
      </c>
      <c r="CE69" s="35"/>
      <c r="CF69" s="35">
        <f t="shared" si="442"/>
        <v>0</v>
      </c>
      <c r="CG69" s="35"/>
      <c r="CH69" s="35">
        <f t="shared" si="443"/>
        <v>0</v>
      </c>
      <c r="CI69" s="35"/>
      <c r="CJ69" s="35">
        <f t="shared" si="444"/>
        <v>0</v>
      </c>
      <c r="CK69" s="35"/>
      <c r="CL69" s="35">
        <f t="shared" si="445"/>
        <v>0</v>
      </c>
      <c r="CM69" s="35"/>
      <c r="CN69" s="35">
        <f t="shared" si="446"/>
        <v>0</v>
      </c>
      <c r="CO69" s="35"/>
      <c r="CP69" s="35">
        <f t="shared" si="447"/>
        <v>0</v>
      </c>
      <c r="CQ69" s="35"/>
      <c r="CR69" s="35">
        <f t="shared" si="448"/>
        <v>0</v>
      </c>
      <c r="CS69" s="46"/>
      <c r="CT69" s="35">
        <f t="shared" si="449"/>
        <v>0</v>
      </c>
      <c r="CU69" s="29" t="s">
        <v>202</v>
      </c>
      <c r="CW69" s="11"/>
    </row>
    <row r="70" spans="1:101" ht="37.5" x14ac:dyDescent="0.3">
      <c r="A70" s="1" t="s">
        <v>75</v>
      </c>
      <c r="B70" s="118" t="s">
        <v>386</v>
      </c>
      <c r="C70" s="59" t="s">
        <v>11</v>
      </c>
      <c r="D70" s="34">
        <v>622.9</v>
      </c>
      <c r="E70" s="35"/>
      <c r="F70" s="35">
        <f t="shared" si="0"/>
        <v>622.9</v>
      </c>
      <c r="G70" s="35"/>
      <c r="H70" s="35">
        <f t="shared" si="407"/>
        <v>622.9</v>
      </c>
      <c r="I70" s="35"/>
      <c r="J70" s="35">
        <f t="shared" si="408"/>
        <v>622.9</v>
      </c>
      <c r="K70" s="35"/>
      <c r="L70" s="35">
        <f t="shared" si="409"/>
        <v>622.9</v>
      </c>
      <c r="M70" s="35"/>
      <c r="N70" s="35">
        <f t="shared" si="410"/>
        <v>622.9</v>
      </c>
      <c r="O70" s="78"/>
      <c r="P70" s="35">
        <f t="shared" si="411"/>
        <v>622.9</v>
      </c>
      <c r="Q70" s="35"/>
      <c r="R70" s="35">
        <f t="shared" si="412"/>
        <v>622.9</v>
      </c>
      <c r="S70" s="35"/>
      <c r="T70" s="35">
        <f t="shared" si="413"/>
        <v>622.9</v>
      </c>
      <c r="U70" s="35"/>
      <c r="V70" s="35">
        <f t="shared" si="414"/>
        <v>622.9</v>
      </c>
      <c r="W70" s="35"/>
      <c r="X70" s="35">
        <f t="shared" si="415"/>
        <v>622.9</v>
      </c>
      <c r="Y70" s="35"/>
      <c r="Z70" s="35">
        <f t="shared" si="416"/>
        <v>622.9</v>
      </c>
      <c r="AA70" s="35"/>
      <c r="AB70" s="35">
        <f t="shared" si="417"/>
        <v>622.9</v>
      </c>
      <c r="AC70" s="35"/>
      <c r="AD70" s="35">
        <f t="shared" si="418"/>
        <v>622.9</v>
      </c>
      <c r="AE70" s="35"/>
      <c r="AF70" s="35">
        <f t="shared" si="419"/>
        <v>622.9</v>
      </c>
      <c r="AG70" s="35"/>
      <c r="AH70" s="35">
        <f t="shared" si="420"/>
        <v>622.9</v>
      </c>
      <c r="AI70" s="35"/>
      <c r="AJ70" s="35">
        <f t="shared" si="421"/>
        <v>622.9</v>
      </c>
      <c r="AK70" s="35"/>
      <c r="AL70" s="35">
        <f t="shared" si="422"/>
        <v>622.9</v>
      </c>
      <c r="AM70" s="35"/>
      <c r="AN70" s="35">
        <f t="shared" si="423"/>
        <v>622.9</v>
      </c>
      <c r="AO70" s="46"/>
      <c r="AP70" s="35">
        <f t="shared" si="424"/>
        <v>622.9</v>
      </c>
      <c r="AQ70" s="35">
        <v>16000</v>
      </c>
      <c r="AR70" s="35"/>
      <c r="AS70" s="35">
        <f t="shared" si="19"/>
        <v>16000</v>
      </c>
      <c r="AT70" s="35"/>
      <c r="AU70" s="35">
        <f t="shared" si="425"/>
        <v>16000</v>
      </c>
      <c r="AV70" s="35"/>
      <c r="AW70" s="35">
        <f t="shared" si="426"/>
        <v>16000</v>
      </c>
      <c r="AX70" s="35"/>
      <c r="AY70" s="35">
        <f t="shared" si="427"/>
        <v>16000</v>
      </c>
      <c r="AZ70" s="35"/>
      <c r="BA70" s="35">
        <f t="shared" si="428"/>
        <v>16000</v>
      </c>
      <c r="BB70" s="35"/>
      <c r="BC70" s="35">
        <f t="shared" si="429"/>
        <v>16000</v>
      </c>
      <c r="BD70" s="35"/>
      <c r="BE70" s="35">
        <f t="shared" si="430"/>
        <v>16000</v>
      </c>
      <c r="BF70" s="35"/>
      <c r="BG70" s="35">
        <f t="shared" si="431"/>
        <v>16000</v>
      </c>
      <c r="BH70" s="35"/>
      <c r="BI70" s="35">
        <f t="shared" si="432"/>
        <v>16000</v>
      </c>
      <c r="BJ70" s="35"/>
      <c r="BK70" s="35">
        <f t="shared" si="433"/>
        <v>16000</v>
      </c>
      <c r="BL70" s="35"/>
      <c r="BM70" s="35">
        <f t="shared" si="434"/>
        <v>16000</v>
      </c>
      <c r="BN70" s="35"/>
      <c r="BO70" s="35">
        <f t="shared" si="435"/>
        <v>16000</v>
      </c>
      <c r="BP70" s="35"/>
      <c r="BQ70" s="35">
        <f t="shared" si="436"/>
        <v>16000</v>
      </c>
      <c r="BR70" s="35"/>
      <c r="BS70" s="35">
        <f t="shared" si="437"/>
        <v>16000</v>
      </c>
      <c r="BT70" s="46"/>
      <c r="BU70" s="35">
        <f t="shared" si="438"/>
        <v>16000</v>
      </c>
      <c r="BV70" s="35">
        <v>0</v>
      </c>
      <c r="BW70" s="35"/>
      <c r="BX70" s="35">
        <f t="shared" si="34"/>
        <v>0</v>
      </c>
      <c r="BY70" s="35"/>
      <c r="BZ70" s="35">
        <f t="shared" si="439"/>
        <v>0</v>
      </c>
      <c r="CA70" s="35"/>
      <c r="CB70" s="35">
        <f t="shared" si="440"/>
        <v>0</v>
      </c>
      <c r="CC70" s="35"/>
      <c r="CD70" s="35">
        <f t="shared" si="441"/>
        <v>0</v>
      </c>
      <c r="CE70" s="35"/>
      <c r="CF70" s="35">
        <f t="shared" si="442"/>
        <v>0</v>
      </c>
      <c r="CG70" s="35"/>
      <c r="CH70" s="35">
        <f t="shared" si="443"/>
        <v>0</v>
      </c>
      <c r="CI70" s="35"/>
      <c r="CJ70" s="35">
        <f t="shared" si="444"/>
        <v>0</v>
      </c>
      <c r="CK70" s="35"/>
      <c r="CL70" s="35">
        <f t="shared" si="445"/>
        <v>0</v>
      </c>
      <c r="CM70" s="35"/>
      <c r="CN70" s="35">
        <f t="shared" si="446"/>
        <v>0</v>
      </c>
      <c r="CO70" s="35"/>
      <c r="CP70" s="35">
        <f t="shared" si="447"/>
        <v>0</v>
      </c>
      <c r="CQ70" s="35"/>
      <c r="CR70" s="35">
        <f t="shared" si="448"/>
        <v>0</v>
      </c>
      <c r="CS70" s="46"/>
      <c r="CT70" s="35">
        <f t="shared" si="449"/>
        <v>0</v>
      </c>
      <c r="CU70" s="29" t="s">
        <v>203</v>
      </c>
      <c r="CW70" s="11"/>
    </row>
    <row r="71" spans="1:101" ht="37.5" x14ac:dyDescent="0.3">
      <c r="A71" s="1" t="s">
        <v>76</v>
      </c>
      <c r="B71" s="118" t="s">
        <v>387</v>
      </c>
      <c r="C71" s="59" t="s">
        <v>11</v>
      </c>
      <c r="D71" s="34">
        <v>16622.900000000001</v>
      </c>
      <c r="E71" s="35"/>
      <c r="F71" s="35">
        <f t="shared" si="0"/>
        <v>16622.900000000001</v>
      </c>
      <c r="G71" s="35"/>
      <c r="H71" s="35">
        <f t="shared" si="407"/>
        <v>16622.900000000001</v>
      </c>
      <c r="I71" s="35"/>
      <c r="J71" s="35">
        <f t="shared" si="408"/>
        <v>16622.900000000001</v>
      </c>
      <c r="K71" s="35"/>
      <c r="L71" s="35">
        <f t="shared" si="409"/>
        <v>16622.900000000001</v>
      </c>
      <c r="M71" s="35"/>
      <c r="N71" s="35">
        <f t="shared" si="410"/>
        <v>16622.900000000001</v>
      </c>
      <c r="O71" s="78">
        <v>-16622.900000000001</v>
      </c>
      <c r="P71" s="35">
        <f t="shared" si="411"/>
        <v>0</v>
      </c>
      <c r="Q71" s="35"/>
      <c r="R71" s="35">
        <f t="shared" si="412"/>
        <v>0</v>
      </c>
      <c r="S71" s="35"/>
      <c r="T71" s="35">
        <f t="shared" si="413"/>
        <v>0</v>
      </c>
      <c r="U71" s="35"/>
      <c r="V71" s="35">
        <f t="shared" si="414"/>
        <v>0</v>
      </c>
      <c r="W71" s="35"/>
      <c r="X71" s="35">
        <f t="shared" si="415"/>
        <v>0</v>
      </c>
      <c r="Y71" s="35"/>
      <c r="Z71" s="35">
        <f t="shared" si="416"/>
        <v>0</v>
      </c>
      <c r="AA71" s="35"/>
      <c r="AB71" s="35">
        <f t="shared" si="417"/>
        <v>0</v>
      </c>
      <c r="AC71" s="35"/>
      <c r="AD71" s="35">
        <f t="shared" si="418"/>
        <v>0</v>
      </c>
      <c r="AE71" s="35"/>
      <c r="AF71" s="35">
        <f t="shared" si="419"/>
        <v>0</v>
      </c>
      <c r="AG71" s="35"/>
      <c r="AH71" s="35">
        <f t="shared" si="420"/>
        <v>0</v>
      </c>
      <c r="AI71" s="35"/>
      <c r="AJ71" s="35">
        <f t="shared" si="421"/>
        <v>0</v>
      </c>
      <c r="AK71" s="35"/>
      <c r="AL71" s="35">
        <f t="shared" si="422"/>
        <v>0</v>
      </c>
      <c r="AM71" s="35"/>
      <c r="AN71" s="35">
        <f t="shared" si="423"/>
        <v>0</v>
      </c>
      <c r="AO71" s="46"/>
      <c r="AP71" s="35">
        <f t="shared" si="424"/>
        <v>0</v>
      </c>
      <c r="AQ71" s="35">
        <v>0</v>
      </c>
      <c r="AR71" s="35"/>
      <c r="AS71" s="35">
        <f t="shared" si="19"/>
        <v>0</v>
      </c>
      <c r="AT71" s="35"/>
      <c r="AU71" s="35">
        <f t="shared" si="425"/>
        <v>0</v>
      </c>
      <c r="AV71" s="35"/>
      <c r="AW71" s="35">
        <f t="shared" si="426"/>
        <v>0</v>
      </c>
      <c r="AX71" s="35"/>
      <c r="AY71" s="35">
        <f t="shared" si="427"/>
        <v>0</v>
      </c>
      <c r="AZ71" s="35"/>
      <c r="BA71" s="35">
        <f t="shared" si="428"/>
        <v>0</v>
      </c>
      <c r="BB71" s="35"/>
      <c r="BC71" s="35">
        <f t="shared" si="429"/>
        <v>0</v>
      </c>
      <c r="BD71" s="35"/>
      <c r="BE71" s="35">
        <f t="shared" si="430"/>
        <v>0</v>
      </c>
      <c r="BF71" s="35"/>
      <c r="BG71" s="35">
        <f t="shared" si="431"/>
        <v>0</v>
      </c>
      <c r="BH71" s="35"/>
      <c r="BI71" s="35">
        <f t="shared" si="432"/>
        <v>0</v>
      </c>
      <c r="BJ71" s="35"/>
      <c r="BK71" s="35">
        <f t="shared" si="433"/>
        <v>0</v>
      </c>
      <c r="BL71" s="35"/>
      <c r="BM71" s="35">
        <f t="shared" si="434"/>
        <v>0</v>
      </c>
      <c r="BN71" s="35"/>
      <c r="BO71" s="35">
        <f t="shared" si="435"/>
        <v>0</v>
      </c>
      <c r="BP71" s="35"/>
      <c r="BQ71" s="35">
        <f t="shared" si="436"/>
        <v>0</v>
      </c>
      <c r="BR71" s="35"/>
      <c r="BS71" s="35">
        <f t="shared" si="437"/>
        <v>0</v>
      </c>
      <c r="BT71" s="46"/>
      <c r="BU71" s="35">
        <f t="shared" si="438"/>
        <v>0</v>
      </c>
      <c r="BV71" s="35">
        <v>0</v>
      </c>
      <c r="BW71" s="35"/>
      <c r="BX71" s="35">
        <f t="shared" si="34"/>
        <v>0</v>
      </c>
      <c r="BY71" s="35"/>
      <c r="BZ71" s="35">
        <f t="shared" si="439"/>
        <v>0</v>
      </c>
      <c r="CA71" s="35"/>
      <c r="CB71" s="35">
        <f t="shared" si="440"/>
        <v>0</v>
      </c>
      <c r="CC71" s="35"/>
      <c r="CD71" s="35">
        <f t="shared" si="441"/>
        <v>0</v>
      </c>
      <c r="CE71" s="35">
        <v>16622.900000000001</v>
      </c>
      <c r="CF71" s="35">
        <f t="shared" si="442"/>
        <v>16622.900000000001</v>
      </c>
      <c r="CG71" s="35"/>
      <c r="CH71" s="35">
        <f t="shared" si="443"/>
        <v>16622.900000000001</v>
      </c>
      <c r="CI71" s="35"/>
      <c r="CJ71" s="35">
        <f t="shared" si="444"/>
        <v>16622.900000000001</v>
      </c>
      <c r="CK71" s="35"/>
      <c r="CL71" s="35">
        <f t="shared" si="445"/>
        <v>16622.900000000001</v>
      </c>
      <c r="CM71" s="35"/>
      <c r="CN71" s="35">
        <f t="shared" si="446"/>
        <v>16622.900000000001</v>
      </c>
      <c r="CO71" s="35"/>
      <c r="CP71" s="35">
        <f t="shared" si="447"/>
        <v>16622.900000000001</v>
      </c>
      <c r="CQ71" s="35"/>
      <c r="CR71" s="35">
        <f t="shared" si="448"/>
        <v>16622.900000000001</v>
      </c>
      <c r="CS71" s="46"/>
      <c r="CT71" s="35">
        <f t="shared" si="449"/>
        <v>16622.900000000001</v>
      </c>
      <c r="CU71" s="29" t="s">
        <v>204</v>
      </c>
      <c r="CW71" s="11"/>
    </row>
    <row r="72" spans="1:101" ht="37.5" x14ac:dyDescent="0.3">
      <c r="A72" s="1" t="s">
        <v>77</v>
      </c>
      <c r="B72" s="118" t="s">
        <v>56</v>
      </c>
      <c r="C72" s="59" t="s">
        <v>11</v>
      </c>
      <c r="D72" s="34">
        <v>16000</v>
      </c>
      <c r="E72" s="35"/>
      <c r="F72" s="35">
        <f t="shared" si="0"/>
        <v>16000</v>
      </c>
      <c r="G72" s="35"/>
      <c r="H72" s="35">
        <f t="shared" si="407"/>
        <v>16000</v>
      </c>
      <c r="I72" s="35"/>
      <c r="J72" s="35">
        <f t="shared" si="408"/>
        <v>16000</v>
      </c>
      <c r="K72" s="35"/>
      <c r="L72" s="35">
        <f t="shared" si="409"/>
        <v>16000</v>
      </c>
      <c r="M72" s="35"/>
      <c r="N72" s="35">
        <f t="shared" si="410"/>
        <v>16000</v>
      </c>
      <c r="O72" s="78"/>
      <c r="P72" s="35">
        <f t="shared" si="411"/>
        <v>16000</v>
      </c>
      <c r="Q72" s="35"/>
      <c r="R72" s="35">
        <f t="shared" si="412"/>
        <v>16000</v>
      </c>
      <c r="S72" s="35"/>
      <c r="T72" s="35">
        <f t="shared" si="413"/>
        <v>16000</v>
      </c>
      <c r="U72" s="35"/>
      <c r="V72" s="35">
        <f t="shared" si="414"/>
        <v>16000</v>
      </c>
      <c r="W72" s="35"/>
      <c r="X72" s="35">
        <f t="shared" si="415"/>
        <v>16000</v>
      </c>
      <c r="Y72" s="35"/>
      <c r="Z72" s="35">
        <f t="shared" si="416"/>
        <v>16000</v>
      </c>
      <c r="AA72" s="35"/>
      <c r="AB72" s="35">
        <f t="shared" si="417"/>
        <v>16000</v>
      </c>
      <c r="AC72" s="35"/>
      <c r="AD72" s="35">
        <f t="shared" si="418"/>
        <v>16000</v>
      </c>
      <c r="AE72" s="35"/>
      <c r="AF72" s="35">
        <f t="shared" si="419"/>
        <v>16000</v>
      </c>
      <c r="AG72" s="35"/>
      <c r="AH72" s="35">
        <f t="shared" si="420"/>
        <v>16000</v>
      </c>
      <c r="AI72" s="35"/>
      <c r="AJ72" s="35">
        <f t="shared" si="421"/>
        <v>16000</v>
      </c>
      <c r="AK72" s="35"/>
      <c r="AL72" s="35">
        <f t="shared" si="422"/>
        <v>16000</v>
      </c>
      <c r="AM72" s="35"/>
      <c r="AN72" s="35">
        <f t="shared" si="423"/>
        <v>16000</v>
      </c>
      <c r="AO72" s="46"/>
      <c r="AP72" s="35">
        <f t="shared" si="424"/>
        <v>16000</v>
      </c>
      <c r="AQ72" s="35">
        <v>0</v>
      </c>
      <c r="AR72" s="35"/>
      <c r="AS72" s="35">
        <f t="shared" si="19"/>
        <v>0</v>
      </c>
      <c r="AT72" s="35"/>
      <c r="AU72" s="35">
        <f t="shared" si="425"/>
        <v>0</v>
      </c>
      <c r="AV72" s="35"/>
      <c r="AW72" s="35">
        <f t="shared" si="426"/>
        <v>0</v>
      </c>
      <c r="AX72" s="35"/>
      <c r="AY72" s="35">
        <f t="shared" si="427"/>
        <v>0</v>
      </c>
      <c r="AZ72" s="35"/>
      <c r="BA72" s="35">
        <f t="shared" si="428"/>
        <v>0</v>
      </c>
      <c r="BB72" s="35"/>
      <c r="BC72" s="35">
        <f t="shared" si="429"/>
        <v>0</v>
      </c>
      <c r="BD72" s="35"/>
      <c r="BE72" s="35">
        <f t="shared" si="430"/>
        <v>0</v>
      </c>
      <c r="BF72" s="35"/>
      <c r="BG72" s="35">
        <f t="shared" si="431"/>
        <v>0</v>
      </c>
      <c r="BH72" s="35"/>
      <c r="BI72" s="35">
        <f t="shared" si="432"/>
        <v>0</v>
      </c>
      <c r="BJ72" s="35"/>
      <c r="BK72" s="35">
        <f t="shared" si="433"/>
        <v>0</v>
      </c>
      <c r="BL72" s="35"/>
      <c r="BM72" s="35">
        <f t="shared" si="434"/>
        <v>0</v>
      </c>
      <c r="BN72" s="35"/>
      <c r="BO72" s="35">
        <f t="shared" si="435"/>
        <v>0</v>
      </c>
      <c r="BP72" s="35"/>
      <c r="BQ72" s="35">
        <f t="shared" si="436"/>
        <v>0</v>
      </c>
      <c r="BR72" s="35"/>
      <c r="BS72" s="35">
        <f t="shared" si="437"/>
        <v>0</v>
      </c>
      <c r="BT72" s="46"/>
      <c r="BU72" s="35">
        <f t="shared" si="438"/>
        <v>0</v>
      </c>
      <c r="BV72" s="35">
        <v>0</v>
      </c>
      <c r="BW72" s="35"/>
      <c r="BX72" s="35">
        <f t="shared" si="34"/>
        <v>0</v>
      </c>
      <c r="BY72" s="35"/>
      <c r="BZ72" s="35">
        <f t="shared" si="439"/>
        <v>0</v>
      </c>
      <c r="CA72" s="35"/>
      <c r="CB72" s="35">
        <f t="shared" si="440"/>
        <v>0</v>
      </c>
      <c r="CC72" s="35"/>
      <c r="CD72" s="35">
        <f t="shared" si="441"/>
        <v>0</v>
      </c>
      <c r="CE72" s="35"/>
      <c r="CF72" s="35">
        <f t="shared" si="442"/>
        <v>0</v>
      </c>
      <c r="CG72" s="35"/>
      <c r="CH72" s="35">
        <f t="shared" si="443"/>
        <v>0</v>
      </c>
      <c r="CI72" s="35"/>
      <c r="CJ72" s="35">
        <f t="shared" si="444"/>
        <v>0</v>
      </c>
      <c r="CK72" s="35"/>
      <c r="CL72" s="35">
        <f t="shared" si="445"/>
        <v>0</v>
      </c>
      <c r="CM72" s="35"/>
      <c r="CN72" s="35">
        <f t="shared" si="446"/>
        <v>0</v>
      </c>
      <c r="CO72" s="35"/>
      <c r="CP72" s="35">
        <f t="shared" si="447"/>
        <v>0</v>
      </c>
      <c r="CQ72" s="35"/>
      <c r="CR72" s="35">
        <f t="shared" si="448"/>
        <v>0</v>
      </c>
      <c r="CS72" s="46"/>
      <c r="CT72" s="35">
        <f t="shared" si="449"/>
        <v>0</v>
      </c>
      <c r="CU72" s="29" t="s">
        <v>205</v>
      </c>
      <c r="CW72" s="11"/>
    </row>
    <row r="73" spans="1:101" ht="37.5" x14ac:dyDescent="0.3">
      <c r="A73" s="1" t="s">
        <v>78</v>
      </c>
      <c r="B73" s="118" t="s">
        <v>57</v>
      </c>
      <c r="C73" s="59" t="s">
        <v>11</v>
      </c>
      <c r="D73" s="34">
        <v>0</v>
      </c>
      <c r="E73" s="35"/>
      <c r="F73" s="35">
        <f t="shared" si="0"/>
        <v>0</v>
      </c>
      <c r="G73" s="35"/>
      <c r="H73" s="35">
        <f t="shared" si="407"/>
        <v>0</v>
      </c>
      <c r="I73" s="35"/>
      <c r="J73" s="35">
        <f t="shared" si="408"/>
        <v>0</v>
      </c>
      <c r="K73" s="35"/>
      <c r="L73" s="35">
        <f t="shared" si="409"/>
        <v>0</v>
      </c>
      <c r="M73" s="35"/>
      <c r="N73" s="35">
        <f t="shared" si="410"/>
        <v>0</v>
      </c>
      <c r="O73" s="78"/>
      <c r="P73" s="35">
        <f t="shared" si="411"/>
        <v>0</v>
      </c>
      <c r="Q73" s="35"/>
      <c r="R73" s="35">
        <f t="shared" si="412"/>
        <v>0</v>
      </c>
      <c r="S73" s="35"/>
      <c r="T73" s="35">
        <f t="shared" si="413"/>
        <v>0</v>
      </c>
      <c r="U73" s="35"/>
      <c r="V73" s="35">
        <f t="shared" si="414"/>
        <v>0</v>
      </c>
      <c r="W73" s="35"/>
      <c r="X73" s="35">
        <f t="shared" si="415"/>
        <v>0</v>
      </c>
      <c r="Y73" s="35"/>
      <c r="Z73" s="35">
        <f t="shared" si="416"/>
        <v>0</v>
      </c>
      <c r="AA73" s="35"/>
      <c r="AB73" s="35">
        <f t="shared" si="417"/>
        <v>0</v>
      </c>
      <c r="AC73" s="35"/>
      <c r="AD73" s="35">
        <f t="shared" si="418"/>
        <v>0</v>
      </c>
      <c r="AE73" s="35"/>
      <c r="AF73" s="35">
        <f t="shared" si="419"/>
        <v>0</v>
      </c>
      <c r="AG73" s="35"/>
      <c r="AH73" s="35">
        <f t="shared" si="420"/>
        <v>0</v>
      </c>
      <c r="AI73" s="35"/>
      <c r="AJ73" s="35">
        <f t="shared" si="421"/>
        <v>0</v>
      </c>
      <c r="AK73" s="35"/>
      <c r="AL73" s="35">
        <f t="shared" si="422"/>
        <v>0</v>
      </c>
      <c r="AM73" s="35"/>
      <c r="AN73" s="35">
        <f t="shared" si="423"/>
        <v>0</v>
      </c>
      <c r="AO73" s="46"/>
      <c r="AP73" s="35">
        <f t="shared" si="424"/>
        <v>0</v>
      </c>
      <c r="AQ73" s="35">
        <v>16622.900000000001</v>
      </c>
      <c r="AR73" s="35"/>
      <c r="AS73" s="35">
        <f t="shared" si="19"/>
        <v>16622.900000000001</v>
      </c>
      <c r="AT73" s="35"/>
      <c r="AU73" s="35">
        <f t="shared" si="425"/>
        <v>16622.900000000001</v>
      </c>
      <c r="AV73" s="35"/>
      <c r="AW73" s="35">
        <f t="shared" si="426"/>
        <v>16622.900000000001</v>
      </c>
      <c r="AX73" s="35"/>
      <c r="AY73" s="35">
        <f t="shared" si="427"/>
        <v>16622.900000000001</v>
      </c>
      <c r="AZ73" s="35"/>
      <c r="BA73" s="35">
        <f t="shared" si="428"/>
        <v>16622.900000000001</v>
      </c>
      <c r="BB73" s="35"/>
      <c r="BC73" s="35">
        <f t="shared" si="429"/>
        <v>16622.900000000001</v>
      </c>
      <c r="BD73" s="35"/>
      <c r="BE73" s="35">
        <f t="shared" si="430"/>
        <v>16622.900000000001</v>
      </c>
      <c r="BF73" s="35"/>
      <c r="BG73" s="35">
        <f t="shared" si="431"/>
        <v>16622.900000000001</v>
      </c>
      <c r="BH73" s="35"/>
      <c r="BI73" s="35">
        <f t="shared" si="432"/>
        <v>16622.900000000001</v>
      </c>
      <c r="BJ73" s="35"/>
      <c r="BK73" s="35">
        <f t="shared" si="433"/>
        <v>16622.900000000001</v>
      </c>
      <c r="BL73" s="35"/>
      <c r="BM73" s="35">
        <f t="shared" si="434"/>
        <v>16622.900000000001</v>
      </c>
      <c r="BN73" s="35"/>
      <c r="BO73" s="35">
        <f t="shared" si="435"/>
        <v>16622.900000000001</v>
      </c>
      <c r="BP73" s="35"/>
      <c r="BQ73" s="35">
        <f t="shared" si="436"/>
        <v>16622.900000000001</v>
      </c>
      <c r="BR73" s="35"/>
      <c r="BS73" s="35">
        <f t="shared" si="437"/>
        <v>16622.900000000001</v>
      </c>
      <c r="BT73" s="46"/>
      <c r="BU73" s="35">
        <f t="shared" si="438"/>
        <v>16622.900000000001</v>
      </c>
      <c r="BV73" s="35">
        <v>0</v>
      </c>
      <c r="BW73" s="35"/>
      <c r="BX73" s="35">
        <f t="shared" si="34"/>
        <v>0</v>
      </c>
      <c r="BY73" s="35"/>
      <c r="BZ73" s="35">
        <f t="shared" si="439"/>
        <v>0</v>
      </c>
      <c r="CA73" s="35"/>
      <c r="CB73" s="35">
        <f t="shared" si="440"/>
        <v>0</v>
      </c>
      <c r="CC73" s="35"/>
      <c r="CD73" s="35">
        <f t="shared" si="441"/>
        <v>0</v>
      </c>
      <c r="CE73" s="35"/>
      <c r="CF73" s="35">
        <f t="shared" si="442"/>
        <v>0</v>
      </c>
      <c r="CG73" s="35"/>
      <c r="CH73" s="35">
        <f t="shared" si="443"/>
        <v>0</v>
      </c>
      <c r="CI73" s="35"/>
      <c r="CJ73" s="35">
        <f t="shared" si="444"/>
        <v>0</v>
      </c>
      <c r="CK73" s="35"/>
      <c r="CL73" s="35">
        <f t="shared" si="445"/>
        <v>0</v>
      </c>
      <c r="CM73" s="35"/>
      <c r="CN73" s="35">
        <f t="shared" si="446"/>
        <v>0</v>
      </c>
      <c r="CO73" s="35"/>
      <c r="CP73" s="35">
        <f t="shared" si="447"/>
        <v>0</v>
      </c>
      <c r="CQ73" s="35"/>
      <c r="CR73" s="35">
        <f t="shared" si="448"/>
        <v>0</v>
      </c>
      <c r="CS73" s="46"/>
      <c r="CT73" s="35">
        <f t="shared" si="449"/>
        <v>0</v>
      </c>
      <c r="CU73" s="29" t="s">
        <v>206</v>
      </c>
      <c r="CW73" s="11"/>
    </row>
    <row r="74" spans="1:101" ht="37.5" x14ac:dyDescent="0.3">
      <c r="A74" s="1" t="s">
        <v>79</v>
      </c>
      <c r="B74" s="118" t="s">
        <v>58</v>
      </c>
      <c r="C74" s="59" t="s">
        <v>11</v>
      </c>
      <c r="D74" s="34">
        <v>17616.3</v>
      </c>
      <c r="E74" s="35"/>
      <c r="F74" s="35">
        <f t="shared" si="0"/>
        <v>17616.3</v>
      </c>
      <c r="G74" s="35"/>
      <c r="H74" s="35">
        <f t="shared" si="407"/>
        <v>17616.3</v>
      </c>
      <c r="I74" s="35"/>
      <c r="J74" s="35">
        <f t="shared" si="408"/>
        <v>17616.3</v>
      </c>
      <c r="K74" s="35"/>
      <c r="L74" s="35">
        <f t="shared" si="409"/>
        <v>17616.3</v>
      </c>
      <c r="M74" s="35"/>
      <c r="N74" s="35">
        <f t="shared" si="410"/>
        <v>17616.3</v>
      </c>
      <c r="O74" s="78"/>
      <c r="P74" s="35">
        <f t="shared" si="411"/>
        <v>17616.3</v>
      </c>
      <c r="Q74" s="35"/>
      <c r="R74" s="35">
        <f t="shared" si="412"/>
        <v>17616.3</v>
      </c>
      <c r="S74" s="35"/>
      <c r="T74" s="35">
        <f t="shared" si="413"/>
        <v>17616.3</v>
      </c>
      <c r="U74" s="35"/>
      <c r="V74" s="35">
        <f t="shared" si="414"/>
        <v>17616.3</v>
      </c>
      <c r="W74" s="35"/>
      <c r="X74" s="35">
        <f t="shared" si="415"/>
        <v>17616.3</v>
      </c>
      <c r="Y74" s="35"/>
      <c r="Z74" s="35">
        <f t="shared" si="416"/>
        <v>17616.3</v>
      </c>
      <c r="AA74" s="35"/>
      <c r="AB74" s="35">
        <f t="shared" si="417"/>
        <v>17616.3</v>
      </c>
      <c r="AC74" s="35"/>
      <c r="AD74" s="35">
        <f t="shared" si="418"/>
        <v>17616.3</v>
      </c>
      <c r="AE74" s="35"/>
      <c r="AF74" s="35">
        <f t="shared" si="419"/>
        <v>17616.3</v>
      </c>
      <c r="AG74" s="35"/>
      <c r="AH74" s="35">
        <f t="shared" si="420"/>
        <v>17616.3</v>
      </c>
      <c r="AI74" s="35"/>
      <c r="AJ74" s="35">
        <f t="shared" si="421"/>
        <v>17616.3</v>
      </c>
      <c r="AK74" s="35"/>
      <c r="AL74" s="35">
        <f t="shared" si="422"/>
        <v>17616.3</v>
      </c>
      <c r="AM74" s="35"/>
      <c r="AN74" s="35">
        <f t="shared" si="423"/>
        <v>17616.3</v>
      </c>
      <c r="AO74" s="46"/>
      <c r="AP74" s="35">
        <f t="shared" si="424"/>
        <v>17616.3</v>
      </c>
      <c r="AQ74" s="35">
        <v>0</v>
      </c>
      <c r="AR74" s="35"/>
      <c r="AS74" s="35">
        <f t="shared" si="19"/>
        <v>0</v>
      </c>
      <c r="AT74" s="35"/>
      <c r="AU74" s="35">
        <f t="shared" si="425"/>
        <v>0</v>
      </c>
      <c r="AV74" s="35"/>
      <c r="AW74" s="35">
        <f t="shared" si="426"/>
        <v>0</v>
      </c>
      <c r="AX74" s="35"/>
      <c r="AY74" s="35">
        <f t="shared" si="427"/>
        <v>0</v>
      </c>
      <c r="AZ74" s="35"/>
      <c r="BA74" s="35">
        <f t="shared" si="428"/>
        <v>0</v>
      </c>
      <c r="BB74" s="35"/>
      <c r="BC74" s="35">
        <f t="shared" si="429"/>
        <v>0</v>
      </c>
      <c r="BD74" s="35"/>
      <c r="BE74" s="35">
        <f t="shared" si="430"/>
        <v>0</v>
      </c>
      <c r="BF74" s="35"/>
      <c r="BG74" s="35">
        <f t="shared" si="431"/>
        <v>0</v>
      </c>
      <c r="BH74" s="35"/>
      <c r="BI74" s="35">
        <f t="shared" si="432"/>
        <v>0</v>
      </c>
      <c r="BJ74" s="35"/>
      <c r="BK74" s="35">
        <f t="shared" si="433"/>
        <v>0</v>
      </c>
      <c r="BL74" s="35"/>
      <c r="BM74" s="35">
        <f t="shared" si="434"/>
        <v>0</v>
      </c>
      <c r="BN74" s="35"/>
      <c r="BO74" s="35">
        <f t="shared" si="435"/>
        <v>0</v>
      </c>
      <c r="BP74" s="35"/>
      <c r="BQ74" s="35">
        <f t="shared" si="436"/>
        <v>0</v>
      </c>
      <c r="BR74" s="35"/>
      <c r="BS74" s="35">
        <f t="shared" si="437"/>
        <v>0</v>
      </c>
      <c r="BT74" s="46"/>
      <c r="BU74" s="35">
        <f t="shared" si="438"/>
        <v>0</v>
      </c>
      <c r="BV74" s="35">
        <v>0</v>
      </c>
      <c r="BW74" s="35"/>
      <c r="BX74" s="35">
        <f t="shared" si="34"/>
        <v>0</v>
      </c>
      <c r="BY74" s="35"/>
      <c r="BZ74" s="35">
        <f t="shared" si="439"/>
        <v>0</v>
      </c>
      <c r="CA74" s="35"/>
      <c r="CB74" s="35">
        <f t="shared" si="440"/>
        <v>0</v>
      </c>
      <c r="CC74" s="35"/>
      <c r="CD74" s="35">
        <f t="shared" si="441"/>
        <v>0</v>
      </c>
      <c r="CE74" s="35"/>
      <c r="CF74" s="35">
        <f t="shared" si="442"/>
        <v>0</v>
      </c>
      <c r="CG74" s="35"/>
      <c r="CH74" s="35">
        <f t="shared" si="443"/>
        <v>0</v>
      </c>
      <c r="CI74" s="35"/>
      <c r="CJ74" s="35">
        <f t="shared" si="444"/>
        <v>0</v>
      </c>
      <c r="CK74" s="35"/>
      <c r="CL74" s="35">
        <f t="shared" si="445"/>
        <v>0</v>
      </c>
      <c r="CM74" s="35"/>
      <c r="CN74" s="35">
        <f t="shared" si="446"/>
        <v>0</v>
      </c>
      <c r="CO74" s="35"/>
      <c r="CP74" s="35">
        <f t="shared" si="447"/>
        <v>0</v>
      </c>
      <c r="CQ74" s="35"/>
      <c r="CR74" s="35">
        <f t="shared" si="448"/>
        <v>0</v>
      </c>
      <c r="CS74" s="46"/>
      <c r="CT74" s="35">
        <f t="shared" si="449"/>
        <v>0</v>
      </c>
      <c r="CU74" s="29" t="s">
        <v>207</v>
      </c>
      <c r="CW74" s="11"/>
    </row>
    <row r="75" spans="1:101" ht="56.25" x14ac:dyDescent="0.3">
      <c r="A75" s="133" t="s">
        <v>80</v>
      </c>
      <c r="B75" s="137" t="s">
        <v>59</v>
      </c>
      <c r="C75" s="59" t="s">
        <v>32</v>
      </c>
      <c r="D75" s="34">
        <v>13208</v>
      </c>
      <c r="E75" s="35"/>
      <c r="F75" s="35">
        <f t="shared" si="0"/>
        <v>13208</v>
      </c>
      <c r="G75" s="35"/>
      <c r="H75" s="35">
        <f t="shared" si="407"/>
        <v>13208</v>
      </c>
      <c r="I75" s="35"/>
      <c r="J75" s="35">
        <f t="shared" si="408"/>
        <v>13208</v>
      </c>
      <c r="K75" s="35"/>
      <c r="L75" s="35">
        <f t="shared" si="409"/>
        <v>13208</v>
      </c>
      <c r="M75" s="35"/>
      <c r="N75" s="35">
        <f t="shared" si="410"/>
        <v>13208</v>
      </c>
      <c r="O75" s="78"/>
      <c r="P75" s="35">
        <f t="shared" si="411"/>
        <v>13208</v>
      </c>
      <c r="Q75" s="35"/>
      <c r="R75" s="35">
        <f t="shared" si="412"/>
        <v>13208</v>
      </c>
      <c r="S75" s="35"/>
      <c r="T75" s="35">
        <f t="shared" si="413"/>
        <v>13208</v>
      </c>
      <c r="U75" s="35"/>
      <c r="V75" s="35">
        <f t="shared" si="414"/>
        <v>13208</v>
      </c>
      <c r="W75" s="35"/>
      <c r="X75" s="35">
        <f t="shared" si="415"/>
        <v>13208</v>
      </c>
      <c r="Y75" s="35"/>
      <c r="Z75" s="35">
        <f t="shared" si="416"/>
        <v>13208</v>
      </c>
      <c r="AA75" s="35"/>
      <c r="AB75" s="35">
        <f t="shared" si="417"/>
        <v>13208</v>
      </c>
      <c r="AC75" s="35"/>
      <c r="AD75" s="35">
        <f t="shared" si="418"/>
        <v>13208</v>
      </c>
      <c r="AE75" s="35">
        <v>-9077.0069999999996</v>
      </c>
      <c r="AF75" s="35">
        <f t="shared" si="419"/>
        <v>4130.9930000000004</v>
      </c>
      <c r="AG75" s="35"/>
      <c r="AH75" s="35">
        <f t="shared" si="420"/>
        <v>4130.9930000000004</v>
      </c>
      <c r="AI75" s="35"/>
      <c r="AJ75" s="35">
        <f t="shared" si="421"/>
        <v>4130.9930000000004</v>
      </c>
      <c r="AK75" s="35"/>
      <c r="AL75" s="35">
        <f t="shared" si="422"/>
        <v>4130.9930000000004</v>
      </c>
      <c r="AM75" s="35"/>
      <c r="AN75" s="35">
        <f t="shared" si="423"/>
        <v>4130.9930000000004</v>
      </c>
      <c r="AO75" s="46"/>
      <c r="AP75" s="35">
        <f t="shared" si="424"/>
        <v>4130.9930000000004</v>
      </c>
      <c r="AQ75" s="35">
        <v>130859</v>
      </c>
      <c r="AR75" s="35"/>
      <c r="AS75" s="35">
        <f t="shared" si="19"/>
        <v>130859</v>
      </c>
      <c r="AT75" s="35"/>
      <c r="AU75" s="35">
        <f t="shared" si="425"/>
        <v>130859</v>
      </c>
      <c r="AV75" s="35"/>
      <c r="AW75" s="35">
        <f t="shared" si="426"/>
        <v>130859</v>
      </c>
      <c r="AX75" s="35"/>
      <c r="AY75" s="35">
        <f t="shared" si="427"/>
        <v>130859</v>
      </c>
      <c r="AZ75" s="35"/>
      <c r="BA75" s="35">
        <f t="shared" si="428"/>
        <v>130859</v>
      </c>
      <c r="BB75" s="35"/>
      <c r="BC75" s="35">
        <f t="shared" si="429"/>
        <v>130859</v>
      </c>
      <c r="BD75" s="35"/>
      <c r="BE75" s="35">
        <f t="shared" si="430"/>
        <v>130859</v>
      </c>
      <c r="BF75" s="35"/>
      <c r="BG75" s="35">
        <f t="shared" si="431"/>
        <v>130859</v>
      </c>
      <c r="BH75" s="35"/>
      <c r="BI75" s="35">
        <f t="shared" si="432"/>
        <v>130859</v>
      </c>
      <c r="BJ75" s="35"/>
      <c r="BK75" s="35">
        <f t="shared" si="433"/>
        <v>130859</v>
      </c>
      <c r="BL75" s="35">
        <v>9077.0069999999996</v>
      </c>
      <c r="BM75" s="35">
        <f t="shared" si="434"/>
        <v>139936.00700000001</v>
      </c>
      <c r="BN75" s="35"/>
      <c r="BO75" s="35">
        <f t="shared" si="435"/>
        <v>139936.00700000001</v>
      </c>
      <c r="BP75" s="35"/>
      <c r="BQ75" s="35">
        <f t="shared" si="436"/>
        <v>139936.00700000001</v>
      </c>
      <c r="BR75" s="35"/>
      <c r="BS75" s="35">
        <f t="shared" si="437"/>
        <v>139936.00700000001</v>
      </c>
      <c r="BT75" s="46"/>
      <c r="BU75" s="35">
        <f t="shared" si="438"/>
        <v>139936.00700000001</v>
      </c>
      <c r="BV75" s="35">
        <v>0</v>
      </c>
      <c r="BW75" s="35"/>
      <c r="BX75" s="35">
        <f t="shared" si="34"/>
        <v>0</v>
      </c>
      <c r="BY75" s="35"/>
      <c r="BZ75" s="35">
        <f t="shared" si="439"/>
        <v>0</v>
      </c>
      <c r="CA75" s="35"/>
      <c r="CB75" s="35">
        <f t="shared" si="440"/>
        <v>0</v>
      </c>
      <c r="CC75" s="35"/>
      <c r="CD75" s="35">
        <f t="shared" si="441"/>
        <v>0</v>
      </c>
      <c r="CE75" s="35"/>
      <c r="CF75" s="35">
        <f t="shared" si="442"/>
        <v>0</v>
      </c>
      <c r="CG75" s="35"/>
      <c r="CH75" s="35">
        <f t="shared" si="443"/>
        <v>0</v>
      </c>
      <c r="CI75" s="35"/>
      <c r="CJ75" s="35">
        <f t="shared" si="444"/>
        <v>0</v>
      </c>
      <c r="CK75" s="35"/>
      <c r="CL75" s="35">
        <f t="shared" si="445"/>
        <v>0</v>
      </c>
      <c r="CM75" s="35"/>
      <c r="CN75" s="35">
        <f t="shared" si="446"/>
        <v>0</v>
      </c>
      <c r="CO75" s="35"/>
      <c r="CP75" s="35">
        <f t="shared" si="447"/>
        <v>0</v>
      </c>
      <c r="CQ75" s="35"/>
      <c r="CR75" s="35">
        <f t="shared" si="448"/>
        <v>0</v>
      </c>
      <c r="CS75" s="46"/>
      <c r="CT75" s="35">
        <f t="shared" si="449"/>
        <v>0</v>
      </c>
      <c r="CU75" s="29" t="s">
        <v>208</v>
      </c>
      <c r="CW75" s="11"/>
    </row>
    <row r="76" spans="1:101" ht="37.5" x14ac:dyDescent="0.3">
      <c r="A76" s="134"/>
      <c r="B76" s="138"/>
      <c r="C76" s="59" t="s">
        <v>11</v>
      </c>
      <c r="D76" s="34">
        <v>0</v>
      </c>
      <c r="E76" s="35"/>
      <c r="F76" s="35">
        <f t="shared" si="0"/>
        <v>0</v>
      </c>
      <c r="G76" s="35"/>
      <c r="H76" s="35">
        <f t="shared" si="407"/>
        <v>0</v>
      </c>
      <c r="I76" s="35"/>
      <c r="J76" s="35">
        <f t="shared" si="408"/>
        <v>0</v>
      </c>
      <c r="K76" s="35"/>
      <c r="L76" s="35">
        <f t="shared" si="409"/>
        <v>0</v>
      </c>
      <c r="M76" s="35"/>
      <c r="N76" s="35">
        <f t="shared" si="410"/>
        <v>0</v>
      </c>
      <c r="O76" s="78"/>
      <c r="P76" s="35">
        <f t="shared" si="411"/>
        <v>0</v>
      </c>
      <c r="Q76" s="35"/>
      <c r="R76" s="35">
        <f t="shared" si="412"/>
        <v>0</v>
      </c>
      <c r="S76" s="35"/>
      <c r="T76" s="35">
        <f t="shared" si="413"/>
        <v>0</v>
      </c>
      <c r="U76" s="35"/>
      <c r="V76" s="35">
        <f t="shared" si="414"/>
        <v>0</v>
      </c>
      <c r="W76" s="35"/>
      <c r="X76" s="35">
        <f t="shared" si="415"/>
        <v>0</v>
      </c>
      <c r="Y76" s="35"/>
      <c r="Z76" s="35">
        <f t="shared" si="416"/>
        <v>0</v>
      </c>
      <c r="AA76" s="35"/>
      <c r="AB76" s="35">
        <f t="shared" si="417"/>
        <v>0</v>
      </c>
      <c r="AC76" s="35"/>
      <c r="AD76" s="35">
        <f t="shared" si="418"/>
        <v>0</v>
      </c>
      <c r="AE76" s="35"/>
      <c r="AF76" s="35">
        <f t="shared" si="419"/>
        <v>0</v>
      </c>
      <c r="AG76" s="35"/>
      <c r="AH76" s="35">
        <f t="shared" si="420"/>
        <v>0</v>
      </c>
      <c r="AI76" s="35"/>
      <c r="AJ76" s="35">
        <f t="shared" si="421"/>
        <v>0</v>
      </c>
      <c r="AK76" s="35"/>
      <c r="AL76" s="35">
        <f t="shared" si="422"/>
        <v>0</v>
      </c>
      <c r="AM76" s="35"/>
      <c r="AN76" s="35">
        <f t="shared" si="423"/>
        <v>0</v>
      </c>
      <c r="AO76" s="46"/>
      <c r="AP76" s="35">
        <f t="shared" si="424"/>
        <v>0</v>
      </c>
      <c r="AQ76" s="35">
        <v>1294.7</v>
      </c>
      <c r="AR76" s="35"/>
      <c r="AS76" s="35">
        <f t="shared" si="19"/>
        <v>1294.7</v>
      </c>
      <c r="AT76" s="35"/>
      <c r="AU76" s="35">
        <f t="shared" si="425"/>
        <v>1294.7</v>
      </c>
      <c r="AV76" s="35"/>
      <c r="AW76" s="35">
        <f t="shared" si="426"/>
        <v>1294.7</v>
      </c>
      <c r="AX76" s="35"/>
      <c r="AY76" s="35">
        <f t="shared" si="427"/>
        <v>1294.7</v>
      </c>
      <c r="AZ76" s="35"/>
      <c r="BA76" s="35">
        <f t="shared" si="428"/>
        <v>1294.7</v>
      </c>
      <c r="BB76" s="35"/>
      <c r="BC76" s="35">
        <f t="shared" si="429"/>
        <v>1294.7</v>
      </c>
      <c r="BD76" s="35"/>
      <c r="BE76" s="35">
        <f t="shared" si="430"/>
        <v>1294.7</v>
      </c>
      <c r="BF76" s="35"/>
      <c r="BG76" s="35">
        <f t="shared" si="431"/>
        <v>1294.7</v>
      </c>
      <c r="BH76" s="35"/>
      <c r="BI76" s="35">
        <f t="shared" si="432"/>
        <v>1294.7</v>
      </c>
      <c r="BJ76" s="35"/>
      <c r="BK76" s="35">
        <f t="shared" si="433"/>
        <v>1294.7</v>
      </c>
      <c r="BL76" s="35"/>
      <c r="BM76" s="35">
        <f t="shared" si="434"/>
        <v>1294.7</v>
      </c>
      <c r="BN76" s="35"/>
      <c r="BO76" s="35">
        <f t="shared" si="435"/>
        <v>1294.7</v>
      </c>
      <c r="BP76" s="35"/>
      <c r="BQ76" s="35">
        <f t="shared" si="436"/>
        <v>1294.7</v>
      </c>
      <c r="BR76" s="35"/>
      <c r="BS76" s="35">
        <f t="shared" si="437"/>
        <v>1294.7</v>
      </c>
      <c r="BT76" s="46"/>
      <c r="BU76" s="35">
        <f t="shared" si="438"/>
        <v>1294.7</v>
      </c>
      <c r="BV76" s="35">
        <v>0</v>
      </c>
      <c r="BW76" s="35"/>
      <c r="BX76" s="35">
        <f t="shared" si="34"/>
        <v>0</v>
      </c>
      <c r="BY76" s="35"/>
      <c r="BZ76" s="35">
        <f t="shared" si="439"/>
        <v>0</v>
      </c>
      <c r="CA76" s="35"/>
      <c r="CB76" s="35">
        <f t="shared" si="440"/>
        <v>0</v>
      </c>
      <c r="CC76" s="35"/>
      <c r="CD76" s="35">
        <f t="shared" si="441"/>
        <v>0</v>
      </c>
      <c r="CE76" s="35"/>
      <c r="CF76" s="35">
        <f t="shared" si="442"/>
        <v>0</v>
      </c>
      <c r="CG76" s="35"/>
      <c r="CH76" s="35">
        <f t="shared" si="443"/>
        <v>0</v>
      </c>
      <c r="CI76" s="35"/>
      <c r="CJ76" s="35">
        <f t="shared" si="444"/>
        <v>0</v>
      </c>
      <c r="CK76" s="35"/>
      <c r="CL76" s="35">
        <f t="shared" si="445"/>
        <v>0</v>
      </c>
      <c r="CM76" s="35"/>
      <c r="CN76" s="35">
        <f t="shared" si="446"/>
        <v>0</v>
      </c>
      <c r="CO76" s="35"/>
      <c r="CP76" s="35">
        <f t="shared" si="447"/>
        <v>0</v>
      </c>
      <c r="CQ76" s="35"/>
      <c r="CR76" s="35">
        <f t="shared" si="448"/>
        <v>0</v>
      </c>
      <c r="CS76" s="46"/>
      <c r="CT76" s="35">
        <f t="shared" si="449"/>
        <v>0</v>
      </c>
      <c r="CU76" s="29" t="s">
        <v>208</v>
      </c>
      <c r="CW76" s="11"/>
    </row>
    <row r="77" spans="1:101" ht="56.25" x14ac:dyDescent="0.3">
      <c r="A77" s="133" t="s">
        <v>81</v>
      </c>
      <c r="B77" s="137" t="s">
        <v>60</v>
      </c>
      <c r="C77" s="59" t="s">
        <v>32</v>
      </c>
      <c r="D77" s="34">
        <v>13208</v>
      </c>
      <c r="E77" s="35"/>
      <c r="F77" s="35">
        <f t="shared" si="0"/>
        <v>13208</v>
      </c>
      <c r="G77" s="35"/>
      <c r="H77" s="35">
        <f t="shared" si="407"/>
        <v>13208</v>
      </c>
      <c r="I77" s="35"/>
      <c r="J77" s="35">
        <f t="shared" si="408"/>
        <v>13208</v>
      </c>
      <c r="K77" s="35"/>
      <c r="L77" s="35">
        <f t="shared" si="409"/>
        <v>13208</v>
      </c>
      <c r="M77" s="35"/>
      <c r="N77" s="35">
        <f t="shared" si="410"/>
        <v>13208</v>
      </c>
      <c r="O77" s="78"/>
      <c r="P77" s="35">
        <f t="shared" si="411"/>
        <v>13208</v>
      </c>
      <c r="Q77" s="35"/>
      <c r="R77" s="35">
        <f t="shared" si="412"/>
        <v>13208</v>
      </c>
      <c r="S77" s="35"/>
      <c r="T77" s="35">
        <f t="shared" si="413"/>
        <v>13208</v>
      </c>
      <c r="U77" s="35"/>
      <c r="V77" s="35">
        <f t="shared" si="414"/>
        <v>13208</v>
      </c>
      <c r="W77" s="35"/>
      <c r="X77" s="35">
        <f t="shared" si="415"/>
        <v>13208</v>
      </c>
      <c r="Y77" s="35"/>
      <c r="Z77" s="35">
        <f t="shared" si="416"/>
        <v>13208</v>
      </c>
      <c r="AA77" s="35"/>
      <c r="AB77" s="35">
        <f t="shared" si="417"/>
        <v>13208</v>
      </c>
      <c r="AC77" s="35"/>
      <c r="AD77" s="35">
        <f t="shared" si="418"/>
        <v>13208</v>
      </c>
      <c r="AE77" s="35">
        <v>-13154.412</v>
      </c>
      <c r="AF77" s="35">
        <f t="shared" si="419"/>
        <v>53.587999999999738</v>
      </c>
      <c r="AG77" s="35"/>
      <c r="AH77" s="35">
        <f t="shared" si="420"/>
        <v>53.587999999999738</v>
      </c>
      <c r="AI77" s="35"/>
      <c r="AJ77" s="35">
        <f t="shared" si="421"/>
        <v>53.587999999999738</v>
      </c>
      <c r="AK77" s="35"/>
      <c r="AL77" s="35">
        <f t="shared" si="422"/>
        <v>53.587999999999738</v>
      </c>
      <c r="AM77" s="35"/>
      <c r="AN77" s="35">
        <f t="shared" si="423"/>
        <v>53.587999999999738</v>
      </c>
      <c r="AO77" s="46"/>
      <c r="AP77" s="35">
        <f t="shared" si="424"/>
        <v>53.587999999999738</v>
      </c>
      <c r="AQ77" s="35">
        <v>105503.9</v>
      </c>
      <c r="AR77" s="35"/>
      <c r="AS77" s="35">
        <f t="shared" si="19"/>
        <v>105503.9</v>
      </c>
      <c r="AT77" s="35"/>
      <c r="AU77" s="35">
        <f t="shared" si="425"/>
        <v>105503.9</v>
      </c>
      <c r="AV77" s="35"/>
      <c r="AW77" s="35">
        <f t="shared" si="426"/>
        <v>105503.9</v>
      </c>
      <c r="AX77" s="35"/>
      <c r="AY77" s="35">
        <f t="shared" si="427"/>
        <v>105503.9</v>
      </c>
      <c r="AZ77" s="35"/>
      <c r="BA77" s="35">
        <f t="shared" si="428"/>
        <v>105503.9</v>
      </c>
      <c r="BB77" s="35"/>
      <c r="BC77" s="35">
        <f t="shared" si="429"/>
        <v>105503.9</v>
      </c>
      <c r="BD77" s="35"/>
      <c r="BE77" s="35">
        <f t="shared" si="430"/>
        <v>105503.9</v>
      </c>
      <c r="BF77" s="35"/>
      <c r="BG77" s="35">
        <f t="shared" si="431"/>
        <v>105503.9</v>
      </c>
      <c r="BH77" s="35"/>
      <c r="BI77" s="35">
        <f t="shared" si="432"/>
        <v>105503.9</v>
      </c>
      <c r="BJ77" s="35"/>
      <c r="BK77" s="35">
        <f t="shared" si="433"/>
        <v>105503.9</v>
      </c>
      <c r="BL77" s="35">
        <v>13154.412</v>
      </c>
      <c r="BM77" s="35">
        <f t="shared" si="434"/>
        <v>118658.31199999999</v>
      </c>
      <c r="BN77" s="35"/>
      <c r="BO77" s="35">
        <f t="shared" si="435"/>
        <v>118658.31199999999</v>
      </c>
      <c r="BP77" s="35"/>
      <c r="BQ77" s="35">
        <f t="shared" si="436"/>
        <v>118658.31199999999</v>
      </c>
      <c r="BR77" s="35"/>
      <c r="BS77" s="35">
        <f t="shared" si="437"/>
        <v>118658.31199999999</v>
      </c>
      <c r="BT77" s="46"/>
      <c r="BU77" s="35">
        <f t="shared" si="438"/>
        <v>118658.31199999999</v>
      </c>
      <c r="BV77" s="35">
        <v>0</v>
      </c>
      <c r="BW77" s="35"/>
      <c r="BX77" s="35">
        <f t="shared" si="34"/>
        <v>0</v>
      </c>
      <c r="BY77" s="35"/>
      <c r="BZ77" s="35">
        <f t="shared" si="439"/>
        <v>0</v>
      </c>
      <c r="CA77" s="35"/>
      <c r="CB77" s="35">
        <f t="shared" si="440"/>
        <v>0</v>
      </c>
      <c r="CC77" s="35"/>
      <c r="CD77" s="35">
        <f t="shared" si="441"/>
        <v>0</v>
      </c>
      <c r="CE77" s="35"/>
      <c r="CF77" s="35">
        <f t="shared" si="442"/>
        <v>0</v>
      </c>
      <c r="CG77" s="35"/>
      <c r="CH77" s="35">
        <f t="shared" si="443"/>
        <v>0</v>
      </c>
      <c r="CI77" s="35"/>
      <c r="CJ77" s="35">
        <f t="shared" si="444"/>
        <v>0</v>
      </c>
      <c r="CK77" s="35"/>
      <c r="CL77" s="35">
        <f t="shared" si="445"/>
        <v>0</v>
      </c>
      <c r="CM77" s="35"/>
      <c r="CN77" s="35">
        <f t="shared" si="446"/>
        <v>0</v>
      </c>
      <c r="CO77" s="35"/>
      <c r="CP77" s="35">
        <f t="shared" si="447"/>
        <v>0</v>
      </c>
      <c r="CQ77" s="35"/>
      <c r="CR77" s="35">
        <f t="shared" si="448"/>
        <v>0</v>
      </c>
      <c r="CS77" s="46"/>
      <c r="CT77" s="35">
        <f t="shared" si="449"/>
        <v>0</v>
      </c>
      <c r="CU77" s="29" t="s">
        <v>209</v>
      </c>
      <c r="CW77" s="11"/>
    </row>
    <row r="78" spans="1:101" ht="37.5" x14ac:dyDescent="0.3">
      <c r="A78" s="134"/>
      <c r="B78" s="138"/>
      <c r="C78" s="59" t="s">
        <v>11</v>
      </c>
      <c r="D78" s="34">
        <v>0</v>
      </c>
      <c r="E78" s="35"/>
      <c r="F78" s="35">
        <f t="shared" si="0"/>
        <v>0</v>
      </c>
      <c r="G78" s="35"/>
      <c r="H78" s="35">
        <f t="shared" si="407"/>
        <v>0</v>
      </c>
      <c r="I78" s="35"/>
      <c r="J78" s="35">
        <f t="shared" si="408"/>
        <v>0</v>
      </c>
      <c r="K78" s="35"/>
      <c r="L78" s="35">
        <f t="shared" si="409"/>
        <v>0</v>
      </c>
      <c r="M78" s="35"/>
      <c r="N78" s="35">
        <f t="shared" si="410"/>
        <v>0</v>
      </c>
      <c r="O78" s="78"/>
      <c r="P78" s="35">
        <f t="shared" si="411"/>
        <v>0</v>
      </c>
      <c r="Q78" s="35"/>
      <c r="R78" s="35">
        <f t="shared" si="412"/>
        <v>0</v>
      </c>
      <c r="S78" s="35"/>
      <c r="T78" s="35">
        <f t="shared" si="413"/>
        <v>0</v>
      </c>
      <c r="U78" s="35"/>
      <c r="V78" s="35">
        <f t="shared" si="414"/>
        <v>0</v>
      </c>
      <c r="W78" s="35"/>
      <c r="X78" s="35">
        <f t="shared" si="415"/>
        <v>0</v>
      </c>
      <c r="Y78" s="35"/>
      <c r="Z78" s="35">
        <f t="shared" si="416"/>
        <v>0</v>
      </c>
      <c r="AA78" s="35"/>
      <c r="AB78" s="35">
        <f t="shared" si="417"/>
        <v>0</v>
      </c>
      <c r="AC78" s="35"/>
      <c r="AD78" s="35">
        <f t="shared" si="418"/>
        <v>0</v>
      </c>
      <c r="AE78" s="35"/>
      <c r="AF78" s="35">
        <f t="shared" si="419"/>
        <v>0</v>
      </c>
      <c r="AG78" s="35"/>
      <c r="AH78" s="35">
        <f t="shared" si="420"/>
        <v>0</v>
      </c>
      <c r="AI78" s="35"/>
      <c r="AJ78" s="35">
        <f t="shared" si="421"/>
        <v>0</v>
      </c>
      <c r="AK78" s="35"/>
      <c r="AL78" s="35">
        <f t="shared" si="422"/>
        <v>0</v>
      </c>
      <c r="AM78" s="35"/>
      <c r="AN78" s="35">
        <f t="shared" si="423"/>
        <v>0</v>
      </c>
      <c r="AO78" s="46"/>
      <c r="AP78" s="35">
        <f t="shared" si="424"/>
        <v>0</v>
      </c>
      <c r="AQ78" s="35">
        <v>309.7</v>
      </c>
      <c r="AR78" s="35"/>
      <c r="AS78" s="35">
        <f t="shared" si="19"/>
        <v>309.7</v>
      </c>
      <c r="AT78" s="35"/>
      <c r="AU78" s="35">
        <f t="shared" si="425"/>
        <v>309.7</v>
      </c>
      <c r="AV78" s="35"/>
      <c r="AW78" s="35">
        <f t="shared" si="426"/>
        <v>309.7</v>
      </c>
      <c r="AX78" s="35"/>
      <c r="AY78" s="35">
        <f t="shared" si="427"/>
        <v>309.7</v>
      </c>
      <c r="AZ78" s="35"/>
      <c r="BA78" s="35">
        <f t="shared" si="428"/>
        <v>309.7</v>
      </c>
      <c r="BB78" s="35"/>
      <c r="BC78" s="35">
        <f t="shared" si="429"/>
        <v>309.7</v>
      </c>
      <c r="BD78" s="35"/>
      <c r="BE78" s="35">
        <f t="shared" si="430"/>
        <v>309.7</v>
      </c>
      <c r="BF78" s="35"/>
      <c r="BG78" s="35">
        <f t="shared" si="431"/>
        <v>309.7</v>
      </c>
      <c r="BH78" s="35"/>
      <c r="BI78" s="35">
        <f t="shared" si="432"/>
        <v>309.7</v>
      </c>
      <c r="BJ78" s="35"/>
      <c r="BK78" s="35">
        <f t="shared" si="433"/>
        <v>309.7</v>
      </c>
      <c r="BL78" s="35"/>
      <c r="BM78" s="35">
        <f t="shared" si="434"/>
        <v>309.7</v>
      </c>
      <c r="BN78" s="35"/>
      <c r="BO78" s="35">
        <f t="shared" si="435"/>
        <v>309.7</v>
      </c>
      <c r="BP78" s="35"/>
      <c r="BQ78" s="35">
        <f t="shared" si="436"/>
        <v>309.7</v>
      </c>
      <c r="BR78" s="35"/>
      <c r="BS78" s="35">
        <f t="shared" si="437"/>
        <v>309.7</v>
      </c>
      <c r="BT78" s="46"/>
      <c r="BU78" s="35">
        <f t="shared" si="438"/>
        <v>309.7</v>
      </c>
      <c r="BV78" s="35">
        <v>0</v>
      </c>
      <c r="BW78" s="35"/>
      <c r="BX78" s="35">
        <f t="shared" si="34"/>
        <v>0</v>
      </c>
      <c r="BY78" s="35"/>
      <c r="BZ78" s="35">
        <f t="shared" si="439"/>
        <v>0</v>
      </c>
      <c r="CA78" s="35"/>
      <c r="CB78" s="35">
        <f t="shared" si="440"/>
        <v>0</v>
      </c>
      <c r="CC78" s="35"/>
      <c r="CD78" s="35">
        <f t="shared" si="441"/>
        <v>0</v>
      </c>
      <c r="CE78" s="35"/>
      <c r="CF78" s="35">
        <f t="shared" si="442"/>
        <v>0</v>
      </c>
      <c r="CG78" s="35"/>
      <c r="CH78" s="35">
        <f t="shared" si="443"/>
        <v>0</v>
      </c>
      <c r="CI78" s="35"/>
      <c r="CJ78" s="35">
        <f t="shared" si="444"/>
        <v>0</v>
      </c>
      <c r="CK78" s="35"/>
      <c r="CL78" s="35">
        <f t="shared" si="445"/>
        <v>0</v>
      </c>
      <c r="CM78" s="35"/>
      <c r="CN78" s="35">
        <f t="shared" si="446"/>
        <v>0</v>
      </c>
      <c r="CO78" s="35"/>
      <c r="CP78" s="35">
        <f t="shared" si="447"/>
        <v>0</v>
      </c>
      <c r="CQ78" s="35"/>
      <c r="CR78" s="35">
        <f t="shared" si="448"/>
        <v>0</v>
      </c>
      <c r="CS78" s="46"/>
      <c r="CT78" s="35">
        <f t="shared" si="449"/>
        <v>0</v>
      </c>
      <c r="CU78" s="29" t="s">
        <v>209</v>
      </c>
      <c r="CW78" s="11"/>
    </row>
    <row r="79" spans="1:101" ht="56.25" x14ac:dyDescent="0.3">
      <c r="A79" s="133" t="s">
        <v>82</v>
      </c>
      <c r="B79" s="137" t="s">
        <v>61</v>
      </c>
      <c r="C79" s="59" t="s">
        <v>32</v>
      </c>
      <c r="D79" s="34">
        <v>0</v>
      </c>
      <c r="E79" s="35"/>
      <c r="F79" s="35">
        <f t="shared" si="0"/>
        <v>0</v>
      </c>
      <c r="G79" s="35"/>
      <c r="H79" s="35">
        <f t="shared" si="407"/>
        <v>0</v>
      </c>
      <c r="I79" s="35"/>
      <c r="J79" s="35">
        <f t="shared" si="408"/>
        <v>0</v>
      </c>
      <c r="K79" s="35"/>
      <c r="L79" s="35">
        <f t="shared" si="409"/>
        <v>0</v>
      </c>
      <c r="M79" s="35"/>
      <c r="N79" s="35">
        <f t="shared" si="410"/>
        <v>0</v>
      </c>
      <c r="O79" s="78"/>
      <c r="P79" s="35">
        <f t="shared" si="411"/>
        <v>0</v>
      </c>
      <c r="Q79" s="35"/>
      <c r="R79" s="35">
        <f t="shared" si="412"/>
        <v>0</v>
      </c>
      <c r="S79" s="35"/>
      <c r="T79" s="35">
        <f t="shared" si="413"/>
        <v>0</v>
      </c>
      <c r="U79" s="35"/>
      <c r="V79" s="35">
        <f t="shared" si="414"/>
        <v>0</v>
      </c>
      <c r="W79" s="35"/>
      <c r="X79" s="35">
        <f t="shared" si="415"/>
        <v>0</v>
      </c>
      <c r="Y79" s="35"/>
      <c r="Z79" s="35">
        <f t="shared" si="416"/>
        <v>0</v>
      </c>
      <c r="AA79" s="35"/>
      <c r="AB79" s="35">
        <f t="shared" si="417"/>
        <v>0</v>
      </c>
      <c r="AC79" s="35"/>
      <c r="AD79" s="35">
        <f t="shared" si="418"/>
        <v>0</v>
      </c>
      <c r="AE79" s="35"/>
      <c r="AF79" s="35">
        <f t="shared" si="419"/>
        <v>0</v>
      </c>
      <c r="AG79" s="35"/>
      <c r="AH79" s="35">
        <f t="shared" si="420"/>
        <v>0</v>
      </c>
      <c r="AI79" s="35"/>
      <c r="AJ79" s="35">
        <f t="shared" si="421"/>
        <v>0</v>
      </c>
      <c r="AK79" s="35"/>
      <c r="AL79" s="35">
        <f t="shared" si="422"/>
        <v>0</v>
      </c>
      <c r="AM79" s="35"/>
      <c r="AN79" s="35">
        <f t="shared" si="423"/>
        <v>0</v>
      </c>
      <c r="AO79" s="46"/>
      <c r="AP79" s="35">
        <f t="shared" si="424"/>
        <v>0</v>
      </c>
      <c r="AQ79" s="35">
        <v>30000</v>
      </c>
      <c r="AR79" s="35"/>
      <c r="AS79" s="35">
        <f t="shared" si="19"/>
        <v>30000</v>
      </c>
      <c r="AT79" s="35"/>
      <c r="AU79" s="35">
        <f t="shared" si="425"/>
        <v>30000</v>
      </c>
      <c r="AV79" s="35"/>
      <c r="AW79" s="35">
        <f t="shared" si="426"/>
        <v>30000</v>
      </c>
      <c r="AX79" s="35"/>
      <c r="AY79" s="35">
        <f t="shared" si="427"/>
        <v>30000</v>
      </c>
      <c r="AZ79" s="35"/>
      <c r="BA79" s="35">
        <f t="shared" si="428"/>
        <v>30000</v>
      </c>
      <c r="BB79" s="35"/>
      <c r="BC79" s="35">
        <f t="shared" si="429"/>
        <v>30000</v>
      </c>
      <c r="BD79" s="35"/>
      <c r="BE79" s="35">
        <f t="shared" si="430"/>
        <v>30000</v>
      </c>
      <c r="BF79" s="35"/>
      <c r="BG79" s="35">
        <f t="shared" si="431"/>
        <v>30000</v>
      </c>
      <c r="BH79" s="35"/>
      <c r="BI79" s="35">
        <f t="shared" si="432"/>
        <v>30000</v>
      </c>
      <c r="BJ79" s="35"/>
      <c r="BK79" s="35">
        <f t="shared" si="433"/>
        <v>30000</v>
      </c>
      <c r="BL79" s="35">
        <v>-30000</v>
      </c>
      <c r="BM79" s="35">
        <f t="shared" si="434"/>
        <v>0</v>
      </c>
      <c r="BN79" s="35"/>
      <c r="BO79" s="35">
        <f t="shared" si="435"/>
        <v>0</v>
      </c>
      <c r="BP79" s="35"/>
      <c r="BQ79" s="35">
        <f t="shared" si="436"/>
        <v>0</v>
      </c>
      <c r="BR79" s="35"/>
      <c r="BS79" s="35">
        <f t="shared" si="437"/>
        <v>0</v>
      </c>
      <c r="BT79" s="46"/>
      <c r="BU79" s="35">
        <f t="shared" si="438"/>
        <v>0</v>
      </c>
      <c r="BV79" s="35">
        <v>60332.2</v>
      </c>
      <c r="BW79" s="35"/>
      <c r="BX79" s="35">
        <f t="shared" si="34"/>
        <v>60332.2</v>
      </c>
      <c r="BY79" s="35"/>
      <c r="BZ79" s="35">
        <f t="shared" si="439"/>
        <v>60332.2</v>
      </c>
      <c r="CA79" s="35"/>
      <c r="CB79" s="35">
        <f t="shared" si="440"/>
        <v>60332.2</v>
      </c>
      <c r="CC79" s="35"/>
      <c r="CD79" s="35">
        <f t="shared" si="441"/>
        <v>60332.2</v>
      </c>
      <c r="CE79" s="35"/>
      <c r="CF79" s="35">
        <f t="shared" si="442"/>
        <v>60332.2</v>
      </c>
      <c r="CG79" s="35"/>
      <c r="CH79" s="35">
        <f t="shared" si="443"/>
        <v>60332.2</v>
      </c>
      <c r="CI79" s="35"/>
      <c r="CJ79" s="35">
        <f t="shared" si="444"/>
        <v>60332.2</v>
      </c>
      <c r="CK79" s="35"/>
      <c r="CL79" s="35">
        <f t="shared" si="445"/>
        <v>60332.2</v>
      </c>
      <c r="CM79" s="35"/>
      <c r="CN79" s="35">
        <f t="shared" si="446"/>
        <v>60332.2</v>
      </c>
      <c r="CO79" s="35">
        <v>30000</v>
      </c>
      <c r="CP79" s="35">
        <f t="shared" si="447"/>
        <v>90332.2</v>
      </c>
      <c r="CQ79" s="35"/>
      <c r="CR79" s="35">
        <f t="shared" si="448"/>
        <v>90332.2</v>
      </c>
      <c r="CS79" s="46"/>
      <c r="CT79" s="35">
        <f t="shared" si="449"/>
        <v>90332.2</v>
      </c>
      <c r="CU79" s="29" t="s">
        <v>210</v>
      </c>
      <c r="CW79" s="11"/>
    </row>
    <row r="80" spans="1:101" ht="37.5" x14ac:dyDescent="0.3">
      <c r="A80" s="134"/>
      <c r="B80" s="138"/>
      <c r="C80" s="59" t="s">
        <v>11</v>
      </c>
      <c r="D80" s="34">
        <v>0</v>
      </c>
      <c r="E80" s="35"/>
      <c r="F80" s="35">
        <f t="shared" si="0"/>
        <v>0</v>
      </c>
      <c r="G80" s="35"/>
      <c r="H80" s="35">
        <f t="shared" si="407"/>
        <v>0</v>
      </c>
      <c r="I80" s="35"/>
      <c r="J80" s="35">
        <f t="shared" si="408"/>
        <v>0</v>
      </c>
      <c r="K80" s="35"/>
      <c r="L80" s="35">
        <f t="shared" si="409"/>
        <v>0</v>
      </c>
      <c r="M80" s="35"/>
      <c r="N80" s="35">
        <f t="shared" si="410"/>
        <v>0</v>
      </c>
      <c r="O80" s="78"/>
      <c r="P80" s="35">
        <f t="shared" si="411"/>
        <v>0</v>
      </c>
      <c r="Q80" s="35"/>
      <c r="R80" s="35">
        <f t="shared" si="412"/>
        <v>0</v>
      </c>
      <c r="S80" s="35"/>
      <c r="T80" s="35">
        <f t="shared" si="413"/>
        <v>0</v>
      </c>
      <c r="U80" s="35"/>
      <c r="V80" s="35">
        <f t="shared" si="414"/>
        <v>0</v>
      </c>
      <c r="W80" s="35"/>
      <c r="X80" s="35">
        <f t="shared" si="415"/>
        <v>0</v>
      </c>
      <c r="Y80" s="35"/>
      <c r="Z80" s="35">
        <f t="shared" si="416"/>
        <v>0</v>
      </c>
      <c r="AA80" s="35"/>
      <c r="AB80" s="35">
        <f t="shared" si="417"/>
        <v>0</v>
      </c>
      <c r="AC80" s="35"/>
      <c r="AD80" s="35">
        <f t="shared" si="418"/>
        <v>0</v>
      </c>
      <c r="AE80" s="35"/>
      <c r="AF80" s="35">
        <f t="shared" si="419"/>
        <v>0</v>
      </c>
      <c r="AG80" s="35"/>
      <c r="AH80" s="35">
        <f t="shared" si="420"/>
        <v>0</v>
      </c>
      <c r="AI80" s="35"/>
      <c r="AJ80" s="35">
        <f t="shared" si="421"/>
        <v>0</v>
      </c>
      <c r="AK80" s="35"/>
      <c r="AL80" s="35">
        <f t="shared" si="422"/>
        <v>0</v>
      </c>
      <c r="AM80" s="35"/>
      <c r="AN80" s="35">
        <f t="shared" si="423"/>
        <v>0</v>
      </c>
      <c r="AO80" s="46"/>
      <c r="AP80" s="35">
        <f t="shared" si="424"/>
        <v>0</v>
      </c>
      <c r="AQ80" s="35">
        <v>0</v>
      </c>
      <c r="AR80" s="35"/>
      <c r="AS80" s="35">
        <f t="shared" si="19"/>
        <v>0</v>
      </c>
      <c r="AT80" s="35"/>
      <c r="AU80" s="35">
        <f t="shared" si="425"/>
        <v>0</v>
      </c>
      <c r="AV80" s="35"/>
      <c r="AW80" s="35">
        <f t="shared" si="426"/>
        <v>0</v>
      </c>
      <c r="AX80" s="35"/>
      <c r="AY80" s="35">
        <f t="shared" si="427"/>
        <v>0</v>
      </c>
      <c r="AZ80" s="35"/>
      <c r="BA80" s="35">
        <f t="shared" si="428"/>
        <v>0</v>
      </c>
      <c r="BB80" s="35"/>
      <c r="BC80" s="35">
        <f t="shared" si="429"/>
        <v>0</v>
      </c>
      <c r="BD80" s="35"/>
      <c r="BE80" s="35">
        <f t="shared" si="430"/>
        <v>0</v>
      </c>
      <c r="BF80" s="35"/>
      <c r="BG80" s="35">
        <f t="shared" si="431"/>
        <v>0</v>
      </c>
      <c r="BH80" s="35"/>
      <c r="BI80" s="35">
        <f t="shared" si="432"/>
        <v>0</v>
      </c>
      <c r="BJ80" s="35"/>
      <c r="BK80" s="35">
        <f t="shared" si="433"/>
        <v>0</v>
      </c>
      <c r="BL80" s="35"/>
      <c r="BM80" s="35">
        <f t="shared" si="434"/>
        <v>0</v>
      </c>
      <c r="BN80" s="35"/>
      <c r="BO80" s="35">
        <f t="shared" si="435"/>
        <v>0</v>
      </c>
      <c r="BP80" s="35"/>
      <c r="BQ80" s="35">
        <f t="shared" si="436"/>
        <v>0</v>
      </c>
      <c r="BR80" s="35"/>
      <c r="BS80" s="35">
        <f t="shared" si="437"/>
        <v>0</v>
      </c>
      <c r="BT80" s="46"/>
      <c r="BU80" s="35">
        <f t="shared" si="438"/>
        <v>0</v>
      </c>
      <c r="BV80" s="35">
        <v>1220.3</v>
      </c>
      <c r="BW80" s="35"/>
      <c r="BX80" s="35">
        <f t="shared" si="34"/>
        <v>1220.3</v>
      </c>
      <c r="BY80" s="35"/>
      <c r="BZ80" s="35">
        <f t="shared" si="439"/>
        <v>1220.3</v>
      </c>
      <c r="CA80" s="35"/>
      <c r="CB80" s="35">
        <f t="shared" si="440"/>
        <v>1220.3</v>
      </c>
      <c r="CC80" s="35"/>
      <c r="CD80" s="35">
        <f t="shared" si="441"/>
        <v>1220.3</v>
      </c>
      <c r="CE80" s="35"/>
      <c r="CF80" s="35">
        <f t="shared" si="442"/>
        <v>1220.3</v>
      </c>
      <c r="CG80" s="35"/>
      <c r="CH80" s="35">
        <f t="shared" si="443"/>
        <v>1220.3</v>
      </c>
      <c r="CI80" s="35"/>
      <c r="CJ80" s="35">
        <f t="shared" si="444"/>
        <v>1220.3</v>
      </c>
      <c r="CK80" s="35"/>
      <c r="CL80" s="35">
        <f t="shared" si="445"/>
        <v>1220.3</v>
      </c>
      <c r="CM80" s="35"/>
      <c r="CN80" s="35">
        <f t="shared" si="446"/>
        <v>1220.3</v>
      </c>
      <c r="CO80" s="35"/>
      <c r="CP80" s="35">
        <f t="shared" si="447"/>
        <v>1220.3</v>
      </c>
      <c r="CQ80" s="35"/>
      <c r="CR80" s="35">
        <f t="shared" si="448"/>
        <v>1220.3</v>
      </c>
      <c r="CS80" s="46"/>
      <c r="CT80" s="35">
        <f t="shared" si="449"/>
        <v>1220.3</v>
      </c>
      <c r="CU80" s="29" t="s">
        <v>210</v>
      </c>
      <c r="CW80" s="11"/>
    </row>
    <row r="81" spans="1:101" ht="56.25" hidden="1" x14ac:dyDescent="0.3">
      <c r="A81" s="1" t="s">
        <v>83</v>
      </c>
      <c r="B81" s="57" t="s">
        <v>62</v>
      </c>
      <c r="C81" s="59" t="s">
        <v>32</v>
      </c>
      <c r="D81" s="34">
        <v>0</v>
      </c>
      <c r="E81" s="35"/>
      <c r="F81" s="35">
        <f t="shared" si="0"/>
        <v>0</v>
      </c>
      <c r="G81" s="35"/>
      <c r="H81" s="35">
        <f t="shared" si="407"/>
        <v>0</v>
      </c>
      <c r="I81" s="35"/>
      <c r="J81" s="35">
        <f t="shared" si="408"/>
        <v>0</v>
      </c>
      <c r="K81" s="35"/>
      <c r="L81" s="35">
        <f t="shared" si="409"/>
        <v>0</v>
      </c>
      <c r="M81" s="35"/>
      <c r="N81" s="35">
        <f t="shared" si="410"/>
        <v>0</v>
      </c>
      <c r="O81" s="78"/>
      <c r="P81" s="35">
        <f t="shared" si="411"/>
        <v>0</v>
      </c>
      <c r="Q81" s="35"/>
      <c r="R81" s="35">
        <f t="shared" si="412"/>
        <v>0</v>
      </c>
      <c r="S81" s="35"/>
      <c r="T81" s="35">
        <f t="shared" si="413"/>
        <v>0</v>
      </c>
      <c r="U81" s="35"/>
      <c r="V81" s="35">
        <f t="shared" si="414"/>
        <v>0</v>
      </c>
      <c r="W81" s="35"/>
      <c r="X81" s="35">
        <f t="shared" si="415"/>
        <v>0</v>
      </c>
      <c r="Y81" s="35"/>
      <c r="Z81" s="35">
        <f t="shared" si="416"/>
        <v>0</v>
      </c>
      <c r="AA81" s="35"/>
      <c r="AB81" s="35">
        <f t="shared" si="417"/>
        <v>0</v>
      </c>
      <c r="AC81" s="35"/>
      <c r="AD81" s="35">
        <f t="shared" si="418"/>
        <v>0</v>
      </c>
      <c r="AE81" s="35"/>
      <c r="AF81" s="35">
        <f t="shared" si="419"/>
        <v>0</v>
      </c>
      <c r="AG81" s="35"/>
      <c r="AH81" s="35">
        <f t="shared" si="420"/>
        <v>0</v>
      </c>
      <c r="AI81" s="35"/>
      <c r="AJ81" s="35">
        <f t="shared" si="421"/>
        <v>0</v>
      </c>
      <c r="AK81" s="35"/>
      <c r="AL81" s="35">
        <f t="shared" si="422"/>
        <v>0</v>
      </c>
      <c r="AM81" s="35"/>
      <c r="AN81" s="35">
        <f t="shared" si="423"/>
        <v>0</v>
      </c>
      <c r="AO81" s="46"/>
      <c r="AP81" s="35">
        <f t="shared" si="424"/>
        <v>0</v>
      </c>
      <c r="AQ81" s="35">
        <v>5158.8999999999996</v>
      </c>
      <c r="AR81" s="35">
        <v>-1258.9000000000001</v>
      </c>
      <c r="AS81" s="35">
        <f t="shared" si="19"/>
        <v>3899.9999999999995</v>
      </c>
      <c r="AT81" s="35"/>
      <c r="AU81" s="35">
        <f t="shared" si="425"/>
        <v>3899.9999999999995</v>
      </c>
      <c r="AV81" s="35"/>
      <c r="AW81" s="35">
        <f t="shared" si="426"/>
        <v>3899.9999999999995</v>
      </c>
      <c r="AX81" s="35"/>
      <c r="AY81" s="35">
        <f t="shared" si="427"/>
        <v>3899.9999999999995</v>
      </c>
      <c r="AZ81" s="35"/>
      <c r="BA81" s="35">
        <f t="shared" si="428"/>
        <v>3899.9999999999995</v>
      </c>
      <c r="BB81" s="35"/>
      <c r="BC81" s="35">
        <f t="shared" si="429"/>
        <v>3899.9999999999995</v>
      </c>
      <c r="BD81" s="35"/>
      <c r="BE81" s="35">
        <f t="shared" si="430"/>
        <v>3899.9999999999995</v>
      </c>
      <c r="BF81" s="35"/>
      <c r="BG81" s="35">
        <f t="shared" si="431"/>
        <v>3899.9999999999995</v>
      </c>
      <c r="BH81" s="35">
        <v>-3900</v>
      </c>
      <c r="BI81" s="35">
        <f t="shared" si="432"/>
        <v>0</v>
      </c>
      <c r="BJ81" s="35"/>
      <c r="BK81" s="35">
        <f t="shared" si="433"/>
        <v>0</v>
      </c>
      <c r="BL81" s="35"/>
      <c r="BM81" s="35">
        <f t="shared" si="434"/>
        <v>0</v>
      </c>
      <c r="BN81" s="35"/>
      <c r="BO81" s="35">
        <f t="shared" si="435"/>
        <v>0</v>
      </c>
      <c r="BP81" s="35"/>
      <c r="BQ81" s="35">
        <f t="shared" si="436"/>
        <v>0</v>
      </c>
      <c r="BR81" s="35"/>
      <c r="BS81" s="35">
        <f t="shared" si="437"/>
        <v>0</v>
      </c>
      <c r="BT81" s="46"/>
      <c r="BU81" s="35">
        <f t="shared" si="438"/>
        <v>0</v>
      </c>
      <c r="BV81" s="35">
        <v>0</v>
      </c>
      <c r="BW81" s="35"/>
      <c r="BX81" s="35">
        <f t="shared" si="34"/>
        <v>0</v>
      </c>
      <c r="BY81" s="35"/>
      <c r="BZ81" s="35">
        <f t="shared" si="439"/>
        <v>0</v>
      </c>
      <c r="CA81" s="35"/>
      <c r="CB81" s="35">
        <f t="shared" si="440"/>
        <v>0</v>
      </c>
      <c r="CC81" s="35"/>
      <c r="CD81" s="35">
        <f t="shared" si="441"/>
        <v>0</v>
      </c>
      <c r="CE81" s="35"/>
      <c r="CF81" s="35">
        <f t="shared" si="442"/>
        <v>0</v>
      </c>
      <c r="CG81" s="35"/>
      <c r="CH81" s="35">
        <f t="shared" si="443"/>
        <v>0</v>
      </c>
      <c r="CI81" s="35"/>
      <c r="CJ81" s="35">
        <f t="shared" si="444"/>
        <v>0</v>
      </c>
      <c r="CK81" s="35"/>
      <c r="CL81" s="35">
        <f t="shared" si="445"/>
        <v>0</v>
      </c>
      <c r="CM81" s="35"/>
      <c r="CN81" s="35">
        <f t="shared" si="446"/>
        <v>0</v>
      </c>
      <c r="CO81" s="35"/>
      <c r="CP81" s="35">
        <f t="shared" si="447"/>
        <v>0</v>
      </c>
      <c r="CQ81" s="35"/>
      <c r="CR81" s="35">
        <f t="shared" si="448"/>
        <v>0</v>
      </c>
      <c r="CS81" s="46"/>
      <c r="CT81" s="35">
        <f t="shared" si="449"/>
        <v>0</v>
      </c>
      <c r="CU81" s="29" t="s">
        <v>211</v>
      </c>
      <c r="CV81" s="23" t="s">
        <v>49</v>
      </c>
      <c r="CW81" s="11"/>
    </row>
    <row r="82" spans="1:101" ht="56.25" hidden="1" x14ac:dyDescent="0.3">
      <c r="A82" s="96" t="s">
        <v>84</v>
      </c>
      <c r="B82" s="57" t="s">
        <v>316</v>
      </c>
      <c r="C82" s="57" t="s">
        <v>32</v>
      </c>
      <c r="D82" s="34"/>
      <c r="E82" s="35"/>
      <c r="F82" s="35"/>
      <c r="G82" s="35">
        <v>1.843</v>
      </c>
      <c r="H82" s="35">
        <f t="shared" si="407"/>
        <v>1.843</v>
      </c>
      <c r="I82" s="35"/>
      <c r="J82" s="35">
        <f t="shared" si="408"/>
        <v>1.843</v>
      </c>
      <c r="K82" s="35"/>
      <c r="L82" s="35">
        <f t="shared" si="409"/>
        <v>1.843</v>
      </c>
      <c r="M82" s="35"/>
      <c r="N82" s="35">
        <f t="shared" si="410"/>
        <v>1.843</v>
      </c>
      <c r="O82" s="78"/>
      <c r="P82" s="35">
        <f t="shared" si="411"/>
        <v>1.843</v>
      </c>
      <c r="Q82" s="35"/>
      <c r="R82" s="35">
        <f t="shared" si="412"/>
        <v>1.843</v>
      </c>
      <c r="S82" s="35">
        <v>-1.843</v>
      </c>
      <c r="T82" s="35">
        <f t="shared" si="413"/>
        <v>0</v>
      </c>
      <c r="U82" s="35"/>
      <c r="V82" s="35">
        <f t="shared" si="414"/>
        <v>0</v>
      </c>
      <c r="W82" s="35"/>
      <c r="X82" s="35">
        <f t="shared" si="415"/>
        <v>0</v>
      </c>
      <c r="Y82" s="35"/>
      <c r="Z82" s="35">
        <f t="shared" si="416"/>
        <v>0</v>
      </c>
      <c r="AA82" s="35"/>
      <c r="AB82" s="35">
        <f t="shared" si="417"/>
        <v>0</v>
      </c>
      <c r="AC82" s="35"/>
      <c r="AD82" s="35">
        <f t="shared" si="418"/>
        <v>0</v>
      </c>
      <c r="AE82" s="35"/>
      <c r="AF82" s="35">
        <f t="shared" si="419"/>
        <v>0</v>
      </c>
      <c r="AG82" s="35"/>
      <c r="AH82" s="35">
        <f t="shared" si="420"/>
        <v>0</v>
      </c>
      <c r="AI82" s="35"/>
      <c r="AJ82" s="35">
        <f t="shared" si="421"/>
        <v>0</v>
      </c>
      <c r="AK82" s="35"/>
      <c r="AL82" s="35">
        <f t="shared" si="422"/>
        <v>0</v>
      </c>
      <c r="AM82" s="35"/>
      <c r="AN82" s="35">
        <f t="shared" si="423"/>
        <v>0</v>
      </c>
      <c r="AO82" s="46"/>
      <c r="AP82" s="35">
        <f t="shared" si="424"/>
        <v>0</v>
      </c>
      <c r="AQ82" s="35"/>
      <c r="AR82" s="35"/>
      <c r="AS82" s="35"/>
      <c r="AT82" s="35"/>
      <c r="AU82" s="35">
        <f t="shared" si="425"/>
        <v>0</v>
      </c>
      <c r="AV82" s="35"/>
      <c r="AW82" s="35">
        <f t="shared" si="426"/>
        <v>0</v>
      </c>
      <c r="AX82" s="35"/>
      <c r="AY82" s="35">
        <f t="shared" si="427"/>
        <v>0</v>
      </c>
      <c r="AZ82" s="35"/>
      <c r="BA82" s="35">
        <f t="shared" si="428"/>
        <v>0</v>
      </c>
      <c r="BB82" s="35"/>
      <c r="BC82" s="35">
        <f t="shared" si="429"/>
        <v>0</v>
      </c>
      <c r="BD82" s="35"/>
      <c r="BE82" s="35">
        <f t="shared" si="430"/>
        <v>0</v>
      </c>
      <c r="BF82" s="35"/>
      <c r="BG82" s="35">
        <f t="shared" si="431"/>
        <v>0</v>
      </c>
      <c r="BH82" s="35"/>
      <c r="BI82" s="35">
        <f t="shared" si="432"/>
        <v>0</v>
      </c>
      <c r="BJ82" s="35"/>
      <c r="BK82" s="35">
        <f t="shared" si="433"/>
        <v>0</v>
      </c>
      <c r="BL82" s="35"/>
      <c r="BM82" s="35">
        <f t="shared" si="434"/>
        <v>0</v>
      </c>
      <c r="BN82" s="35"/>
      <c r="BO82" s="35">
        <f t="shared" si="435"/>
        <v>0</v>
      </c>
      <c r="BP82" s="35"/>
      <c r="BQ82" s="35">
        <f t="shared" si="436"/>
        <v>0</v>
      </c>
      <c r="BR82" s="35"/>
      <c r="BS82" s="35">
        <f t="shared" si="437"/>
        <v>0</v>
      </c>
      <c r="BT82" s="46"/>
      <c r="BU82" s="35">
        <f t="shared" si="438"/>
        <v>0</v>
      </c>
      <c r="BV82" s="35"/>
      <c r="BW82" s="35"/>
      <c r="BX82" s="35"/>
      <c r="BY82" s="35"/>
      <c r="BZ82" s="35">
        <f t="shared" si="439"/>
        <v>0</v>
      </c>
      <c r="CA82" s="35"/>
      <c r="CB82" s="35">
        <f t="shared" si="440"/>
        <v>0</v>
      </c>
      <c r="CC82" s="35"/>
      <c r="CD82" s="35">
        <f t="shared" si="441"/>
        <v>0</v>
      </c>
      <c r="CE82" s="35"/>
      <c r="CF82" s="35">
        <f t="shared" si="442"/>
        <v>0</v>
      </c>
      <c r="CG82" s="35"/>
      <c r="CH82" s="35">
        <f t="shared" si="443"/>
        <v>0</v>
      </c>
      <c r="CI82" s="35"/>
      <c r="CJ82" s="35">
        <f t="shared" si="444"/>
        <v>0</v>
      </c>
      <c r="CK82" s="35"/>
      <c r="CL82" s="35">
        <f t="shared" si="445"/>
        <v>0</v>
      </c>
      <c r="CM82" s="35"/>
      <c r="CN82" s="35">
        <f t="shared" si="446"/>
        <v>0</v>
      </c>
      <c r="CO82" s="35"/>
      <c r="CP82" s="35">
        <f t="shared" si="447"/>
        <v>0</v>
      </c>
      <c r="CQ82" s="35"/>
      <c r="CR82" s="35">
        <f t="shared" si="448"/>
        <v>0</v>
      </c>
      <c r="CS82" s="46"/>
      <c r="CT82" s="35">
        <f t="shared" si="449"/>
        <v>0</v>
      </c>
      <c r="CU82" s="39" t="s">
        <v>317</v>
      </c>
      <c r="CV82" s="23" t="s">
        <v>49</v>
      </c>
      <c r="CW82" s="11"/>
    </row>
    <row r="83" spans="1:101" ht="56.25" x14ac:dyDescent="0.3">
      <c r="A83" s="1" t="s">
        <v>83</v>
      </c>
      <c r="B83" s="59" t="s">
        <v>335</v>
      </c>
      <c r="C83" s="6" t="s">
        <v>32</v>
      </c>
      <c r="D83" s="34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78">
        <v>1532.952</v>
      </c>
      <c r="P83" s="35">
        <f t="shared" si="411"/>
        <v>1532.952</v>
      </c>
      <c r="Q83" s="35"/>
      <c r="R83" s="35">
        <f t="shared" si="412"/>
        <v>1532.952</v>
      </c>
      <c r="S83" s="35"/>
      <c r="T83" s="35">
        <f t="shared" si="413"/>
        <v>1532.952</v>
      </c>
      <c r="U83" s="35"/>
      <c r="V83" s="35">
        <f t="shared" si="414"/>
        <v>1532.952</v>
      </c>
      <c r="W83" s="35"/>
      <c r="X83" s="35">
        <f t="shared" si="415"/>
        <v>1532.952</v>
      </c>
      <c r="Y83" s="35"/>
      <c r="Z83" s="35">
        <f t="shared" si="416"/>
        <v>1532.952</v>
      </c>
      <c r="AA83" s="35"/>
      <c r="AB83" s="35">
        <f t="shared" si="417"/>
        <v>1532.952</v>
      </c>
      <c r="AC83" s="35"/>
      <c r="AD83" s="35">
        <f t="shared" si="418"/>
        <v>1532.952</v>
      </c>
      <c r="AE83" s="35"/>
      <c r="AF83" s="35">
        <f t="shared" si="419"/>
        <v>1532.952</v>
      </c>
      <c r="AG83" s="35"/>
      <c r="AH83" s="35">
        <f t="shared" si="420"/>
        <v>1532.952</v>
      </c>
      <c r="AI83" s="35"/>
      <c r="AJ83" s="35">
        <f t="shared" si="421"/>
        <v>1532.952</v>
      </c>
      <c r="AK83" s="35"/>
      <c r="AL83" s="35">
        <f t="shared" si="422"/>
        <v>1532.952</v>
      </c>
      <c r="AM83" s="35"/>
      <c r="AN83" s="35">
        <f t="shared" si="423"/>
        <v>1532.952</v>
      </c>
      <c r="AO83" s="46"/>
      <c r="AP83" s="35">
        <f t="shared" si="424"/>
        <v>1532.952</v>
      </c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>
        <f t="shared" si="428"/>
        <v>0</v>
      </c>
      <c r="BB83" s="35"/>
      <c r="BC83" s="35">
        <f t="shared" si="429"/>
        <v>0</v>
      </c>
      <c r="BD83" s="35"/>
      <c r="BE83" s="35">
        <f t="shared" si="430"/>
        <v>0</v>
      </c>
      <c r="BF83" s="35"/>
      <c r="BG83" s="35">
        <f t="shared" si="431"/>
        <v>0</v>
      </c>
      <c r="BH83" s="35"/>
      <c r="BI83" s="35">
        <f t="shared" si="432"/>
        <v>0</v>
      </c>
      <c r="BJ83" s="35"/>
      <c r="BK83" s="35">
        <f t="shared" si="433"/>
        <v>0</v>
      </c>
      <c r="BL83" s="35"/>
      <c r="BM83" s="35">
        <f t="shared" si="434"/>
        <v>0</v>
      </c>
      <c r="BN83" s="35"/>
      <c r="BO83" s="35">
        <f t="shared" si="435"/>
        <v>0</v>
      </c>
      <c r="BP83" s="35"/>
      <c r="BQ83" s="35">
        <f t="shared" si="436"/>
        <v>0</v>
      </c>
      <c r="BR83" s="35"/>
      <c r="BS83" s="35">
        <f t="shared" si="437"/>
        <v>0</v>
      </c>
      <c r="BT83" s="46"/>
      <c r="BU83" s="35">
        <f t="shared" si="438"/>
        <v>0</v>
      </c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>
        <f t="shared" si="442"/>
        <v>0</v>
      </c>
      <c r="CG83" s="35"/>
      <c r="CH83" s="35">
        <f t="shared" si="443"/>
        <v>0</v>
      </c>
      <c r="CI83" s="35"/>
      <c r="CJ83" s="35">
        <f t="shared" si="444"/>
        <v>0</v>
      </c>
      <c r="CK83" s="35"/>
      <c r="CL83" s="35">
        <f t="shared" si="445"/>
        <v>0</v>
      </c>
      <c r="CM83" s="35"/>
      <c r="CN83" s="35">
        <f t="shared" si="446"/>
        <v>0</v>
      </c>
      <c r="CO83" s="35"/>
      <c r="CP83" s="35">
        <f t="shared" si="447"/>
        <v>0</v>
      </c>
      <c r="CQ83" s="35"/>
      <c r="CR83" s="35">
        <f t="shared" si="448"/>
        <v>0</v>
      </c>
      <c r="CS83" s="46"/>
      <c r="CT83" s="35">
        <f t="shared" si="449"/>
        <v>0</v>
      </c>
      <c r="CU83" s="39" t="s">
        <v>337</v>
      </c>
      <c r="CW83" s="11"/>
    </row>
    <row r="84" spans="1:101" ht="56.25" x14ac:dyDescent="0.3">
      <c r="A84" s="1" t="s">
        <v>84</v>
      </c>
      <c r="B84" s="59" t="s">
        <v>336</v>
      </c>
      <c r="C84" s="6" t="s">
        <v>32</v>
      </c>
      <c r="D84" s="34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78">
        <v>16684.161</v>
      </c>
      <c r="P84" s="35">
        <f t="shared" si="411"/>
        <v>16684.161</v>
      </c>
      <c r="Q84" s="35"/>
      <c r="R84" s="35">
        <f t="shared" si="412"/>
        <v>16684.161</v>
      </c>
      <c r="S84" s="35"/>
      <c r="T84" s="35">
        <f t="shared" si="413"/>
        <v>16684.161</v>
      </c>
      <c r="U84" s="35"/>
      <c r="V84" s="35">
        <f t="shared" si="414"/>
        <v>16684.161</v>
      </c>
      <c r="W84" s="35"/>
      <c r="X84" s="35">
        <f t="shared" si="415"/>
        <v>16684.161</v>
      </c>
      <c r="Y84" s="35"/>
      <c r="Z84" s="35">
        <f t="shared" si="416"/>
        <v>16684.161</v>
      </c>
      <c r="AA84" s="35"/>
      <c r="AB84" s="35">
        <f t="shared" si="417"/>
        <v>16684.161</v>
      </c>
      <c r="AC84" s="35"/>
      <c r="AD84" s="35">
        <f t="shared" si="418"/>
        <v>16684.161</v>
      </c>
      <c r="AE84" s="35"/>
      <c r="AF84" s="35">
        <f t="shared" si="419"/>
        <v>16684.161</v>
      </c>
      <c r="AG84" s="35"/>
      <c r="AH84" s="35">
        <f t="shared" si="420"/>
        <v>16684.161</v>
      </c>
      <c r="AI84" s="35"/>
      <c r="AJ84" s="35">
        <f t="shared" si="421"/>
        <v>16684.161</v>
      </c>
      <c r="AK84" s="35"/>
      <c r="AL84" s="35">
        <f t="shared" si="422"/>
        <v>16684.161</v>
      </c>
      <c r="AM84" s="35"/>
      <c r="AN84" s="35">
        <f t="shared" si="423"/>
        <v>16684.161</v>
      </c>
      <c r="AO84" s="46"/>
      <c r="AP84" s="35">
        <f t="shared" si="424"/>
        <v>16684.161</v>
      </c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>
        <f t="shared" si="428"/>
        <v>0</v>
      </c>
      <c r="BB84" s="35"/>
      <c r="BC84" s="35">
        <f t="shared" si="429"/>
        <v>0</v>
      </c>
      <c r="BD84" s="35"/>
      <c r="BE84" s="35">
        <f t="shared" si="430"/>
        <v>0</v>
      </c>
      <c r="BF84" s="35"/>
      <c r="BG84" s="35">
        <f t="shared" si="431"/>
        <v>0</v>
      </c>
      <c r="BH84" s="35"/>
      <c r="BI84" s="35">
        <f t="shared" si="432"/>
        <v>0</v>
      </c>
      <c r="BJ84" s="35"/>
      <c r="BK84" s="35">
        <f t="shared" si="433"/>
        <v>0</v>
      </c>
      <c r="BL84" s="35"/>
      <c r="BM84" s="35">
        <f t="shared" si="434"/>
        <v>0</v>
      </c>
      <c r="BN84" s="35"/>
      <c r="BO84" s="35">
        <f t="shared" si="435"/>
        <v>0</v>
      </c>
      <c r="BP84" s="35"/>
      <c r="BQ84" s="35">
        <f t="shared" si="436"/>
        <v>0</v>
      </c>
      <c r="BR84" s="35"/>
      <c r="BS84" s="35">
        <f t="shared" si="437"/>
        <v>0</v>
      </c>
      <c r="BT84" s="46"/>
      <c r="BU84" s="35">
        <f t="shared" si="438"/>
        <v>0</v>
      </c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>
        <f t="shared" si="442"/>
        <v>0</v>
      </c>
      <c r="CG84" s="35"/>
      <c r="CH84" s="35">
        <f t="shared" si="443"/>
        <v>0</v>
      </c>
      <c r="CI84" s="35"/>
      <c r="CJ84" s="35">
        <f t="shared" si="444"/>
        <v>0</v>
      </c>
      <c r="CK84" s="35"/>
      <c r="CL84" s="35">
        <f t="shared" si="445"/>
        <v>0</v>
      </c>
      <c r="CM84" s="35"/>
      <c r="CN84" s="35">
        <f t="shared" si="446"/>
        <v>0</v>
      </c>
      <c r="CO84" s="35"/>
      <c r="CP84" s="35">
        <f t="shared" si="447"/>
        <v>0</v>
      </c>
      <c r="CQ84" s="35"/>
      <c r="CR84" s="35">
        <f t="shared" si="448"/>
        <v>0</v>
      </c>
      <c r="CS84" s="46"/>
      <c r="CT84" s="35">
        <f t="shared" si="449"/>
        <v>0</v>
      </c>
      <c r="CU84" s="39" t="s">
        <v>338</v>
      </c>
      <c r="CW84" s="11"/>
    </row>
    <row r="85" spans="1:101" ht="56.25" x14ac:dyDescent="0.3">
      <c r="A85" s="1" t="s">
        <v>85</v>
      </c>
      <c r="B85" s="118" t="s">
        <v>351</v>
      </c>
      <c r="C85" s="6" t="s">
        <v>32</v>
      </c>
      <c r="D85" s="34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78"/>
      <c r="P85" s="35"/>
      <c r="Q85" s="35"/>
      <c r="R85" s="35"/>
      <c r="S85" s="35">
        <v>1355.7829999999999</v>
      </c>
      <c r="T85" s="35">
        <f t="shared" si="413"/>
        <v>1355.7829999999999</v>
      </c>
      <c r="U85" s="35"/>
      <c r="V85" s="35">
        <f t="shared" si="414"/>
        <v>1355.7829999999999</v>
      </c>
      <c r="W85" s="35"/>
      <c r="X85" s="35">
        <f t="shared" si="415"/>
        <v>1355.7829999999999</v>
      </c>
      <c r="Y85" s="35"/>
      <c r="Z85" s="35">
        <f t="shared" si="416"/>
        <v>1355.7829999999999</v>
      </c>
      <c r="AA85" s="35"/>
      <c r="AB85" s="35">
        <f t="shared" si="417"/>
        <v>1355.7829999999999</v>
      </c>
      <c r="AC85" s="35"/>
      <c r="AD85" s="35">
        <f t="shared" si="418"/>
        <v>1355.7829999999999</v>
      </c>
      <c r="AE85" s="35"/>
      <c r="AF85" s="35">
        <f t="shared" si="419"/>
        <v>1355.7829999999999</v>
      </c>
      <c r="AG85" s="35"/>
      <c r="AH85" s="35">
        <f t="shared" si="420"/>
        <v>1355.7829999999999</v>
      </c>
      <c r="AI85" s="35"/>
      <c r="AJ85" s="35">
        <f t="shared" si="421"/>
        <v>1355.7829999999999</v>
      </c>
      <c r="AK85" s="35"/>
      <c r="AL85" s="35">
        <f t="shared" si="422"/>
        <v>1355.7829999999999</v>
      </c>
      <c r="AM85" s="35"/>
      <c r="AN85" s="35">
        <f t="shared" si="423"/>
        <v>1355.7829999999999</v>
      </c>
      <c r="AO85" s="46"/>
      <c r="AP85" s="35">
        <f t="shared" si="424"/>
        <v>1355.7829999999999</v>
      </c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>
        <f t="shared" si="429"/>
        <v>0</v>
      </c>
      <c r="BD85" s="35"/>
      <c r="BE85" s="35">
        <f t="shared" si="430"/>
        <v>0</v>
      </c>
      <c r="BF85" s="35"/>
      <c r="BG85" s="35">
        <f t="shared" si="431"/>
        <v>0</v>
      </c>
      <c r="BH85" s="35"/>
      <c r="BI85" s="35">
        <f t="shared" si="432"/>
        <v>0</v>
      </c>
      <c r="BJ85" s="35"/>
      <c r="BK85" s="35">
        <f t="shared" si="433"/>
        <v>0</v>
      </c>
      <c r="BL85" s="35"/>
      <c r="BM85" s="35">
        <f t="shared" si="434"/>
        <v>0</v>
      </c>
      <c r="BN85" s="35"/>
      <c r="BO85" s="35">
        <f t="shared" si="435"/>
        <v>0</v>
      </c>
      <c r="BP85" s="35"/>
      <c r="BQ85" s="35">
        <f t="shared" si="436"/>
        <v>0</v>
      </c>
      <c r="BR85" s="35"/>
      <c r="BS85" s="35">
        <f t="shared" si="437"/>
        <v>0</v>
      </c>
      <c r="BT85" s="46"/>
      <c r="BU85" s="35">
        <f t="shared" si="438"/>
        <v>0</v>
      </c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>
        <f t="shared" si="443"/>
        <v>0</v>
      </c>
      <c r="CI85" s="35"/>
      <c r="CJ85" s="35">
        <f t="shared" si="444"/>
        <v>0</v>
      </c>
      <c r="CK85" s="35"/>
      <c r="CL85" s="35">
        <f t="shared" si="445"/>
        <v>0</v>
      </c>
      <c r="CM85" s="35"/>
      <c r="CN85" s="35">
        <f t="shared" si="446"/>
        <v>0</v>
      </c>
      <c r="CO85" s="35"/>
      <c r="CP85" s="35">
        <f t="shared" si="447"/>
        <v>0</v>
      </c>
      <c r="CQ85" s="35"/>
      <c r="CR85" s="35">
        <f t="shared" si="448"/>
        <v>0</v>
      </c>
      <c r="CS85" s="46"/>
      <c r="CT85" s="35">
        <f t="shared" si="449"/>
        <v>0</v>
      </c>
      <c r="CU85" s="39" t="s">
        <v>352</v>
      </c>
      <c r="CW85" s="11"/>
    </row>
    <row r="86" spans="1:101" ht="56.25" x14ac:dyDescent="0.3">
      <c r="A86" s="1" t="s">
        <v>86</v>
      </c>
      <c r="B86" s="118" t="s">
        <v>358</v>
      </c>
      <c r="C86" s="6" t="s">
        <v>32</v>
      </c>
      <c r="D86" s="34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78"/>
      <c r="P86" s="35"/>
      <c r="Q86" s="35"/>
      <c r="R86" s="35"/>
      <c r="S86" s="35"/>
      <c r="T86" s="35">
        <f t="shared" si="413"/>
        <v>0</v>
      </c>
      <c r="U86" s="35"/>
      <c r="V86" s="35">
        <f t="shared" si="414"/>
        <v>0</v>
      </c>
      <c r="W86" s="35"/>
      <c r="X86" s="35">
        <f t="shared" si="415"/>
        <v>0</v>
      </c>
      <c r="Y86" s="35"/>
      <c r="Z86" s="35">
        <f t="shared" si="416"/>
        <v>0</v>
      </c>
      <c r="AA86" s="35"/>
      <c r="AB86" s="35">
        <f t="shared" si="417"/>
        <v>0</v>
      </c>
      <c r="AC86" s="35"/>
      <c r="AD86" s="35">
        <f t="shared" si="418"/>
        <v>0</v>
      </c>
      <c r="AE86" s="35"/>
      <c r="AF86" s="35">
        <f t="shared" si="419"/>
        <v>0</v>
      </c>
      <c r="AG86" s="35"/>
      <c r="AH86" s="35">
        <f t="shared" si="420"/>
        <v>0</v>
      </c>
      <c r="AI86" s="35"/>
      <c r="AJ86" s="35">
        <f t="shared" si="421"/>
        <v>0</v>
      </c>
      <c r="AK86" s="35"/>
      <c r="AL86" s="35">
        <f t="shared" si="422"/>
        <v>0</v>
      </c>
      <c r="AM86" s="35"/>
      <c r="AN86" s="35">
        <f t="shared" si="423"/>
        <v>0</v>
      </c>
      <c r="AO86" s="46"/>
      <c r="AP86" s="35">
        <f t="shared" si="424"/>
        <v>0</v>
      </c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>
        <v>18748.326000000001</v>
      </c>
      <c r="BC86" s="35">
        <f t="shared" si="429"/>
        <v>18748.326000000001</v>
      </c>
      <c r="BD86" s="35"/>
      <c r="BE86" s="35">
        <f t="shared" si="430"/>
        <v>18748.326000000001</v>
      </c>
      <c r="BF86" s="35"/>
      <c r="BG86" s="35">
        <f t="shared" si="431"/>
        <v>18748.326000000001</v>
      </c>
      <c r="BH86" s="35"/>
      <c r="BI86" s="35">
        <f t="shared" si="432"/>
        <v>18748.326000000001</v>
      </c>
      <c r="BJ86" s="35"/>
      <c r="BK86" s="35">
        <f t="shared" si="433"/>
        <v>18748.326000000001</v>
      </c>
      <c r="BL86" s="35"/>
      <c r="BM86" s="35">
        <f t="shared" si="434"/>
        <v>18748.326000000001</v>
      </c>
      <c r="BN86" s="35"/>
      <c r="BO86" s="35">
        <f t="shared" si="435"/>
        <v>18748.326000000001</v>
      </c>
      <c r="BP86" s="35"/>
      <c r="BQ86" s="35">
        <f t="shared" si="436"/>
        <v>18748.326000000001</v>
      </c>
      <c r="BR86" s="35"/>
      <c r="BS86" s="35">
        <f t="shared" si="437"/>
        <v>18748.326000000001</v>
      </c>
      <c r="BT86" s="46"/>
      <c r="BU86" s="35">
        <f t="shared" si="438"/>
        <v>18748.326000000001</v>
      </c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  <c r="CG86" s="35"/>
      <c r="CH86" s="35">
        <f t="shared" si="443"/>
        <v>0</v>
      </c>
      <c r="CI86" s="35"/>
      <c r="CJ86" s="35">
        <f t="shared" si="444"/>
        <v>0</v>
      </c>
      <c r="CK86" s="35"/>
      <c r="CL86" s="35">
        <f t="shared" si="445"/>
        <v>0</v>
      </c>
      <c r="CM86" s="35"/>
      <c r="CN86" s="35">
        <f t="shared" si="446"/>
        <v>0</v>
      </c>
      <c r="CO86" s="35"/>
      <c r="CP86" s="35">
        <f t="shared" si="447"/>
        <v>0</v>
      </c>
      <c r="CQ86" s="35"/>
      <c r="CR86" s="35">
        <f t="shared" si="448"/>
        <v>0</v>
      </c>
      <c r="CS86" s="46"/>
      <c r="CT86" s="35">
        <f t="shared" si="449"/>
        <v>0</v>
      </c>
      <c r="CU86" s="39" t="s">
        <v>353</v>
      </c>
      <c r="CW86" s="11"/>
    </row>
    <row r="87" spans="1:101" x14ac:dyDescent="0.3">
      <c r="A87" s="1"/>
      <c r="B87" s="118" t="s">
        <v>25</v>
      </c>
      <c r="C87" s="6"/>
      <c r="D87" s="36">
        <f>D93+D95+D96+D98+D99+D100+D101+D102+D104+D105+D107+D108+D110+D111+D116+D119+D122</f>
        <v>1923889.5</v>
      </c>
      <c r="E87" s="37">
        <f>E93+E95+E96+E98+E99+E100+E101+E102+E104+E105+E107+E108+E110+E111+E116+E119+E122+E109+E126+E129</f>
        <v>-358843.24299999996</v>
      </c>
      <c r="F87" s="37">
        <f t="shared" si="0"/>
        <v>1565046.257</v>
      </c>
      <c r="G87" s="37">
        <f>G93+G95+G96+G98+G99+G100+G101+G102+G104+G105+G107+G108+G110+G111+G116+G119+G122+G109+G126+G129</f>
        <v>218963.45800000001</v>
      </c>
      <c r="H87" s="37">
        <f t="shared" si="407"/>
        <v>1784009.7150000001</v>
      </c>
      <c r="I87" s="37">
        <f>I93+I95+I96+I98+I99+I100+I101+I102+I104+I105+I107+I108+I110+I111+I116+I119+I122+I109+I126+I129</f>
        <v>2506.3020000000001</v>
      </c>
      <c r="J87" s="37">
        <f t="shared" si="408"/>
        <v>1786516.017</v>
      </c>
      <c r="K87" s="37">
        <f>K93+K95+K96+K98+K99+K100+K101+K102+K104+K105+K107+K108+K110+K111+K116+K119+K122+K109+K126+K129</f>
        <v>-8668.4629999999997</v>
      </c>
      <c r="L87" s="37">
        <f t="shared" si="409"/>
        <v>1777847.554</v>
      </c>
      <c r="M87" s="37">
        <f>M93+M95+M96+M98+M99+M100+M101+M102+M104+M105+M107+M108+M110+M111+M116+M119+M122+M109+M126+M129</f>
        <v>0</v>
      </c>
      <c r="N87" s="37">
        <f t="shared" si="410"/>
        <v>1777847.554</v>
      </c>
      <c r="O87" s="37">
        <f>O93+O95+O96+O98+O99+O100+O101+O102+O104+O105+O107+O108+O110+O111+O116+O119+O122+O109+O126+O129</f>
        <v>56691.229000000007</v>
      </c>
      <c r="P87" s="37">
        <f t="shared" si="411"/>
        <v>1834538.7830000001</v>
      </c>
      <c r="Q87" s="37">
        <f>Q93+Q95+Q96+Q98+Q99+Q100+Q101+Q102+Q104+Q105+Q107+Q108+Q110+Q111+Q116+Q119+Q122+Q109+Q126+Q129</f>
        <v>1175.914</v>
      </c>
      <c r="R87" s="37">
        <f t="shared" si="412"/>
        <v>1835714.6970000002</v>
      </c>
      <c r="S87" s="37">
        <f>S93+S95+S96+S98+S99+S100+S101+S102+S104+S105+S107+S108+S110+S111+S116+S119+S122+S109+S126+S129</f>
        <v>10868.319</v>
      </c>
      <c r="T87" s="37">
        <f t="shared" si="413"/>
        <v>1846583.0160000001</v>
      </c>
      <c r="U87" s="37">
        <f>U93+U95+U96+U98+U99+U100+U101+U102+U104+U105+U107+U108+U110+U111+U116+U119+U122+U109+U126+U129</f>
        <v>202.001</v>
      </c>
      <c r="V87" s="37">
        <f t="shared" si="414"/>
        <v>1846785.017</v>
      </c>
      <c r="W87" s="37">
        <f>W93+W95+W96+W98+W99+W100+W101+W102+W104+W105+W107+W108+W110+W111+W116+W119+W122+W109+W126+W129</f>
        <v>91302.62</v>
      </c>
      <c r="X87" s="37">
        <f t="shared" si="415"/>
        <v>1938087.6370000001</v>
      </c>
      <c r="Y87" s="37">
        <f>Y93+Y95+Y96+Y98+Y99+Y100+Y101+Y102+Y104+Y105+Y107+Y108+Y110+Y111+Y116+Y119+Y122+Y109+Y126+Y129</f>
        <v>432.96</v>
      </c>
      <c r="Z87" s="37">
        <f t="shared" si="416"/>
        <v>1938520.5970000001</v>
      </c>
      <c r="AA87" s="37">
        <f>AA93+AA95+AA96+AA98+AA99+AA100+AA101+AA102+AA104+AA105+AA107+AA108+AA110+AA111+AA116+AA119+AA122+AA109+AA126+AA129+AA97+AA103+AA94+AA106+AA132</f>
        <v>-13537.344999999999</v>
      </c>
      <c r="AB87" s="37">
        <f t="shared" si="417"/>
        <v>1924983.2520000001</v>
      </c>
      <c r="AC87" s="37">
        <f>AC93+AC95+AC96+AC98+AC99+AC100+AC101+AC102+AC104+AC105+AC107+AC108+AC110+AC111+AC116+AC119+AC122+AC109+AC126+AC129+AC97+AC103+AC94+AC106+AC132+AC133</f>
        <v>2278.2349999999992</v>
      </c>
      <c r="AD87" s="37">
        <f t="shared" si="418"/>
        <v>1927261.4870000002</v>
      </c>
      <c r="AE87" s="37">
        <f>AE93+AE95+AE96+AE98+AE99+AE100+AE101+AE102+AE104+AE105+AE107+AE108+AE110+AE111+AE116+AE119+AE122+AE109+AE126+AE129+AE97+AE103+AE94+AE106+AE132+AE133</f>
        <v>29452.47</v>
      </c>
      <c r="AF87" s="37">
        <f t="shared" si="419"/>
        <v>1956713.9570000002</v>
      </c>
      <c r="AG87" s="37">
        <f>AG93+AG95+AG96+AG98+AG99+AG100+AG101+AG102+AG104+AG105+AG107+AG108+AG110+AG111+AG116+AG119+AG122+AG109+AG126+AG129+AG97+AG103+AG94+AG106+AG132+AG133</f>
        <v>12720</v>
      </c>
      <c r="AH87" s="37">
        <f t="shared" si="420"/>
        <v>1969433.9570000002</v>
      </c>
      <c r="AI87" s="37">
        <f>AI93+AI95+AI96+AI98+AI99+AI100+AI101+AI102+AI104+AI105+AI107+AI108+AI110+AI111+AI116+AI119+AI122+AI109+AI126+AI129+AI97+AI103+AI94+AI106+AI132+AI133</f>
        <v>20440.675000000003</v>
      </c>
      <c r="AJ87" s="37">
        <f t="shared" si="421"/>
        <v>1989874.6320000002</v>
      </c>
      <c r="AK87" s="37">
        <f>AK93+AK95+AK96+AK98+AK99+AK100+AK101+AK102+AK104+AK105+AK107+AK108+AK110+AK111+AK116+AK119+AK122+AK109+AK126+AK129+AK97+AK103+AK94+AK106+AK132+AK133</f>
        <v>-21794.523000000001</v>
      </c>
      <c r="AL87" s="37">
        <f t="shared" si="422"/>
        <v>1968080.1090000002</v>
      </c>
      <c r="AM87" s="37">
        <f>AM93+AM95+AM96+AM98+AM99+AM100+AM101+AM102+AM104+AM105+AM107+AM108+AM110+AM111+AM116+AM119+AM122+AM109+AM126+AM129+AM97+AM103+AM94+AM106+AM132+AM135</f>
        <v>1542077.6869999997</v>
      </c>
      <c r="AN87" s="37">
        <f t="shared" si="423"/>
        <v>3510157.7960000001</v>
      </c>
      <c r="AO87" s="37">
        <f>AO93+AO95+AO96+AO98+AO99+AO100+AO101+AO102+AO104+AO105+AO107+AO108+AO110+AO111+AO116+AO119+AO122+AO109+AO126+AO129+AO97+AO103+AO94+AO106+AO132+AO135</f>
        <v>70318.125000000015</v>
      </c>
      <c r="AP87" s="35">
        <f t="shared" si="424"/>
        <v>3580475.9210000001</v>
      </c>
      <c r="AQ87" s="37">
        <f t="shared" ref="AQ87:BV87" si="450">AQ93+AQ95+AQ96+AQ98+AQ99+AQ100+AQ101+AQ102+AQ104+AQ105+AQ107+AQ108+AQ110+AQ111+AQ116+AQ119+AQ122</f>
        <v>5543608.1999999993</v>
      </c>
      <c r="AR87" s="37">
        <f>AR93+AR95+AR96+AR98+AR99+AR100+AR101+AR102+AR104+AR105+AR107+AR108+AR110+AR111+AR116+AR119+AR122+AR109+AR126+AR129</f>
        <v>-240261.39999999991</v>
      </c>
      <c r="AS87" s="37">
        <f t="shared" si="19"/>
        <v>5303346.7999999989</v>
      </c>
      <c r="AT87" s="37">
        <f>AT93+AT95+AT96+AT98+AT99+AT100+AT101+AT102+AT104+AT105+AT107+AT108+AT110+AT111+AT116+AT119+AT122+AT109+AT126+AT129</f>
        <v>106538.943</v>
      </c>
      <c r="AU87" s="37">
        <f t="shared" si="425"/>
        <v>5409885.7429999989</v>
      </c>
      <c r="AV87" s="37">
        <f>AV93+AV95+AV96+AV98+AV99+AV100+AV101+AV102+AV104+AV105+AV107+AV108+AV110+AV111+AV116+AV119+AV122+AV109+AV126+AV129</f>
        <v>0</v>
      </c>
      <c r="AW87" s="37">
        <f t="shared" si="426"/>
        <v>5409885.7429999989</v>
      </c>
      <c r="AX87" s="37">
        <f>AX93+AX95+AX96+AX98+AX99+AX100+AX101+AX102+AX104+AX105+AX107+AX108+AX110+AX111+AX116+AX119+AX122+AX109+AX126+AX129</f>
        <v>0</v>
      </c>
      <c r="AY87" s="37">
        <f t="shared" si="427"/>
        <v>5409885.7429999989</v>
      </c>
      <c r="AZ87" s="37">
        <f>AZ93+AZ95+AZ96+AZ98+AZ99+AZ100+AZ101+AZ102+AZ104+AZ105+AZ107+AZ108+AZ110+AZ111+AZ116+AZ119+AZ122+AZ109+AZ126+AZ129</f>
        <v>-196067.99800000002</v>
      </c>
      <c r="BA87" s="37">
        <f t="shared" si="428"/>
        <v>5213817.7449999992</v>
      </c>
      <c r="BB87" s="37">
        <f>BB93+BB95+BB96+BB98+BB99+BB100+BB101+BB102+BB104+BB105+BB107+BB108+BB110+BB111+BB116+BB119+BB122+BB109+BB126+BB129</f>
        <v>0</v>
      </c>
      <c r="BC87" s="37">
        <f t="shared" si="429"/>
        <v>5213817.7449999992</v>
      </c>
      <c r="BD87" s="37">
        <f>BD93+BD95+BD96+BD98+BD99+BD100+BD101+BD102+BD104+BD105+BD107+BD108+BD110+BD111+BD116+BD119+BD122+BD109+BD126+BD129</f>
        <v>-35084.171999999999</v>
      </c>
      <c r="BE87" s="37">
        <f t="shared" si="430"/>
        <v>5178733.5729999989</v>
      </c>
      <c r="BF87" s="37">
        <f>BF93+BF95+BF96+BF98+BF99+BF100+BF101+BF102+BF104+BF105+BF107+BF108+BF110+BF111+BF116+BF119+BF122+BF109+BF126+BF129</f>
        <v>0</v>
      </c>
      <c r="BG87" s="37">
        <f t="shared" si="431"/>
        <v>5178733.5729999989</v>
      </c>
      <c r="BH87" s="37">
        <f>BH93+BH95+BH96+BH98+BH99+BH100+BH101+BH102+BH104+BH105+BH107+BH108+BH110+BH111+BH116+BH119+BH122+BH109+BH126+BH129+BH97+BH103+BH94+BH106+BH132</f>
        <v>-151549.54699999993</v>
      </c>
      <c r="BI87" s="37">
        <f>BG87+BH87</f>
        <v>5027184.0259999987</v>
      </c>
      <c r="BJ87" s="37">
        <f>BJ93+BJ95+BJ96+BJ98+BJ99+BJ100+BJ101+BJ102+BJ104+BJ105+BJ107+BJ108+BJ110+BJ111+BJ116+BJ119+BJ122+BJ109+BJ126+BJ129+BJ97+BJ103+BJ94+BJ106+BJ132+BJ133</f>
        <v>69697.299999999988</v>
      </c>
      <c r="BK87" s="37">
        <f>BI87+BJ87</f>
        <v>5096881.3259999985</v>
      </c>
      <c r="BL87" s="37">
        <f>BL93+BL95+BL96+BL98+BL99+BL100+BL101+BL102+BL104+BL105+BL107+BL108+BL110+BL111+BL116+BL119+BL122+BL109+BL126+BL129+BL97+BL103+BL94+BL106+BL132+BL133</f>
        <v>40863.51200000001</v>
      </c>
      <c r="BM87" s="37">
        <f>BK87+BL87</f>
        <v>5137744.8379999986</v>
      </c>
      <c r="BN87" s="37">
        <f>BN93+BN95+BN96+BN98+BN99+BN100+BN101+BN102+BN104+BN105+BN107+BN108+BN110+BN111+BN116+BN119+BN122+BN109+BN126+BN129+BN97+BN103+BN94+BN106+BN132+BN133</f>
        <v>0</v>
      </c>
      <c r="BO87" s="37">
        <f>BM87+BN87</f>
        <v>5137744.8379999986</v>
      </c>
      <c r="BP87" s="37">
        <f>BP93+BP95+BP96+BP98+BP99+BP100+BP101+BP102+BP104+BP105+BP107+BP108+BP110+BP111+BP116+BP119+BP122+BP109+BP126+BP129+BP97+BP103+BP94+BP106+BP132+BP133</f>
        <v>0</v>
      </c>
      <c r="BQ87" s="37">
        <f>BO87+BP87</f>
        <v>5137744.8379999986</v>
      </c>
      <c r="BR87" s="37">
        <f>BR93+BR95+BR96+BR98+BR99+BR100+BR101+BR102+BR104+BR105+BR107+BR108+BR110+BR111+BR116+BR119+BR122+BR109+BR126+BR129+BR97+BR103+BR94+BR106+BR132+BR133</f>
        <v>-1954582.4999999998</v>
      </c>
      <c r="BS87" s="37">
        <f>BQ87+BR87</f>
        <v>3183162.3379999986</v>
      </c>
      <c r="BT87" s="37">
        <f>BT93+BT95+BT96+BT98+BT99+BT100+BT101+BT102+BT104+BT105+BT107+BT108+BT110+BT111+BT116+BT119+BT122+BT109+BT126+BT129+BT97+BT103+BT94+BT106+BT132+BT133</f>
        <v>0</v>
      </c>
      <c r="BU87" s="35">
        <f>BS87+BT87</f>
        <v>3183162.3379999986</v>
      </c>
      <c r="BV87" s="37">
        <f t="shared" si="450"/>
        <v>914608.79999999993</v>
      </c>
      <c r="BW87" s="37">
        <f>BW93+BW95+BW96+BW98+BW99+BW100+BW101+BW102+BW104+BW105+BW107+BW108+BW110+BW111+BW116+BW119+BW122+BW109+BW126+BW129</f>
        <v>0</v>
      </c>
      <c r="BX87" s="37">
        <f t="shared" si="34"/>
        <v>914608.79999999993</v>
      </c>
      <c r="BY87" s="37">
        <f>BY93+BY95+BY96+BY98+BY99+BY100+BY101+BY102+BY104+BY105+BY107+BY108+BY110+BY111+BY116+BY119+BY122+BY109+BY126+BY129</f>
        <v>130724.838</v>
      </c>
      <c r="BZ87" s="37">
        <f t="shared" si="439"/>
        <v>1045333.6379999999</v>
      </c>
      <c r="CA87" s="37">
        <f>CA93+CA95+CA96+CA98+CA99+CA100+CA101+CA102+CA104+CA105+CA107+CA108+CA110+CA111+CA116+CA119+CA122+CA109+CA126+CA129</f>
        <v>0</v>
      </c>
      <c r="CB87" s="37">
        <f t="shared" si="440"/>
        <v>1045333.6379999999</v>
      </c>
      <c r="CC87" s="37">
        <f>CC93+CC95+CC96+CC98+CC99+CC100+CC101+CC102+CC104+CC105+CC107+CC108+CC110+CC111+CC116+CC119+CC122+CC109+CC126+CC129</f>
        <v>0</v>
      </c>
      <c r="CD87" s="37">
        <f t="shared" si="441"/>
        <v>1045333.6379999999</v>
      </c>
      <c r="CE87" s="37">
        <f>CE93+CE95+CE96+CE98+CE99+CE100+CE101+CE102+CE104+CE105+CE107+CE108+CE110+CE111+CE116+CE119+CE122+CE109+CE126+CE129</f>
        <v>50423.485999999997</v>
      </c>
      <c r="CF87" s="37">
        <f t="shared" si="442"/>
        <v>1095757.1239999998</v>
      </c>
      <c r="CG87" s="37">
        <f>CG93+CG95+CG96+CG98+CG99+CG100+CG101+CG102+CG104+CG105+CG107+CG108+CG110+CG111+CG116+CG119+CG122+CG109+CG126+CG129</f>
        <v>0</v>
      </c>
      <c r="CH87" s="37">
        <f t="shared" si="443"/>
        <v>1095757.1239999998</v>
      </c>
      <c r="CI87" s="37">
        <f>CI93+CI95+CI96+CI98+CI99+CI100+CI101+CI102+CI104+CI105+CI107+CI108+CI110+CI111+CI116+CI119+CI122+CI109+CI126+CI129</f>
        <v>35084.171999999999</v>
      </c>
      <c r="CJ87" s="37">
        <f t="shared" si="444"/>
        <v>1130841.2959999999</v>
      </c>
      <c r="CK87" s="37">
        <f>CK93+CK95+CK96+CK98+CK99+CK100+CK101+CK102+CK104+CK105+CK107+CK108+CK110+CK111+CK116+CK119+CK122+CK109+CK126+CK129+CK97+CK103+CK94+CK106+CK132</f>
        <v>-7736.1820000000007</v>
      </c>
      <c r="CL87" s="37">
        <f t="shared" si="445"/>
        <v>1123105.1139999998</v>
      </c>
      <c r="CM87" s="37">
        <f>CM93+CM95+CM96+CM98+CM99+CM100+CM101+CM102+CM104+CM105+CM107+CM108+CM110+CM111+CM116+CM119+CM122+CM109+CM126+CM129+CM97+CM103+CM94+CM106+CM132+CM133</f>
        <v>66804.800000000047</v>
      </c>
      <c r="CN87" s="37">
        <f t="shared" si="446"/>
        <v>1189909.9139999999</v>
      </c>
      <c r="CO87" s="37">
        <f>CO93+CO95+CO96+CO98+CO99+CO100+CO101+CO102+CO104+CO105+CO107+CO108+CO110+CO111+CO116+CO119+CO122+CO109+CO126+CO129+CO97+CO103+CO94+CO106+CO132+CO133</f>
        <v>0</v>
      </c>
      <c r="CP87" s="37">
        <f t="shared" si="447"/>
        <v>1189909.9139999999</v>
      </c>
      <c r="CQ87" s="37">
        <f>CQ93+CQ95+CQ96+CQ98+CQ99+CQ100+CQ101+CQ102+CQ104+CQ105+CQ107+CQ108+CQ110+CQ111+CQ116+CQ119+CQ122+CQ109+CQ126+CQ129+CQ97+CQ103+CQ94+CQ106+CQ132+CQ133</f>
        <v>486955.19999999995</v>
      </c>
      <c r="CR87" s="37">
        <f t="shared" si="448"/>
        <v>1676865.1139999998</v>
      </c>
      <c r="CS87" s="37">
        <f>CS93+CS95+CS96+CS98+CS99+CS100+CS101+CS102+CS104+CS105+CS107+CS108+CS110+CS111+CS116+CS119+CS122+CS109+CS126+CS129+CS97+CS103+CS94+CS106+CS132+CS133</f>
        <v>0</v>
      </c>
      <c r="CT87" s="35">
        <f t="shared" si="449"/>
        <v>1676865.1139999998</v>
      </c>
      <c r="CU87" s="31"/>
      <c r="CV87" s="24"/>
      <c r="CW87" s="17"/>
    </row>
    <row r="88" spans="1:101" x14ac:dyDescent="0.3">
      <c r="A88" s="1"/>
      <c r="B88" s="7" t="s">
        <v>5</v>
      </c>
      <c r="C88" s="6"/>
      <c r="D88" s="36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5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7"/>
      <c r="BU88" s="35"/>
      <c r="BV88" s="37"/>
      <c r="BW88" s="37"/>
      <c r="BX88" s="37"/>
      <c r="BY88" s="37"/>
      <c r="BZ88" s="37"/>
      <c r="CA88" s="37"/>
      <c r="CB88" s="37"/>
      <c r="CC88" s="37"/>
      <c r="CD88" s="37"/>
      <c r="CE88" s="37"/>
      <c r="CF88" s="37"/>
      <c r="CG88" s="37"/>
      <c r="CH88" s="37"/>
      <c r="CI88" s="37"/>
      <c r="CJ88" s="37"/>
      <c r="CK88" s="37"/>
      <c r="CL88" s="37"/>
      <c r="CM88" s="37"/>
      <c r="CN88" s="37"/>
      <c r="CO88" s="37"/>
      <c r="CP88" s="37"/>
      <c r="CQ88" s="37"/>
      <c r="CR88" s="37"/>
      <c r="CS88" s="37"/>
      <c r="CT88" s="35"/>
      <c r="CU88" s="31"/>
      <c r="CV88" s="24"/>
      <c r="CW88" s="17"/>
    </row>
    <row r="89" spans="1:101" s="18" customFormat="1" hidden="1" x14ac:dyDescent="0.3">
      <c r="A89" s="16"/>
      <c r="B89" s="19" t="s">
        <v>6</v>
      </c>
      <c r="C89" s="22"/>
      <c r="D89" s="36">
        <f>D93+D95+D96+D98+D99+D100+D101+D102+D104+D108+D105+D107+D110+D113</f>
        <v>466242.5</v>
      </c>
      <c r="E89" s="37">
        <f>E93+E95+E96+E98+E99+E100+E101+E102+E104+E108+E105+E107+E110+E113+E109</f>
        <v>-14166.442999999999</v>
      </c>
      <c r="F89" s="37">
        <f t="shared" si="0"/>
        <v>452076.05700000003</v>
      </c>
      <c r="G89" s="37">
        <f>G93+G95+G96+G98+G99+G100+G101+G102+G104+G108+G105+G107+G110+G113+G109</f>
        <v>218963.45800000001</v>
      </c>
      <c r="H89" s="37">
        <f t="shared" ref="H89:H111" si="451">F89+G89</f>
        <v>671039.51500000001</v>
      </c>
      <c r="I89" s="37">
        <f>I93+I95+I96+I98+I99+I100+I101+I102+I104+I108+I105+I107+I110+I113+I109</f>
        <v>2506.3020000000001</v>
      </c>
      <c r="J89" s="37">
        <f t="shared" ref="J89:J111" si="452">H89+I89</f>
        <v>673545.81700000004</v>
      </c>
      <c r="K89" s="37">
        <f>K93+K95+K96+K98+K99+K100+K101+K102+K104+K108+K105+K107+K110+K113+K109</f>
        <v>-8668.4629999999997</v>
      </c>
      <c r="L89" s="37">
        <f t="shared" ref="L89:L111" si="453">J89+K89</f>
        <v>664877.35400000005</v>
      </c>
      <c r="M89" s="37">
        <f>M93+M95+M96+M98+M99+M100+M101+M102+M104+M108+M105+M107+M110+M113+M109</f>
        <v>0</v>
      </c>
      <c r="N89" s="37">
        <f t="shared" ref="N89:N111" si="454">L89+M89</f>
        <v>664877.35400000005</v>
      </c>
      <c r="O89" s="37">
        <f>O93+O95+O96+O98+O99+O100+O101+O102+O104+O108+O105+O107+O110+O113+O109</f>
        <v>48359.987000000001</v>
      </c>
      <c r="P89" s="37">
        <f t="shared" ref="P89:P111" si="455">N89+O89</f>
        <v>713237.34100000001</v>
      </c>
      <c r="Q89" s="37">
        <f>Q93+Q95+Q96+Q98+Q99+Q100+Q101+Q102+Q104+Q108+Q105+Q107+Q110+Q113+Q109</f>
        <v>1175.914</v>
      </c>
      <c r="R89" s="37">
        <f t="shared" ref="R89:R111" si="456">P89+Q89</f>
        <v>714413.255</v>
      </c>
      <c r="S89" s="37">
        <f>S93+S95+S96+S98+S99+S100+S101+S102+S104+S108+S105+S107+S110+S113+S109</f>
        <v>10868.319</v>
      </c>
      <c r="T89" s="37">
        <f t="shared" ref="T89:T111" si="457">R89+S89</f>
        <v>725281.57400000002</v>
      </c>
      <c r="U89" s="37">
        <f>U93+U95+U96+U98+U99+U100+U101+U102+U104+U108+U105+U107+U110+U113+U109</f>
        <v>202.001</v>
      </c>
      <c r="V89" s="37">
        <f t="shared" ref="V89:V111" si="458">T89+U89</f>
        <v>725483.57500000007</v>
      </c>
      <c r="W89" s="37">
        <f>W93+W95+W96+W98+W99+W100+W101+W102+W104+W108+W105+W107+W110+W113+W109</f>
        <v>91302.62</v>
      </c>
      <c r="X89" s="37">
        <f t="shared" ref="X89:X111" si="459">V89+W89</f>
        <v>816786.19500000007</v>
      </c>
      <c r="Y89" s="37">
        <f>Y93+Y95+Y96+Y98+Y99+Y100+Y101+Y102+Y104+Y108+Y105+Y107+Y110+Y113+Y109</f>
        <v>432.96</v>
      </c>
      <c r="Z89" s="37">
        <f t="shared" ref="Z89:Z111" si="460">X89+Y89</f>
        <v>817219.15500000003</v>
      </c>
      <c r="AA89" s="37">
        <f>AA93+AA95+AA96+AA98+AA99+AA100+AA101+AA102+AA104+AA108+AA105+AA107+AA110+AA113+AA109+AA97+AA103+AA94+AA106+AA132</f>
        <v>-13537.344999999999</v>
      </c>
      <c r="AB89" s="37">
        <f t="shared" ref="AB89:AB111" si="461">Z89+AA89</f>
        <v>803681.81</v>
      </c>
      <c r="AC89" s="37">
        <f>AC93+AC95+AC96+AC98+AC99+AC100+AC101+AC102+AC104+AC108+AC105+AC107+AC110+AC113+AC109+AC97+AC103+AC94+AC106+AC132+AC133</f>
        <v>2278.2349999999992</v>
      </c>
      <c r="AD89" s="37">
        <f t="shared" ref="AD89:AD111" si="462">AB89+AC89</f>
        <v>805960.04500000004</v>
      </c>
      <c r="AE89" s="37">
        <f>AE93+AE95+AE96+AE98+AE99+AE100+AE101+AE102+AE104+AE108+AE105+AE107+AE110+AE113+AE109+AE97+AE103+AE94+AE106+AE132+AE133</f>
        <v>29452.47</v>
      </c>
      <c r="AF89" s="37">
        <f t="shared" ref="AF89:AF111" si="463">AD89+AE89</f>
        <v>835412.51500000001</v>
      </c>
      <c r="AG89" s="37">
        <f>AG93+AG95+AG96+AG98+AG99+AG100+AG101+AG102+AG104+AG108+AG105+AG107+AG110+AG113+AG109+AG97+AG103+AG94+AG106+AG132+AG133</f>
        <v>12720</v>
      </c>
      <c r="AH89" s="37">
        <f t="shared" ref="AH89:AH111" si="464">AF89+AG89</f>
        <v>848132.51500000001</v>
      </c>
      <c r="AI89" s="37">
        <f>AI93+AI95+AI96+AI98+AI99+AI100+AI101+AI102+AI104+AI108+AI105+AI107+AI110+AI113+AI109+AI97+AI103+AI94+AI106+AI132+AI133</f>
        <v>20440.675000000003</v>
      </c>
      <c r="AJ89" s="37">
        <f t="shared" ref="AJ89:AJ111" si="465">AH89+AI89</f>
        <v>868573.19000000006</v>
      </c>
      <c r="AK89" s="37">
        <f>AK93+AK95+AK96+AK98+AK99+AK100+AK101+AK102+AK104+AK108+AK105+AK107+AK110+AK113+AK109+AK97+AK103+AK94+AK106+AK132+AK133</f>
        <v>-21794.523000000001</v>
      </c>
      <c r="AL89" s="37">
        <f t="shared" ref="AL89:AL111" si="466">AJ89+AK89</f>
        <v>846778.66700000002</v>
      </c>
      <c r="AM89" s="37">
        <f>AM93+AM95+AM96+AM98+AM99+AM100+AM101+AM102+AM104+AM108+AM105+AM107+AM110+AM113+AM109+AM97+AM103+AM94+AM106+AM132+AM135</f>
        <v>38419.087</v>
      </c>
      <c r="AN89" s="37">
        <f t="shared" ref="AN89:AN111" si="467">AL89+AM89</f>
        <v>885197.75399999996</v>
      </c>
      <c r="AO89" s="37">
        <f>AO93+AO95+AO96+AO98+AO99+AO100+AO101+AO102+AO104+AO108+AO105+AO107+AO110+AO113+AO109+AO97+AO103+AO94+AO106+AO132+AO135</f>
        <v>70318.125000000015</v>
      </c>
      <c r="AP89" s="37">
        <f t="shared" ref="AP89:AP111" si="468">AN89+AO89</f>
        <v>955515.87899999996</v>
      </c>
      <c r="AQ89" s="37">
        <f t="shared" ref="AQ89:BV89" si="469">AQ93+AQ95+AQ96+AQ98+AQ99+AQ100+AQ101+AQ102+AQ104+AQ108+AQ105+AQ107+AQ110+AQ113</f>
        <v>483024.19999999995</v>
      </c>
      <c r="AR89" s="37">
        <f>AR93+AR95+AR96+AR98+AR99+AR100+AR101+AR102+AR104+AR108+AR105+AR107+AR110+AR113+AR109</f>
        <v>10457.099999999999</v>
      </c>
      <c r="AS89" s="37">
        <f t="shared" si="19"/>
        <v>493481.29999999993</v>
      </c>
      <c r="AT89" s="37">
        <f>AT93+AT95+AT96+AT98+AT99+AT100+AT101+AT102+AT104+AT108+AT105+AT107+AT110+AT113+AT109</f>
        <v>106538.943</v>
      </c>
      <c r="AU89" s="37">
        <f t="shared" ref="AU89:AU111" si="470">AS89+AT89</f>
        <v>600020.2429999999</v>
      </c>
      <c r="AV89" s="37">
        <f>AV93+AV95+AV96+AV98+AV99+AV100+AV101+AV102+AV104+AV108+AV105+AV107+AV110+AV113+AV109</f>
        <v>0</v>
      </c>
      <c r="AW89" s="37">
        <f t="shared" ref="AW89:AW111" si="471">AU89+AV89</f>
        <v>600020.2429999999</v>
      </c>
      <c r="AX89" s="37">
        <f>AX93+AX95+AX96+AX98+AX99+AX100+AX101+AX102+AX104+AX108+AX105+AX107+AX110+AX113+AX109</f>
        <v>0</v>
      </c>
      <c r="AY89" s="37">
        <f t="shared" ref="AY89:AY111" si="472">AW89+AX89</f>
        <v>600020.2429999999</v>
      </c>
      <c r="AZ89" s="37">
        <f>AZ93+AZ95+AZ96+AZ98+AZ99+AZ100+AZ101+AZ102+AZ104+AZ108+AZ105+AZ107+AZ110+AZ113+AZ109</f>
        <v>0</v>
      </c>
      <c r="BA89" s="37">
        <f t="shared" ref="BA89:BA111" si="473">AY89+AZ89</f>
        <v>600020.2429999999</v>
      </c>
      <c r="BB89" s="37">
        <f>BB93+BB95+BB96+BB98+BB99+BB100+BB101+BB102+BB104+BB108+BB105+BB107+BB110+BB113+BB109</f>
        <v>0</v>
      </c>
      <c r="BC89" s="37">
        <f t="shared" ref="BC89:BC111" si="474">BA89+BB89</f>
        <v>600020.2429999999</v>
      </c>
      <c r="BD89" s="37">
        <f>BD93+BD95+BD96+BD98+BD99+BD100+BD101+BD102+BD104+BD108+BD105+BD107+BD110+BD113+BD109</f>
        <v>-35084.171999999999</v>
      </c>
      <c r="BE89" s="37">
        <f t="shared" ref="BE89:BE111" si="475">BC89+BD89</f>
        <v>564936.07099999988</v>
      </c>
      <c r="BF89" s="37">
        <f>BF93+BF95+BF96+BF98+BF99+BF100+BF101+BF102+BF104+BF108+BF105+BF107+BF110+BF113+BF109</f>
        <v>0</v>
      </c>
      <c r="BG89" s="37">
        <f t="shared" ref="BG89:BG111" si="476">BE89+BF89</f>
        <v>564936.07099999988</v>
      </c>
      <c r="BH89" s="37">
        <f>BH93+BH95+BH96+BH98+BH99+BH100+BH101+BH102+BH104+BH108+BH105+BH107+BH110+BH113+BH109+BH97+BH103+BH94+BH106+BH132</f>
        <v>-151549.54699999993</v>
      </c>
      <c r="BI89" s="37">
        <f t="shared" ref="BI89:BI111" si="477">BG89+BH89</f>
        <v>413386.52399999998</v>
      </c>
      <c r="BJ89" s="37">
        <f>BJ93+BJ95+BJ96+BJ98+BJ99+BJ100+BJ101+BJ102+BJ104+BJ108+BJ105+BJ107+BJ110+BJ113+BJ109+BJ97+BJ103+BJ94+BJ106+BJ132+BJ133</f>
        <v>69697.299999999988</v>
      </c>
      <c r="BK89" s="37">
        <f t="shared" ref="BK89:BK111" si="478">BI89+BJ89</f>
        <v>483083.82399999996</v>
      </c>
      <c r="BL89" s="37">
        <f>BL93+BL95+BL96+BL98+BL99+BL100+BL101+BL102+BL104+BL108+BL105+BL107+BL110+BL113+BL109+BL97+BL103+BL94+BL106+BL132+BL133</f>
        <v>40863.51200000001</v>
      </c>
      <c r="BM89" s="37">
        <f t="shared" ref="BM89:BM111" si="479">BK89+BL89</f>
        <v>523947.33599999995</v>
      </c>
      <c r="BN89" s="37">
        <f>BN93+BN95+BN96+BN98+BN99+BN100+BN101+BN102+BN104+BN108+BN105+BN107+BN110+BN113+BN109+BN97+BN103+BN94+BN106+BN132+BN133</f>
        <v>0</v>
      </c>
      <c r="BO89" s="37">
        <f t="shared" ref="BO89:BO111" si="480">BM89+BN89</f>
        <v>523947.33599999995</v>
      </c>
      <c r="BP89" s="37">
        <f>BP93+BP95+BP96+BP98+BP99+BP100+BP101+BP102+BP104+BP108+BP105+BP107+BP110+BP113+BP109+BP97+BP103+BP94+BP106+BP132+BP133</f>
        <v>0</v>
      </c>
      <c r="BQ89" s="37">
        <f t="shared" ref="BQ89:BQ111" si="481">BO89+BP89</f>
        <v>523947.33599999995</v>
      </c>
      <c r="BR89" s="37">
        <f>BR93+BR95+BR96+BR98+BR99+BR100+BR101+BR102+BR104+BR108+BR105+BR107+BR110+BR113+BR109+BR97+BR103+BR94+BR106+BR132+BR135</f>
        <v>-69697.3</v>
      </c>
      <c r="BS89" s="37">
        <f t="shared" ref="BS89:BS111" si="482">BQ89+BR89</f>
        <v>454250.03599999996</v>
      </c>
      <c r="BT89" s="37">
        <f>BT93+BT95+BT96+BT98+BT99+BT100+BT101+BT102+BT104+BT108+BT105+BT107+BT110+BT113+BT109+BT97+BT103+BT94+BT106+BT132+BT135</f>
        <v>0</v>
      </c>
      <c r="BU89" s="37">
        <f t="shared" ref="BU89:BU111" si="483">BS89+BT89</f>
        <v>454250.03599999996</v>
      </c>
      <c r="BV89" s="37">
        <f t="shared" si="469"/>
        <v>554000</v>
      </c>
      <c r="BW89" s="37">
        <f>BW93+BW95+BW96+BW98+BW99+BW100+BW101+BW102+BW104+BW108+BW105+BW107+BW110+BW113+BW109</f>
        <v>0</v>
      </c>
      <c r="BX89" s="37">
        <f t="shared" si="34"/>
        <v>554000</v>
      </c>
      <c r="BY89" s="37">
        <f>BY93+BY95+BY96+BY98+BY99+BY100+BY101+BY102+BY104+BY108+BY105+BY107+BY110+BY113+BY109</f>
        <v>130724.838</v>
      </c>
      <c r="BZ89" s="37">
        <f t="shared" ref="BZ89:BZ111" si="484">BX89+BY89</f>
        <v>684724.83799999999</v>
      </c>
      <c r="CA89" s="37">
        <f>CA93+CA95+CA96+CA98+CA99+CA100+CA101+CA102+CA104+CA108+CA105+CA107+CA110+CA113+CA109</f>
        <v>0</v>
      </c>
      <c r="CB89" s="37">
        <f t="shared" ref="CB89:CB111" si="485">BZ89+CA89</f>
        <v>684724.83799999999</v>
      </c>
      <c r="CC89" s="37">
        <f>CC93+CC95+CC96+CC98+CC99+CC100+CC101+CC102+CC104+CC108+CC105+CC107+CC110+CC113+CC109</f>
        <v>0</v>
      </c>
      <c r="CD89" s="37">
        <f t="shared" ref="CD89:CD111" si="486">CB89+CC89</f>
        <v>684724.83799999999</v>
      </c>
      <c r="CE89" s="37">
        <f>CE93+CE95+CE96+CE98+CE99+CE100+CE101+CE102+CE104+CE108+CE105+CE107+CE110+CE113+CE109</f>
        <v>0</v>
      </c>
      <c r="CF89" s="37">
        <f t="shared" ref="CF89:CF111" si="487">CD89+CE89</f>
        <v>684724.83799999999</v>
      </c>
      <c r="CG89" s="37">
        <f>CG93+CG95+CG96+CG98+CG99+CG100+CG101+CG102+CG104+CG108+CG105+CG107+CG110+CG113+CG109</f>
        <v>0</v>
      </c>
      <c r="CH89" s="37">
        <f t="shared" ref="CH89:CH111" si="488">CF89+CG89</f>
        <v>684724.83799999999</v>
      </c>
      <c r="CI89" s="37">
        <f>CI93+CI95+CI96+CI98+CI99+CI100+CI101+CI102+CI104+CI108+CI105+CI107+CI110+CI113+CI109</f>
        <v>35084.171999999999</v>
      </c>
      <c r="CJ89" s="37">
        <f t="shared" ref="CJ89:CJ111" si="489">CH89+CI89</f>
        <v>719809.01</v>
      </c>
      <c r="CK89" s="37">
        <f>CK93+CK95+CK96+CK98+CK99+CK100+CK101+CK102+CK104+CK108+CK105+CK107+CK110+CK113+CK109+CK97+CK103+CK94+CK106+CK132</f>
        <v>-7736.1820000000007</v>
      </c>
      <c r="CL89" s="37">
        <f t="shared" ref="CL89:CL111" si="490">CJ89+CK89</f>
        <v>712072.82799999998</v>
      </c>
      <c r="CM89" s="37">
        <f>CM93+CM95+CM96+CM98+CM99+CM100+CM101+CM102+CM104+CM108+CM105+CM107+CM110+CM113+CM109+CM97+CM103+CM94+CM106+CM132+CM133</f>
        <v>66804.800000000047</v>
      </c>
      <c r="CN89" s="37">
        <f t="shared" ref="CN89:CN111" si="491">CL89+CM89</f>
        <v>778877.62800000003</v>
      </c>
      <c r="CO89" s="37">
        <f>CO93+CO95+CO96+CO98+CO99+CO100+CO101+CO102+CO104+CO108+CO105+CO107+CO110+CO113+CO109+CO97+CO103+CO94+CO106+CO132+CO133</f>
        <v>0</v>
      </c>
      <c r="CP89" s="37">
        <f t="shared" ref="CP89:CP111" si="492">CN89+CO89</f>
        <v>778877.62800000003</v>
      </c>
      <c r="CQ89" s="37">
        <f>CQ93+CQ95+CQ96+CQ98+CQ99+CQ100+CQ101+CQ102+CQ104+CQ108+CQ105+CQ107+CQ110+CQ113+CQ109+CQ97+CQ103+CQ94+CQ106+CQ132+CQ135</f>
        <v>-66804.800000000047</v>
      </c>
      <c r="CR89" s="37">
        <f t="shared" ref="CR89:CR111" si="493">CP89+CQ89</f>
        <v>712072.82799999998</v>
      </c>
      <c r="CS89" s="37">
        <f>CS93+CS95+CS96+CS98+CS99+CS100+CS101+CS102+CS104+CS108+CS105+CS107+CS110+CS113+CS109+CS97+CS103+CS94+CS106+CS132+CS135</f>
        <v>0</v>
      </c>
      <c r="CT89" s="37">
        <f t="shared" ref="CT89:CT111" si="494">CR89+CS89</f>
        <v>712072.82799999998</v>
      </c>
      <c r="CU89" s="31"/>
      <c r="CV89" s="24" t="s">
        <v>49</v>
      </c>
      <c r="CW89" s="17"/>
    </row>
    <row r="90" spans="1:101" x14ac:dyDescent="0.3">
      <c r="A90" s="1"/>
      <c r="B90" s="59" t="s">
        <v>12</v>
      </c>
      <c r="C90" s="6"/>
      <c r="D90" s="36">
        <f>D114+D121+D124</f>
        <v>212318</v>
      </c>
      <c r="E90" s="37">
        <f>E114+E121+E124</f>
        <v>0</v>
      </c>
      <c r="F90" s="37">
        <f t="shared" si="0"/>
        <v>212318</v>
      </c>
      <c r="G90" s="37">
        <f>G114+G121+G124</f>
        <v>0</v>
      </c>
      <c r="H90" s="37">
        <f t="shared" si="451"/>
        <v>212318</v>
      </c>
      <c r="I90" s="37">
        <f>I114+I121+I124</f>
        <v>0</v>
      </c>
      <c r="J90" s="37">
        <f t="shared" si="452"/>
        <v>212318</v>
      </c>
      <c r="K90" s="37">
        <f>K114+K121+K124</f>
        <v>0</v>
      </c>
      <c r="L90" s="37">
        <f t="shared" si="453"/>
        <v>212318</v>
      </c>
      <c r="M90" s="37">
        <f>M114+M121+M124</f>
        <v>0</v>
      </c>
      <c r="N90" s="37">
        <f t="shared" si="454"/>
        <v>212318</v>
      </c>
      <c r="O90" s="37">
        <f>O114+O121+O124</f>
        <v>1056.8</v>
      </c>
      <c r="P90" s="37">
        <f t="shared" si="455"/>
        <v>213374.8</v>
      </c>
      <c r="Q90" s="37">
        <f>Q114+Q121+Q124</f>
        <v>0</v>
      </c>
      <c r="R90" s="37">
        <f t="shared" si="456"/>
        <v>213374.8</v>
      </c>
      <c r="S90" s="37">
        <f>S114+S121+S124</f>
        <v>0</v>
      </c>
      <c r="T90" s="37">
        <f t="shared" si="457"/>
        <v>213374.8</v>
      </c>
      <c r="U90" s="37">
        <f>U114+U121+U124</f>
        <v>0</v>
      </c>
      <c r="V90" s="37">
        <f t="shared" si="458"/>
        <v>213374.8</v>
      </c>
      <c r="W90" s="37">
        <f>W114+W121+W124</f>
        <v>0</v>
      </c>
      <c r="X90" s="37">
        <f t="shared" si="459"/>
        <v>213374.8</v>
      </c>
      <c r="Y90" s="37">
        <f>Y114+Y121+Y124</f>
        <v>0</v>
      </c>
      <c r="Z90" s="37">
        <f t="shared" si="460"/>
        <v>213374.8</v>
      </c>
      <c r="AA90" s="37">
        <f>AA114+AA121+AA124</f>
        <v>0</v>
      </c>
      <c r="AB90" s="37">
        <f t="shared" si="461"/>
        <v>213374.8</v>
      </c>
      <c r="AC90" s="37">
        <f>AC114+AC121+AC124</f>
        <v>0</v>
      </c>
      <c r="AD90" s="37">
        <f t="shared" si="462"/>
        <v>213374.8</v>
      </c>
      <c r="AE90" s="37">
        <f>AE114+AE121+AE124</f>
        <v>0</v>
      </c>
      <c r="AF90" s="37">
        <f t="shared" si="463"/>
        <v>213374.8</v>
      </c>
      <c r="AG90" s="37">
        <f>AG114+AG121+AG124</f>
        <v>0</v>
      </c>
      <c r="AH90" s="37">
        <f t="shared" si="464"/>
        <v>213374.8</v>
      </c>
      <c r="AI90" s="37">
        <f>AI114+AI121+AI124</f>
        <v>0</v>
      </c>
      <c r="AJ90" s="37">
        <f t="shared" si="465"/>
        <v>213374.8</v>
      </c>
      <c r="AK90" s="37">
        <f>AK114+AK121+AK124</f>
        <v>0</v>
      </c>
      <c r="AL90" s="37">
        <f t="shared" si="466"/>
        <v>213374.8</v>
      </c>
      <c r="AM90" s="37">
        <f>AM114+AM121+AM124</f>
        <v>-5286</v>
      </c>
      <c r="AN90" s="37">
        <f t="shared" si="467"/>
        <v>208088.8</v>
      </c>
      <c r="AO90" s="37">
        <f>AO114+AO121+AO124</f>
        <v>0</v>
      </c>
      <c r="AP90" s="35">
        <f t="shared" si="468"/>
        <v>208088.8</v>
      </c>
      <c r="AQ90" s="37">
        <f t="shared" ref="AQ90:BW90" si="495">AQ114+AQ121+AQ124</f>
        <v>216563.8</v>
      </c>
      <c r="AR90" s="37">
        <f t="shared" ref="AR90:AT90" si="496">AR114+AR121+AR124</f>
        <v>0</v>
      </c>
      <c r="AS90" s="37">
        <f t="shared" si="19"/>
        <v>216563.8</v>
      </c>
      <c r="AT90" s="37">
        <f t="shared" si="496"/>
        <v>0</v>
      </c>
      <c r="AU90" s="37">
        <f t="shared" si="470"/>
        <v>216563.8</v>
      </c>
      <c r="AV90" s="37">
        <f t="shared" ref="AV90:AX90" si="497">AV114+AV121+AV124</f>
        <v>0</v>
      </c>
      <c r="AW90" s="37">
        <f t="shared" si="471"/>
        <v>216563.8</v>
      </c>
      <c r="AX90" s="37">
        <f t="shared" si="497"/>
        <v>0</v>
      </c>
      <c r="AY90" s="37">
        <f t="shared" si="472"/>
        <v>216563.8</v>
      </c>
      <c r="AZ90" s="37">
        <f t="shared" ref="AZ90:BB90" si="498">AZ114+AZ121+AZ124</f>
        <v>-75909.899000000005</v>
      </c>
      <c r="BA90" s="37">
        <f t="shared" si="473"/>
        <v>140653.90099999998</v>
      </c>
      <c r="BB90" s="37">
        <f t="shared" si="498"/>
        <v>0</v>
      </c>
      <c r="BC90" s="37">
        <f t="shared" si="474"/>
        <v>140653.90099999998</v>
      </c>
      <c r="BD90" s="37">
        <f t="shared" ref="BD90:BF90" si="499">BD114+BD121+BD124</f>
        <v>0</v>
      </c>
      <c r="BE90" s="37">
        <f t="shared" si="475"/>
        <v>140653.90099999998</v>
      </c>
      <c r="BF90" s="37">
        <f t="shared" si="499"/>
        <v>0</v>
      </c>
      <c r="BG90" s="37">
        <f t="shared" si="476"/>
        <v>140653.90099999998</v>
      </c>
      <c r="BH90" s="37">
        <f t="shared" ref="BH90:BJ90" si="500">BH114+BH121+BH124</f>
        <v>0</v>
      </c>
      <c r="BI90" s="37">
        <f t="shared" si="477"/>
        <v>140653.90099999998</v>
      </c>
      <c r="BJ90" s="37">
        <f t="shared" si="500"/>
        <v>0</v>
      </c>
      <c r="BK90" s="37">
        <f t="shared" si="478"/>
        <v>140653.90099999998</v>
      </c>
      <c r="BL90" s="37">
        <f t="shared" ref="BL90:BN90" si="501">BL114+BL121+BL124</f>
        <v>0</v>
      </c>
      <c r="BM90" s="37">
        <f t="shared" si="479"/>
        <v>140653.90099999998</v>
      </c>
      <c r="BN90" s="37">
        <f t="shared" si="501"/>
        <v>0</v>
      </c>
      <c r="BO90" s="37">
        <f t="shared" si="480"/>
        <v>140653.90099999998</v>
      </c>
      <c r="BP90" s="37">
        <f t="shared" ref="BP90:BR90" si="502">BP114+BP121+BP124</f>
        <v>0</v>
      </c>
      <c r="BQ90" s="37">
        <f t="shared" si="481"/>
        <v>140653.90099999998</v>
      </c>
      <c r="BR90" s="37">
        <f t="shared" si="502"/>
        <v>43884.2</v>
      </c>
      <c r="BS90" s="37">
        <f t="shared" si="482"/>
        <v>184538.10099999997</v>
      </c>
      <c r="BT90" s="37">
        <f t="shared" ref="BT90" si="503">BT114+BT121+BT124</f>
        <v>0</v>
      </c>
      <c r="BU90" s="35">
        <f t="shared" si="483"/>
        <v>184538.10099999997</v>
      </c>
      <c r="BV90" s="37">
        <f t="shared" si="495"/>
        <v>261356.10000000003</v>
      </c>
      <c r="BW90" s="37">
        <f t="shared" si="495"/>
        <v>0</v>
      </c>
      <c r="BX90" s="37">
        <f t="shared" si="34"/>
        <v>261356.10000000003</v>
      </c>
      <c r="BY90" s="37">
        <f t="shared" ref="BY90:CA90" si="504">BY114+BY121+BY124</f>
        <v>0</v>
      </c>
      <c r="BZ90" s="37">
        <f t="shared" si="484"/>
        <v>261356.10000000003</v>
      </c>
      <c r="CA90" s="37">
        <f t="shared" si="504"/>
        <v>0</v>
      </c>
      <c r="CB90" s="37">
        <f t="shared" si="485"/>
        <v>261356.10000000003</v>
      </c>
      <c r="CC90" s="37">
        <f t="shared" ref="CC90:CE90" si="505">CC114+CC121+CC124</f>
        <v>0</v>
      </c>
      <c r="CD90" s="37">
        <f t="shared" si="486"/>
        <v>261356.10000000003</v>
      </c>
      <c r="CE90" s="37">
        <f t="shared" si="505"/>
        <v>50423.485999999997</v>
      </c>
      <c r="CF90" s="37">
        <f t="shared" si="487"/>
        <v>311779.58600000001</v>
      </c>
      <c r="CG90" s="37">
        <f t="shared" ref="CG90:CI90" si="506">CG114+CG121+CG124</f>
        <v>0</v>
      </c>
      <c r="CH90" s="37">
        <f t="shared" si="488"/>
        <v>311779.58600000001</v>
      </c>
      <c r="CI90" s="37">
        <f t="shared" si="506"/>
        <v>0</v>
      </c>
      <c r="CJ90" s="37">
        <f t="shared" si="489"/>
        <v>311779.58600000001</v>
      </c>
      <c r="CK90" s="37">
        <f t="shared" ref="CK90:CM90" si="507">CK114+CK121+CK124</f>
        <v>0</v>
      </c>
      <c r="CL90" s="37">
        <f t="shared" si="490"/>
        <v>311779.58600000001</v>
      </c>
      <c r="CM90" s="37">
        <f t="shared" si="507"/>
        <v>0</v>
      </c>
      <c r="CN90" s="37">
        <f t="shared" si="491"/>
        <v>311779.58600000001</v>
      </c>
      <c r="CO90" s="37">
        <f t="shared" ref="CO90:CQ90" si="508">CO114+CO121+CO124</f>
        <v>0</v>
      </c>
      <c r="CP90" s="37">
        <f t="shared" si="492"/>
        <v>311779.58600000001</v>
      </c>
      <c r="CQ90" s="37">
        <f t="shared" si="508"/>
        <v>207416.9</v>
      </c>
      <c r="CR90" s="37">
        <f t="shared" si="493"/>
        <v>519196.48600000003</v>
      </c>
      <c r="CS90" s="37">
        <f t="shared" ref="CS90" si="509">CS114+CS121+CS124</f>
        <v>0</v>
      </c>
      <c r="CT90" s="35">
        <f t="shared" si="494"/>
        <v>519196.48600000003</v>
      </c>
      <c r="CU90" s="31"/>
      <c r="CV90" s="24"/>
      <c r="CW90" s="17"/>
    </row>
    <row r="91" spans="1:101" x14ac:dyDescent="0.3">
      <c r="A91" s="1"/>
      <c r="B91" s="59" t="s">
        <v>19</v>
      </c>
      <c r="C91" s="6"/>
      <c r="D91" s="36">
        <f>D125</f>
        <v>107290.7</v>
      </c>
      <c r="E91" s="37">
        <f>E125</f>
        <v>0</v>
      </c>
      <c r="F91" s="37">
        <f t="shared" si="0"/>
        <v>107290.7</v>
      </c>
      <c r="G91" s="37">
        <f>G125</f>
        <v>0</v>
      </c>
      <c r="H91" s="37">
        <f t="shared" si="451"/>
        <v>107290.7</v>
      </c>
      <c r="I91" s="37">
        <f>I125</f>
        <v>0</v>
      </c>
      <c r="J91" s="37">
        <f t="shared" si="452"/>
        <v>107290.7</v>
      </c>
      <c r="K91" s="37">
        <f>K125</f>
        <v>0</v>
      </c>
      <c r="L91" s="37">
        <f t="shared" si="453"/>
        <v>107290.7</v>
      </c>
      <c r="M91" s="37">
        <f>M125</f>
        <v>0</v>
      </c>
      <c r="N91" s="37">
        <f t="shared" si="454"/>
        <v>107290.7</v>
      </c>
      <c r="O91" s="37">
        <f>O125</f>
        <v>0</v>
      </c>
      <c r="P91" s="37">
        <f t="shared" si="455"/>
        <v>107290.7</v>
      </c>
      <c r="Q91" s="37">
        <f>Q125</f>
        <v>0</v>
      </c>
      <c r="R91" s="37">
        <f t="shared" si="456"/>
        <v>107290.7</v>
      </c>
      <c r="S91" s="37">
        <f>S125</f>
        <v>0</v>
      </c>
      <c r="T91" s="37">
        <f t="shared" si="457"/>
        <v>107290.7</v>
      </c>
      <c r="U91" s="37">
        <f>U125</f>
        <v>0</v>
      </c>
      <c r="V91" s="37">
        <f t="shared" si="458"/>
        <v>107290.7</v>
      </c>
      <c r="W91" s="37">
        <f>W125</f>
        <v>0</v>
      </c>
      <c r="X91" s="37">
        <f t="shared" si="459"/>
        <v>107290.7</v>
      </c>
      <c r="Y91" s="37">
        <f>Y125</f>
        <v>0</v>
      </c>
      <c r="Z91" s="37">
        <f t="shared" si="460"/>
        <v>107290.7</v>
      </c>
      <c r="AA91" s="37">
        <f>AA125</f>
        <v>0</v>
      </c>
      <c r="AB91" s="37">
        <f t="shared" si="461"/>
        <v>107290.7</v>
      </c>
      <c r="AC91" s="37">
        <f>AC125</f>
        <v>0</v>
      </c>
      <c r="AD91" s="37">
        <f t="shared" si="462"/>
        <v>107290.7</v>
      </c>
      <c r="AE91" s="37">
        <f>AE125</f>
        <v>0</v>
      </c>
      <c r="AF91" s="37">
        <f t="shared" si="463"/>
        <v>107290.7</v>
      </c>
      <c r="AG91" s="37">
        <f>AG125</f>
        <v>0</v>
      </c>
      <c r="AH91" s="37">
        <f t="shared" si="464"/>
        <v>107290.7</v>
      </c>
      <c r="AI91" s="37">
        <f>AI125</f>
        <v>0</v>
      </c>
      <c r="AJ91" s="37">
        <f t="shared" si="465"/>
        <v>107290.7</v>
      </c>
      <c r="AK91" s="37">
        <f>AK125</f>
        <v>0</v>
      </c>
      <c r="AL91" s="37">
        <f t="shared" si="466"/>
        <v>107290.7</v>
      </c>
      <c r="AM91" s="37">
        <f>AM125</f>
        <v>0</v>
      </c>
      <c r="AN91" s="37">
        <f t="shared" si="467"/>
        <v>107290.7</v>
      </c>
      <c r="AO91" s="37">
        <f>AO125</f>
        <v>0</v>
      </c>
      <c r="AP91" s="35">
        <f t="shared" si="468"/>
        <v>107290.7</v>
      </c>
      <c r="AQ91" s="37">
        <f t="shared" ref="AQ91:BW91" si="510">AQ125</f>
        <v>103845.8</v>
      </c>
      <c r="AR91" s="37">
        <f t="shared" ref="AR91:AT91" si="511">AR125</f>
        <v>0</v>
      </c>
      <c r="AS91" s="37">
        <f t="shared" si="19"/>
        <v>103845.8</v>
      </c>
      <c r="AT91" s="37">
        <f t="shared" si="511"/>
        <v>0</v>
      </c>
      <c r="AU91" s="37">
        <f t="shared" si="470"/>
        <v>103845.8</v>
      </c>
      <c r="AV91" s="37">
        <f t="shared" ref="AV91:AX91" si="512">AV125</f>
        <v>0</v>
      </c>
      <c r="AW91" s="37">
        <f t="shared" si="471"/>
        <v>103845.8</v>
      </c>
      <c r="AX91" s="37">
        <f t="shared" si="512"/>
        <v>0</v>
      </c>
      <c r="AY91" s="37">
        <f t="shared" si="472"/>
        <v>103845.8</v>
      </c>
      <c r="AZ91" s="37">
        <f t="shared" ref="AZ91:BB91" si="513">AZ125</f>
        <v>0</v>
      </c>
      <c r="BA91" s="37">
        <f t="shared" si="473"/>
        <v>103845.8</v>
      </c>
      <c r="BB91" s="37">
        <f t="shared" si="513"/>
        <v>0</v>
      </c>
      <c r="BC91" s="37">
        <f t="shared" si="474"/>
        <v>103845.8</v>
      </c>
      <c r="BD91" s="37">
        <f t="shared" ref="BD91:BF91" si="514">BD125</f>
        <v>0</v>
      </c>
      <c r="BE91" s="37">
        <f t="shared" si="475"/>
        <v>103845.8</v>
      </c>
      <c r="BF91" s="37">
        <f t="shared" si="514"/>
        <v>0</v>
      </c>
      <c r="BG91" s="37">
        <f t="shared" si="476"/>
        <v>103845.8</v>
      </c>
      <c r="BH91" s="37">
        <f t="shared" ref="BH91:BJ91" si="515">BH125</f>
        <v>0</v>
      </c>
      <c r="BI91" s="37">
        <f t="shared" si="477"/>
        <v>103845.8</v>
      </c>
      <c r="BJ91" s="37">
        <f t="shared" si="515"/>
        <v>0</v>
      </c>
      <c r="BK91" s="37">
        <f t="shared" si="478"/>
        <v>103845.8</v>
      </c>
      <c r="BL91" s="37">
        <f t="shared" ref="BL91:BN91" si="516">BL125</f>
        <v>0</v>
      </c>
      <c r="BM91" s="37">
        <f t="shared" si="479"/>
        <v>103845.8</v>
      </c>
      <c r="BN91" s="37">
        <f t="shared" si="516"/>
        <v>0</v>
      </c>
      <c r="BO91" s="37">
        <f t="shared" si="480"/>
        <v>103845.8</v>
      </c>
      <c r="BP91" s="37">
        <f t="shared" ref="BP91:BR91" si="517">BP125</f>
        <v>0</v>
      </c>
      <c r="BQ91" s="37">
        <f t="shared" si="481"/>
        <v>103845.8</v>
      </c>
      <c r="BR91" s="37">
        <f t="shared" si="517"/>
        <v>0</v>
      </c>
      <c r="BS91" s="37">
        <f t="shared" si="482"/>
        <v>103845.8</v>
      </c>
      <c r="BT91" s="37">
        <f t="shared" ref="BT91" si="518">BT125</f>
        <v>0</v>
      </c>
      <c r="BU91" s="35">
        <f t="shared" si="483"/>
        <v>103845.8</v>
      </c>
      <c r="BV91" s="37">
        <f t="shared" si="510"/>
        <v>99252.7</v>
      </c>
      <c r="BW91" s="37">
        <f t="shared" si="510"/>
        <v>0</v>
      </c>
      <c r="BX91" s="37">
        <f t="shared" si="34"/>
        <v>99252.7</v>
      </c>
      <c r="BY91" s="37">
        <f t="shared" ref="BY91:CA91" si="519">BY125</f>
        <v>0</v>
      </c>
      <c r="BZ91" s="37">
        <f t="shared" si="484"/>
        <v>99252.7</v>
      </c>
      <c r="CA91" s="37">
        <f t="shared" si="519"/>
        <v>0</v>
      </c>
      <c r="CB91" s="37">
        <f t="shared" si="485"/>
        <v>99252.7</v>
      </c>
      <c r="CC91" s="37">
        <f t="shared" ref="CC91:CE91" si="520">CC125</f>
        <v>0</v>
      </c>
      <c r="CD91" s="37">
        <f t="shared" si="486"/>
        <v>99252.7</v>
      </c>
      <c r="CE91" s="37">
        <f t="shared" si="520"/>
        <v>0</v>
      </c>
      <c r="CF91" s="37">
        <f t="shared" si="487"/>
        <v>99252.7</v>
      </c>
      <c r="CG91" s="37">
        <f t="shared" ref="CG91:CI91" si="521">CG125</f>
        <v>0</v>
      </c>
      <c r="CH91" s="37">
        <f t="shared" si="488"/>
        <v>99252.7</v>
      </c>
      <c r="CI91" s="37">
        <f t="shared" si="521"/>
        <v>0</v>
      </c>
      <c r="CJ91" s="37">
        <f t="shared" si="489"/>
        <v>99252.7</v>
      </c>
      <c r="CK91" s="37">
        <f t="shared" ref="CK91:CM91" si="522">CK125</f>
        <v>0</v>
      </c>
      <c r="CL91" s="37">
        <f t="shared" si="490"/>
        <v>99252.7</v>
      </c>
      <c r="CM91" s="37">
        <f t="shared" si="522"/>
        <v>0</v>
      </c>
      <c r="CN91" s="37">
        <f t="shared" si="491"/>
        <v>99252.7</v>
      </c>
      <c r="CO91" s="37">
        <f t="shared" ref="CO91:CQ91" si="523">CO125</f>
        <v>0</v>
      </c>
      <c r="CP91" s="37">
        <f t="shared" si="492"/>
        <v>99252.7</v>
      </c>
      <c r="CQ91" s="37">
        <f t="shared" si="523"/>
        <v>0</v>
      </c>
      <c r="CR91" s="37">
        <f t="shared" si="493"/>
        <v>99252.7</v>
      </c>
      <c r="CS91" s="37">
        <f t="shared" ref="CS91" si="524">CS125</f>
        <v>0</v>
      </c>
      <c r="CT91" s="35">
        <f t="shared" si="494"/>
        <v>99252.7</v>
      </c>
      <c r="CU91" s="31"/>
      <c r="CV91" s="24"/>
      <c r="CW91" s="17"/>
    </row>
    <row r="92" spans="1:101" ht="37.5" x14ac:dyDescent="0.3">
      <c r="A92" s="1"/>
      <c r="B92" s="59" t="s">
        <v>26</v>
      </c>
      <c r="C92" s="6"/>
      <c r="D92" s="36">
        <f>D115+D118</f>
        <v>1138038.3</v>
      </c>
      <c r="E92" s="37">
        <f>E115+E118+E128+E131</f>
        <v>-344676.79999999993</v>
      </c>
      <c r="F92" s="37">
        <f t="shared" si="0"/>
        <v>793361.50000000012</v>
      </c>
      <c r="G92" s="37">
        <f>G115+G118+G128+G131</f>
        <v>0</v>
      </c>
      <c r="H92" s="37">
        <f t="shared" si="451"/>
        <v>793361.50000000012</v>
      </c>
      <c r="I92" s="37">
        <f>I115+I118+I128+I131</f>
        <v>0</v>
      </c>
      <c r="J92" s="37">
        <f t="shared" si="452"/>
        <v>793361.50000000012</v>
      </c>
      <c r="K92" s="37">
        <f>K115+K118+K128+K131</f>
        <v>0</v>
      </c>
      <c r="L92" s="37">
        <f t="shared" si="453"/>
        <v>793361.50000000012</v>
      </c>
      <c r="M92" s="37">
        <f>M115+M118+M128+M131</f>
        <v>0</v>
      </c>
      <c r="N92" s="37">
        <f t="shared" si="454"/>
        <v>793361.50000000012</v>
      </c>
      <c r="O92" s="37">
        <f>O115+O118+O128+O131</f>
        <v>7274.442</v>
      </c>
      <c r="P92" s="37">
        <f t="shared" si="455"/>
        <v>800635.94200000016</v>
      </c>
      <c r="Q92" s="37">
        <f>Q115+Q118+Q128+Q131</f>
        <v>0</v>
      </c>
      <c r="R92" s="37">
        <f t="shared" si="456"/>
        <v>800635.94200000016</v>
      </c>
      <c r="S92" s="37">
        <f>S115+S118+S128+S131</f>
        <v>0</v>
      </c>
      <c r="T92" s="37">
        <f t="shared" si="457"/>
        <v>800635.94200000016</v>
      </c>
      <c r="U92" s="37">
        <f>U115+U118+U128+U131</f>
        <v>0</v>
      </c>
      <c r="V92" s="37">
        <f t="shared" si="458"/>
        <v>800635.94200000016</v>
      </c>
      <c r="W92" s="37">
        <f>W115+W118+W128+W131</f>
        <v>0</v>
      </c>
      <c r="X92" s="37">
        <f t="shared" si="459"/>
        <v>800635.94200000016</v>
      </c>
      <c r="Y92" s="37">
        <f>Y115+Y118+Y128+Y131</f>
        <v>0</v>
      </c>
      <c r="Z92" s="37">
        <f t="shared" si="460"/>
        <v>800635.94200000016</v>
      </c>
      <c r="AA92" s="37">
        <f>AA115+AA118+AA128+AA131</f>
        <v>0</v>
      </c>
      <c r="AB92" s="37">
        <f t="shared" si="461"/>
        <v>800635.94200000016</v>
      </c>
      <c r="AC92" s="37">
        <f>AC115+AC118+AC128+AC131</f>
        <v>0</v>
      </c>
      <c r="AD92" s="37">
        <f t="shared" si="462"/>
        <v>800635.94200000016</v>
      </c>
      <c r="AE92" s="37">
        <f>AE115+AE118+AE128+AE131</f>
        <v>0</v>
      </c>
      <c r="AF92" s="37">
        <f t="shared" si="463"/>
        <v>800635.94200000016</v>
      </c>
      <c r="AG92" s="37">
        <f>AG115+AG118+AG128+AG131</f>
        <v>0</v>
      </c>
      <c r="AH92" s="37">
        <f t="shared" si="464"/>
        <v>800635.94200000016</v>
      </c>
      <c r="AI92" s="37">
        <f>AI115+AI118+AI128+AI131</f>
        <v>0</v>
      </c>
      <c r="AJ92" s="37">
        <f t="shared" si="465"/>
        <v>800635.94200000016</v>
      </c>
      <c r="AK92" s="37">
        <f>AK115+AK118+AK128+AK131</f>
        <v>0</v>
      </c>
      <c r="AL92" s="37">
        <f t="shared" si="466"/>
        <v>800635.94200000016</v>
      </c>
      <c r="AM92" s="37">
        <f>AM115+AM118+AM128+AM131+AM136</f>
        <v>1508944.5999999999</v>
      </c>
      <c r="AN92" s="37">
        <f t="shared" si="467"/>
        <v>2309580.5419999999</v>
      </c>
      <c r="AO92" s="37">
        <f>AO115+AO118+AO128+AO131+AO136</f>
        <v>0</v>
      </c>
      <c r="AP92" s="35">
        <f t="shared" si="468"/>
        <v>2309580.5419999999</v>
      </c>
      <c r="AQ92" s="37">
        <f t="shared" ref="AQ92:BV92" si="525">AQ115+AQ118</f>
        <v>4740174.3999999994</v>
      </c>
      <c r="AR92" s="37">
        <f>AR115+AR118+AR128+AR131</f>
        <v>-250718.5</v>
      </c>
      <c r="AS92" s="37">
        <f t="shared" si="19"/>
        <v>4489455.8999999994</v>
      </c>
      <c r="AT92" s="37">
        <f>AT115+AT118+AT128+AT131</f>
        <v>0</v>
      </c>
      <c r="AU92" s="37">
        <f t="shared" si="470"/>
        <v>4489455.8999999994</v>
      </c>
      <c r="AV92" s="37">
        <f>AV115+AV118+AV128+AV131</f>
        <v>0</v>
      </c>
      <c r="AW92" s="37">
        <f t="shared" si="471"/>
        <v>4489455.8999999994</v>
      </c>
      <c r="AX92" s="37">
        <f>AX115+AX118+AX128+AX131</f>
        <v>0</v>
      </c>
      <c r="AY92" s="37">
        <f t="shared" si="472"/>
        <v>4489455.8999999994</v>
      </c>
      <c r="AZ92" s="37">
        <f>AZ115+AZ118+AZ128+AZ131</f>
        <v>-120158.099</v>
      </c>
      <c r="BA92" s="37">
        <f t="shared" si="473"/>
        <v>4369297.800999999</v>
      </c>
      <c r="BB92" s="37">
        <f>BB115+BB118+BB128+BB131</f>
        <v>0</v>
      </c>
      <c r="BC92" s="37">
        <f t="shared" si="474"/>
        <v>4369297.800999999</v>
      </c>
      <c r="BD92" s="37">
        <f>BD115+BD118+BD128+BD131</f>
        <v>0</v>
      </c>
      <c r="BE92" s="37">
        <f t="shared" si="475"/>
        <v>4369297.800999999</v>
      </c>
      <c r="BF92" s="37">
        <f>BF115+BF118+BF128+BF131</f>
        <v>0</v>
      </c>
      <c r="BG92" s="37">
        <f t="shared" si="476"/>
        <v>4369297.800999999</v>
      </c>
      <c r="BH92" s="37">
        <f>BH115+BH118+BH128+BH131</f>
        <v>0</v>
      </c>
      <c r="BI92" s="37">
        <f t="shared" si="477"/>
        <v>4369297.800999999</v>
      </c>
      <c r="BJ92" s="37">
        <f>BJ115+BJ118+BJ128+BJ131</f>
        <v>0</v>
      </c>
      <c r="BK92" s="37">
        <f t="shared" si="478"/>
        <v>4369297.800999999</v>
      </c>
      <c r="BL92" s="37">
        <f>BL115+BL118+BL128+BL131</f>
        <v>0</v>
      </c>
      <c r="BM92" s="37">
        <f t="shared" si="479"/>
        <v>4369297.800999999</v>
      </c>
      <c r="BN92" s="37">
        <f>BN115+BN118+BN128+BN131</f>
        <v>0</v>
      </c>
      <c r="BO92" s="37">
        <f t="shared" si="480"/>
        <v>4369297.800999999</v>
      </c>
      <c r="BP92" s="37">
        <f>BP115+BP118+BP128+BP131</f>
        <v>0</v>
      </c>
      <c r="BQ92" s="37">
        <f t="shared" si="481"/>
        <v>4369297.800999999</v>
      </c>
      <c r="BR92" s="37">
        <f>BR115+BR118+BR128+BR131+BR136</f>
        <v>-1928769.4</v>
      </c>
      <c r="BS92" s="37">
        <f t="shared" si="482"/>
        <v>2440528.4009999991</v>
      </c>
      <c r="BT92" s="37">
        <f>BT115+BT118+BT128+BT131+BT136</f>
        <v>0</v>
      </c>
      <c r="BU92" s="35">
        <f t="shared" si="483"/>
        <v>2440528.4009999991</v>
      </c>
      <c r="BV92" s="37">
        <f t="shared" si="525"/>
        <v>0</v>
      </c>
      <c r="BW92" s="37">
        <f>BW115+BW118+BW128+BW131</f>
        <v>0</v>
      </c>
      <c r="BX92" s="37">
        <f t="shared" si="34"/>
        <v>0</v>
      </c>
      <c r="BY92" s="37">
        <f>BY115+BY118+BY128+BY131</f>
        <v>0</v>
      </c>
      <c r="BZ92" s="37">
        <f t="shared" si="484"/>
        <v>0</v>
      </c>
      <c r="CA92" s="37">
        <f>CA115+CA118+CA128+CA131</f>
        <v>0</v>
      </c>
      <c r="CB92" s="37">
        <f t="shared" si="485"/>
        <v>0</v>
      </c>
      <c r="CC92" s="37">
        <f>CC115+CC118+CC128+CC131</f>
        <v>0</v>
      </c>
      <c r="CD92" s="37">
        <f t="shared" si="486"/>
        <v>0</v>
      </c>
      <c r="CE92" s="37">
        <f>CE115+CE118+CE128+CE131</f>
        <v>0</v>
      </c>
      <c r="CF92" s="37">
        <f t="shared" si="487"/>
        <v>0</v>
      </c>
      <c r="CG92" s="37">
        <f>CG115+CG118+CG128+CG131</f>
        <v>0</v>
      </c>
      <c r="CH92" s="37">
        <f t="shared" si="488"/>
        <v>0</v>
      </c>
      <c r="CI92" s="37">
        <f>CI115+CI118+CI128+CI131</f>
        <v>0</v>
      </c>
      <c r="CJ92" s="37">
        <f t="shared" si="489"/>
        <v>0</v>
      </c>
      <c r="CK92" s="37">
        <f>CK115+CK118+CK128+CK131</f>
        <v>0</v>
      </c>
      <c r="CL92" s="37">
        <f t="shared" si="490"/>
        <v>0</v>
      </c>
      <c r="CM92" s="37">
        <f>CM115+CM118+CM128+CM131</f>
        <v>0</v>
      </c>
      <c r="CN92" s="37">
        <f t="shared" si="491"/>
        <v>0</v>
      </c>
      <c r="CO92" s="37">
        <f>CO115+CO118+CO128+CO131</f>
        <v>0</v>
      </c>
      <c r="CP92" s="37">
        <f t="shared" si="492"/>
        <v>0</v>
      </c>
      <c r="CQ92" s="37">
        <f>CQ115+CQ118+CQ128+CQ131+CQ136</f>
        <v>346343.1</v>
      </c>
      <c r="CR92" s="37">
        <f t="shared" si="493"/>
        <v>346343.1</v>
      </c>
      <c r="CS92" s="37">
        <f>CS115+CS118+CS128+CS131+CS136</f>
        <v>0</v>
      </c>
      <c r="CT92" s="35">
        <f t="shared" si="494"/>
        <v>346343.1</v>
      </c>
      <c r="CU92" s="31"/>
      <c r="CV92" s="24"/>
      <c r="CW92" s="17"/>
    </row>
    <row r="93" spans="1:101" ht="56.25" x14ac:dyDescent="0.3">
      <c r="A93" s="133" t="s">
        <v>131</v>
      </c>
      <c r="B93" s="146" t="s">
        <v>88</v>
      </c>
      <c r="C93" s="6" t="s">
        <v>32</v>
      </c>
      <c r="D93" s="35">
        <v>0</v>
      </c>
      <c r="E93" s="35"/>
      <c r="F93" s="35">
        <f t="shared" si="0"/>
        <v>0</v>
      </c>
      <c r="G93" s="35"/>
      <c r="H93" s="35">
        <f t="shared" si="451"/>
        <v>0</v>
      </c>
      <c r="I93" s="35"/>
      <c r="J93" s="35">
        <f t="shared" si="452"/>
        <v>0</v>
      </c>
      <c r="K93" s="35"/>
      <c r="L93" s="35">
        <f t="shared" si="453"/>
        <v>0</v>
      </c>
      <c r="M93" s="35"/>
      <c r="N93" s="35">
        <f t="shared" si="454"/>
        <v>0</v>
      </c>
      <c r="O93" s="78"/>
      <c r="P93" s="35">
        <f t="shared" si="455"/>
        <v>0</v>
      </c>
      <c r="Q93" s="35"/>
      <c r="R93" s="35">
        <f t="shared" si="456"/>
        <v>0</v>
      </c>
      <c r="S93" s="35"/>
      <c r="T93" s="35">
        <f t="shared" si="457"/>
        <v>0</v>
      </c>
      <c r="U93" s="35"/>
      <c r="V93" s="35">
        <f t="shared" si="458"/>
        <v>0</v>
      </c>
      <c r="W93" s="35"/>
      <c r="X93" s="35">
        <f t="shared" si="459"/>
        <v>0</v>
      </c>
      <c r="Y93" s="35"/>
      <c r="Z93" s="35">
        <f t="shared" si="460"/>
        <v>0</v>
      </c>
      <c r="AA93" s="35"/>
      <c r="AB93" s="35">
        <f t="shared" si="461"/>
        <v>0</v>
      </c>
      <c r="AC93" s="35"/>
      <c r="AD93" s="35">
        <f t="shared" si="462"/>
        <v>0</v>
      </c>
      <c r="AE93" s="35"/>
      <c r="AF93" s="35">
        <f t="shared" si="463"/>
        <v>0</v>
      </c>
      <c r="AG93" s="35"/>
      <c r="AH93" s="35">
        <f t="shared" si="464"/>
        <v>0</v>
      </c>
      <c r="AI93" s="35"/>
      <c r="AJ93" s="35">
        <f t="shared" si="465"/>
        <v>0</v>
      </c>
      <c r="AK93" s="35"/>
      <c r="AL93" s="35">
        <f t="shared" si="466"/>
        <v>0</v>
      </c>
      <c r="AM93" s="35"/>
      <c r="AN93" s="35">
        <f t="shared" si="467"/>
        <v>0</v>
      </c>
      <c r="AO93" s="46"/>
      <c r="AP93" s="35">
        <f t="shared" si="468"/>
        <v>0</v>
      </c>
      <c r="AQ93" s="35">
        <v>80479</v>
      </c>
      <c r="AR93" s="35"/>
      <c r="AS93" s="35">
        <f t="shared" si="19"/>
        <v>80479</v>
      </c>
      <c r="AT93" s="35">
        <v>-80479</v>
      </c>
      <c r="AU93" s="35">
        <f t="shared" si="470"/>
        <v>0</v>
      </c>
      <c r="AV93" s="35"/>
      <c r="AW93" s="35">
        <f t="shared" si="471"/>
        <v>0</v>
      </c>
      <c r="AX93" s="35"/>
      <c r="AY93" s="35">
        <f t="shared" si="472"/>
        <v>0</v>
      </c>
      <c r="AZ93" s="35"/>
      <c r="BA93" s="35">
        <f t="shared" si="473"/>
        <v>0</v>
      </c>
      <c r="BB93" s="35"/>
      <c r="BC93" s="35">
        <f t="shared" si="474"/>
        <v>0</v>
      </c>
      <c r="BD93" s="35"/>
      <c r="BE93" s="35">
        <f t="shared" si="475"/>
        <v>0</v>
      </c>
      <c r="BF93" s="35"/>
      <c r="BG93" s="35">
        <f t="shared" si="476"/>
        <v>0</v>
      </c>
      <c r="BH93" s="35">
        <v>99683.152000000002</v>
      </c>
      <c r="BI93" s="35">
        <f t="shared" si="477"/>
        <v>99683.152000000002</v>
      </c>
      <c r="BJ93" s="35"/>
      <c r="BK93" s="35">
        <f t="shared" si="478"/>
        <v>99683.152000000002</v>
      </c>
      <c r="BL93" s="35"/>
      <c r="BM93" s="35">
        <f t="shared" si="479"/>
        <v>99683.152000000002</v>
      </c>
      <c r="BN93" s="35"/>
      <c r="BO93" s="35">
        <f t="shared" si="480"/>
        <v>99683.152000000002</v>
      </c>
      <c r="BP93" s="35"/>
      <c r="BQ93" s="35">
        <f t="shared" si="481"/>
        <v>99683.152000000002</v>
      </c>
      <c r="BR93" s="35"/>
      <c r="BS93" s="35">
        <f t="shared" si="482"/>
        <v>99683.152000000002</v>
      </c>
      <c r="BT93" s="46"/>
      <c r="BU93" s="35">
        <f t="shared" si="483"/>
        <v>99683.152000000002</v>
      </c>
      <c r="BV93" s="35">
        <v>17000</v>
      </c>
      <c r="BW93" s="35"/>
      <c r="BX93" s="35">
        <f t="shared" si="34"/>
        <v>17000</v>
      </c>
      <c r="BY93" s="35">
        <v>80479</v>
      </c>
      <c r="BZ93" s="35">
        <f t="shared" si="484"/>
        <v>97479</v>
      </c>
      <c r="CA93" s="35"/>
      <c r="CB93" s="35">
        <f t="shared" si="485"/>
        <v>97479</v>
      </c>
      <c r="CC93" s="35"/>
      <c r="CD93" s="35">
        <f t="shared" si="486"/>
        <v>97479</v>
      </c>
      <c r="CE93" s="35"/>
      <c r="CF93" s="35">
        <f t="shared" si="487"/>
        <v>97479</v>
      </c>
      <c r="CG93" s="35"/>
      <c r="CH93" s="35">
        <f t="shared" si="488"/>
        <v>97479</v>
      </c>
      <c r="CI93" s="35"/>
      <c r="CJ93" s="35">
        <f t="shared" si="489"/>
        <v>97479</v>
      </c>
      <c r="CK93" s="35"/>
      <c r="CL93" s="35">
        <f t="shared" si="490"/>
        <v>97479</v>
      </c>
      <c r="CM93" s="35"/>
      <c r="CN93" s="35">
        <f t="shared" si="491"/>
        <v>97479</v>
      </c>
      <c r="CO93" s="35"/>
      <c r="CP93" s="35">
        <f t="shared" si="492"/>
        <v>97479</v>
      </c>
      <c r="CQ93" s="35"/>
      <c r="CR93" s="35">
        <f t="shared" si="493"/>
        <v>97479</v>
      </c>
      <c r="CS93" s="46"/>
      <c r="CT93" s="35">
        <f t="shared" si="494"/>
        <v>97479</v>
      </c>
      <c r="CU93" s="29" t="s">
        <v>214</v>
      </c>
      <c r="CW93" s="11"/>
    </row>
    <row r="94" spans="1:101" ht="75" hidden="1" x14ac:dyDescent="0.3">
      <c r="A94" s="139"/>
      <c r="B94" s="147"/>
      <c r="C94" s="6" t="s">
        <v>38</v>
      </c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78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>
        <f t="shared" si="461"/>
        <v>0</v>
      </c>
      <c r="AC94" s="35"/>
      <c r="AD94" s="35">
        <f t="shared" si="462"/>
        <v>0</v>
      </c>
      <c r="AE94" s="35"/>
      <c r="AF94" s="35">
        <f t="shared" si="463"/>
        <v>0</v>
      </c>
      <c r="AG94" s="35"/>
      <c r="AH94" s="35">
        <f t="shared" si="464"/>
        <v>0</v>
      </c>
      <c r="AI94" s="35"/>
      <c r="AJ94" s="35">
        <f t="shared" si="465"/>
        <v>0</v>
      </c>
      <c r="AK94" s="35"/>
      <c r="AL94" s="35">
        <f t="shared" si="466"/>
        <v>0</v>
      </c>
      <c r="AM94" s="35"/>
      <c r="AN94" s="35">
        <f t="shared" si="467"/>
        <v>0</v>
      </c>
      <c r="AO94" s="46"/>
      <c r="AP94" s="35">
        <f t="shared" si="468"/>
        <v>0</v>
      </c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>
        <f t="shared" si="477"/>
        <v>0</v>
      </c>
      <c r="BJ94" s="35"/>
      <c r="BK94" s="35">
        <f t="shared" si="478"/>
        <v>0</v>
      </c>
      <c r="BL94" s="35"/>
      <c r="BM94" s="35">
        <f t="shared" si="479"/>
        <v>0</v>
      </c>
      <c r="BN94" s="35"/>
      <c r="BO94" s="35">
        <f t="shared" si="480"/>
        <v>0</v>
      </c>
      <c r="BP94" s="35"/>
      <c r="BQ94" s="35">
        <f t="shared" si="481"/>
        <v>0</v>
      </c>
      <c r="BR94" s="35"/>
      <c r="BS94" s="35">
        <f t="shared" si="482"/>
        <v>0</v>
      </c>
      <c r="BT94" s="46"/>
      <c r="BU94" s="35">
        <f t="shared" si="483"/>
        <v>0</v>
      </c>
      <c r="BV94" s="35"/>
      <c r="BW94" s="35"/>
      <c r="BX94" s="35"/>
      <c r="BY94" s="35"/>
      <c r="BZ94" s="35"/>
      <c r="CA94" s="35"/>
      <c r="CB94" s="35"/>
      <c r="CC94" s="35"/>
      <c r="CD94" s="35"/>
      <c r="CE94" s="35"/>
      <c r="CF94" s="35"/>
      <c r="CG94" s="35"/>
      <c r="CH94" s="35"/>
      <c r="CI94" s="35"/>
      <c r="CJ94" s="35"/>
      <c r="CK94" s="35"/>
      <c r="CL94" s="35">
        <f t="shared" si="490"/>
        <v>0</v>
      </c>
      <c r="CM94" s="35"/>
      <c r="CN94" s="35">
        <f t="shared" si="491"/>
        <v>0</v>
      </c>
      <c r="CO94" s="35"/>
      <c r="CP94" s="35">
        <f t="shared" si="492"/>
        <v>0</v>
      </c>
      <c r="CQ94" s="35"/>
      <c r="CR94" s="35">
        <f t="shared" si="493"/>
        <v>0</v>
      </c>
      <c r="CS94" s="46"/>
      <c r="CT94" s="35">
        <f t="shared" si="494"/>
        <v>0</v>
      </c>
      <c r="CU94" s="29" t="s">
        <v>214</v>
      </c>
      <c r="CV94" s="23" t="s">
        <v>49</v>
      </c>
      <c r="CW94" s="11"/>
    </row>
    <row r="95" spans="1:101" ht="56.25" x14ac:dyDescent="0.3">
      <c r="A95" s="1" t="s">
        <v>132</v>
      </c>
      <c r="B95" s="59" t="s">
        <v>36</v>
      </c>
      <c r="C95" s="6" t="s">
        <v>32</v>
      </c>
      <c r="D95" s="35">
        <v>18139.8</v>
      </c>
      <c r="E95" s="35">
        <v>-6406.3429999999998</v>
      </c>
      <c r="F95" s="35">
        <f t="shared" si="0"/>
        <v>11733.456999999999</v>
      </c>
      <c r="G95" s="35"/>
      <c r="H95" s="35">
        <f t="shared" si="451"/>
        <v>11733.456999999999</v>
      </c>
      <c r="I95" s="35"/>
      <c r="J95" s="35">
        <f t="shared" si="452"/>
        <v>11733.456999999999</v>
      </c>
      <c r="K95" s="35">
        <v>-8668.4629999999997</v>
      </c>
      <c r="L95" s="35">
        <f t="shared" si="453"/>
        <v>3064.9939999999988</v>
      </c>
      <c r="M95" s="35"/>
      <c r="N95" s="35">
        <f t="shared" si="454"/>
        <v>3064.9939999999988</v>
      </c>
      <c r="O95" s="78"/>
      <c r="P95" s="35">
        <f t="shared" si="455"/>
        <v>3064.9939999999988</v>
      </c>
      <c r="Q95" s="35"/>
      <c r="R95" s="35">
        <f t="shared" si="456"/>
        <v>3064.9939999999988</v>
      </c>
      <c r="S95" s="35"/>
      <c r="T95" s="35">
        <f t="shared" si="457"/>
        <v>3064.9939999999988</v>
      </c>
      <c r="U95" s="35"/>
      <c r="V95" s="35">
        <f t="shared" si="458"/>
        <v>3064.9939999999988</v>
      </c>
      <c r="W95" s="35"/>
      <c r="X95" s="35">
        <f t="shared" si="459"/>
        <v>3064.9939999999988</v>
      </c>
      <c r="Y95" s="35"/>
      <c r="Z95" s="35">
        <f t="shared" si="460"/>
        <v>3064.9939999999988</v>
      </c>
      <c r="AA95" s="35"/>
      <c r="AB95" s="35">
        <f t="shared" si="461"/>
        <v>3064.9939999999988</v>
      </c>
      <c r="AC95" s="35"/>
      <c r="AD95" s="35">
        <f t="shared" si="462"/>
        <v>3064.9939999999988</v>
      </c>
      <c r="AE95" s="35"/>
      <c r="AF95" s="35">
        <f t="shared" si="463"/>
        <v>3064.9939999999988</v>
      </c>
      <c r="AG95" s="35"/>
      <c r="AH95" s="35">
        <f t="shared" si="464"/>
        <v>3064.9939999999988</v>
      </c>
      <c r="AI95" s="35"/>
      <c r="AJ95" s="35">
        <f t="shared" si="465"/>
        <v>3064.9939999999988</v>
      </c>
      <c r="AK95" s="35"/>
      <c r="AL95" s="35">
        <f t="shared" si="466"/>
        <v>3064.9939999999988</v>
      </c>
      <c r="AM95" s="35"/>
      <c r="AN95" s="35">
        <f t="shared" si="467"/>
        <v>3064.9939999999988</v>
      </c>
      <c r="AO95" s="46"/>
      <c r="AP95" s="35">
        <f t="shared" si="468"/>
        <v>3064.9939999999988</v>
      </c>
      <c r="AQ95" s="35">
        <v>0</v>
      </c>
      <c r="AR95" s="35"/>
      <c r="AS95" s="35">
        <f t="shared" si="19"/>
        <v>0</v>
      </c>
      <c r="AT95" s="35"/>
      <c r="AU95" s="35">
        <f t="shared" si="470"/>
        <v>0</v>
      </c>
      <c r="AV95" s="35"/>
      <c r="AW95" s="35">
        <f t="shared" si="471"/>
        <v>0</v>
      </c>
      <c r="AX95" s="35"/>
      <c r="AY95" s="35">
        <f t="shared" si="472"/>
        <v>0</v>
      </c>
      <c r="AZ95" s="35"/>
      <c r="BA95" s="35">
        <f t="shared" si="473"/>
        <v>0</v>
      </c>
      <c r="BB95" s="35"/>
      <c r="BC95" s="35">
        <f t="shared" si="474"/>
        <v>0</v>
      </c>
      <c r="BD95" s="35"/>
      <c r="BE95" s="35">
        <f t="shared" si="475"/>
        <v>0</v>
      </c>
      <c r="BF95" s="35"/>
      <c r="BG95" s="35">
        <f t="shared" si="476"/>
        <v>0</v>
      </c>
      <c r="BH95" s="35"/>
      <c r="BI95" s="35">
        <f t="shared" si="477"/>
        <v>0</v>
      </c>
      <c r="BJ95" s="35"/>
      <c r="BK95" s="35">
        <f t="shared" si="478"/>
        <v>0</v>
      </c>
      <c r="BL95" s="35"/>
      <c r="BM95" s="35">
        <f t="shared" si="479"/>
        <v>0</v>
      </c>
      <c r="BN95" s="35"/>
      <c r="BO95" s="35">
        <f t="shared" si="480"/>
        <v>0</v>
      </c>
      <c r="BP95" s="35"/>
      <c r="BQ95" s="35">
        <f t="shared" si="481"/>
        <v>0</v>
      </c>
      <c r="BR95" s="35"/>
      <c r="BS95" s="35">
        <f t="shared" si="482"/>
        <v>0</v>
      </c>
      <c r="BT95" s="46"/>
      <c r="BU95" s="35">
        <f t="shared" si="483"/>
        <v>0</v>
      </c>
      <c r="BV95" s="35">
        <v>0</v>
      </c>
      <c r="BW95" s="35"/>
      <c r="BX95" s="35">
        <f t="shared" si="34"/>
        <v>0</v>
      </c>
      <c r="BY95" s="35"/>
      <c r="BZ95" s="35">
        <f t="shared" si="484"/>
        <v>0</v>
      </c>
      <c r="CA95" s="35"/>
      <c r="CB95" s="35">
        <f t="shared" si="485"/>
        <v>0</v>
      </c>
      <c r="CC95" s="35"/>
      <c r="CD95" s="35">
        <f t="shared" si="486"/>
        <v>0</v>
      </c>
      <c r="CE95" s="35"/>
      <c r="CF95" s="35">
        <f t="shared" si="487"/>
        <v>0</v>
      </c>
      <c r="CG95" s="35"/>
      <c r="CH95" s="35">
        <f t="shared" si="488"/>
        <v>0</v>
      </c>
      <c r="CI95" s="35"/>
      <c r="CJ95" s="35">
        <f t="shared" si="489"/>
        <v>0</v>
      </c>
      <c r="CK95" s="35"/>
      <c r="CL95" s="35">
        <f t="shared" si="490"/>
        <v>0</v>
      </c>
      <c r="CM95" s="35"/>
      <c r="CN95" s="35">
        <f t="shared" si="491"/>
        <v>0</v>
      </c>
      <c r="CO95" s="35"/>
      <c r="CP95" s="35">
        <f t="shared" si="492"/>
        <v>0</v>
      </c>
      <c r="CQ95" s="35"/>
      <c r="CR95" s="35">
        <f t="shared" si="493"/>
        <v>0</v>
      </c>
      <c r="CS95" s="46"/>
      <c r="CT95" s="35">
        <f t="shared" si="494"/>
        <v>0</v>
      </c>
      <c r="CU95" s="29" t="s">
        <v>215</v>
      </c>
      <c r="CW95" s="11"/>
    </row>
    <row r="96" spans="1:101" ht="56.25" hidden="1" x14ac:dyDescent="0.3">
      <c r="A96" s="96" t="s">
        <v>133</v>
      </c>
      <c r="B96" s="59" t="s">
        <v>87</v>
      </c>
      <c r="C96" s="6" t="s">
        <v>32</v>
      </c>
      <c r="D96" s="35">
        <v>20000</v>
      </c>
      <c r="E96" s="35">
        <v>4831.5</v>
      </c>
      <c r="F96" s="35">
        <f t="shared" si="0"/>
        <v>24831.5</v>
      </c>
      <c r="G96" s="35"/>
      <c r="H96" s="35">
        <f t="shared" si="451"/>
        <v>24831.5</v>
      </c>
      <c r="I96" s="35"/>
      <c r="J96" s="35">
        <f t="shared" si="452"/>
        <v>24831.5</v>
      </c>
      <c r="K96" s="35"/>
      <c r="L96" s="35">
        <f t="shared" si="453"/>
        <v>24831.5</v>
      </c>
      <c r="M96" s="35"/>
      <c r="N96" s="35">
        <f t="shared" si="454"/>
        <v>24831.5</v>
      </c>
      <c r="O96" s="78"/>
      <c r="P96" s="35">
        <f t="shared" si="455"/>
        <v>24831.5</v>
      </c>
      <c r="Q96" s="35"/>
      <c r="R96" s="35">
        <f t="shared" si="456"/>
        <v>24831.5</v>
      </c>
      <c r="S96" s="35"/>
      <c r="T96" s="35">
        <f t="shared" si="457"/>
        <v>24831.5</v>
      </c>
      <c r="U96" s="35"/>
      <c r="V96" s="35">
        <f t="shared" si="458"/>
        <v>24831.5</v>
      </c>
      <c r="W96" s="35"/>
      <c r="X96" s="35">
        <f t="shared" si="459"/>
        <v>24831.5</v>
      </c>
      <c r="Y96" s="35"/>
      <c r="Z96" s="35">
        <f t="shared" si="460"/>
        <v>24831.5</v>
      </c>
      <c r="AA96" s="35">
        <f>-24831.5</f>
        <v>-24831.5</v>
      </c>
      <c r="AB96" s="35">
        <f t="shared" si="461"/>
        <v>0</v>
      </c>
      <c r="AC96" s="35">
        <v>48.59</v>
      </c>
      <c r="AD96" s="35">
        <f t="shared" si="462"/>
        <v>48.59</v>
      </c>
      <c r="AE96" s="35">
        <v>-48.59</v>
      </c>
      <c r="AF96" s="35">
        <f t="shared" si="463"/>
        <v>0</v>
      </c>
      <c r="AG96" s="35"/>
      <c r="AH96" s="35">
        <f t="shared" si="464"/>
        <v>0</v>
      </c>
      <c r="AI96" s="35"/>
      <c r="AJ96" s="35">
        <f t="shared" si="465"/>
        <v>0</v>
      </c>
      <c r="AK96" s="35"/>
      <c r="AL96" s="35">
        <f t="shared" si="466"/>
        <v>0</v>
      </c>
      <c r="AM96" s="35"/>
      <c r="AN96" s="35">
        <f t="shared" si="467"/>
        <v>0</v>
      </c>
      <c r="AO96" s="46"/>
      <c r="AP96" s="35">
        <f t="shared" si="468"/>
        <v>0</v>
      </c>
      <c r="AQ96" s="35">
        <v>132806.1</v>
      </c>
      <c r="AR96" s="35">
        <v>27419.5</v>
      </c>
      <c r="AS96" s="35">
        <f t="shared" si="19"/>
        <v>160225.60000000001</v>
      </c>
      <c r="AT96" s="35"/>
      <c r="AU96" s="35">
        <f t="shared" si="470"/>
        <v>160225.60000000001</v>
      </c>
      <c r="AV96" s="35"/>
      <c r="AW96" s="35">
        <f t="shared" si="471"/>
        <v>160225.60000000001</v>
      </c>
      <c r="AX96" s="35"/>
      <c r="AY96" s="35">
        <f t="shared" si="472"/>
        <v>160225.60000000001</v>
      </c>
      <c r="AZ96" s="35"/>
      <c r="BA96" s="35">
        <f t="shared" si="473"/>
        <v>160225.60000000001</v>
      </c>
      <c r="BB96" s="35"/>
      <c r="BC96" s="35">
        <f t="shared" si="474"/>
        <v>160225.60000000001</v>
      </c>
      <c r="BD96" s="35"/>
      <c r="BE96" s="35">
        <f t="shared" si="475"/>
        <v>160225.60000000001</v>
      </c>
      <c r="BF96" s="35"/>
      <c r="BG96" s="35">
        <f t="shared" si="476"/>
        <v>160225.60000000001</v>
      </c>
      <c r="BH96" s="35">
        <f>-160225.6</f>
        <v>-160225.60000000001</v>
      </c>
      <c r="BI96" s="35">
        <f t="shared" si="477"/>
        <v>0</v>
      </c>
      <c r="BJ96" s="35">
        <v>37619.726999999999</v>
      </c>
      <c r="BK96" s="35">
        <f t="shared" si="478"/>
        <v>37619.726999999999</v>
      </c>
      <c r="BL96" s="35">
        <v>-37619.726999999999</v>
      </c>
      <c r="BM96" s="35">
        <f t="shared" si="479"/>
        <v>0</v>
      </c>
      <c r="BN96" s="35"/>
      <c r="BO96" s="35">
        <f t="shared" si="480"/>
        <v>0</v>
      </c>
      <c r="BP96" s="35"/>
      <c r="BQ96" s="35">
        <f t="shared" si="481"/>
        <v>0</v>
      </c>
      <c r="BR96" s="35"/>
      <c r="BS96" s="35">
        <f t="shared" si="482"/>
        <v>0</v>
      </c>
      <c r="BT96" s="46"/>
      <c r="BU96" s="35">
        <f t="shared" si="483"/>
        <v>0</v>
      </c>
      <c r="BV96" s="35">
        <v>0</v>
      </c>
      <c r="BW96" s="35"/>
      <c r="BX96" s="35">
        <f t="shared" si="34"/>
        <v>0</v>
      </c>
      <c r="BY96" s="35"/>
      <c r="BZ96" s="35">
        <f t="shared" si="484"/>
        <v>0</v>
      </c>
      <c r="CA96" s="35"/>
      <c r="CB96" s="35">
        <f t="shared" si="485"/>
        <v>0</v>
      </c>
      <c r="CC96" s="35"/>
      <c r="CD96" s="35">
        <f t="shared" si="486"/>
        <v>0</v>
      </c>
      <c r="CE96" s="35"/>
      <c r="CF96" s="35">
        <f t="shared" si="487"/>
        <v>0</v>
      </c>
      <c r="CG96" s="35"/>
      <c r="CH96" s="35">
        <f t="shared" si="488"/>
        <v>0</v>
      </c>
      <c r="CI96" s="35"/>
      <c r="CJ96" s="35">
        <f t="shared" si="489"/>
        <v>0</v>
      </c>
      <c r="CK96" s="35"/>
      <c r="CL96" s="35">
        <f t="shared" si="490"/>
        <v>0</v>
      </c>
      <c r="CM96" s="35"/>
      <c r="CN96" s="35">
        <f t="shared" si="491"/>
        <v>0</v>
      </c>
      <c r="CO96" s="35"/>
      <c r="CP96" s="35">
        <f t="shared" si="492"/>
        <v>0</v>
      </c>
      <c r="CQ96" s="35"/>
      <c r="CR96" s="35">
        <f t="shared" si="493"/>
        <v>0</v>
      </c>
      <c r="CS96" s="46"/>
      <c r="CT96" s="35">
        <f t="shared" si="494"/>
        <v>0</v>
      </c>
      <c r="CU96" s="29" t="s">
        <v>216</v>
      </c>
      <c r="CV96" s="23" t="s">
        <v>49</v>
      </c>
      <c r="CW96" s="11"/>
    </row>
    <row r="97" spans="1:101" ht="75" x14ac:dyDescent="0.3">
      <c r="A97" s="1" t="s">
        <v>133</v>
      </c>
      <c r="B97" s="59" t="s">
        <v>87</v>
      </c>
      <c r="C97" s="6" t="s">
        <v>38</v>
      </c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78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>
        <v>48.59</v>
      </c>
      <c r="AB97" s="35">
        <f t="shared" si="461"/>
        <v>48.59</v>
      </c>
      <c r="AC97" s="35">
        <v>-48.59</v>
      </c>
      <c r="AD97" s="35">
        <f t="shared" si="462"/>
        <v>0</v>
      </c>
      <c r="AE97" s="35">
        <v>48.59</v>
      </c>
      <c r="AF97" s="35">
        <f t="shared" si="463"/>
        <v>48.59</v>
      </c>
      <c r="AG97" s="35"/>
      <c r="AH97" s="35">
        <f t="shared" si="464"/>
        <v>48.59</v>
      </c>
      <c r="AI97" s="35"/>
      <c r="AJ97" s="35">
        <f t="shared" si="465"/>
        <v>48.59</v>
      </c>
      <c r="AK97" s="35"/>
      <c r="AL97" s="35">
        <f t="shared" si="466"/>
        <v>48.59</v>
      </c>
      <c r="AM97" s="35"/>
      <c r="AN97" s="35">
        <f t="shared" si="467"/>
        <v>48.59</v>
      </c>
      <c r="AO97" s="46"/>
      <c r="AP97" s="35">
        <f t="shared" si="468"/>
        <v>48.59</v>
      </c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>
        <v>37619.726999999999</v>
      </c>
      <c r="BI97" s="35">
        <f t="shared" si="477"/>
        <v>37619.726999999999</v>
      </c>
      <c r="BJ97" s="35">
        <v>-37619.726999999999</v>
      </c>
      <c r="BK97" s="35">
        <f t="shared" si="478"/>
        <v>0</v>
      </c>
      <c r="BL97" s="35">
        <v>37619.726999999999</v>
      </c>
      <c r="BM97" s="35">
        <f t="shared" si="479"/>
        <v>37619.726999999999</v>
      </c>
      <c r="BN97" s="35"/>
      <c r="BO97" s="35">
        <f t="shared" si="480"/>
        <v>37619.726999999999</v>
      </c>
      <c r="BP97" s="35"/>
      <c r="BQ97" s="35">
        <f t="shared" si="481"/>
        <v>37619.726999999999</v>
      </c>
      <c r="BR97" s="35"/>
      <c r="BS97" s="35">
        <f t="shared" si="482"/>
        <v>37619.726999999999</v>
      </c>
      <c r="BT97" s="46"/>
      <c r="BU97" s="35">
        <f t="shared" si="483"/>
        <v>37619.726999999999</v>
      </c>
      <c r="BV97" s="35"/>
      <c r="BW97" s="35"/>
      <c r="BX97" s="35"/>
      <c r="BY97" s="35"/>
      <c r="BZ97" s="35"/>
      <c r="CA97" s="35"/>
      <c r="CB97" s="35"/>
      <c r="CC97" s="35"/>
      <c r="CD97" s="35"/>
      <c r="CE97" s="35"/>
      <c r="CF97" s="35"/>
      <c r="CG97" s="35"/>
      <c r="CH97" s="35"/>
      <c r="CI97" s="35"/>
      <c r="CJ97" s="35"/>
      <c r="CK97" s="35"/>
      <c r="CL97" s="35">
        <f t="shared" si="490"/>
        <v>0</v>
      </c>
      <c r="CM97" s="35"/>
      <c r="CN97" s="35">
        <f t="shared" si="491"/>
        <v>0</v>
      </c>
      <c r="CO97" s="35"/>
      <c r="CP97" s="35">
        <f t="shared" si="492"/>
        <v>0</v>
      </c>
      <c r="CQ97" s="35"/>
      <c r="CR97" s="35">
        <f t="shared" si="493"/>
        <v>0</v>
      </c>
      <c r="CS97" s="46"/>
      <c r="CT97" s="35">
        <f t="shared" si="494"/>
        <v>0</v>
      </c>
      <c r="CU97" s="29" t="s">
        <v>216</v>
      </c>
      <c r="CW97" s="11"/>
    </row>
    <row r="98" spans="1:101" ht="56.25" x14ac:dyDescent="0.3">
      <c r="A98" s="1" t="s">
        <v>134</v>
      </c>
      <c r="B98" s="59" t="s">
        <v>89</v>
      </c>
      <c r="C98" s="6" t="s">
        <v>32</v>
      </c>
      <c r="D98" s="35">
        <v>2093</v>
      </c>
      <c r="E98" s="35"/>
      <c r="F98" s="35">
        <f t="shared" si="0"/>
        <v>2093</v>
      </c>
      <c r="G98" s="35"/>
      <c r="H98" s="35">
        <f t="shared" si="451"/>
        <v>2093</v>
      </c>
      <c r="I98" s="35"/>
      <c r="J98" s="35">
        <f t="shared" si="452"/>
        <v>2093</v>
      </c>
      <c r="K98" s="35"/>
      <c r="L98" s="35">
        <f t="shared" si="453"/>
        <v>2093</v>
      </c>
      <c r="M98" s="35"/>
      <c r="N98" s="35">
        <f t="shared" si="454"/>
        <v>2093</v>
      </c>
      <c r="O98" s="78"/>
      <c r="P98" s="35">
        <f t="shared" si="455"/>
        <v>2093</v>
      </c>
      <c r="Q98" s="35"/>
      <c r="R98" s="35">
        <f t="shared" si="456"/>
        <v>2093</v>
      </c>
      <c r="S98" s="35"/>
      <c r="T98" s="35">
        <f t="shared" si="457"/>
        <v>2093</v>
      </c>
      <c r="U98" s="35"/>
      <c r="V98" s="35">
        <f t="shared" si="458"/>
        <v>2093</v>
      </c>
      <c r="W98" s="35"/>
      <c r="X98" s="35">
        <f t="shared" si="459"/>
        <v>2093</v>
      </c>
      <c r="Y98" s="35"/>
      <c r="Z98" s="35">
        <f t="shared" si="460"/>
        <v>2093</v>
      </c>
      <c r="AA98" s="35"/>
      <c r="AB98" s="35">
        <f t="shared" si="461"/>
        <v>2093</v>
      </c>
      <c r="AC98" s="35"/>
      <c r="AD98" s="35">
        <f t="shared" si="462"/>
        <v>2093</v>
      </c>
      <c r="AE98" s="35"/>
      <c r="AF98" s="35">
        <f t="shared" si="463"/>
        <v>2093</v>
      </c>
      <c r="AG98" s="35"/>
      <c r="AH98" s="35">
        <f t="shared" si="464"/>
        <v>2093</v>
      </c>
      <c r="AI98" s="35"/>
      <c r="AJ98" s="35">
        <f t="shared" si="465"/>
        <v>2093</v>
      </c>
      <c r="AK98" s="35"/>
      <c r="AL98" s="35">
        <f t="shared" si="466"/>
        <v>2093</v>
      </c>
      <c r="AM98" s="35"/>
      <c r="AN98" s="35">
        <f t="shared" si="467"/>
        <v>2093</v>
      </c>
      <c r="AO98" s="46"/>
      <c r="AP98" s="35">
        <f t="shared" si="468"/>
        <v>2093</v>
      </c>
      <c r="AQ98" s="35">
        <v>38895</v>
      </c>
      <c r="AR98" s="35">
        <v>-38895</v>
      </c>
      <c r="AS98" s="35">
        <f t="shared" si="19"/>
        <v>0</v>
      </c>
      <c r="AT98" s="35"/>
      <c r="AU98" s="35">
        <f t="shared" si="470"/>
        <v>0</v>
      </c>
      <c r="AV98" s="35"/>
      <c r="AW98" s="35">
        <f t="shared" si="471"/>
        <v>0</v>
      </c>
      <c r="AX98" s="35"/>
      <c r="AY98" s="35">
        <f t="shared" si="472"/>
        <v>0</v>
      </c>
      <c r="AZ98" s="35"/>
      <c r="BA98" s="35">
        <f t="shared" si="473"/>
        <v>0</v>
      </c>
      <c r="BB98" s="35"/>
      <c r="BC98" s="35">
        <f t="shared" si="474"/>
        <v>0</v>
      </c>
      <c r="BD98" s="35"/>
      <c r="BE98" s="35">
        <f t="shared" si="475"/>
        <v>0</v>
      </c>
      <c r="BF98" s="35"/>
      <c r="BG98" s="35">
        <f t="shared" si="476"/>
        <v>0</v>
      </c>
      <c r="BH98" s="35"/>
      <c r="BI98" s="35">
        <f t="shared" si="477"/>
        <v>0</v>
      </c>
      <c r="BJ98" s="35"/>
      <c r="BK98" s="35">
        <f t="shared" si="478"/>
        <v>0</v>
      </c>
      <c r="BL98" s="35"/>
      <c r="BM98" s="35">
        <f t="shared" si="479"/>
        <v>0</v>
      </c>
      <c r="BN98" s="35"/>
      <c r="BO98" s="35">
        <f t="shared" si="480"/>
        <v>0</v>
      </c>
      <c r="BP98" s="35"/>
      <c r="BQ98" s="35">
        <f t="shared" si="481"/>
        <v>0</v>
      </c>
      <c r="BR98" s="35"/>
      <c r="BS98" s="35">
        <f t="shared" si="482"/>
        <v>0</v>
      </c>
      <c r="BT98" s="46"/>
      <c r="BU98" s="35">
        <f t="shared" si="483"/>
        <v>0</v>
      </c>
      <c r="BV98" s="35">
        <v>0</v>
      </c>
      <c r="BW98" s="35"/>
      <c r="BX98" s="35">
        <f t="shared" si="34"/>
        <v>0</v>
      </c>
      <c r="BY98" s="35"/>
      <c r="BZ98" s="35">
        <f t="shared" si="484"/>
        <v>0</v>
      </c>
      <c r="CA98" s="35"/>
      <c r="CB98" s="35">
        <f t="shared" si="485"/>
        <v>0</v>
      </c>
      <c r="CC98" s="35"/>
      <c r="CD98" s="35">
        <f t="shared" si="486"/>
        <v>0</v>
      </c>
      <c r="CE98" s="35"/>
      <c r="CF98" s="35">
        <f t="shared" si="487"/>
        <v>0</v>
      </c>
      <c r="CG98" s="35"/>
      <c r="CH98" s="35">
        <f t="shared" si="488"/>
        <v>0</v>
      </c>
      <c r="CI98" s="35"/>
      <c r="CJ98" s="35">
        <f t="shared" si="489"/>
        <v>0</v>
      </c>
      <c r="CK98" s="35"/>
      <c r="CL98" s="35">
        <f t="shared" si="490"/>
        <v>0</v>
      </c>
      <c r="CM98" s="35"/>
      <c r="CN98" s="35">
        <f t="shared" si="491"/>
        <v>0</v>
      </c>
      <c r="CO98" s="35"/>
      <c r="CP98" s="35">
        <f t="shared" si="492"/>
        <v>0</v>
      </c>
      <c r="CQ98" s="35"/>
      <c r="CR98" s="35">
        <f t="shared" si="493"/>
        <v>0</v>
      </c>
      <c r="CS98" s="46"/>
      <c r="CT98" s="35">
        <f t="shared" si="494"/>
        <v>0</v>
      </c>
      <c r="CU98" s="29" t="s">
        <v>217</v>
      </c>
      <c r="CW98" s="11"/>
    </row>
    <row r="99" spans="1:101" ht="75" x14ac:dyDescent="0.3">
      <c r="A99" s="1" t="s">
        <v>135</v>
      </c>
      <c r="B99" s="59" t="s">
        <v>37</v>
      </c>
      <c r="C99" s="6" t="s">
        <v>38</v>
      </c>
      <c r="D99" s="35">
        <v>6293</v>
      </c>
      <c r="E99" s="35">
        <v>2697</v>
      </c>
      <c r="F99" s="35">
        <f t="shared" si="0"/>
        <v>8990</v>
      </c>
      <c r="G99" s="35">
        <v>-6293</v>
      </c>
      <c r="H99" s="35">
        <f t="shared" si="451"/>
        <v>2697</v>
      </c>
      <c r="I99" s="35"/>
      <c r="J99" s="35">
        <f t="shared" si="452"/>
        <v>2697</v>
      </c>
      <c r="K99" s="35"/>
      <c r="L99" s="35">
        <f t="shared" si="453"/>
        <v>2697</v>
      </c>
      <c r="M99" s="35"/>
      <c r="N99" s="35">
        <f t="shared" si="454"/>
        <v>2697</v>
      </c>
      <c r="O99" s="78"/>
      <c r="P99" s="35">
        <f t="shared" si="455"/>
        <v>2697</v>
      </c>
      <c r="Q99" s="35"/>
      <c r="R99" s="35">
        <f t="shared" si="456"/>
        <v>2697</v>
      </c>
      <c r="S99" s="35"/>
      <c r="T99" s="35">
        <f t="shared" si="457"/>
        <v>2697</v>
      </c>
      <c r="U99" s="35"/>
      <c r="V99" s="35">
        <f t="shared" si="458"/>
        <v>2697</v>
      </c>
      <c r="W99" s="35"/>
      <c r="X99" s="35">
        <f t="shared" si="459"/>
        <v>2697</v>
      </c>
      <c r="Y99" s="35"/>
      <c r="Z99" s="35">
        <f t="shared" si="460"/>
        <v>2697</v>
      </c>
      <c r="AA99" s="35"/>
      <c r="AB99" s="35">
        <f t="shared" si="461"/>
        <v>2697</v>
      </c>
      <c r="AC99" s="35"/>
      <c r="AD99" s="35">
        <f t="shared" si="462"/>
        <v>2697</v>
      </c>
      <c r="AE99" s="35"/>
      <c r="AF99" s="35">
        <f t="shared" si="463"/>
        <v>2697</v>
      </c>
      <c r="AG99" s="35"/>
      <c r="AH99" s="35">
        <f t="shared" si="464"/>
        <v>2697</v>
      </c>
      <c r="AI99" s="35"/>
      <c r="AJ99" s="35">
        <f t="shared" si="465"/>
        <v>2697</v>
      </c>
      <c r="AK99" s="35"/>
      <c r="AL99" s="35">
        <f t="shared" si="466"/>
        <v>2697</v>
      </c>
      <c r="AM99" s="35"/>
      <c r="AN99" s="35">
        <f t="shared" si="467"/>
        <v>2697</v>
      </c>
      <c r="AO99" s="46"/>
      <c r="AP99" s="35">
        <f t="shared" si="468"/>
        <v>2697</v>
      </c>
      <c r="AQ99" s="35">
        <v>0</v>
      </c>
      <c r="AR99" s="35"/>
      <c r="AS99" s="35">
        <f t="shared" si="19"/>
        <v>0</v>
      </c>
      <c r="AT99" s="35">
        <v>6293</v>
      </c>
      <c r="AU99" s="35">
        <f t="shared" si="470"/>
        <v>6293</v>
      </c>
      <c r="AV99" s="35"/>
      <c r="AW99" s="35">
        <f t="shared" si="471"/>
        <v>6293</v>
      </c>
      <c r="AX99" s="35"/>
      <c r="AY99" s="35">
        <f t="shared" si="472"/>
        <v>6293</v>
      </c>
      <c r="AZ99" s="35"/>
      <c r="BA99" s="35">
        <f t="shared" si="473"/>
        <v>6293</v>
      </c>
      <c r="BB99" s="35"/>
      <c r="BC99" s="35">
        <f t="shared" si="474"/>
        <v>6293</v>
      </c>
      <c r="BD99" s="35"/>
      <c r="BE99" s="35">
        <f t="shared" si="475"/>
        <v>6293</v>
      </c>
      <c r="BF99" s="35"/>
      <c r="BG99" s="35">
        <f t="shared" si="476"/>
        <v>6293</v>
      </c>
      <c r="BH99" s="35"/>
      <c r="BI99" s="35">
        <f t="shared" si="477"/>
        <v>6293</v>
      </c>
      <c r="BJ99" s="35"/>
      <c r="BK99" s="35">
        <f t="shared" si="478"/>
        <v>6293</v>
      </c>
      <c r="BL99" s="35"/>
      <c r="BM99" s="35">
        <f t="shared" si="479"/>
        <v>6293</v>
      </c>
      <c r="BN99" s="35"/>
      <c r="BO99" s="35">
        <f t="shared" si="480"/>
        <v>6293</v>
      </c>
      <c r="BP99" s="35"/>
      <c r="BQ99" s="35">
        <f t="shared" si="481"/>
        <v>6293</v>
      </c>
      <c r="BR99" s="35"/>
      <c r="BS99" s="35">
        <f t="shared" si="482"/>
        <v>6293</v>
      </c>
      <c r="BT99" s="46"/>
      <c r="BU99" s="35">
        <f t="shared" si="483"/>
        <v>6293</v>
      </c>
      <c r="BV99" s="35">
        <v>0</v>
      </c>
      <c r="BW99" s="35"/>
      <c r="BX99" s="35">
        <f t="shared" si="34"/>
        <v>0</v>
      </c>
      <c r="BY99" s="35"/>
      <c r="BZ99" s="35">
        <f t="shared" si="484"/>
        <v>0</v>
      </c>
      <c r="CA99" s="35"/>
      <c r="CB99" s="35">
        <f t="shared" si="485"/>
        <v>0</v>
      </c>
      <c r="CC99" s="35"/>
      <c r="CD99" s="35">
        <f t="shared" si="486"/>
        <v>0</v>
      </c>
      <c r="CE99" s="35"/>
      <c r="CF99" s="35">
        <f t="shared" si="487"/>
        <v>0</v>
      </c>
      <c r="CG99" s="35"/>
      <c r="CH99" s="35">
        <f t="shared" si="488"/>
        <v>0</v>
      </c>
      <c r="CI99" s="35"/>
      <c r="CJ99" s="35">
        <f t="shared" si="489"/>
        <v>0</v>
      </c>
      <c r="CK99" s="35"/>
      <c r="CL99" s="35">
        <f t="shared" si="490"/>
        <v>0</v>
      </c>
      <c r="CM99" s="35"/>
      <c r="CN99" s="35">
        <f t="shared" si="491"/>
        <v>0</v>
      </c>
      <c r="CO99" s="35"/>
      <c r="CP99" s="35">
        <f t="shared" si="492"/>
        <v>0</v>
      </c>
      <c r="CQ99" s="35"/>
      <c r="CR99" s="35">
        <f t="shared" si="493"/>
        <v>0</v>
      </c>
      <c r="CS99" s="46"/>
      <c r="CT99" s="35">
        <f t="shared" si="494"/>
        <v>0</v>
      </c>
      <c r="CU99" s="29" t="s">
        <v>218</v>
      </c>
      <c r="CW99" s="11"/>
    </row>
    <row r="100" spans="1:101" ht="56.25" x14ac:dyDescent="0.3">
      <c r="A100" s="1" t="s">
        <v>136</v>
      </c>
      <c r="B100" s="59" t="s">
        <v>39</v>
      </c>
      <c r="C100" s="6" t="s">
        <v>32</v>
      </c>
      <c r="D100" s="35">
        <v>9350</v>
      </c>
      <c r="E100" s="35"/>
      <c r="F100" s="35">
        <f t="shared" si="0"/>
        <v>9350</v>
      </c>
      <c r="G100" s="35"/>
      <c r="H100" s="35">
        <f t="shared" si="451"/>
        <v>9350</v>
      </c>
      <c r="I100" s="35"/>
      <c r="J100" s="35">
        <f t="shared" si="452"/>
        <v>9350</v>
      </c>
      <c r="K100" s="35"/>
      <c r="L100" s="35">
        <f t="shared" si="453"/>
        <v>9350</v>
      </c>
      <c r="M100" s="35"/>
      <c r="N100" s="35">
        <f t="shared" si="454"/>
        <v>9350</v>
      </c>
      <c r="O100" s="78">
        <v>245.98699999999999</v>
      </c>
      <c r="P100" s="35">
        <f t="shared" si="455"/>
        <v>9595.9869999999992</v>
      </c>
      <c r="Q100" s="35"/>
      <c r="R100" s="35">
        <f t="shared" si="456"/>
        <v>9595.9869999999992</v>
      </c>
      <c r="S100" s="35"/>
      <c r="T100" s="35">
        <f t="shared" si="457"/>
        <v>9595.9869999999992</v>
      </c>
      <c r="U100" s="35"/>
      <c r="V100" s="35">
        <f t="shared" si="458"/>
        <v>9595.9869999999992</v>
      </c>
      <c r="W100" s="35"/>
      <c r="X100" s="35">
        <f t="shared" si="459"/>
        <v>9595.9869999999992</v>
      </c>
      <c r="Y100" s="35"/>
      <c r="Z100" s="35">
        <f t="shared" si="460"/>
        <v>9595.9869999999992</v>
      </c>
      <c r="AA100" s="35">
        <v>-245.98699999999999</v>
      </c>
      <c r="AB100" s="35">
        <f t="shared" si="461"/>
        <v>9350</v>
      </c>
      <c r="AC100" s="35"/>
      <c r="AD100" s="35">
        <f t="shared" si="462"/>
        <v>9350</v>
      </c>
      <c r="AE100" s="35"/>
      <c r="AF100" s="35">
        <f t="shared" si="463"/>
        <v>9350</v>
      </c>
      <c r="AG100" s="35"/>
      <c r="AH100" s="35">
        <f t="shared" si="464"/>
        <v>9350</v>
      </c>
      <c r="AI100" s="35"/>
      <c r="AJ100" s="35">
        <f t="shared" si="465"/>
        <v>9350</v>
      </c>
      <c r="AK100" s="35"/>
      <c r="AL100" s="35">
        <f t="shared" si="466"/>
        <v>9350</v>
      </c>
      <c r="AM100" s="35"/>
      <c r="AN100" s="35">
        <f t="shared" si="467"/>
        <v>9350</v>
      </c>
      <c r="AO100" s="46"/>
      <c r="AP100" s="35">
        <f t="shared" si="468"/>
        <v>9350</v>
      </c>
      <c r="AQ100" s="35">
        <v>0</v>
      </c>
      <c r="AR100" s="35"/>
      <c r="AS100" s="35">
        <f t="shared" si="19"/>
        <v>0</v>
      </c>
      <c r="AT100" s="35"/>
      <c r="AU100" s="35">
        <f t="shared" si="470"/>
        <v>0</v>
      </c>
      <c r="AV100" s="35"/>
      <c r="AW100" s="35">
        <f t="shared" si="471"/>
        <v>0</v>
      </c>
      <c r="AX100" s="35"/>
      <c r="AY100" s="35">
        <f t="shared" si="472"/>
        <v>0</v>
      </c>
      <c r="AZ100" s="35"/>
      <c r="BA100" s="35">
        <f t="shared" si="473"/>
        <v>0</v>
      </c>
      <c r="BB100" s="35"/>
      <c r="BC100" s="35">
        <f t="shared" si="474"/>
        <v>0</v>
      </c>
      <c r="BD100" s="35"/>
      <c r="BE100" s="35">
        <f t="shared" si="475"/>
        <v>0</v>
      </c>
      <c r="BF100" s="35"/>
      <c r="BG100" s="35">
        <f t="shared" si="476"/>
        <v>0</v>
      </c>
      <c r="BH100" s="35">
        <f>282.234+19629.054</f>
        <v>19911.288</v>
      </c>
      <c r="BI100" s="35">
        <f t="shared" si="477"/>
        <v>19911.288</v>
      </c>
      <c r="BJ100" s="35"/>
      <c r="BK100" s="35">
        <f t="shared" si="478"/>
        <v>19911.288</v>
      </c>
      <c r="BL100" s="35"/>
      <c r="BM100" s="35">
        <f t="shared" si="479"/>
        <v>19911.288</v>
      </c>
      <c r="BN100" s="35"/>
      <c r="BO100" s="35">
        <f t="shared" si="480"/>
        <v>19911.288</v>
      </c>
      <c r="BP100" s="35"/>
      <c r="BQ100" s="35">
        <f t="shared" si="481"/>
        <v>19911.288</v>
      </c>
      <c r="BR100" s="35"/>
      <c r="BS100" s="35">
        <f t="shared" si="482"/>
        <v>19911.288</v>
      </c>
      <c r="BT100" s="46"/>
      <c r="BU100" s="35">
        <f t="shared" si="483"/>
        <v>19911.288</v>
      </c>
      <c r="BV100" s="35">
        <v>0</v>
      </c>
      <c r="BW100" s="35"/>
      <c r="BX100" s="35">
        <f t="shared" si="34"/>
        <v>0</v>
      </c>
      <c r="BY100" s="35"/>
      <c r="BZ100" s="35">
        <f t="shared" si="484"/>
        <v>0</v>
      </c>
      <c r="CA100" s="35"/>
      <c r="CB100" s="35">
        <f t="shared" si="485"/>
        <v>0</v>
      </c>
      <c r="CC100" s="35"/>
      <c r="CD100" s="35">
        <f t="shared" si="486"/>
        <v>0</v>
      </c>
      <c r="CE100" s="35"/>
      <c r="CF100" s="35">
        <f t="shared" si="487"/>
        <v>0</v>
      </c>
      <c r="CG100" s="35"/>
      <c r="CH100" s="35">
        <f t="shared" si="488"/>
        <v>0</v>
      </c>
      <c r="CI100" s="35"/>
      <c r="CJ100" s="35">
        <f t="shared" si="489"/>
        <v>0</v>
      </c>
      <c r="CK100" s="35"/>
      <c r="CL100" s="35">
        <f t="shared" si="490"/>
        <v>0</v>
      </c>
      <c r="CM100" s="35"/>
      <c r="CN100" s="35">
        <f t="shared" si="491"/>
        <v>0</v>
      </c>
      <c r="CO100" s="35"/>
      <c r="CP100" s="35">
        <f t="shared" si="492"/>
        <v>0</v>
      </c>
      <c r="CQ100" s="35"/>
      <c r="CR100" s="35">
        <f t="shared" si="493"/>
        <v>0</v>
      </c>
      <c r="CS100" s="46"/>
      <c r="CT100" s="35">
        <f t="shared" si="494"/>
        <v>0</v>
      </c>
      <c r="CU100" s="29" t="s">
        <v>371</v>
      </c>
      <c r="CW100" s="11"/>
    </row>
    <row r="101" spans="1:101" ht="56.25" x14ac:dyDescent="0.3">
      <c r="A101" s="1" t="s">
        <v>137</v>
      </c>
      <c r="B101" s="59" t="s">
        <v>90</v>
      </c>
      <c r="C101" s="6" t="s">
        <v>32</v>
      </c>
      <c r="D101" s="35">
        <v>15288.6</v>
      </c>
      <c r="E101" s="35">
        <v>-15288.6</v>
      </c>
      <c r="F101" s="35">
        <f t="shared" si="0"/>
        <v>0</v>
      </c>
      <c r="G101" s="35"/>
      <c r="H101" s="35">
        <f t="shared" si="451"/>
        <v>0</v>
      </c>
      <c r="I101" s="35"/>
      <c r="J101" s="35">
        <f t="shared" si="452"/>
        <v>0</v>
      </c>
      <c r="K101" s="35"/>
      <c r="L101" s="35">
        <f t="shared" si="453"/>
        <v>0</v>
      </c>
      <c r="M101" s="35"/>
      <c r="N101" s="35">
        <f t="shared" si="454"/>
        <v>0</v>
      </c>
      <c r="O101" s="78"/>
      <c r="P101" s="35">
        <f t="shared" si="455"/>
        <v>0</v>
      </c>
      <c r="Q101" s="35"/>
      <c r="R101" s="35">
        <f t="shared" si="456"/>
        <v>0</v>
      </c>
      <c r="S101" s="35"/>
      <c r="T101" s="35">
        <f t="shared" si="457"/>
        <v>0</v>
      </c>
      <c r="U101" s="35"/>
      <c r="V101" s="35">
        <f t="shared" si="458"/>
        <v>0</v>
      </c>
      <c r="W101" s="35"/>
      <c r="X101" s="35">
        <f t="shared" si="459"/>
        <v>0</v>
      </c>
      <c r="Y101" s="35"/>
      <c r="Z101" s="35">
        <f t="shared" si="460"/>
        <v>0</v>
      </c>
      <c r="AA101" s="35"/>
      <c r="AB101" s="35">
        <f t="shared" si="461"/>
        <v>0</v>
      </c>
      <c r="AC101" s="35"/>
      <c r="AD101" s="35">
        <f t="shared" si="462"/>
        <v>0</v>
      </c>
      <c r="AE101" s="35"/>
      <c r="AF101" s="35">
        <f t="shared" si="463"/>
        <v>0</v>
      </c>
      <c r="AG101" s="35"/>
      <c r="AH101" s="35">
        <f t="shared" si="464"/>
        <v>0</v>
      </c>
      <c r="AI101" s="35"/>
      <c r="AJ101" s="35">
        <f t="shared" si="465"/>
        <v>0</v>
      </c>
      <c r="AK101" s="35"/>
      <c r="AL101" s="35">
        <f t="shared" si="466"/>
        <v>0</v>
      </c>
      <c r="AM101" s="35"/>
      <c r="AN101" s="35">
        <f t="shared" si="467"/>
        <v>0</v>
      </c>
      <c r="AO101" s="46"/>
      <c r="AP101" s="35">
        <f t="shared" si="468"/>
        <v>0</v>
      </c>
      <c r="AQ101" s="35">
        <v>100597.4</v>
      </c>
      <c r="AR101" s="35">
        <v>21932.6</v>
      </c>
      <c r="AS101" s="35">
        <f t="shared" si="19"/>
        <v>122530</v>
      </c>
      <c r="AT101" s="35">
        <v>-30245.838</v>
      </c>
      <c r="AU101" s="35">
        <f t="shared" si="470"/>
        <v>92284.161999999997</v>
      </c>
      <c r="AV101" s="35"/>
      <c r="AW101" s="35">
        <f t="shared" si="471"/>
        <v>92284.161999999997</v>
      </c>
      <c r="AX101" s="35"/>
      <c r="AY101" s="35">
        <f t="shared" si="472"/>
        <v>92284.161999999997</v>
      </c>
      <c r="AZ101" s="35"/>
      <c r="BA101" s="35">
        <f t="shared" si="473"/>
        <v>92284.161999999997</v>
      </c>
      <c r="BB101" s="35"/>
      <c r="BC101" s="35">
        <f t="shared" si="474"/>
        <v>92284.161999999997</v>
      </c>
      <c r="BD101" s="35">
        <v>-35084.171999999999</v>
      </c>
      <c r="BE101" s="35">
        <f t="shared" si="475"/>
        <v>57199.99</v>
      </c>
      <c r="BF101" s="35"/>
      <c r="BG101" s="35">
        <f t="shared" si="476"/>
        <v>57199.99</v>
      </c>
      <c r="BH101" s="35"/>
      <c r="BI101" s="35">
        <f t="shared" si="477"/>
        <v>57199.99</v>
      </c>
      <c r="BJ101" s="35"/>
      <c r="BK101" s="35">
        <f t="shared" si="478"/>
        <v>57199.99</v>
      </c>
      <c r="BL101" s="35"/>
      <c r="BM101" s="35">
        <f t="shared" si="479"/>
        <v>57199.99</v>
      </c>
      <c r="BN101" s="35"/>
      <c r="BO101" s="35">
        <f t="shared" si="480"/>
        <v>57199.99</v>
      </c>
      <c r="BP101" s="35"/>
      <c r="BQ101" s="35">
        <f t="shared" si="481"/>
        <v>57199.99</v>
      </c>
      <c r="BR101" s="35"/>
      <c r="BS101" s="35">
        <f t="shared" si="482"/>
        <v>57199.99</v>
      </c>
      <c r="BT101" s="46"/>
      <c r="BU101" s="35">
        <f t="shared" si="483"/>
        <v>57199.99</v>
      </c>
      <c r="BV101" s="35">
        <v>37000</v>
      </c>
      <c r="BW101" s="35"/>
      <c r="BX101" s="35">
        <f t="shared" si="34"/>
        <v>37000</v>
      </c>
      <c r="BY101" s="35">
        <v>30245.838</v>
      </c>
      <c r="BZ101" s="35">
        <f t="shared" si="484"/>
        <v>67245.838000000003</v>
      </c>
      <c r="CA101" s="35"/>
      <c r="CB101" s="35">
        <f t="shared" si="485"/>
        <v>67245.838000000003</v>
      </c>
      <c r="CC101" s="35"/>
      <c r="CD101" s="35">
        <f t="shared" si="486"/>
        <v>67245.838000000003</v>
      </c>
      <c r="CE101" s="35"/>
      <c r="CF101" s="35">
        <f t="shared" si="487"/>
        <v>67245.838000000003</v>
      </c>
      <c r="CG101" s="35"/>
      <c r="CH101" s="35">
        <f t="shared" si="488"/>
        <v>67245.838000000003</v>
      </c>
      <c r="CI101" s="35">
        <v>35084.171999999999</v>
      </c>
      <c r="CJ101" s="35">
        <f t="shared" si="489"/>
        <v>102330.01000000001</v>
      </c>
      <c r="CK101" s="35"/>
      <c r="CL101" s="35">
        <f t="shared" si="490"/>
        <v>102330.01000000001</v>
      </c>
      <c r="CM101" s="35"/>
      <c r="CN101" s="35">
        <f t="shared" si="491"/>
        <v>102330.01000000001</v>
      </c>
      <c r="CO101" s="35"/>
      <c r="CP101" s="35">
        <f t="shared" si="492"/>
        <v>102330.01000000001</v>
      </c>
      <c r="CQ101" s="35"/>
      <c r="CR101" s="35">
        <f t="shared" si="493"/>
        <v>102330.01000000001</v>
      </c>
      <c r="CS101" s="46"/>
      <c r="CT101" s="35">
        <f t="shared" si="494"/>
        <v>102330.01000000001</v>
      </c>
      <c r="CU101" s="29" t="s">
        <v>219</v>
      </c>
      <c r="CW101" s="11"/>
    </row>
    <row r="102" spans="1:101" ht="56.25" x14ac:dyDescent="0.3">
      <c r="A102" s="133" t="s">
        <v>138</v>
      </c>
      <c r="B102" s="146" t="s">
        <v>91</v>
      </c>
      <c r="C102" s="6" t="s">
        <v>32</v>
      </c>
      <c r="D102" s="35">
        <v>14760.4</v>
      </c>
      <c r="E102" s="35"/>
      <c r="F102" s="35">
        <f t="shared" si="0"/>
        <v>14760.4</v>
      </c>
      <c r="G102" s="35">
        <v>25454.12</v>
      </c>
      <c r="H102" s="35">
        <f t="shared" si="451"/>
        <v>40214.519999999997</v>
      </c>
      <c r="I102" s="35">
        <v>-685.54</v>
      </c>
      <c r="J102" s="35">
        <f t="shared" si="452"/>
        <v>39528.979999999996</v>
      </c>
      <c r="K102" s="35"/>
      <c r="L102" s="35">
        <f t="shared" si="453"/>
        <v>39528.979999999996</v>
      </c>
      <c r="M102" s="35"/>
      <c r="N102" s="35">
        <f t="shared" si="454"/>
        <v>39528.979999999996</v>
      </c>
      <c r="O102" s="78"/>
      <c r="P102" s="35">
        <f t="shared" si="455"/>
        <v>39528.979999999996</v>
      </c>
      <c r="Q102" s="35"/>
      <c r="R102" s="35">
        <f t="shared" si="456"/>
        <v>39528.979999999996</v>
      </c>
      <c r="S102" s="35"/>
      <c r="T102" s="35">
        <f t="shared" si="457"/>
        <v>39528.979999999996</v>
      </c>
      <c r="U102" s="35"/>
      <c r="V102" s="35">
        <f t="shared" si="458"/>
        <v>39528.979999999996</v>
      </c>
      <c r="W102" s="35"/>
      <c r="X102" s="35">
        <f t="shared" si="459"/>
        <v>39528.979999999996</v>
      </c>
      <c r="Y102" s="35"/>
      <c r="Z102" s="35">
        <f t="shared" si="460"/>
        <v>39528.979999999996</v>
      </c>
      <c r="AA102" s="35">
        <f>-34100.244</f>
        <v>-34100.243999999999</v>
      </c>
      <c r="AB102" s="35">
        <f t="shared" si="461"/>
        <v>5428.7359999999971</v>
      </c>
      <c r="AC102" s="35">
        <v>18842.655999999999</v>
      </c>
      <c r="AD102" s="35">
        <f t="shared" si="462"/>
        <v>24271.391999999996</v>
      </c>
      <c r="AE102" s="35">
        <v>-18842.655999999999</v>
      </c>
      <c r="AF102" s="35">
        <f t="shared" si="463"/>
        <v>5428.7359999999971</v>
      </c>
      <c r="AG102" s="35"/>
      <c r="AH102" s="35">
        <f t="shared" si="464"/>
        <v>5428.7359999999971</v>
      </c>
      <c r="AI102" s="35"/>
      <c r="AJ102" s="35">
        <f t="shared" si="465"/>
        <v>5428.7359999999971</v>
      </c>
      <c r="AK102" s="35"/>
      <c r="AL102" s="35">
        <f t="shared" si="466"/>
        <v>5428.7359999999971</v>
      </c>
      <c r="AM102" s="35"/>
      <c r="AN102" s="35">
        <f t="shared" si="467"/>
        <v>5428.7359999999971</v>
      </c>
      <c r="AO102" s="46"/>
      <c r="AP102" s="35">
        <f t="shared" si="468"/>
        <v>5428.7359999999971</v>
      </c>
      <c r="AQ102" s="35">
        <v>0</v>
      </c>
      <c r="AR102" s="35"/>
      <c r="AS102" s="35">
        <f t="shared" si="19"/>
        <v>0</v>
      </c>
      <c r="AT102" s="35">
        <v>232673.386</v>
      </c>
      <c r="AU102" s="35">
        <f t="shared" si="470"/>
        <v>232673.386</v>
      </c>
      <c r="AV102" s="35"/>
      <c r="AW102" s="35">
        <f t="shared" si="471"/>
        <v>232673.386</v>
      </c>
      <c r="AX102" s="35"/>
      <c r="AY102" s="35">
        <f t="shared" si="472"/>
        <v>232673.386</v>
      </c>
      <c r="AZ102" s="35"/>
      <c r="BA102" s="35">
        <f t="shared" si="473"/>
        <v>232673.386</v>
      </c>
      <c r="BB102" s="35"/>
      <c r="BC102" s="35">
        <f t="shared" si="474"/>
        <v>232673.386</v>
      </c>
      <c r="BD102" s="35"/>
      <c r="BE102" s="35">
        <f t="shared" si="475"/>
        <v>232673.386</v>
      </c>
      <c r="BF102" s="35"/>
      <c r="BG102" s="35">
        <f t="shared" si="476"/>
        <v>232673.386</v>
      </c>
      <c r="BH102" s="35">
        <f>-232673.386</f>
        <v>-232673.386</v>
      </c>
      <c r="BI102" s="35">
        <f t="shared" si="477"/>
        <v>0</v>
      </c>
      <c r="BJ102" s="35">
        <v>43835.578000000001</v>
      </c>
      <c r="BK102" s="35">
        <f t="shared" si="478"/>
        <v>43835.578000000001</v>
      </c>
      <c r="BL102" s="35">
        <v>-43835.578000000001</v>
      </c>
      <c r="BM102" s="35">
        <f t="shared" si="479"/>
        <v>0</v>
      </c>
      <c r="BN102" s="35"/>
      <c r="BO102" s="35">
        <f t="shared" si="480"/>
        <v>0</v>
      </c>
      <c r="BP102" s="35"/>
      <c r="BQ102" s="35">
        <f t="shared" si="481"/>
        <v>0</v>
      </c>
      <c r="BR102" s="35"/>
      <c r="BS102" s="35">
        <f t="shared" si="482"/>
        <v>0</v>
      </c>
      <c r="BT102" s="46"/>
      <c r="BU102" s="35">
        <f t="shared" si="483"/>
        <v>0</v>
      </c>
      <c r="BV102" s="35">
        <v>0</v>
      </c>
      <c r="BW102" s="35"/>
      <c r="BX102" s="35">
        <f t="shared" si="34"/>
        <v>0</v>
      </c>
      <c r="BY102" s="35">
        <v>20000</v>
      </c>
      <c r="BZ102" s="35">
        <f t="shared" si="484"/>
        <v>20000</v>
      </c>
      <c r="CA102" s="35"/>
      <c r="CB102" s="35">
        <f t="shared" si="485"/>
        <v>20000</v>
      </c>
      <c r="CC102" s="35"/>
      <c r="CD102" s="35">
        <f t="shared" si="486"/>
        <v>20000</v>
      </c>
      <c r="CE102" s="35"/>
      <c r="CF102" s="35">
        <f t="shared" si="487"/>
        <v>20000</v>
      </c>
      <c r="CG102" s="35"/>
      <c r="CH102" s="35">
        <f t="shared" si="488"/>
        <v>20000</v>
      </c>
      <c r="CI102" s="35"/>
      <c r="CJ102" s="35">
        <f t="shared" si="489"/>
        <v>20000</v>
      </c>
      <c r="CK102" s="35">
        <v>-20000</v>
      </c>
      <c r="CL102" s="35">
        <f t="shared" si="490"/>
        <v>0</v>
      </c>
      <c r="CM102" s="35"/>
      <c r="CN102" s="35">
        <f t="shared" si="491"/>
        <v>0</v>
      </c>
      <c r="CO102" s="35"/>
      <c r="CP102" s="35">
        <f t="shared" si="492"/>
        <v>0</v>
      </c>
      <c r="CQ102" s="35"/>
      <c r="CR102" s="35">
        <f t="shared" si="493"/>
        <v>0</v>
      </c>
      <c r="CS102" s="46"/>
      <c r="CT102" s="35">
        <f t="shared" si="494"/>
        <v>0</v>
      </c>
      <c r="CU102" s="29" t="s">
        <v>220</v>
      </c>
      <c r="CW102" s="11"/>
    </row>
    <row r="103" spans="1:101" ht="75" x14ac:dyDescent="0.3">
      <c r="A103" s="134"/>
      <c r="B103" s="136"/>
      <c r="C103" s="6" t="s">
        <v>38</v>
      </c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78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>
        <v>18842.655999999999</v>
      </c>
      <c r="AB103" s="35">
        <f t="shared" si="461"/>
        <v>18842.655999999999</v>
      </c>
      <c r="AC103" s="35">
        <v>-18842.655999999999</v>
      </c>
      <c r="AD103" s="35">
        <f t="shared" si="462"/>
        <v>0</v>
      </c>
      <c r="AE103" s="35">
        <v>18842.655999999999</v>
      </c>
      <c r="AF103" s="35">
        <f t="shared" si="463"/>
        <v>18842.655999999999</v>
      </c>
      <c r="AG103" s="35"/>
      <c r="AH103" s="35">
        <f t="shared" si="464"/>
        <v>18842.655999999999</v>
      </c>
      <c r="AI103" s="35"/>
      <c r="AJ103" s="35">
        <f t="shared" si="465"/>
        <v>18842.655999999999</v>
      </c>
      <c r="AK103" s="35"/>
      <c r="AL103" s="35">
        <f t="shared" si="466"/>
        <v>18842.655999999999</v>
      </c>
      <c r="AM103" s="35"/>
      <c r="AN103" s="35">
        <f t="shared" si="467"/>
        <v>18842.655999999999</v>
      </c>
      <c r="AO103" s="46"/>
      <c r="AP103" s="35">
        <f t="shared" si="468"/>
        <v>18842.655999999999</v>
      </c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>
        <v>43835.578000000001</v>
      </c>
      <c r="BI103" s="35">
        <f t="shared" si="477"/>
        <v>43835.578000000001</v>
      </c>
      <c r="BJ103" s="35">
        <v>-43835.578000000001</v>
      </c>
      <c r="BK103" s="35">
        <f t="shared" si="478"/>
        <v>0</v>
      </c>
      <c r="BL103" s="35">
        <v>43835.578000000001</v>
      </c>
      <c r="BM103" s="35">
        <f t="shared" si="479"/>
        <v>43835.578000000001</v>
      </c>
      <c r="BN103" s="35"/>
      <c r="BO103" s="35">
        <f t="shared" si="480"/>
        <v>43835.578000000001</v>
      </c>
      <c r="BP103" s="35"/>
      <c r="BQ103" s="35">
        <f t="shared" si="481"/>
        <v>43835.578000000001</v>
      </c>
      <c r="BR103" s="35"/>
      <c r="BS103" s="35">
        <f t="shared" si="482"/>
        <v>43835.578000000001</v>
      </c>
      <c r="BT103" s="46"/>
      <c r="BU103" s="35">
        <f t="shared" si="483"/>
        <v>43835.578000000001</v>
      </c>
      <c r="BV103" s="35"/>
      <c r="BW103" s="35"/>
      <c r="BX103" s="35"/>
      <c r="BY103" s="35"/>
      <c r="BZ103" s="35"/>
      <c r="CA103" s="35"/>
      <c r="CB103" s="35"/>
      <c r="CC103" s="35"/>
      <c r="CD103" s="35"/>
      <c r="CE103" s="35"/>
      <c r="CF103" s="35"/>
      <c r="CG103" s="35"/>
      <c r="CH103" s="35"/>
      <c r="CI103" s="35"/>
      <c r="CJ103" s="35"/>
      <c r="CK103" s="35"/>
      <c r="CL103" s="35">
        <f t="shared" si="490"/>
        <v>0</v>
      </c>
      <c r="CM103" s="35"/>
      <c r="CN103" s="35">
        <f t="shared" si="491"/>
        <v>0</v>
      </c>
      <c r="CO103" s="35"/>
      <c r="CP103" s="35">
        <f t="shared" si="492"/>
        <v>0</v>
      </c>
      <c r="CQ103" s="35"/>
      <c r="CR103" s="35">
        <f t="shared" si="493"/>
        <v>0</v>
      </c>
      <c r="CS103" s="46"/>
      <c r="CT103" s="35">
        <f t="shared" si="494"/>
        <v>0</v>
      </c>
      <c r="CU103" s="29" t="s">
        <v>220</v>
      </c>
      <c r="CW103" s="11"/>
    </row>
    <row r="104" spans="1:101" ht="56.25" x14ac:dyDescent="0.3">
      <c r="A104" s="1" t="s">
        <v>139</v>
      </c>
      <c r="B104" s="59" t="s">
        <v>31</v>
      </c>
      <c r="C104" s="6" t="s">
        <v>32</v>
      </c>
      <c r="D104" s="35">
        <v>110724.5</v>
      </c>
      <c r="E104" s="35"/>
      <c r="F104" s="35">
        <f t="shared" si="0"/>
        <v>110724.5</v>
      </c>
      <c r="G104" s="35">
        <v>-60759.125999999997</v>
      </c>
      <c r="H104" s="35">
        <f t="shared" si="451"/>
        <v>49965.374000000003</v>
      </c>
      <c r="I104" s="35"/>
      <c r="J104" s="35">
        <f t="shared" si="452"/>
        <v>49965.374000000003</v>
      </c>
      <c r="K104" s="35"/>
      <c r="L104" s="35">
        <f t="shared" si="453"/>
        <v>49965.374000000003</v>
      </c>
      <c r="M104" s="35"/>
      <c r="N104" s="35">
        <f t="shared" si="454"/>
        <v>49965.374000000003</v>
      </c>
      <c r="O104" s="78"/>
      <c r="P104" s="35">
        <f t="shared" si="455"/>
        <v>49965.374000000003</v>
      </c>
      <c r="Q104" s="35"/>
      <c r="R104" s="35">
        <f t="shared" si="456"/>
        <v>49965.374000000003</v>
      </c>
      <c r="S104" s="35"/>
      <c r="T104" s="35">
        <f t="shared" si="457"/>
        <v>49965.374000000003</v>
      </c>
      <c r="U104" s="35"/>
      <c r="V104" s="35">
        <f t="shared" si="458"/>
        <v>49965.374000000003</v>
      </c>
      <c r="W104" s="35"/>
      <c r="X104" s="35">
        <f t="shared" si="459"/>
        <v>49965.374000000003</v>
      </c>
      <c r="Y104" s="35"/>
      <c r="Z104" s="35">
        <f t="shared" si="460"/>
        <v>49965.374000000003</v>
      </c>
      <c r="AA104" s="35"/>
      <c r="AB104" s="35">
        <f t="shared" si="461"/>
        <v>49965.374000000003</v>
      </c>
      <c r="AC104" s="35"/>
      <c r="AD104" s="35">
        <f t="shared" si="462"/>
        <v>49965.374000000003</v>
      </c>
      <c r="AE104" s="35"/>
      <c r="AF104" s="35">
        <f t="shared" si="463"/>
        <v>49965.374000000003</v>
      </c>
      <c r="AG104" s="35"/>
      <c r="AH104" s="35">
        <f t="shared" si="464"/>
        <v>49965.374000000003</v>
      </c>
      <c r="AI104" s="35"/>
      <c r="AJ104" s="35">
        <f t="shared" si="465"/>
        <v>49965.374000000003</v>
      </c>
      <c r="AK104" s="35"/>
      <c r="AL104" s="35">
        <f t="shared" si="466"/>
        <v>49965.374000000003</v>
      </c>
      <c r="AM104" s="35">
        <v>-2906.5259999999998</v>
      </c>
      <c r="AN104" s="35">
        <f t="shared" si="467"/>
        <v>47058.848000000005</v>
      </c>
      <c r="AO104" s="46">
        <v>-1758.559</v>
      </c>
      <c r="AP104" s="35">
        <f t="shared" si="468"/>
        <v>45300.289000000004</v>
      </c>
      <c r="AQ104" s="35">
        <v>26057.3</v>
      </c>
      <c r="AR104" s="35"/>
      <c r="AS104" s="35">
        <f t="shared" si="19"/>
        <v>26057.3</v>
      </c>
      <c r="AT104" s="35">
        <v>-15409.605</v>
      </c>
      <c r="AU104" s="35">
        <f t="shared" si="470"/>
        <v>10647.695</v>
      </c>
      <c r="AV104" s="35"/>
      <c r="AW104" s="35">
        <f t="shared" si="471"/>
        <v>10647.695</v>
      </c>
      <c r="AX104" s="35"/>
      <c r="AY104" s="35">
        <f t="shared" si="472"/>
        <v>10647.695</v>
      </c>
      <c r="AZ104" s="35"/>
      <c r="BA104" s="35">
        <f t="shared" si="473"/>
        <v>10647.695</v>
      </c>
      <c r="BB104" s="35"/>
      <c r="BC104" s="35">
        <f t="shared" si="474"/>
        <v>10647.695</v>
      </c>
      <c r="BD104" s="35"/>
      <c r="BE104" s="35">
        <f t="shared" si="475"/>
        <v>10647.695</v>
      </c>
      <c r="BF104" s="35"/>
      <c r="BG104" s="35">
        <f t="shared" si="476"/>
        <v>10647.695</v>
      </c>
      <c r="BH104" s="35"/>
      <c r="BI104" s="35">
        <f t="shared" si="477"/>
        <v>10647.695</v>
      </c>
      <c r="BJ104" s="35"/>
      <c r="BK104" s="35">
        <f t="shared" si="478"/>
        <v>10647.695</v>
      </c>
      <c r="BL104" s="35"/>
      <c r="BM104" s="35">
        <f t="shared" si="479"/>
        <v>10647.695</v>
      </c>
      <c r="BN104" s="35"/>
      <c r="BO104" s="35">
        <f t="shared" si="480"/>
        <v>10647.695</v>
      </c>
      <c r="BP104" s="35"/>
      <c r="BQ104" s="35">
        <f t="shared" si="481"/>
        <v>10647.695</v>
      </c>
      <c r="BR104" s="35"/>
      <c r="BS104" s="35">
        <f t="shared" si="482"/>
        <v>10647.695</v>
      </c>
      <c r="BT104" s="46"/>
      <c r="BU104" s="35">
        <f t="shared" si="483"/>
        <v>10647.695</v>
      </c>
      <c r="BV104" s="35">
        <v>0</v>
      </c>
      <c r="BW104" s="35"/>
      <c r="BX104" s="35">
        <f t="shared" si="34"/>
        <v>0</v>
      </c>
      <c r="BY104" s="35"/>
      <c r="BZ104" s="35">
        <f t="shared" si="484"/>
        <v>0</v>
      </c>
      <c r="CA104" s="35"/>
      <c r="CB104" s="35">
        <f t="shared" si="485"/>
        <v>0</v>
      </c>
      <c r="CC104" s="35"/>
      <c r="CD104" s="35">
        <f t="shared" si="486"/>
        <v>0</v>
      </c>
      <c r="CE104" s="35"/>
      <c r="CF104" s="35">
        <f t="shared" si="487"/>
        <v>0</v>
      </c>
      <c r="CG104" s="35"/>
      <c r="CH104" s="35">
        <f t="shared" si="488"/>
        <v>0</v>
      </c>
      <c r="CI104" s="35"/>
      <c r="CJ104" s="35">
        <f t="shared" si="489"/>
        <v>0</v>
      </c>
      <c r="CK104" s="35"/>
      <c r="CL104" s="35">
        <f t="shared" si="490"/>
        <v>0</v>
      </c>
      <c r="CM104" s="35"/>
      <c r="CN104" s="35">
        <f t="shared" si="491"/>
        <v>0</v>
      </c>
      <c r="CO104" s="35"/>
      <c r="CP104" s="35">
        <f t="shared" si="492"/>
        <v>0</v>
      </c>
      <c r="CQ104" s="35"/>
      <c r="CR104" s="35">
        <f t="shared" si="493"/>
        <v>0</v>
      </c>
      <c r="CS104" s="46"/>
      <c r="CT104" s="35">
        <f t="shared" si="494"/>
        <v>0</v>
      </c>
      <c r="CU104" s="29" t="s">
        <v>221</v>
      </c>
      <c r="CW104" s="11"/>
    </row>
    <row r="105" spans="1:101" ht="56.25" x14ac:dyDescent="0.3">
      <c r="A105" s="133" t="s">
        <v>140</v>
      </c>
      <c r="B105" s="146" t="s">
        <v>374</v>
      </c>
      <c r="C105" s="6" t="s">
        <v>32</v>
      </c>
      <c r="D105" s="35">
        <v>4480</v>
      </c>
      <c r="E105" s="35"/>
      <c r="F105" s="35">
        <f t="shared" ref="F105:F185" si="526">D105+E105</f>
        <v>4480</v>
      </c>
      <c r="G105" s="35">
        <v>-630</v>
      </c>
      <c r="H105" s="35">
        <f t="shared" si="451"/>
        <v>3850</v>
      </c>
      <c r="I105" s="35">
        <v>630</v>
      </c>
      <c r="J105" s="35">
        <f t="shared" si="452"/>
        <v>4480</v>
      </c>
      <c r="K105" s="35"/>
      <c r="L105" s="35">
        <f t="shared" si="453"/>
        <v>4480</v>
      </c>
      <c r="M105" s="35"/>
      <c r="N105" s="35">
        <f t="shared" si="454"/>
        <v>4480</v>
      </c>
      <c r="O105" s="78"/>
      <c r="P105" s="35">
        <f t="shared" si="455"/>
        <v>4480</v>
      </c>
      <c r="Q105" s="35"/>
      <c r="R105" s="35">
        <f t="shared" si="456"/>
        <v>4480</v>
      </c>
      <c r="S105" s="35"/>
      <c r="T105" s="35">
        <f t="shared" si="457"/>
        <v>4480</v>
      </c>
      <c r="U105" s="35"/>
      <c r="V105" s="35">
        <f t="shared" si="458"/>
        <v>4480</v>
      </c>
      <c r="W105" s="35"/>
      <c r="X105" s="35">
        <f t="shared" si="459"/>
        <v>4480</v>
      </c>
      <c r="Y105" s="35"/>
      <c r="Z105" s="35">
        <f t="shared" si="460"/>
        <v>4480</v>
      </c>
      <c r="AA105" s="35">
        <v>-630</v>
      </c>
      <c r="AB105" s="35">
        <f t="shared" si="461"/>
        <v>3850</v>
      </c>
      <c r="AC105" s="35">
        <v>57.762</v>
      </c>
      <c r="AD105" s="35">
        <f t="shared" si="462"/>
        <v>3907.7620000000002</v>
      </c>
      <c r="AE105" s="35">
        <v>-57.762</v>
      </c>
      <c r="AF105" s="35">
        <f t="shared" si="463"/>
        <v>3850</v>
      </c>
      <c r="AG105" s="35"/>
      <c r="AH105" s="35">
        <f t="shared" si="464"/>
        <v>3850</v>
      </c>
      <c r="AI105" s="35"/>
      <c r="AJ105" s="35">
        <f t="shared" si="465"/>
        <v>3850</v>
      </c>
      <c r="AK105" s="35"/>
      <c r="AL105" s="35">
        <f t="shared" si="466"/>
        <v>3850</v>
      </c>
      <c r="AM105" s="35"/>
      <c r="AN105" s="35">
        <f t="shared" si="467"/>
        <v>3850</v>
      </c>
      <c r="AO105" s="46"/>
      <c r="AP105" s="35">
        <f t="shared" si="468"/>
        <v>3850</v>
      </c>
      <c r="AQ105" s="35">
        <v>52519.8</v>
      </c>
      <c r="AR105" s="35"/>
      <c r="AS105" s="35">
        <f t="shared" ref="AS105:AS185" si="527">AQ105+AR105</f>
        <v>52519.8</v>
      </c>
      <c r="AT105" s="35"/>
      <c r="AU105" s="35">
        <f t="shared" si="470"/>
        <v>52519.8</v>
      </c>
      <c r="AV105" s="35"/>
      <c r="AW105" s="35">
        <f t="shared" si="471"/>
        <v>52519.8</v>
      </c>
      <c r="AX105" s="35"/>
      <c r="AY105" s="35">
        <f t="shared" si="472"/>
        <v>52519.8</v>
      </c>
      <c r="AZ105" s="35"/>
      <c r="BA105" s="35">
        <f t="shared" si="473"/>
        <v>52519.8</v>
      </c>
      <c r="BB105" s="35"/>
      <c r="BC105" s="35">
        <f t="shared" si="474"/>
        <v>52519.8</v>
      </c>
      <c r="BD105" s="35"/>
      <c r="BE105" s="35">
        <f t="shared" si="475"/>
        <v>52519.8</v>
      </c>
      <c r="BF105" s="35"/>
      <c r="BG105" s="35">
        <f t="shared" si="476"/>
        <v>52519.8</v>
      </c>
      <c r="BH105" s="35">
        <v>-52519.8</v>
      </c>
      <c r="BI105" s="35">
        <f t="shared" si="477"/>
        <v>0</v>
      </c>
      <c r="BJ105" s="35">
        <v>49055.271999999997</v>
      </c>
      <c r="BK105" s="35">
        <f t="shared" si="478"/>
        <v>49055.271999999997</v>
      </c>
      <c r="BL105" s="35">
        <v>-49055.271999999997</v>
      </c>
      <c r="BM105" s="35">
        <f t="shared" si="479"/>
        <v>0</v>
      </c>
      <c r="BN105" s="35"/>
      <c r="BO105" s="35">
        <f t="shared" si="480"/>
        <v>0</v>
      </c>
      <c r="BP105" s="35"/>
      <c r="BQ105" s="35">
        <f t="shared" si="481"/>
        <v>0</v>
      </c>
      <c r="BR105" s="35"/>
      <c r="BS105" s="35">
        <f t="shared" si="482"/>
        <v>0</v>
      </c>
      <c r="BT105" s="46"/>
      <c r="BU105" s="35">
        <f t="shared" si="483"/>
        <v>0</v>
      </c>
      <c r="BV105" s="35">
        <v>0</v>
      </c>
      <c r="BW105" s="35"/>
      <c r="BX105" s="35">
        <f t="shared" ref="BX105:BX185" si="528">BV105+BW105</f>
        <v>0</v>
      </c>
      <c r="BY105" s="35"/>
      <c r="BZ105" s="35">
        <f t="shared" si="484"/>
        <v>0</v>
      </c>
      <c r="CA105" s="35"/>
      <c r="CB105" s="35">
        <f t="shared" si="485"/>
        <v>0</v>
      </c>
      <c r="CC105" s="35"/>
      <c r="CD105" s="35">
        <f t="shared" si="486"/>
        <v>0</v>
      </c>
      <c r="CE105" s="35"/>
      <c r="CF105" s="35">
        <f t="shared" si="487"/>
        <v>0</v>
      </c>
      <c r="CG105" s="35"/>
      <c r="CH105" s="35">
        <f t="shared" si="488"/>
        <v>0</v>
      </c>
      <c r="CI105" s="35"/>
      <c r="CJ105" s="35">
        <f t="shared" si="489"/>
        <v>0</v>
      </c>
      <c r="CK105" s="35"/>
      <c r="CL105" s="35">
        <f t="shared" si="490"/>
        <v>0</v>
      </c>
      <c r="CM105" s="35">
        <v>12263.817999999999</v>
      </c>
      <c r="CN105" s="35">
        <f t="shared" si="491"/>
        <v>12263.817999999999</v>
      </c>
      <c r="CO105" s="35">
        <v>-12263.817999999999</v>
      </c>
      <c r="CP105" s="35">
        <f t="shared" si="492"/>
        <v>0</v>
      </c>
      <c r="CQ105" s="35"/>
      <c r="CR105" s="35">
        <f t="shared" si="493"/>
        <v>0</v>
      </c>
      <c r="CS105" s="46"/>
      <c r="CT105" s="35">
        <f t="shared" si="494"/>
        <v>0</v>
      </c>
      <c r="CU105" s="29" t="s">
        <v>222</v>
      </c>
      <c r="CW105" s="11"/>
    </row>
    <row r="106" spans="1:101" ht="75" x14ac:dyDescent="0.3">
      <c r="A106" s="134"/>
      <c r="B106" s="136"/>
      <c r="C106" s="6" t="s">
        <v>38</v>
      </c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78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>
        <v>57.762</v>
      </c>
      <c r="AB106" s="35">
        <f t="shared" si="461"/>
        <v>57.762</v>
      </c>
      <c r="AC106" s="35">
        <v>-57.762</v>
      </c>
      <c r="AD106" s="35">
        <f t="shared" si="462"/>
        <v>0</v>
      </c>
      <c r="AE106" s="35">
        <v>57.762</v>
      </c>
      <c r="AF106" s="35">
        <f t="shared" si="463"/>
        <v>57.762</v>
      </c>
      <c r="AG106" s="35"/>
      <c r="AH106" s="35">
        <f t="shared" si="464"/>
        <v>57.762</v>
      </c>
      <c r="AI106" s="35"/>
      <c r="AJ106" s="35">
        <f t="shared" si="465"/>
        <v>57.762</v>
      </c>
      <c r="AK106" s="35"/>
      <c r="AL106" s="35">
        <f t="shared" si="466"/>
        <v>57.762</v>
      </c>
      <c r="AM106" s="35"/>
      <c r="AN106" s="35">
        <f t="shared" si="467"/>
        <v>57.762</v>
      </c>
      <c r="AO106" s="46"/>
      <c r="AP106" s="35">
        <f t="shared" si="468"/>
        <v>57.762</v>
      </c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>
        <v>49055.271999999997</v>
      </c>
      <c r="BI106" s="35">
        <f t="shared" si="477"/>
        <v>49055.271999999997</v>
      </c>
      <c r="BJ106" s="35">
        <v>-49055.271999999997</v>
      </c>
      <c r="BK106" s="35">
        <f t="shared" si="478"/>
        <v>0</v>
      </c>
      <c r="BL106" s="35">
        <v>49055.271999999997</v>
      </c>
      <c r="BM106" s="35">
        <f t="shared" si="479"/>
        <v>49055.271999999997</v>
      </c>
      <c r="BN106" s="35"/>
      <c r="BO106" s="35">
        <f t="shared" si="480"/>
        <v>49055.271999999997</v>
      </c>
      <c r="BP106" s="35"/>
      <c r="BQ106" s="35">
        <f t="shared" si="481"/>
        <v>49055.271999999997</v>
      </c>
      <c r="BR106" s="35"/>
      <c r="BS106" s="35">
        <f t="shared" si="482"/>
        <v>49055.271999999997</v>
      </c>
      <c r="BT106" s="46"/>
      <c r="BU106" s="35">
        <f t="shared" si="483"/>
        <v>49055.271999999997</v>
      </c>
      <c r="BV106" s="35"/>
      <c r="BW106" s="35"/>
      <c r="BX106" s="35"/>
      <c r="BY106" s="35"/>
      <c r="BZ106" s="35"/>
      <c r="CA106" s="35"/>
      <c r="CB106" s="35"/>
      <c r="CC106" s="35"/>
      <c r="CD106" s="35"/>
      <c r="CE106" s="35"/>
      <c r="CF106" s="35"/>
      <c r="CG106" s="35"/>
      <c r="CH106" s="35"/>
      <c r="CI106" s="35"/>
      <c r="CJ106" s="35"/>
      <c r="CK106" s="35">
        <v>12263.817999999999</v>
      </c>
      <c r="CL106" s="35">
        <f t="shared" si="490"/>
        <v>12263.817999999999</v>
      </c>
      <c r="CM106" s="35">
        <v>-12263.817999999999</v>
      </c>
      <c r="CN106" s="35">
        <f t="shared" si="491"/>
        <v>0</v>
      </c>
      <c r="CO106" s="35">
        <v>12263.817999999999</v>
      </c>
      <c r="CP106" s="35">
        <f t="shared" si="492"/>
        <v>12263.817999999999</v>
      </c>
      <c r="CQ106" s="35"/>
      <c r="CR106" s="35">
        <f t="shared" si="493"/>
        <v>12263.817999999999</v>
      </c>
      <c r="CS106" s="46"/>
      <c r="CT106" s="35">
        <f t="shared" si="494"/>
        <v>12263.817999999999</v>
      </c>
      <c r="CU106" s="29" t="s">
        <v>222</v>
      </c>
      <c r="CW106" s="11"/>
    </row>
    <row r="107" spans="1:101" ht="103.5" customHeight="1" x14ac:dyDescent="0.3">
      <c r="A107" s="1" t="s">
        <v>141</v>
      </c>
      <c r="B107" s="59" t="s">
        <v>40</v>
      </c>
      <c r="C107" s="6" t="s">
        <v>32</v>
      </c>
      <c r="D107" s="35">
        <v>37668.300000000003</v>
      </c>
      <c r="E107" s="35"/>
      <c r="F107" s="35">
        <f t="shared" si="526"/>
        <v>37668.300000000003</v>
      </c>
      <c r="G107" s="35">
        <f>7.018+35935.006</f>
        <v>35942.023999999998</v>
      </c>
      <c r="H107" s="35">
        <f t="shared" si="451"/>
        <v>73610.323999999993</v>
      </c>
      <c r="I107" s="35"/>
      <c r="J107" s="35">
        <f t="shared" si="452"/>
        <v>73610.323999999993</v>
      </c>
      <c r="K107" s="35"/>
      <c r="L107" s="35">
        <f t="shared" si="453"/>
        <v>73610.323999999993</v>
      </c>
      <c r="M107" s="35"/>
      <c r="N107" s="35">
        <f t="shared" si="454"/>
        <v>73610.323999999993</v>
      </c>
      <c r="O107" s="78"/>
      <c r="P107" s="35">
        <f t="shared" si="455"/>
        <v>73610.323999999993</v>
      </c>
      <c r="Q107" s="35"/>
      <c r="R107" s="35">
        <f t="shared" si="456"/>
        <v>73610.323999999993</v>
      </c>
      <c r="S107" s="35"/>
      <c r="T107" s="35">
        <f t="shared" si="457"/>
        <v>73610.323999999993</v>
      </c>
      <c r="U107" s="35"/>
      <c r="V107" s="35">
        <f t="shared" si="458"/>
        <v>73610.323999999993</v>
      </c>
      <c r="W107" s="35">
        <v>35084.171999999999</v>
      </c>
      <c r="X107" s="35">
        <f t="shared" si="459"/>
        <v>108694.49599999998</v>
      </c>
      <c r="Y107" s="35"/>
      <c r="Z107" s="35">
        <f t="shared" si="460"/>
        <v>108694.49599999998</v>
      </c>
      <c r="AA107" s="35"/>
      <c r="AB107" s="35">
        <f t="shared" si="461"/>
        <v>108694.49599999998</v>
      </c>
      <c r="AC107" s="35"/>
      <c r="AD107" s="35">
        <f t="shared" si="462"/>
        <v>108694.49599999998</v>
      </c>
      <c r="AE107" s="35"/>
      <c r="AF107" s="35">
        <f t="shared" si="463"/>
        <v>108694.49599999998</v>
      </c>
      <c r="AG107" s="35"/>
      <c r="AH107" s="35">
        <f t="shared" si="464"/>
        <v>108694.49599999998</v>
      </c>
      <c r="AI107" s="35">
        <v>-1353.848</v>
      </c>
      <c r="AJ107" s="35">
        <f t="shared" si="465"/>
        <v>107340.64799999999</v>
      </c>
      <c r="AK107" s="35"/>
      <c r="AL107" s="35">
        <f t="shared" si="466"/>
        <v>107340.64799999999</v>
      </c>
      <c r="AM107" s="35"/>
      <c r="AN107" s="35">
        <f t="shared" si="467"/>
        <v>107340.64799999999</v>
      </c>
      <c r="AO107" s="46"/>
      <c r="AP107" s="35">
        <f t="shared" si="468"/>
        <v>107340.64799999999</v>
      </c>
      <c r="AQ107" s="35">
        <v>0</v>
      </c>
      <c r="AR107" s="35"/>
      <c r="AS107" s="35">
        <f t="shared" si="527"/>
        <v>0</v>
      </c>
      <c r="AT107" s="35"/>
      <c r="AU107" s="35">
        <f t="shared" si="470"/>
        <v>0</v>
      </c>
      <c r="AV107" s="35"/>
      <c r="AW107" s="35">
        <f t="shared" si="471"/>
        <v>0</v>
      </c>
      <c r="AX107" s="35"/>
      <c r="AY107" s="35">
        <f t="shared" si="472"/>
        <v>0</v>
      </c>
      <c r="AZ107" s="35"/>
      <c r="BA107" s="35">
        <f t="shared" si="473"/>
        <v>0</v>
      </c>
      <c r="BB107" s="35"/>
      <c r="BC107" s="35">
        <f t="shared" si="474"/>
        <v>0</v>
      </c>
      <c r="BD107" s="35"/>
      <c r="BE107" s="35">
        <f t="shared" si="475"/>
        <v>0</v>
      </c>
      <c r="BF107" s="35"/>
      <c r="BG107" s="35">
        <f t="shared" si="476"/>
        <v>0</v>
      </c>
      <c r="BH107" s="35"/>
      <c r="BI107" s="35">
        <f t="shared" si="477"/>
        <v>0</v>
      </c>
      <c r="BJ107" s="35"/>
      <c r="BK107" s="35">
        <f t="shared" si="478"/>
        <v>0</v>
      </c>
      <c r="BL107" s="35"/>
      <c r="BM107" s="35">
        <f t="shared" si="479"/>
        <v>0</v>
      </c>
      <c r="BN107" s="35"/>
      <c r="BO107" s="35">
        <f t="shared" si="480"/>
        <v>0</v>
      </c>
      <c r="BP107" s="35"/>
      <c r="BQ107" s="35">
        <f t="shared" si="481"/>
        <v>0</v>
      </c>
      <c r="BR107" s="35"/>
      <c r="BS107" s="35">
        <f t="shared" si="482"/>
        <v>0</v>
      </c>
      <c r="BT107" s="46"/>
      <c r="BU107" s="35">
        <f t="shared" si="483"/>
        <v>0</v>
      </c>
      <c r="BV107" s="35">
        <v>0</v>
      </c>
      <c r="BW107" s="35"/>
      <c r="BX107" s="35">
        <f t="shared" si="528"/>
        <v>0</v>
      </c>
      <c r="BY107" s="35"/>
      <c r="BZ107" s="35">
        <f t="shared" si="484"/>
        <v>0</v>
      </c>
      <c r="CA107" s="35"/>
      <c r="CB107" s="35">
        <f t="shared" si="485"/>
        <v>0</v>
      </c>
      <c r="CC107" s="35"/>
      <c r="CD107" s="35">
        <f t="shared" si="486"/>
        <v>0</v>
      </c>
      <c r="CE107" s="35"/>
      <c r="CF107" s="35">
        <f t="shared" si="487"/>
        <v>0</v>
      </c>
      <c r="CG107" s="35"/>
      <c r="CH107" s="35">
        <f t="shared" si="488"/>
        <v>0</v>
      </c>
      <c r="CI107" s="35"/>
      <c r="CJ107" s="35">
        <f t="shared" si="489"/>
        <v>0</v>
      </c>
      <c r="CK107" s="35"/>
      <c r="CL107" s="35">
        <f t="shared" si="490"/>
        <v>0</v>
      </c>
      <c r="CM107" s="35"/>
      <c r="CN107" s="35">
        <f t="shared" si="491"/>
        <v>0</v>
      </c>
      <c r="CO107" s="35"/>
      <c r="CP107" s="35">
        <f t="shared" si="492"/>
        <v>0</v>
      </c>
      <c r="CQ107" s="35"/>
      <c r="CR107" s="35">
        <f t="shared" si="493"/>
        <v>0</v>
      </c>
      <c r="CS107" s="46"/>
      <c r="CT107" s="35">
        <f t="shared" si="494"/>
        <v>0</v>
      </c>
      <c r="CU107" s="29" t="s">
        <v>223</v>
      </c>
      <c r="CW107" s="11"/>
    </row>
    <row r="108" spans="1:101" ht="56.25" hidden="1" customHeight="1" x14ac:dyDescent="0.3">
      <c r="A108" s="1" t="s">
        <v>142</v>
      </c>
      <c r="B108" s="49" t="s">
        <v>92</v>
      </c>
      <c r="C108" s="6" t="s">
        <v>32</v>
      </c>
      <c r="D108" s="35">
        <v>45000</v>
      </c>
      <c r="E108" s="35">
        <v>-45000</v>
      </c>
      <c r="F108" s="35">
        <f t="shared" si="526"/>
        <v>0</v>
      </c>
      <c r="G108" s="35"/>
      <c r="H108" s="35">
        <f t="shared" si="451"/>
        <v>0</v>
      </c>
      <c r="I108" s="35"/>
      <c r="J108" s="35">
        <f t="shared" si="452"/>
        <v>0</v>
      </c>
      <c r="K108" s="35"/>
      <c r="L108" s="35">
        <f t="shared" si="453"/>
        <v>0</v>
      </c>
      <c r="M108" s="35"/>
      <c r="N108" s="35">
        <f t="shared" si="454"/>
        <v>0</v>
      </c>
      <c r="O108" s="78"/>
      <c r="P108" s="35">
        <f t="shared" si="455"/>
        <v>0</v>
      </c>
      <c r="Q108" s="35"/>
      <c r="R108" s="35">
        <f t="shared" si="456"/>
        <v>0</v>
      </c>
      <c r="S108" s="35"/>
      <c r="T108" s="35">
        <f t="shared" si="457"/>
        <v>0</v>
      </c>
      <c r="U108" s="35"/>
      <c r="V108" s="35">
        <f t="shared" si="458"/>
        <v>0</v>
      </c>
      <c r="W108" s="35"/>
      <c r="X108" s="35">
        <f t="shared" si="459"/>
        <v>0</v>
      </c>
      <c r="Y108" s="35"/>
      <c r="Z108" s="35">
        <f t="shared" si="460"/>
        <v>0</v>
      </c>
      <c r="AA108" s="35"/>
      <c r="AB108" s="35">
        <f t="shared" si="461"/>
        <v>0</v>
      </c>
      <c r="AC108" s="35"/>
      <c r="AD108" s="35">
        <f t="shared" si="462"/>
        <v>0</v>
      </c>
      <c r="AE108" s="35"/>
      <c r="AF108" s="35">
        <f t="shared" si="463"/>
        <v>0</v>
      </c>
      <c r="AG108" s="35"/>
      <c r="AH108" s="35">
        <f t="shared" si="464"/>
        <v>0</v>
      </c>
      <c r="AI108" s="35"/>
      <c r="AJ108" s="35">
        <f t="shared" si="465"/>
        <v>0</v>
      </c>
      <c r="AK108" s="35"/>
      <c r="AL108" s="35">
        <f t="shared" si="466"/>
        <v>0</v>
      </c>
      <c r="AM108" s="35"/>
      <c r="AN108" s="35">
        <f t="shared" si="467"/>
        <v>0</v>
      </c>
      <c r="AO108" s="46"/>
      <c r="AP108" s="35">
        <f t="shared" si="468"/>
        <v>0</v>
      </c>
      <c r="AQ108" s="35">
        <v>51669.599999999999</v>
      </c>
      <c r="AR108" s="35">
        <v>-51669.599999999999</v>
      </c>
      <c r="AS108" s="35">
        <f t="shared" si="527"/>
        <v>0</v>
      </c>
      <c r="AT108" s="35"/>
      <c r="AU108" s="35">
        <f t="shared" si="470"/>
        <v>0</v>
      </c>
      <c r="AV108" s="35"/>
      <c r="AW108" s="35">
        <f t="shared" si="471"/>
        <v>0</v>
      </c>
      <c r="AX108" s="35"/>
      <c r="AY108" s="35">
        <f t="shared" si="472"/>
        <v>0</v>
      </c>
      <c r="AZ108" s="35"/>
      <c r="BA108" s="35">
        <f t="shared" si="473"/>
        <v>0</v>
      </c>
      <c r="BB108" s="35"/>
      <c r="BC108" s="35">
        <f t="shared" si="474"/>
        <v>0</v>
      </c>
      <c r="BD108" s="35"/>
      <c r="BE108" s="35">
        <f t="shared" si="475"/>
        <v>0</v>
      </c>
      <c r="BF108" s="35"/>
      <c r="BG108" s="35">
        <f t="shared" si="476"/>
        <v>0</v>
      </c>
      <c r="BH108" s="35"/>
      <c r="BI108" s="35">
        <f t="shared" si="477"/>
        <v>0</v>
      </c>
      <c r="BJ108" s="35"/>
      <c r="BK108" s="35">
        <f t="shared" si="478"/>
        <v>0</v>
      </c>
      <c r="BL108" s="35"/>
      <c r="BM108" s="35">
        <f t="shared" si="479"/>
        <v>0</v>
      </c>
      <c r="BN108" s="35"/>
      <c r="BO108" s="35">
        <f t="shared" si="480"/>
        <v>0</v>
      </c>
      <c r="BP108" s="35"/>
      <c r="BQ108" s="35">
        <f t="shared" si="481"/>
        <v>0</v>
      </c>
      <c r="BR108" s="35"/>
      <c r="BS108" s="35">
        <f t="shared" si="482"/>
        <v>0</v>
      </c>
      <c r="BT108" s="46"/>
      <c r="BU108" s="35">
        <f t="shared" si="483"/>
        <v>0</v>
      </c>
      <c r="BV108" s="35">
        <v>0</v>
      </c>
      <c r="BW108" s="35"/>
      <c r="BX108" s="35">
        <f t="shared" si="528"/>
        <v>0</v>
      </c>
      <c r="BY108" s="35"/>
      <c r="BZ108" s="35">
        <f t="shared" si="484"/>
        <v>0</v>
      </c>
      <c r="CA108" s="35"/>
      <c r="CB108" s="35">
        <f t="shared" si="485"/>
        <v>0</v>
      </c>
      <c r="CC108" s="35"/>
      <c r="CD108" s="35">
        <f t="shared" si="486"/>
        <v>0</v>
      </c>
      <c r="CE108" s="35"/>
      <c r="CF108" s="35">
        <f t="shared" si="487"/>
        <v>0</v>
      </c>
      <c r="CG108" s="35"/>
      <c r="CH108" s="35">
        <f t="shared" si="488"/>
        <v>0</v>
      </c>
      <c r="CI108" s="35"/>
      <c r="CJ108" s="35">
        <f t="shared" si="489"/>
        <v>0</v>
      </c>
      <c r="CK108" s="35"/>
      <c r="CL108" s="35">
        <f t="shared" si="490"/>
        <v>0</v>
      </c>
      <c r="CM108" s="35"/>
      <c r="CN108" s="35">
        <f t="shared" si="491"/>
        <v>0</v>
      </c>
      <c r="CO108" s="35"/>
      <c r="CP108" s="35">
        <f t="shared" si="492"/>
        <v>0</v>
      </c>
      <c r="CQ108" s="35"/>
      <c r="CR108" s="35">
        <f t="shared" si="493"/>
        <v>0</v>
      </c>
      <c r="CS108" s="46"/>
      <c r="CT108" s="35">
        <f t="shared" si="494"/>
        <v>0</v>
      </c>
      <c r="CU108" s="29" t="s">
        <v>224</v>
      </c>
      <c r="CV108" s="23" t="s">
        <v>49</v>
      </c>
      <c r="CW108" s="11"/>
    </row>
    <row r="109" spans="1:101" ht="75" x14ac:dyDescent="0.3">
      <c r="A109" s="1" t="s">
        <v>142</v>
      </c>
      <c r="B109" s="53" t="s">
        <v>92</v>
      </c>
      <c r="C109" s="6" t="s">
        <v>38</v>
      </c>
      <c r="D109" s="34"/>
      <c r="E109" s="35">
        <v>45000</v>
      </c>
      <c r="F109" s="35">
        <f t="shared" si="526"/>
        <v>45000</v>
      </c>
      <c r="G109" s="35">
        <v>6293</v>
      </c>
      <c r="H109" s="35">
        <f t="shared" si="451"/>
        <v>51293</v>
      </c>
      <c r="I109" s="35"/>
      <c r="J109" s="35">
        <f t="shared" si="452"/>
        <v>51293</v>
      </c>
      <c r="K109" s="35"/>
      <c r="L109" s="35">
        <f t="shared" si="453"/>
        <v>51293</v>
      </c>
      <c r="M109" s="35"/>
      <c r="N109" s="35">
        <f t="shared" si="454"/>
        <v>51293</v>
      </c>
      <c r="O109" s="78"/>
      <c r="P109" s="35">
        <f t="shared" si="455"/>
        <v>51293</v>
      </c>
      <c r="Q109" s="35"/>
      <c r="R109" s="35">
        <f t="shared" si="456"/>
        <v>51293</v>
      </c>
      <c r="S109" s="35"/>
      <c r="T109" s="35">
        <f t="shared" si="457"/>
        <v>51293</v>
      </c>
      <c r="U109" s="35"/>
      <c r="V109" s="35">
        <f t="shared" si="458"/>
        <v>51293</v>
      </c>
      <c r="W109" s="35"/>
      <c r="X109" s="35">
        <f t="shared" si="459"/>
        <v>51293</v>
      </c>
      <c r="Y109" s="35"/>
      <c r="Z109" s="35">
        <f t="shared" si="460"/>
        <v>51293</v>
      </c>
      <c r="AA109" s="35"/>
      <c r="AB109" s="35">
        <f t="shared" si="461"/>
        <v>51293</v>
      </c>
      <c r="AC109" s="35"/>
      <c r="AD109" s="35">
        <f t="shared" si="462"/>
        <v>51293</v>
      </c>
      <c r="AE109" s="35"/>
      <c r="AF109" s="35">
        <f t="shared" si="463"/>
        <v>51293</v>
      </c>
      <c r="AG109" s="35"/>
      <c r="AH109" s="35">
        <f t="shared" si="464"/>
        <v>51293</v>
      </c>
      <c r="AI109" s="35"/>
      <c r="AJ109" s="35">
        <f t="shared" si="465"/>
        <v>51293</v>
      </c>
      <c r="AK109" s="35"/>
      <c r="AL109" s="35">
        <f t="shared" si="466"/>
        <v>51293</v>
      </c>
      <c r="AM109" s="35"/>
      <c r="AN109" s="35">
        <f t="shared" si="467"/>
        <v>51293</v>
      </c>
      <c r="AO109" s="46"/>
      <c r="AP109" s="35">
        <f t="shared" si="468"/>
        <v>51293</v>
      </c>
      <c r="AQ109" s="35"/>
      <c r="AR109" s="35">
        <v>51669.599999999999</v>
      </c>
      <c r="AS109" s="35">
        <f t="shared" si="527"/>
        <v>51669.599999999999</v>
      </c>
      <c r="AT109" s="35">
        <v>-6293</v>
      </c>
      <c r="AU109" s="35">
        <f t="shared" si="470"/>
        <v>45376.6</v>
      </c>
      <c r="AV109" s="35"/>
      <c r="AW109" s="35">
        <f t="shared" si="471"/>
        <v>45376.6</v>
      </c>
      <c r="AX109" s="35"/>
      <c r="AY109" s="35">
        <f t="shared" si="472"/>
        <v>45376.6</v>
      </c>
      <c r="AZ109" s="35"/>
      <c r="BA109" s="35">
        <f t="shared" si="473"/>
        <v>45376.6</v>
      </c>
      <c r="BB109" s="35"/>
      <c r="BC109" s="35">
        <f t="shared" si="474"/>
        <v>45376.6</v>
      </c>
      <c r="BD109" s="35"/>
      <c r="BE109" s="35">
        <f t="shared" si="475"/>
        <v>45376.6</v>
      </c>
      <c r="BF109" s="35"/>
      <c r="BG109" s="35">
        <f t="shared" si="476"/>
        <v>45376.6</v>
      </c>
      <c r="BH109" s="35"/>
      <c r="BI109" s="35">
        <f t="shared" si="477"/>
        <v>45376.6</v>
      </c>
      <c r="BJ109" s="35"/>
      <c r="BK109" s="35">
        <f t="shared" si="478"/>
        <v>45376.6</v>
      </c>
      <c r="BL109" s="35"/>
      <c r="BM109" s="35">
        <f t="shared" si="479"/>
        <v>45376.6</v>
      </c>
      <c r="BN109" s="35"/>
      <c r="BO109" s="35">
        <f t="shared" si="480"/>
        <v>45376.6</v>
      </c>
      <c r="BP109" s="35"/>
      <c r="BQ109" s="35">
        <f t="shared" si="481"/>
        <v>45376.6</v>
      </c>
      <c r="BR109" s="35"/>
      <c r="BS109" s="35">
        <f t="shared" si="482"/>
        <v>45376.6</v>
      </c>
      <c r="BT109" s="46"/>
      <c r="BU109" s="35">
        <f t="shared" si="483"/>
        <v>45376.6</v>
      </c>
      <c r="BV109" s="35"/>
      <c r="BW109" s="35"/>
      <c r="BX109" s="35">
        <f t="shared" si="528"/>
        <v>0</v>
      </c>
      <c r="BY109" s="35"/>
      <c r="BZ109" s="35">
        <f t="shared" si="484"/>
        <v>0</v>
      </c>
      <c r="CA109" s="35"/>
      <c r="CB109" s="35">
        <f t="shared" si="485"/>
        <v>0</v>
      </c>
      <c r="CC109" s="35"/>
      <c r="CD109" s="35">
        <f t="shared" si="486"/>
        <v>0</v>
      </c>
      <c r="CE109" s="35"/>
      <c r="CF109" s="35">
        <f t="shared" si="487"/>
        <v>0</v>
      </c>
      <c r="CG109" s="35"/>
      <c r="CH109" s="35">
        <f t="shared" si="488"/>
        <v>0</v>
      </c>
      <c r="CI109" s="35"/>
      <c r="CJ109" s="35">
        <f t="shared" si="489"/>
        <v>0</v>
      </c>
      <c r="CK109" s="35"/>
      <c r="CL109" s="35">
        <f t="shared" si="490"/>
        <v>0</v>
      </c>
      <c r="CM109" s="35"/>
      <c r="CN109" s="35">
        <f t="shared" si="491"/>
        <v>0</v>
      </c>
      <c r="CO109" s="35"/>
      <c r="CP109" s="35">
        <f t="shared" si="492"/>
        <v>0</v>
      </c>
      <c r="CQ109" s="35"/>
      <c r="CR109" s="35">
        <f t="shared" si="493"/>
        <v>0</v>
      </c>
      <c r="CS109" s="46"/>
      <c r="CT109" s="35">
        <f t="shared" si="494"/>
        <v>0</v>
      </c>
      <c r="CU109" s="29" t="s">
        <v>224</v>
      </c>
      <c r="CW109" s="11"/>
    </row>
    <row r="110" spans="1:101" ht="56.25" x14ac:dyDescent="0.3">
      <c r="A110" s="1" t="s">
        <v>143</v>
      </c>
      <c r="B110" s="59" t="s">
        <v>93</v>
      </c>
      <c r="C110" s="6" t="s">
        <v>32</v>
      </c>
      <c r="D110" s="34">
        <v>27873.5</v>
      </c>
      <c r="E110" s="35"/>
      <c r="F110" s="35">
        <f t="shared" si="526"/>
        <v>27873.5</v>
      </c>
      <c r="G110" s="35"/>
      <c r="H110" s="35">
        <f t="shared" si="451"/>
        <v>27873.5</v>
      </c>
      <c r="I110" s="35"/>
      <c r="J110" s="35">
        <f t="shared" si="452"/>
        <v>27873.5</v>
      </c>
      <c r="K110" s="35"/>
      <c r="L110" s="35">
        <f t="shared" si="453"/>
        <v>27873.5</v>
      </c>
      <c r="M110" s="35"/>
      <c r="N110" s="35">
        <f t="shared" si="454"/>
        <v>27873.5</v>
      </c>
      <c r="O110" s="78">
        <v>-245.98699999999999</v>
      </c>
      <c r="P110" s="35">
        <f t="shared" si="455"/>
        <v>27627.512999999999</v>
      </c>
      <c r="Q110" s="35"/>
      <c r="R110" s="35">
        <f t="shared" si="456"/>
        <v>27627.512999999999</v>
      </c>
      <c r="S110" s="35"/>
      <c r="T110" s="35">
        <f t="shared" si="457"/>
        <v>27627.512999999999</v>
      </c>
      <c r="U110" s="35"/>
      <c r="V110" s="35">
        <f t="shared" si="458"/>
        <v>27627.512999999999</v>
      </c>
      <c r="W110" s="35"/>
      <c r="X110" s="35">
        <f t="shared" si="459"/>
        <v>27627.512999999999</v>
      </c>
      <c r="Y110" s="35"/>
      <c r="Z110" s="35">
        <f t="shared" si="460"/>
        <v>27627.512999999999</v>
      </c>
      <c r="AA110" s="35"/>
      <c r="AB110" s="35">
        <f t="shared" si="461"/>
        <v>27627.512999999999</v>
      </c>
      <c r="AC110" s="35"/>
      <c r="AD110" s="35">
        <f t="shared" si="462"/>
        <v>27627.512999999999</v>
      </c>
      <c r="AE110" s="35">
        <v>-547.53</v>
      </c>
      <c r="AF110" s="35">
        <f t="shared" si="463"/>
        <v>27079.983</v>
      </c>
      <c r="AG110" s="35"/>
      <c r="AH110" s="35">
        <f t="shared" si="464"/>
        <v>27079.983</v>
      </c>
      <c r="AI110" s="35"/>
      <c r="AJ110" s="35">
        <f t="shared" si="465"/>
        <v>27079.983</v>
      </c>
      <c r="AK110" s="35"/>
      <c r="AL110" s="35">
        <f t="shared" si="466"/>
        <v>27079.983</v>
      </c>
      <c r="AM110" s="35"/>
      <c r="AN110" s="35">
        <f t="shared" si="467"/>
        <v>27079.983</v>
      </c>
      <c r="AO110" s="46"/>
      <c r="AP110" s="35">
        <f t="shared" si="468"/>
        <v>27079.983</v>
      </c>
      <c r="AQ110" s="35">
        <v>0</v>
      </c>
      <c r="AR110" s="35"/>
      <c r="AS110" s="35">
        <f t="shared" si="527"/>
        <v>0</v>
      </c>
      <c r="AT110" s="35"/>
      <c r="AU110" s="35">
        <f t="shared" si="470"/>
        <v>0</v>
      </c>
      <c r="AV110" s="35"/>
      <c r="AW110" s="35">
        <f t="shared" si="471"/>
        <v>0</v>
      </c>
      <c r="AX110" s="35"/>
      <c r="AY110" s="35">
        <f t="shared" si="472"/>
        <v>0</v>
      </c>
      <c r="AZ110" s="35"/>
      <c r="BA110" s="35">
        <f t="shared" si="473"/>
        <v>0</v>
      </c>
      <c r="BB110" s="35"/>
      <c r="BC110" s="35">
        <f t="shared" si="474"/>
        <v>0</v>
      </c>
      <c r="BD110" s="35"/>
      <c r="BE110" s="35">
        <f t="shared" si="475"/>
        <v>0</v>
      </c>
      <c r="BF110" s="35"/>
      <c r="BG110" s="35">
        <f t="shared" si="476"/>
        <v>0</v>
      </c>
      <c r="BH110" s="35"/>
      <c r="BI110" s="35">
        <f t="shared" si="477"/>
        <v>0</v>
      </c>
      <c r="BJ110" s="35"/>
      <c r="BK110" s="35">
        <f t="shared" si="478"/>
        <v>0</v>
      </c>
      <c r="BL110" s="35"/>
      <c r="BM110" s="35">
        <f t="shared" si="479"/>
        <v>0</v>
      </c>
      <c r="BN110" s="35"/>
      <c r="BO110" s="35">
        <f t="shared" si="480"/>
        <v>0</v>
      </c>
      <c r="BP110" s="35"/>
      <c r="BQ110" s="35">
        <f t="shared" si="481"/>
        <v>0</v>
      </c>
      <c r="BR110" s="35"/>
      <c r="BS110" s="35">
        <f t="shared" si="482"/>
        <v>0</v>
      </c>
      <c r="BT110" s="46"/>
      <c r="BU110" s="35">
        <f t="shared" si="483"/>
        <v>0</v>
      </c>
      <c r="BV110" s="35">
        <v>0</v>
      </c>
      <c r="BW110" s="35"/>
      <c r="BX110" s="35">
        <f t="shared" si="528"/>
        <v>0</v>
      </c>
      <c r="BY110" s="35"/>
      <c r="BZ110" s="35">
        <f t="shared" si="484"/>
        <v>0</v>
      </c>
      <c r="CA110" s="35"/>
      <c r="CB110" s="35">
        <f t="shared" si="485"/>
        <v>0</v>
      </c>
      <c r="CC110" s="35"/>
      <c r="CD110" s="35">
        <f t="shared" si="486"/>
        <v>0</v>
      </c>
      <c r="CE110" s="35"/>
      <c r="CF110" s="35">
        <f t="shared" si="487"/>
        <v>0</v>
      </c>
      <c r="CG110" s="35"/>
      <c r="CH110" s="35">
        <f t="shared" si="488"/>
        <v>0</v>
      </c>
      <c r="CI110" s="35"/>
      <c r="CJ110" s="35">
        <f t="shared" si="489"/>
        <v>0</v>
      </c>
      <c r="CK110" s="35"/>
      <c r="CL110" s="35">
        <f t="shared" si="490"/>
        <v>0</v>
      </c>
      <c r="CM110" s="35"/>
      <c r="CN110" s="35">
        <f t="shared" si="491"/>
        <v>0</v>
      </c>
      <c r="CO110" s="35"/>
      <c r="CP110" s="35">
        <f t="shared" si="492"/>
        <v>0</v>
      </c>
      <c r="CQ110" s="35"/>
      <c r="CR110" s="35">
        <f t="shared" si="493"/>
        <v>0</v>
      </c>
      <c r="CS110" s="46"/>
      <c r="CT110" s="35">
        <f t="shared" si="494"/>
        <v>0</v>
      </c>
      <c r="CU110" s="29" t="s">
        <v>225</v>
      </c>
      <c r="CW110" s="11"/>
    </row>
    <row r="111" spans="1:101" ht="56.25" x14ac:dyDescent="0.3">
      <c r="A111" s="1" t="s">
        <v>144</v>
      </c>
      <c r="B111" s="59" t="s">
        <v>128</v>
      </c>
      <c r="C111" s="6" t="s">
        <v>3</v>
      </c>
      <c r="D111" s="34">
        <f>D113+D114+D115</f>
        <v>1111422.8999999999</v>
      </c>
      <c r="E111" s="35">
        <f>E113+E114+E115</f>
        <v>-367677.39999999997</v>
      </c>
      <c r="F111" s="35">
        <f t="shared" si="526"/>
        <v>743745.5</v>
      </c>
      <c r="G111" s="35">
        <f>G113+G114+G115</f>
        <v>218956.44</v>
      </c>
      <c r="H111" s="35">
        <f t="shared" si="451"/>
        <v>962701.94</v>
      </c>
      <c r="I111" s="35">
        <f>I113+I114+I115</f>
        <v>2561.8420000000001</v>
      </c>
      <c r="J111" s="35">
        <f t="shared" si="452"/>
        <v>965263.78199999989</v>
      </c>
      <c r="K111" s="35">
        <f>K113+K114+K115</f>
        <v>0</v>
      </c>
      <c r="L111" s="35">
        <f t="shared" si="453"/>
        <v>965263.78199999989</v>
      </c>
      <c r="M111" s="35">
        <f>M113+M114+M115</f>
        <v>0</v>
      </c>
      <c r="N111" s="35">
        <f t="shared" si="454"/>
        <v>965263.78199999989</v>
      </c>
      <c r="O111" s="78">
        <f>O113+O114+O115</f>
        <v>56691.229000000007</v>
      </c>
      <c r="P111" s="35">
        <f t="shared" si="455"/>
        <v>1021955.0109999999</v>
      </c>
      <c r="Q111" s="35">
        <f>Q113+Q114+Q115</f>
        <v>1175.914</v>
      </c>
      <c r="R111" s="35">
        <f t="shared" si="456"/>
        <v>1023130.9249999999</v>
      </c>
      <c r="S111" s="35">
        <f>S113+S114+S115</f>
        <v>10868.319</v>
      </c>
      <c r="T111" s="35">
        <f t="shared" si="457"/>
        <v>1033999.2439999999</v>
      </c>
      <c r="U111" s="35">
        <f>U113+U114+U115</f>
        <v>202.001</v>
      </c>
      <c r="V111" s="35">
        <f t="shared" si="458"/>
        <v>1034201.245</v>
      </c>
      <c r="W111" s="35">
        <f>W113+W114+W115</f>
        <v>56218.447999999997</v>
      </c>
      <c r="X111" s="35">
        <f t="shared" si="459"/>
        <v>1090419.693</v>
      </c>
      <c r="Y111" s="35">
        <f>Y113+Y114+Y115</f>
        <v>432.96</v>
      </c>
      <c r="Z111" s="35">
        <f t="shared" si="460"/>
        <v>1090852.6529999999</v>
      </c>
      <c r="AA111" s="35">
        <f>AA113+AA114+AA115</f>
        <v>27321.378000000001</v>
      </c>
      <c r="AB111" s="35">
        <f t="shared" si="461"/>
        <v>1118174.031</v>
      </c>
      <c r="AC111" s="35">
        <f>AC113+AC114+AC115</f>
        <v>2278.2350000000001</v>
      </c>
      <c r="AD111" s="35">
        <f t="shared" si="462"/>
        <v>1120452.2660000001</v>
      </c>
      <c r="AE111" s="35">
        <f>AE113+AE114+AE115</f>
        <v>30000</v>
      </c>
      <c r="AF111" s="35">
        <f t="shared" si="463"/>
        <v>1150452.2660000001</v>
      </c>
      <c r="AG111" s="35">
        <f>AG113+AG114+AG115</f>
        <v>12720</v>
      </c>
      <c r="AH111" s="35">
        <f t="shared" si="464"/>
        <v>1163172.2660000001</v>
      </c>
      <c r="AI111" s="35">
        <f>AI113+AI114+AI115</f>
        <v>21794.523000000001</v>
      </c>
      <c r="AJ111" s="35">
        <f t="shared" si="465"/>
        <v>1184966.7890000001</v>
      </c>
      <c r="AK111" s="35">
        <f>AK113+AK114+AK115</f>
        <v>-21794.523000000001</v>
      </c>
      <c r="AL111" s="35">
        <f t="shared" si="466"/>
        <v>1163172.2660000001</v>
      </c>
      <c r="AM111" s="35">
        <f>AM113+AM114+AM115</f>
        <v>1433275.8129999998</v>
      </c>
      <c r="AN111" s="35">
        <f t="shared" si="467"/>
        <v>2596448.0789999999</v>
      </c>
      <c r="AO111" s="46">
        <f>AO113+AO114+AO115</f>
        <v>72076.684000000008</v>
      </c>
      <c r="AP111" s="35">
        <f t="shared" si="468"/>
        <v>2668524.7629999998</v>
      </c>
      <c r="AQ111" s="35">
        <f t="shared" ref="AQ111:BW111" si="529">AQ113+AQ114+AQ115</f>
        <v>4577948.6999999993</v>
      </c>
      <c r="AR111" s="35">
        <f t="shared" ref="AR111:AT111" si="530">AR113+AR114+AR115</f>
        <v>-1417383.4</v>
      </c>
      <c r="AS111" s="35">
        <f t="shared" si="527"/>
        <v>3160565.2999999993</v>
      </c>
      <c r="AT111" s="35">
        <f t="shared" si="530"/>
        <v>0</v>
      </c>
      <c r="AU111" s="35">
        <f t="shared" si="470"/>
        <v>3160565.2999999993</v>
      </c>
      <c r="AV111" s="35">
        <f t="shared" ref="AV111:AX111" si="531">AV113+AV114+AV115</f>
        <v>0</v>
      </c>
      <c r="AW111" s="35">
        <f t="shared" si="471"/>
        <v>3160565.2999999993</v>
      </c>
      <c r="AX111" s="35">
        <f t="shared" si="531"/>
        <v>0</v>
      </c>
      <c r="AY111" s="35">
        <f t="shared" si="472"/>
        <v>3160565.2999999993</v>
      </c>
      <c r="AZ111" s="35">
        <f t="shared" ref="AZ111:BB111" si="532">AZ113+AZ114+AZ115</f>
        <v>-196067.99800000002</v>
      </c>
      <c r="BA111" s="35">
        <f t="shared" si="473"/>
        <v>2964497.3019999992</v>
      </c>
      <c r="BB111" s="35">
        <f t="shared" si="532"/>
        <v>0</v>
      </c>
      <c r="BC111" s="35">
        <f t="shared" si="474"/>
        <v>2964497.3019999992</v>
      </c>
      <c r="BD111" s="35">
        <f t="shared" ref="BD111:BF111" si="533">BD113+BD114+BD115</f>
        <v>0</v>
      </c>
      <c r="BE111" s="35">
        <f t="shared" si="475"/>
        <v>2964497.3019999992</v>
      </c>
      <c r="BF111" s="35">
        <f t="shared" si="533"/>
        <v>0</v>
      </c>
      <c r="BG111" s="35">
        <f t="shared" si="476"/>
        <v>2964497.3019999992</v>
      </c>
      <c r="BH111" s="35">
        <f t="shared" ref="BH111:BJ111" si="534">BH113+BH114+BH115</f>
        <v>0</v>
      </c>
      <c r="BI111" s="35">
        <f t="shared" si="477"/>
        <v>2964497.3019999992</v>
      </c>
      <c r="BJ111" s="35">
        <f t="shared" si="534"/>
        <v>0</v>
      </c>
      <c r="BK111" s="35">
        <f t="shared" si="478"/>
        <v>2964497.3019999992</v>
      </c>
      <c r="BL111" s="35">
        <f t="shared" ref="BL111:BN111" si="535">BL113+BL114+BL115</f>
        <v>40863.512000000002</v>
      </c>
      <c r="BM111" s="35">
        <f t="shared" si="479"/>
        <v>3005360.8139999993</v>
      </c>
      <c r="BN111" s="35">
        <f t="shared" si="535"/>
        <v>0</v>
      </c>
      <c r="BO111" s="35">
        <f t="shared" si="480"/>
        <v>3005360.8139999993</v>
      </c>
      <c r="BP111" s="35">
        <f t="shared" ref="BP111:BR111" si="536">BP113+BP114+BP115</f>
        <v>0</v>
      </c>
      <c r="BQ111" s="35">
        <f t="shared" si="481"/>
        <v>3005360.8139999993</v>
      </c>
      <c r="BR111" s="35">
        <f t="shared" si="536"/>
        <v>-2443621.0999999996</v>
      </c>
      <c r="BS111" s="35">
        <f t="shared" si="482"/>
        <v>561739.71399999969</v>
      </c>
      <c r="BT111" s="46">
        <f t="shared" ref="BT111" si="537">BT113+BT114+BT115</f>
        <v>0</v>
      </c>
      <c r="BU111" s="35">
        <f t="shared" si="483"/>
        <v>561739.71399999969</v>
      </c>
      <c r="BV111" s="35">
        <f t="shared" si="529"/>
        <v>649689.69999999995</v>
      </c>
      <c r="BW111" s="35">
        <f t="shared" si="529"/>
        <v>0</v>
      </c>
      <c r="BX111" s="35">
        <f t="shared" si="528"/>
        <v>649689.69999999995</v>
      </c>
      <c r="BY111" s="35">
        <f t="shared" ref="BY111:CA111" si="538">BY113+BY114+BY115</f>
        <v>0</v>
      </c>
      <c r="BZ111" s="35">
        <f t="shared" si="484"/>
        <v>649689.69999999995</v>
      </c>
      <c r="CA111" s="35">
        <f t="shared" si="538"/>
        <v>0</v>
      </c>
      <c r="CB111" s="35">
        <f t="shared" si="485"/>
        <v>649689.69999999995</v>
      </c>
      <c r="CC111" s="35">
        <f t="shared" ref="CC111:CE111" si="539">CC113+CC114+CC115</f>
        <v>0</v>
      </c>
      <c r="CD111" s="35">
        <f t="shared" si="486"/>
        <v>649689.69999999995</v>
      </c>
      <c r="CE111" s="35">
        <f t="shared" si="539"/>
        <v>50423.485999999997</v>
      </c>
      <c r="CF111" s="35">
        <f t="shared" si="487"/>
        <v>700113.18599999999</v>
      </c>
      <c r="CG111" s="35">
        <f t="shared" ref="CG111:CI111" si="540">CG113+CG114+CG115</f>
        <v>0</v>
      </c>
      <c r="CH111" s="35">
        <f t="shared" si="488"/>
        <v>700113.18599999999</v>
      </c>
      <c r="CI111" s="35">
        <f t="shared" si="540"/>
        <v>0</v>
      </c>
      <c r="CJ111" s="35">
        <f t="shared" si="489"/>
        <v>700113.18599999999</v>
      </c>
      <c r="CK111" s="35">
        <f t="shared" ref="CK111:CM111" si="541">CK113+CK114+CK115</f>
        <v>0</v>
      </c>
      <c r="CL111" s="35">
        <f t="shared" si="490"/>
        <v>700113.18599999999</v>
      </c>
      <c r="CM111" s="35">
        <f t="shared" si="541"/>
        <v>-500000</v>
      </c>
      <c r="CN111" s="35">
        <f t="shared" si="491"/>
        <v>200113.18599999999</v>
      </c>
      <c r="CO111" s="35">
        <f t="shared" ref="CO111:CQ111" si="542">CO113+CO114+CO115</f>
        <v>0</v>
      </c>
      <c r="CP111" s="35">
        <f t="shared" si="492"/>
        <v>200113.18599999999</v>
      </c>
      <c r="CQ111" s="35">
        <f t="shared" si="542"/>
        <v>707416.9</v>
      </c>
      <c r="CR111" s="35">
        <f t="shared" si="493"/>
        <v>907530.08600000001</v>
      </c>
      <c r="CS111" s="46">
        <f t="shared" ref="CS111" si="543">CS113+CS114+CS115</f>
        <v>0</v>
      </c>
      <c r="CT111" s="35">
        <f t="shared" si="494"/>
        <v>907530.08600000001</v>
      </c>
      <c r="CU111" s="29"/>
      <c r="CW111" s="11"/>
    </row>
    <row r="112" spans="1:101" x14ac:dyDescent="0.3">
      <c r="A112" s="1"/>
      <c r="B112" s="7" t="s">
        <v>5</v>
      </c>
      <c r="C112" s="6"/>
      <c r="D112" s="34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78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46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  <c r="BL112" s="35"/>
      <c r="BM112" s="35"/>
      <c r="BN112" s="35"/>
      <c r="BO112" s="35"/>
      <c r="BP112" s="35"/>
      <c r="BQ112" s="35"/>
      <c r="BR112" s="35"/>
      <c r="BS112" s="35"/>
      <c r="BT112" s="46"/>
      <c r="BU112" s="35"/>
      <c r="BV112" s="35"/>
      <c r="BW112" s="35"/>
      <c r="BX112" s="35"/>
      <c r="BY112" s="35"/>
      <c r="BZ112" s="35"/>
      <c r="CA112" s="35"/>
      <c r="CB112" s="35"/>
      <c r="CC112" s="35"/>
      <c r="CD112" s="35"/>
      <c r="CE112" s="35"/>
      <c r="CF112" s="35"/>
      <c r="CG112" s="35"/>
      <c r="CH112" s="35"/>
      <c r="CI112" s="35"/>
      <c r="CJ112" s="35"/>
      <c r="CK112" s="35"/>
      <c r="CL112" s="35"/>
      <c r="CM112" s="35"/>
      <c r="CN112" s="35"/>
      <c r="CO112" s="35"/>
      <c r="CP112" s="35"/>
      <c r="CQ112" s="35"/>
      <c r="CR112" s="35"/>
      <c r="CS112" s="46"/>
      <c r="CT112" s="35"/>
      <c r="CU112" s="29"/>
      <c r="CW112" s="11"/>
    </row>
    <row r="113" spans="1:101" hidden="1" x14ac:dyDescent="0.3">
      <c r="A113" s="1"/>
      <c r="B113" s="5" t="s">
        <v>6</v>
      </c>
      <c r="C113" s="6"/>
      <c r="D113" s="35">
        <v>154571.4</v>
      </c>
      <c r="E113" s="35"/>
      <c r="F113" s="35">
        <f t="shared" si="526"/>
        <v>154571.4</v>
      </c>
      <c r="G113" s="35">
        <f>189570.112+36577.073-41360.692+34169.947</f>
        <v>218956.44</v>
      </c>
      <c r="H113" s="35">
        <f t="shared" ref="H113:H116" si="544">F113+G113</f>
        <v>373527.83999999997</v>
      </c>
      <c r="I113" s="35">
        <v>2561.8420000000001</v>
      </c>
      <c r="J113" s="35">
        <f t="shared" ref="J113:J116" si="545">H113+I113</f>
        <v>376089.68199999997</v>
      </c>
      <c r="K113" s="35"/>
      <c r="L113" s="35">
        <f t="shared" ref="L113:L116" si="546">J113+K113</f>
        <v>376089.68199999997</v>
      </c>
      <c r="M113" s="35"/>
      <c r="N113" s="35">
        <f t="shared" ref="N113:N116" si="547">L113+M113</f>
        <v>376089.68199999997</v>
      </c>
      <c r="O113" s="78">
        <f>48359.987-1056.8+1056.8</f>
        <v>48359.987000000001</v>
      </c>
      <c r="P113" s="35">
        <f t="shared" ref="P113:P116" si="548">N113+O113</f>
        <v>424449.66899999999</v>
      </c>
      <c r="Q113" s="35">
        <f>766.991+408.923</f>
        <v>1175.914</v>
      </c>
      <c r="R113" s="35">
        <f t="shared" ref="R113:R116" si="549">P113+Q113</f>
        <v>425625.58299999998</v>
      </c>
      <c r="S113" s="35">
        <v>10868.319</v>
      </c>
      <c r="T113" s="35">
        <f t="shared" ref="T113:T116" si="550">R113+S113</f>
        <v>436493.902</v>
      </c>
      <c r="U113" s="35">
        <v>202.001</v>
      </c>
      <c r="V113" s="35">
        <f t="shared" ref="V113:V116" si="551">T113+U113</f>
        <v>436695.90299999999</v>
      </c>
      <c r="W113" s="35">
        <v>56218.447999999997</v>
      </c>
      <c r="X113" s="35">
        <f t="shared" ref="X113:X116" si="552">V113+W113</f>
        <v>492914.35099999997</v>
      </c>
      <c r="Y113" s="35">
        <v>432.96</v>
      </c>
      <c r="Z113" s="35">
        <f t="shared" ref="Z113:Z116" si="553">X113+Y113</f>
        <v>493347.31099999999</v>
      </c>
      <c r="AA113" s="35">
        <v>27321.378000000001</v>
      </c>
      <c r="AB113" s="35">
        <f t="shared" ref="AB113:AB116" si="554">Z113+AA113</f>
        <v>520668.68900000001</v>
      </c>
      <c r="AC113" s="35">
        <f>2278.235</f>
        <v>2278.2350000000001</v>
      </c>
      <c r="AD113" s="35">
        <f t="shared" ref="AD113:AD116" si="555">AB113+AC113</f>
        <v>522946.924</v>
      </c>
      <c r="AE113" s="35">
        <v>30000</v>
      </c>
      <c r="AF113" s="35">
        <f t="shared" ref="AF113:AF116" si="556">AD113+AE113</f>
        <v>552946.924</v>
      </c>
      <c r="AG113" s="35">
        <v>12720</v>
      </c>
      <c r="AH113" s="35">
        <f t="shared" ref="AH113:AH116" si="557">AF113+AG113</f>
        <v>565666.924</v>
      </c>
      <c r="AI113" s="35">
        <v>21794.523000000001</v>
      </c>
      <c r="AJ113" s="35">
        <f t="shared" ref="AJ113:AJ116" si="558">AH113+AI113</f>
        <v>587461.44700000004</v>
      </c>
      <c r="AK113" s="35">
        <v>-21794.523000000001</v>
      </c>
      <c r="AL113" s="35">
        <f t="shared" ref="AL113:AL116" si="559">AJ113+AK113</f>
        <v>565666.924</v>
      </c>
      <c r="AM113" s="35">
        <f>41325.613</f>
        <v>41325.612999999998</v>
      </c>
      <c r="AN113" s="35">
        <f t="shared" ref="AN113:AN116" si="560">AL113+AM113</f>
        <v>606992.53700000001</v>
      </c>
      <c r="AO113" s="46">
        <f>-286.583+21794.523+50568.744</f>
        <v>72076.684000000008</v>
      </c>
      <c r="AP113" s="35">
        <f t="shared" ref="AP113:AP116" si="561">AN113+AO113</f>
        <v>679069.22100000002</v>
      </c>
      <c r="AQ113" s="35">
        <v>0</v>
      </c>
      <c r="AR113" s="35"/>
      <c r="AS113" s="35">
        <f t="shared" si="527"/>
        <v>0</v>
      </c>
      <c r="AT113" s="35"/>
      <c r="AU113" s="35">
        <f t="shared" ref="AU113:AU116" si="562">AS113+AT113</f>
        <v>0</v>
      </c>
      <c r="AV113" s="35"/>
      <c r="AW113" s="35">
        <f t="shared" ref="AW113:AW116" si="563">AU113+AV113</f>
        <v>0</v>
      </c>
      <c r="AX113" s="35"/>
      <c r="AY113" s="35">
        <f t="shared" ref="AY113:AY116" si="564">AW113+AX113</f>
        <v>0</v>
      </c>
      <c r="AZ113" s="35"/>
      <c r="BA113" s="35">
        <f t="shared" ref="BA113:BA116" si="565">AY113+AZ113</f>
        <v>0</v>
      </c>
      <c r="BB113" s="35"/>
      <c r="BC113" s="35">
        <f t="shared" ref="BC113:BC116" si="566">BA113+BB113</f>
        <v>0</v>
      </c>
      <c r="BD113" s="35"/>
      <c r="BE113" s="35">
        <f t="shared" ref="BE113:BE116" si="567">BC113+BD113</f>
        <v>0</v>
      </c>
      <c r="BF113" s="35"/>
      <c r="BG113" s="35">
        <f t="shared" ref="BG113:BG116" si="568">BE113+BF113</f>
        <v>0</v>
      </c>
      <c r="BH113" s="35"/>
      <c r="BI113" s="35">
        <f t="shared" ref="BI113:BI116" si="569">BG113+BH113</f>
        <v>0</v>
      </c>
      <c r="BJ113" s="35"/>
      <c r="BK113" s="35">
        <f t="shared" ref="BK113:BK116" si="570">BI113+BJ113</f>
        <v>0</v>
      </c>
      <c r="BL113" s="35">
        <v>40863.512000000002</v>
      </c>
      <c r="BM113" s="35">
        <f t="shared" ref="BM113:BM116" si="571">BK113+BL113</f>
        <v>40863.512000000002</v>
      </c>
      <c r="BN113" s="35"/>
      <c r="BO113" s="35">
        <f t="shared" ref="BO113:BO116" si="572">BM113+BN113</f>
        <v>40863.512000000002</v>
      </c>
      <c r="BP113" s="35"/>
      <c r="BQ113" s="35">
        <f t="shared" ref="BQ113:BQ116" si="573">BO113+BP113</f>
        <v>40863.512000000002</v>
      </c>
      <c r="BR113" s="35"/>
      <c r="BS113" s="35">
        <f t="shared" ref="BS113:BS116" si="574">BQ113+BR113</f>
        <v>40863.512000000002</v>
      </c>
      <c r="BT113" s="46"/>
      <c r="BU113" s="35">
        <f t="shared" ref="BU113:BU116" si="575">BS113+BT113</f>
        <v>40863.512000000002</v>
      </c>
      <c r="BV113" s="35">
        <v>500000</v>
      </c>
      <c r="BW113" s="35"/>
      <c r="BX113" s="35">
        <f t="shared" si="528"/>
        <v>500000</v>
      </c>
      <c r="BY113" s="35"/>
      <c r="BZ113" s="35">
        <f t="shared" ref="BZ113:BZ116" si="576">BX113+BY113</f>
        <v>500000</v>
      </c>
      <c r="CA113" s="35"/>
      <c r="CB113" s="35">
        <f t="shared" ref="CB113:CB116" si="577">BZ113+CA113</f>
        <v>500000</v>
      </c>
      <c r="CC113" s="35"/>
      <c r="CD113" s="35">
        <f t="shared" ref="CD113:CD116" si="578">CB113+CC113</f>
        <v>500000</v>
      </c>
      <c r="CE113" s="35"/>
      <c r="CF113" s="35">
        <f t="shared" ref="CF113:CF116" si="579">CD113+CE113</f>
        <v>500000</v>
      </c>
      <c r="CG113" s="35"/>
      <c r="CH113" s="35">
        <f t="shared" ref="CH113:CH116" si="580">CF113+CG113</f>
        <v>500000</v>
      </c>
      <c r="CI113" s="35"/>
      <c r="CJ113" s="35">
        <f t="shared" ref="CJ113:CJ116" si="581">CH113+CI113</f>
        <v>500000</v>
      </c>
      <c r="CK113" s="35"/>
      <c r="CL113" s="35">
        <f t="shared" ref="CL113:CL116" si="582">CJ113+CK113</f>
        <v>500000</v>
      </c>
      <c r="CM113" s="35">
        <v>-500000</v>
      </c>
      <c r="CN113" s="35">
        <f t="shared" ref="CN113:CN116" si="583">CL113+CM113</f>
        <v>0</v>
      </c>
      <c r="CO113" s="35"/>
      <c r="CP113" s="35">
        <f t="shared" ref="CP113:CP116" si="584">CN113+CO113</f>
        <v>0</v>
      </c>
      <c r="CQ113" s="35">
        <v>500000</v>
      </c>
      <c r="CR113" s="35">
        <f t="shared" ref="CR113:CR116" si="585">CP113+CQ113</f>
        <v>500000</v>
      </c>
      <c r="CS113" s="46"/>
      <c r="CT113" s="35">
        <f t="shared" ref="CT113:CT116" si="586">CR113+CS113</f>
        <v>500000</v>
      </c>
      <c r="CU113" s="29" t="s">
        <v>378</v>
      </c>
      <c r="CV113" s="23" t="s">
        <v>49</v>
      </c>
      <c r="CW113" s="11"/>
    </row>
    <row r="114" spans="1:101" x14ac:dyDescent="0.3">
      <c r="A114" s="1"/>
      <c r="B114" s="7" t="s">
        <v>12</v>
      </c>
      <c r="C114" s="6"/>
      <c r="D114" s="35">
        <v>91719.2</v>
      </c>
      <c r="E114" s="35"/>
      <c r="F114" s="35">
        <f t="shared" si="526"/>
        <v>91719.2</v>
      </c>
      <c r="G114" s="35"/>
      <c r="H114" s="35">
        <f t="shared" si="544"/>
        <v>91719.2</v>
      </c>
      <c r="I114" s="35"/>
      <c r="J114" s="35">
        <f t="shared" si="545"/>
        <v>91719.2</v>
      </c>
      <c r="K114" s="35"/>
      <c r="L114" s="35">
        <f t="shared" si="546"/>
        <v>91719.2</v>
      </c>
      <c r="M114" s="35"/>
      <c r="N114" s="35">
        <f t="shared" si="547"/>
        <v>91719.2</v>
      </c>
      <c r="O114" s="78">
        <v>1056.8</v>
      </c>
      <c r="P114" s="35">
        <f t="shared" si="548"/>
        <v>92776</v>
      </c>
      <c r="Q114" s="35"/>
      <c r="R114" s="35">
        <f t="shared" si="549"/>
        <v>92776</v>
      </c>
      <c r="S114" s="35"/>
      <c r="T114" s="35">
        <f t="shared" si="550"/>
        <v>92776</v>
      </c>
      <c r="U114" s="35"/>
      <c r="V114" s="35">
        <f t="shared" si="551"/>
        <v>92776</v>
      </c>
      <c r="W114" s="35"/>
      <c r="X114" s="35">
        <f t="shared" si="552"/>
        <v>92776</v>
      </c>
      <c r="Y114" s="35"/>
      <c r="Z114" s="35">
        <f t="shared" si="553"/>
        <v>92776</v>
      </c>
      <c r="AA114" s="35"/>
      <c r="AB114" s="35">
        <f t="shared" si="554"/>
        <v>92776</v>
      </c>
      <c r="AC114" s="35"/>
      <c r="AD114" s="35">
        <f t="shared" si="555"/>
        <v>92776</v>
      </c>
      <c r="AE114" s="35"/>
      <c r="AF114" s="35">
        <f t="shared" si="556"/>
        <v>92776</v>
      </c>
      <c r="AG114" s="35"/>
      <c r="AH114" s="35">
        <f t="shared" si="557"/>
        <v>92776</v>
      </c>
      <c r="AI114" s="35"/>
      <c r="AJ114" s="35">
        <f t="shared" si="558"/>
        <v>92776</v>
      </c>
      <c r="AK114" s="35"/>
      <c r="AL114" s="35">
        <f t="shared" si="559"/>
        <v>92776</v>
      </c>
      <c r="AM114" s="35">
        <v>-5286</v>
      </c>
      <c r="AN114" s="35">
        <f t="shared" si="560"/>
        <v>87490</v>
      </c>
      <c r="AO114" s="46"/>
      <c r="AP114" s="35">
        <f t="shared" si="561"/>
        <v>87490</v>
      </c>
      <c r="AQ114" s="35">
        <v>99793.1</v>
      </c>
      <c r="AR114" s="35"/>
      <c r="AS114" s="35">
        <f t="shared" si="527"/>
        <v>99793.1</v>
      </c>
      <c r="AT114" s="35"/>
      <c r="AU114" s="35">
        <f t="shared" si="562"/>
        <v>99793.1</v>
      </c>
      <c r="AV114" s="35"/>
      <c r="AW114" s="35">
        <f t="shared" si="563"/>
        <v>99793.1</v>
      </c>
      <c r="AX114" s="35"/>
      <c r="AY114" s="35">
        <f t="shared" si="564"/>
        <v>99793.1</v>
      </c>
      <c r="AZ114" s="35">
        <v>-75909.899000000005</v>
      </c>
      <c r="BA114" s="35">
        <f t="shared" si="565"/>
        <v>23883.201000000001</v>
      </c>
      <c r="BB114" s="35"/>
      <c r="BC114" s="35">
        <f t="shared" si="566"/>
        <v>23883.201000000001</v>
      </c>
      <c r="BD114" s="35"/>
      <c r="BE114" s="35">
        <f t="shared" si="567"/>
        <v>23883.201000000001</v>
      </c>
      <c r="BF114" s="35"/>
      <c r="BG114" s="35">
        <f t="shared" si="568"/>
        <v>23883.201000000001</v>
      </c>
      <c r="BH114" s="35"/>
      <c r="BI114" s="35">
        <f t="shared" si="569"/>
        <v>23883.201000000001</v>
      </c>
      <c r="BJ114" s="35"/>
      <c r="BK114" s="35">
        <f t="shared" si="570"/>
        <v>23883.201000000001</v>
      </c>
      <c r="BL114" s="35"/>
      <c r="BM114" s="35">
        <f t="shared" si="571"/>
        <v>23883.201000000001</v>
      </c>
      <c r="BN114" s="35"/>
      <c r="BO114" s="35">
        <f t="shared" si="572"/>
        <v>23883.201000000001</v>
      </c>
      <c r="BP114" s="35"/>
      <c r="BQ114" s="35">
        <f t="shared" si="573"/>
        <v>23883.201000000001</v>
      </c>
      <c r="BR114" s="35">
        <v>43884.2</v>
      </c>
      <c r="BS114" s="35">
        <f t="shared" si="574"/>
        <v>67767.400999999998</v>
      </c>
      <c r="BT114" s="46"/>
      <c r="BU114" s="35">
        <f t="shared" si="575"/>
        <v>67767.400999999998</v>
      </c>
      <c r="BV114" s="35">
        <v>149689.70000000001</v>
      </c>
      <c r="BW114" s="35"/>
      <c r="BX114" s="35">
        <f t="shared" si="528"/>
        <v>149689.70000000001</v>
      </c>
      <c r="BY114" s="35"/>
      <c r="BZ114" s="35">
        <f t="shared" si="576"/>
        <v>149689.70000000001</v>
      </c>
      <c r="CA114" s="35"/>
      <c r="CB114" s="35">
        <f t="shared" si="577"/>
        <v>149689.70000000001</v>
      </c>
      <c r="CC114" s="35"/>
      <c r="CD114" s="35">
        <f t="shared" si="578"/>
        <v>149689.70000000001</v>
      </c>
      <c r="CE114" s="35">
        <v>50423.485999999997</v>
      </c>
      <c r="CF114" s="35">
        <f t="shared" si="579"/>
        <v>200113.18600000002</v>
      </c>
      <c r="CG114" s="35"/>
      <c r="CH114" s="35">
        <f t="shared" si="580"/>
        <v>200113.18600000002</v>
      </c>
      <c r="CI114" s="35"/>
      <c r="CJ114" s="35">
        <f t="shared" si="581"/>
        <v>200113.18600000002</v>
      </c>
      <c r="CK114" s="35"/>
      <c r="CL114" s="35">
        <f t="shared" si="582"/>
        <v>200113.18600000002</v>
      </c>
      <c r="CM114" s="35"/>
      <c r="CN114" s="35">
        <f t="shared" si="583"/>
        <v>200113.18600000002</v>
      </c>
      <c r="CO114" s="35"/>
      <c r="CP114" s="35">
        <f t="shared" si="584"/>
        <v>200113.18600000002</v>
      </c>
      <c r="CQ114" s="35">
        <v>207416.9</v>
      </c>
      <c r="CR114" s="35">
        <f t="shared" si="585"/>
        <v>407530.08600000001</v>
      </c>
      <c r="CS114" s="46"/>
      <c r="CT114" s="35">
        <f t="shared" si="586"/>
        <v>407530.08600000001</v>
      </c>
      <c r="CU114" s="29" t="s">
        <v>339</v>
      </c>
      <c r="CW114" s="11"/>
    </row>
    <row r="115" spans="1:101" ht="37.5" x14ac:dyDescent="0.3">
      <c r="A115" s="1"/>
      <c r="B115" s="59" t="s">
        <v>26</v>
      </c>
      <c r="C115" s="59"/>
      <c r="D115" s="35">
        <v>865132.3</v>
      </c>
      <c r="E115" s="35">
        <f>-344676.8-23000.6</f>
        <v>-367677.39999999997</v>
      </c>
      <c r="F115" s="35">
        <f t="shared" si="526"/>
        <v>497454.90000000008</v>
      </c>
      <c r="G115" s="35"/>
      <c r="H115" s="35">
        <f t="shared" si="544"/>
        <v>497454.90000000008</v>
      </c>
      <c r="I115" s="35"/>
      <c r="J115" s="35">
        <f t="shared" si="545"/>
        <v>497454.90000000008</v>
      </c>
      <c r="K115" s="35"/>
      <c r="L115" s="35">
        <f t="shared" si="546"/>
        <v>497454.90000000008</v>
      </c>
      <c r="M115" s="35"/>
      <c r="N115" s="35">
        <f t="shared" si="547"/>
        <v>497454.90000000008</v>
      </c>
      <c r="O115" s="78">
        <v>7274.442</v>
      </c>
      <c r="P115" s="35">
        <f t="shared" si="548"/>
        <v>504729.34200000006</v>
      </c>
      <c r="Q115" s="35"/>
      <c r="R115" s="35">
        <f t="shared" si="549"/>
        <v>504729.34200000006</v>
      </c>
      <c r="S115" s="35"/>
      <c r="T115" s="35">
        <f t="shared" si="550"/>
        <v>504729.34200000006</v>
      </c>
      <c r="U115" s="35"/>
      <c r="V115" s="35">
        <f t="shared" si="551"/>
        <v>504729.34200000006</v>
      </c>
      <c r="W115" s="35"/>
      <c r="X115" s="35">
        <f t="shared" si="552"/>
        <v>504729.34200000006</v>
      </c>
      <c r="Y115" s="35"/>
      <c r="Z115" s="35">
        <f t="shared" si="553"/>
        <v>504729.34200000006</v>
      </c>
      <c r="AA115" s="35"/>
      <c r="AB115" s="35">
        <f t="shared" si="554"/>
        <v>504729.34200000006</v>
      </c>
      <c r="AC115" s="35"/>
      <c r="AD115" s="35">
        <f t="shared" si="555"/>
        <v>504729.34200000006</v>
      </c>
      <c r="AE115" s="35"/>
      <c r="AF115" s="35">
        <f t="shared" si="556"/>
        <v>504729.34200000006</v>
      </c>
      <c r="AG115" s="35"/>
      <c r="AH115" s="35">
        <f t="shared" si="557"/>
        <v>504729.34200000006</v>
      </c>
      <c r="AI115" s="35"/>
      <c r="AJ115" s="35">
        <f t="shared" si="558"/>
        <v>504729.34200000006</v>
      </c>
      <c r="AK115" s="35"/>
      <c r="AL115" s="35">
        <f t="shared" si="559"/>
        <v>504729.34200000006</v>
      </c>
      <c r="AM115" s="35">
        <v>1397236.2</v>
      </c>
      <c r="AN115" s="35">
        <f t="shared" si="560"/>
        <v>1901965.5419999999</v>
      </c>
      <c r="AO115" s="46"/>
      <c r="AP115" s="35">
        <f t="shared" si="561"/>
        <v>1901965.5419999999</v>
      </c>
      <c r="AQ115" s="35">
        <v>4478155.5999999996</v>
      </c>
      <c r="AR115" s="35">
        <f>-250718.5-1166664.9</f>
        <v>-1417383.4</v>
      </c>
      <c r="AS115" s="35">
        <f t="shared" si="527"/>
        <v>3060772.1999999997</v>
      </c>
      <c r="AT115" s="35"/>
      <c r="AU115" s="35">
        <f t="shared" si="562"/>
        <v>3060772.1999999997</v>
      </c>
      <c r="AV115" s="35"/>
      <c r="AW115" s="35">
        <f t="shared" si="563"/>
        <v>3060772.1999999997</v>
      </c>
      <c r="AX115" s="35"/>
      <c r="AY115" s="35">
        <f t="shared" si="564"/>
        <v>3060772.1999999997</v>
      </c>
      <c r="AZ115" s="35">
        <v>-120158.099</v>
      </c>
      <c r="BA115" s="35">
        <f t="shared" si="565"/>
        <v>2940614.1009999998</v>
      </c>
      <c r="BB115" s="35"/>
      <c r="BC115" s="35">
        <f t="shared" si="566"/>
        <v>2940614.1009999998</v>
      </c>
      <c r="BD115" s="35"/>
      <c r="BE115" s="35">
        <f t="shared" si="567"/>
        <v>2940614.1009999998</v>
      </c>
      <c r="BF115" s="35"/>
      <c r="BG115" s="35">
        <f t="shared" si="568"/>
        <v>2940614.1009999998</v>
      </c>
      <c r="BH115" s="35"/>
      <c r="BI115" s="35">
        <f t="shared" si="569"/>
        <v>2940614.1009999998</v>
      </c>
      <c r="BJ115" s="35"/>
      <c r="BK115" s="35">
        <f t="shared" si="570"/>
        <v>2940614.1009999998</v>
      </c>
      <c r="BL115" s="35"/>
      <c r="BM115" s="35">
        <f t="shared" si="571"/>
        <v>2940614.1009999998</v>
      </c>
      <c r="BN115" s="35"/>
      <c r="BO115" s="35">
        <f t="shared" si="572"/>
        <v>2940614.1009999998</v>
      </c>
      <c r="BP115" s="35"/>
      <c r="BQ115" s="35">
        <f t="shared" si="573"/>
        <v>2940614.1009999998</v>
      </c>
      <c r="BR115" s="35">
        <v>-2487505.2999999998</v>
      </c>
      <c r="BS115" s="35">
        <f t="shared" si="574"/>
        <v>453108.80099999998</v>
      </c>
      <c r="BT115" s="46"/>
      <c r="BU115" s="35">
        <f t="shared" si="575"/>
        <v>453108.80099999998</v>
      </c>
      <c r="BV115" s="35">
        <v>0</v>
      </c>
      <c r="BW115" s="35"/>
      <c r="BX115" s="35">
        <f t="shared" si="528"/>
        <v>0</v>
      </c>
      <c r="BY115" s="35"/>
      <c r="BZ115" s="35">
        <f t="shared" si="576"/>
        <v>0</v>
      </c>
      <c r="CA115" s="35"/>
      <c r="CB115" s="35">
        <f t="shared" si="577"/>
        <v>0</v>
      </c>
      <c r="CC115" s="35"/>
      <c r="CD115" s="35">
        <f t="shared" si="578"/>
        <v>0</v>
      </c>
      <c r="CE115" s="35"/>
      <c r="CF115" s="35">
        <f t="shared" si="579"/>
        <v>0</v>
      </c>
      <c r="CG115" s="35"/>
      <c r="CH115" s="35">
        <f t="shared" si="580"/>
        <v>0</v>
      </c>
      <c r="CI115" s="35"/>
      <c r="CJ115" s="35">
        <f t="shared" si="581"/>
        <v>0</v>
      </c>
      <c r="CK115" s="35"/>
      <c r="CL115" s="35">
        <f t="shared" si="582"/>
        <v>0</v>
      </c>
      <c r="CM115" s="35"/>
      <c r="CN115" s="35">
        <f t="shared" si="583"/>
        <v>0</v>
      </c>
      <c r="CO115" s="35"/>
      <c r="CP115" s="35">
        <f t="shared" si="584"/>
        <v>0</v>
      </c>
      <c r="CQ115" s="35"/>
      <c r="CR115" s="35">
        <f t="shared" si="585"/>
        <v>0</v>
      </c>
      <c r="CS115" s="46"/>
      <c r="CT115" s="35">
        <f t="shared" si="586"/>
        <v>0</v>
      </c>
      <c r="CU115" s="29" t="s">
        <v>228</v>
      </c>
      <c r="CW115" s="11"/>
    </row>
    <row r="116" spans="1:101" ht="56.25" x14ac:dyDescent="0.3">
      <c r="A116" s="1" t="s">
        <v>145</v>
      </c>
      <c r="B116" s="5" t="s">
        <v>346</v>
      </c>
      <c r="C116" s="6" t="s">
        <v>32</v>
      </c>
      <c r="D116" s="35">
        <f>D118</f>
        <v>272906</v>
      </c>
      <c r="E116" s="35">
        <f>E118</f>
        <v>0</v>
      </c>
      <c r="F116" s="35">
        <f t="shared" si="526"/>
        <v>272906</v>
      </c>
      <c r="G116" s="35">
        <f>G118</f>
        <v>0</v>
      </c>
      <c r="H116" s="35">
        <f t="shared" si="544"/>
        <v>272906</v>
      </c>
      <c r="I116" s="35">
        <f>I118</f>
        <v>0</v>
      </c>
      <c r="J116" s="35">
        <f t="shared" si="545"/>
        <v>272906</v>
      </c>
      <c r="K116" s="35">
        <f>K118</f>
        <v>0</v>
      </c>
      <c r="L116" s="35">
        <f t="shared" si="546"/>
        <v>272906</v>
      </c>
      <c r="M116" s="35">
        <f>M118</f>
        <v>0</v>
      </c>
      <c r="N116" s="35">
        <f t="shared" si="547"/>
        <v>272906</v>
      </c>
      <c r="O116" s="78">
        <f>O118</f>
        <v>0</v>
      </c>
      <c r="P116" s="35">
        <f t="shared" si="548"/>
        <v>272906</v>
      </c>
      <c r="Q116" s="35">
        <f>Q118</f>
        <v>0</v>
      </c>
      <c r="R116" s="35">
        <f t="shared" si="549"/>
        <v>272906</v>
      </c>
      <c r="S116" s="35">
        <f>S118</f>
        <v>0</v>
      </c>
      <c r="T116" s="35">
        <f t="shared" si="550"/>
        <v>272906</v>
      </c>
      <c r="U116" s="35">
        <f>U118</f>
        <v>0</v>
      </c>
      <c r="V116" s="35">
        <f t="shared" si="551"/>
        <v>272906</v>
      </c>
      <c r="W116" s="35">
        <f>W118</f>
        <v>0</v>
      </c>
      <c r="X116" s="35">
        <f t="shared" si="552"/>
        <v>272906</v>
      </c>
      <c r="Y116" s="35">
        <f>Y118</f>
        <v>0</v>
      </c>
      <c r="Z116" s="35">
        <f t="shared" si="553"/>
        <v>272906</v>
      </c>
      <c r="AA116" s="35">
        <f>AA118</f>
        <v>0</v>
      </c>
      <c r="AB116" s="35">
        <f t="shared" si="554"/>
        <v>272906</v>
      </c>
      <c r="AC116" s="35">
        <f>AC118</f>
        <v>0</v>
      </c>
      <c r="AD116" s="35">
        <f t="shared" si="555"/>
        <v>272906</v>
      </c>
      <c r="AE116" s="35">
        <f>AE118</f>
        <v>0</v>
      </c>
      <c r="AF116" s="35">
        <f t="shared" si="556"/>
        <v>272906</v>
      </c>
      <c r="AG116" s="35">
        <f>AG118</f>
        <v>0</v>
      </c>
      <c r="AH116" s="35">
        <f t="shared" si="557"/>
        <v>272906</v>
      </c>
      <c r="AI116" s="35">
        <f>AI118</f>
        <v>0</v>
      </c>
      <c r="AJ116" s="35">
        <f t="shared" si="558"/>
        <v>272906</v>
      </c>
      <c r="AK116" s="35">
        <f>AK118</f>
        <v>0</v>
      </c>
      <c r="AL116" s="35">
        <f t="shared" si="559"/>
        <v>272906</v>
      </c>
      <c r="AM116" s="35">
        <f>AM118</f>
        <v>69068.899999999994</v>
      </c>
      <c r="AN116" s="35">
        <f t="shared" si="560"/>
        <v>341974.9</v>
      </c>
      <c r="AO116" s="46">
        <f>AO118</f>
        <v>0</v>
      </c>
      <c r="AP116" s="35">
        <f t="shared" si="561"/>
        <v>341974.9</v>
      </c>
      <c r="AQ116" s="35">
        <f t="shared" ref="AQ116:BW116" si="587">AQ118</f>
        <v>262018.8</v>
      </c>
      <c r="AR116" s="35">
        <f t="shared" ref="AR116:AT116" si="588">AR118</f>
        <v>0</v>
      </c>
      <c r="AS116" s="35">
        <f t="shared" si="527"/>
        <v>262018.8</v>
      </c>
      <c r="AT116" s="35">
        <f t="shared" si="588"/>
        <v>0</v>
      </c>
      <c r="AU116" s="35">
        <f t="shared" si="562"/>
        <v>262018.8</v>
      </c>
      <c r="AV116" s="35">
        <f t="shared" ref="AV116:AX116" si="589">AV118</f>
        <v>0</v>
      </c>
      <c r="AW116" s="35">
        <f t="shared" si="563"/>
        <v>262018.8</v>
      </c>
      <c r="AX116" s="35">
        <f t="shared" si="589"/>
        <v>0</v>
      </c>
      <c r="AY116" s="35">
        <f t="shared" si="564"/>
        <v>262018.8</v>
      </c>
      <c r="AZ116" s="35">
        <f t="shared" ref="AZ116:BB116" si="590">AZ118</f>
        <v>0</v>
      </c>
      <c r="BA116" s="35">
        <f t="shared" si="565"/>
        <v>262018.8</v>
      </c>
      <c r="BB116" s="35">
        <f t="shared" si="590"/>
        <v>0</v>
      </c>
      <c r="BC116" s="35">
        <f t="shared" si="566"/>
        <v>262018.8</v>
      </c>
      <c r="BD116" s="35">
        <f t="shared" ref="BD116:BF116" si="591">BD118</f>
        <v>0</v>
      </c>
      <c r="BE116" s="35">
        <f t="shared" si="567"/>
        <v>262018.8</v>
      </c>
      <c r="BF116" s="35">
        <f t="shared" si="591"/>
        <v>0</v>
      </c>
      <c r="BG116" s="35">
        <f t="shared" si="568"/>
        <v>262018.8</v>
      </c>
      <c r="BH116" s="35">
        <f t="shared" ref="BH116:BJ116" si="592">BH118</f>
        <v>0</v>
      </c>
      <c r="BI116" s="35">
        <f t="shared" si="569"/>
        <v>262018.8</v>
      </c>
      <c r="BJ116" s="35">
        <f t="shared" si="592"/>
        <v>0</v>
      </c>
      <c r="BK116" s="35">
        <f t="shared" si="570"/>
        <v>262018.8</v>
      </c>
      <c r="BL116" s="35">
        <f t="shared" ref="BL116:BN116" si="593">BL118</f>
        <v>0</v>
      </c>
      <c r="BM116" s="35">
        <f t="shared" si="571"/>
        <v>262018.8</v>
      </c>
      <c r="BN116" s="35">
        <f t="shared" si="593"/>
        <v>0</v>
      </c>
      <c r="BO116" s="35">
        <f t="shared" si="572"/>
        <v>262018.8</v>
      </c>
      <c r="BP116" s="35">
        <f t="shared" ref="BP116:BR116" si="594">BP118</f>
        <v>0</v>
      </c>
      <c r="BQ116" s="35">
        <f t="shared" si="573"/>
        <v>262018.8</v>
      </c>
      <c r="BR116" s="35">
        <f t="shared" si="594"/>
        <v>311216.40000000002</v>
      </c>
      <c r="BS116" s="35">
        <f t="shared" si="574"/>
        <v>573235.19999999995</v>
      </c>
      <c r="BT116" s="46">
        <f t="shared" ref="BT116" si="595">BT118</f>
        <v>0</v>
      </c>
      <c r="BU116" s="35">
        <f t="shared" si="575"/>
        <v>573235.19999999995</v>
      </c>
      <c r="BV116" s="35">
        <f t="shared" si="587"/>
        <v>0</v>
      </c>
      <c r="BW116" s="35">
        <f t="shared" si="587"/>
        <v>0</v>
      </c>
      <c r="BX116" s="35">
        <f t="shared" si="528"/>
        <v>0</v>
      </c>
      <c r="BY116" s="35">
        <f t="shared" ref="BY116:CA116" si="596">BY118</f>
        <v>0</v>
      </c>
      <c r="BZ116" s="35">
        <f t="shared" si="576"/>
        <v>0</v>
      </c>
      <c r="CA116" s="35">
        <f t="shared" si="596"/>
        <v>0</v>
      </c>
      <c r="CB116" s="35">
        <f t="shared" si="577"/>
        <v>0</v>
      </c>
      <c r="CC116" s="35">
        <f t="shared" ref="CC116:CE116" si="597">CC118</f>
        <v>0</v>
      </c>
      <c r="CD116" s="35">
        <f t="shared" si="578"/>
        <v>0</v>
      </c>
      <c r="CE116" s="35">
        <f t="shared" si="597"/>
        <v>0</v>
      </c>
      <c r="CF116" s="35">
        <f t="shared" si="579"/>
        <v>0</v>
      </c>
      <c r="CG116" s="35">
        <f t="shared" ref="CG116:CI116" si="598">CG118</f>
        <v>0</v>
      </c>
      <c r="CH116" s="35">
        <f t="shared" si="580"/>
        <v>0</v>
      </c>
      <c r="CI116" s="35">
        <f t="shared" si="598"/>
        <v>0</v>
      </c>
      <c r="CJ116" s="35">
        <f t="shared" si="581"/>
        <v>0</v>
      </c>
      <c r="CK116" s="35">
        <f t="shared" ref="CK116:CM116" si="599">CK118</f>
        <v>0</v>
      </c>
      <c r="CL116" s="35">
        <f t="shared" si="582"/>
        <v>0</v>
      </c>
      <c r="CM116" s="35">
        <f t="shared" si="599"/>
        <v>0</v>
      </c>
      <c r="CN116" s="35">
        <f t="shared" si="583"/>
        <v>0</v>
      </c>
      <c r="CO116" s="35">
        <f t="shared" ref="CO116:CQ116" si="600">CO118</f>
        <v>0</v>
      </c>
      <c r="CP116" s="35">
        <f t="shared" si="584"/>
        <v>0</v>
      </c>
      <c r="CQ116" s="35">
        <f t="shared" si="600"/>
        <v>0</v>
      </c>
      <c r="CR116" s="35">
        <f t="shared" si="585"/>
        <v>0</v>
      </c>
      <c r="CS116" s="46">
        <f t="shared" ref="CS116" si="601">CS118</f>
        <v>0</v>
      </c>
      <c r="CT116" s="35">
        <f t="shared" si="586"/>
        <v>0</v>
      </c>
      <c r="CU116" s="29"/>
      <c r="CW116" s="11"/>
    </row>
    <row r="117" spans="1:101" x14ac:dyDescent="0.3">
      <c r="A117" s="1"/>
      <c r="B117" s="59" t="s">
        <v>5</v>
      </c>
      <c r="C117" s="6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78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46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  <c r="BH117" s="35"/>
      <c r="BI117" s="35"/>
      <c r="BJ117" s="35"/>
      <c r="BK117" s="35"/>
      <c r="BL117" s="35"/>
      <c r="BM117" s="35"/>
      <c r="BN117" s="35"/>
      <c r="BO117" s="35"/>
      <c r="BP117" s="35"/>
      <c r="BQ117" s="35"/>
      <c r="BR117" s="35"/>
      <c r="BS117" s="35"/>
      <c r="BT117" s="46"/>
      <c r="BU117" s="35"/>
      <c r="BV117" s="35"/>
      <c r="BW117" s="35"/>
      <c r="BX117" s="35"/>
      <c r="BY117" s="35"/>
      <c r="BZ117" s="35"/>
      <c r="CA117" s="35"/>
      <c r="CB117" s="35"/>
      <c r="CC117" s="35"/>
      <c r="CD117" s="35"/>
      <c r="CE117" s="35"/>
      <c r="CF117" s="35"/>
      <c r="CG117" s="35"/>
      <c r="CH117" s="35"/>
      <c r="CI117" s="35"/>
      <c r="CJ117" s="35"/>
      <c r="CK117" s="35"/>
      <c r="CL117" s="35"/>
      <c r="CM117" s="35"/>
      <c r="CN117" s="35"/>
      <c r="CO117" s="35"/>
      <c r="CP117" s="35"/>
      <c r="CQ117" s="35"/>
      <c r="CR117" s="35"/>
      <c r="CS117" s="46"/>
      <c r="CT117" s="35"/>
      <c r="CU117" s="29"/>
      <c r="CW117" s="11"/>
    </row>
    <row r="118" spans="1:101" ht="37.5" x14ac:dyDescent="0.3">
      <c r="A118" s="1"/>
      <c r="B118" s="59" t="s">
        <v>26</v>
      </c>
      <c r="C118" s="6"/>
      <c r="D118" s="35">
        <v>272906</v>
      </c>
      <c r="E118" s="35"/>
      <c r="F118" s="35">
        <f t="shared" si="526"/>
        <v>272906</v>
      </c>
      <c r="G118" s="35"/>
      <c r="H118" s="35">
        <f t="shared" ref="H118:H119" si="602">F118+G118</f>
        <v>272906</v>
      </c>
      <c r="I118" s="35"/>
      <c r="J118" s="35">
        <f t="shared" ref="J118:J119" si="603">H118+I118</f>
        <v>272906</v>
      </c>
      <c r="K118" s="35"/>
      <c r="L118" s="35">
        <f t="shared" ref="L118:L119" si="604">J118+K118</f>
        <v>272906</v>
      </c>
      <c r="M118" s="35"/>
      <c r="N118" s="35">
        <f t="shared" ref="N118:N119" si="605">L118+M118</f>
        <v>272906</v>
      </c>
      <c r="O118" s="78"/>
      <c r="P118" s="35">
        <f t="shared" ref="P118:P119" si="606">N118+O118</f>
        <v>272906</v>
      </c>
      <c r="Q118" s="35"/>
      <c r="R118" s="35">
        <f t="shared" ref="R118:R119" si="607">P118+Q118</f>
        <v>272906</v>
      </c>
      <c r="S118" s="35"/>
      <c r="T118" s="35">
        <f t="shared" ref="T118:T119" si="608">R118+S118</f>
        <v>272906</v>
      </c>
      <c r="U118" s="35"/>
      <c r="V118" s="35">
        <f t="shared" ref="V118:V119" si="609">T118+U118</f>
        <v>272906</v>
      </c>
      <c r="W118" s="35"/>
      <c r="X118" s="35">
        <f t="shared" ref="X118:X119" si="610">V118+W118</f>
        <v>272906</v>
      </c>
      <c r="Y118" s="35"/>
      <c r="Z118" s="35">
        <f t="shared" ref="Z118:Z119" si="611">X118+Y118</f>
        <v>272906</v>
      </c>
      <c r="AA118" s="35"/>
      <c r="AB118" s="35">
        <f t="shared" ref="AB118:AB119" si="612">Z118+AA118</f>
        <v>272906</v>
      </c>
      <c r="AC118" s="35"/>
      <c r="AD118" s="35">
        <f t="shared" ref="AD118:AD119" si="613">AB118+AC118</f>
        <v>272906</v>
      </c>
      <c r="AE118" s="35"/>
      <c r="AF118" s="35">
        <f t="shared" ref="AF118:AF119" si="614">AD118+AE118</f>
        <v>272906</v>
      </c>
      <c r="AG118" s="35"/>
      <c r="AH118" s="35">
        <f t="shared" ref="AH118:AH119" si="615">AF118+AG118</f>
        <v>272906</v>
      </c>
      <c r="AI118" s="35"/>
      <c r="AJ118" s="35">
        <f t="shared" ref="AJ118:AJ119" si="616">AH118+AI118</f>
        <v>272906</v>
      </c>
      <c r="AK118" s="35"/>
      <c r="AL118" s="35">
        <f t="shared" ref="AL118:AL119" si="617">AJ118+AK118</f>
        <v>272906</v>
      </c>
      <c r="AM118" s="35">
        <v>69068.899999999994</v>
      </c>
      <c r="AN118" s="35">
        <f t="shared" ref="AN118:AN119" si="618">AL118+AM118</f>
        <v>341974.9</v>
      </c>
      <c r="AO118" s="46"/>
      <c r="AP118" s="35">
        <f t="shared" ref="AP118:AP119" si="619">AN118+AO118</f>
        <v>341974.9</v>
      </c>
      <c r="AQ118" s="35">
        <v>262018.8</v>
      </c>
      <c r="AR118" s="35"/>
      <c r="AS118" s="35">
        <f t="shared" si="527"/>
        <v>262018.8</v>
      </c>
      <c r="AT118" s="35"/>
      <c r="AU118" s="35">
        <f t="shared" ref="AU118:AU119" si="620">AS118+AT118</f>
        <v>262018.8</v>
      </c>
      <c r="AV118" s="35"/>
      <c r="AW118" s="35">
        <f t="shared" ref="AW118:AW119" si="621">AU118+AV118</f>
        <v>262018.8</v>
      </c>
      <c r="AX118" s="35"/>
      <c r="AY118" s="35">
        <f t="shared" ref="AY118:AY119" si="622">AW118+AX118</f>
        <v>262018.8</v>
      </c>
      <c r="AZ118" s="35"/>
      <c r="BA118" s="35">
        <f t="shared" ref="BA118:BA119" si="623">AY118+AZ118</f>
        <v>262018.8</v>
      </c>
      <c r="BB118" s="35"/>
      <c r="BC118" s="35">
        <f t="shared" ref="BC118:BC119" si="624">BA118+BB118</f>
        <v>262018.8</v>
      </c>
      <c r="BD118" s="35"/>
      <c r="BE118" s="35">
        <f t="shared" ref="BE118:BE119" si="625">BC118+BD118</f>
        <v>262018.8</v>
      </c>
      <c r="BF118" s="35"/>
      <c r="BG118" s="35">
        <f t="shared" ref="BG118:BG119" si="626">BE118+BF118</f>
        <v>262018.8</v>
      </c>
      <c r="BH118" s="35"/>
      <c r="BI118" s="35">
        <f t="shared" ref="BI118:BI119" si="627">BG118+BH118</f>
        <v>262018.8</v>
      </c>
      <c r="BJ118" s="35"/>
      <c r="BK118" s="35">
        <f t="shared" ref="BK118:BK119" si="628">BI118+BJ118</f>
        <v>262018.8</v>
      </c>
      <c r="BL118" s="35"/>
      <c r="BM118" s="35">
        <f t="shared" ref="BM118:BM119" si="629">BK118+BL118</f>
        <v>262018.8</v>
      </c>
      <c r="BN118" s="35"/>
      <c r="BO118" s="35">
        <f t="shared" ref="BO118:BO119" si="630">BM118+BN118</f>
        <v>262018.8</v>
      </c>
      <c r="BP118" s="35"/>
      <c r="BQ118" s="35">
        <f t="shared" ref="BQ118:BQ119" si="631">BO118+BP118</f>
        <v>262018.8</v>
      </c>
      <c r="BR118" s="35">
        <v>311216.40000000002</v>
      </c>
      <c r="BS118" s="35">
        <f t="shared" ref="BS118:BS119" si="632">BQ118+BR118</f>
        <v>573235.19999999995</v>
      </c>
      <c r="BT118" s="46"/>
      <c r="BU118" s="35">
        <f t="shared" ref="BU118:BU119" si="633">BS118+BT118</f>
        <v>573235.19999999995</v>
      </c>
      <c r="BV118" s="35">
        <v>0</v>
      </c>
      <c r="BW118" s="35"/>
      <c r="BX118" s="35">
        <f t="shared" si="528"/>
        <v>0</v>
      </c>
      <c r="BY118" s="35"/>
      <c r="BZ118" s="35">
        <f t="shared" ref="BZ118:BZ119" si="634">BX118+BY118</f>
        <v>0</v>
      </c>
      <c r="CA118" s="35"/>
      <c r="CB118" s="35">
        <f t="shared" ref="CB118:CB119" si="635">BZ118+CA118</f>
        <v>0</v>
      </c>
      <c r="CC118" s="35"/>
      <c r="CD118" s="35">
        <f t="shared" ref="CD118:CD119" si="636">CB118+CC118</f>
        <v>0</v>
      </c>
      <c r="CE118" s="35"/>
      <c r="CF118" s="35">
        <f t="shared" ref="CF118:CF119" si="637">CD118+CE118</f>
        <v>0</v>
      </c>
      <c r="CG118" s="35"/>
      <c r="CH118" s="35">
        <f t="shared" ref="CH118:CH119" si="638">CF118+CG118</f>
        <v>0</v>
      </c>
      <c r="CI118" s="35"/>
      <c r="CJ118" s="35">
        <f t="shared" ref="CJ118:CJ119" si="639">CH118+CI118</f>
        <v>0</v>
      </c>
      <c r="CK118" s="35"/>
      <c r="CL118" s="35">
        <f t="shared" ref="CL118:CL119" si="640">CJ118+CK118</f>
        <v>0</v>
      </c>
      <c r="CM118" s="35"/>
      <c r="CN118" s="35">
        <f t="shared" ref="CN118:CN119" si="641">CL118+CM118</f>
        <v>0</v>
      </c>
      <c r="CO118" s="35"/>
      <c r="CP118" s="35">
        <f t="shared" ref="CP118:CP119" si="642">CN118+CO118</f>
        <v>0</v>
      </c>
      <c r="CQ118" s="35"/>
      <c r="CR118" s="35">
        <f t="shared" ref="CR118:CR119" si="643">CP118+CQ118</f>
        <v>0</v>
      </c>
      <c r="CS118" s="46"/>
      <c r="CT118" s="35">
        <f t="shared" ref="CT118:CT119" si="644">CR118+CS118</f>
        <v>0</v>
      </c>
      <c r="CU118" s="29" t="s">
        <v>228</v>
      </c>
      <c r="CW118" s="11"/>
    </row>
    <row r="119" spans="1:101" ht="120" customHeight="1" x14ac:dyDescent="0.3">
      <c r="A119" s="1" t="s">
        <v>146</v>
      </c>
      <c r="B119" s="59" t="s">
        <v>129</v>
      </c>
      <c r="C119" s="6" t="s">
        <v>3</v>
      </c>
      <c r="D119" s="35">
        <f>D121</f>
        <v>84835.199999999997</v>
      </c>
      <c r="E119" s="35">
        <f>E121</f>
        <v>0</v>
      </c>
      <c r="F119" s="35">
        <f t="shared" si="526"/>
        <v>84835.199999999997</v>
      </c>
      <c r="G119" s="35">
        <f>G121</f>
        <v>0</v>
      </c>
      <c r="H119" s="35">
        <f t="shared" si="602"/>
        <v>84835.199999999997</v>
      </c>
      <c r="I119" s="35">
        <f>I121</f>
        <v>0</v>
      </c>
      <c r="J119" s="35">
        <f t="shared" si="603"/>
        <v>84835.199999999997</v>
      </c>
      <c r="K119" s="35">
        <f>K121</f>
        <v>0</v>
      </c>
      <c r="L119" s="35">
        <f t="shared" si="604"/>
        <v>84835.199999999997</v>
      </c>
      <c r="M119" s="35">
        <f>M121</f>
        <v>0</v>
      </c>
      <c r="N119" s="35">
        <f t="shared" si="605"/>
        <v>84835.199999999997</v>
      </c>
      <c r="O119" s="78">
        <f>O121</f>
        <v>0</v>
      </c>
      <c r="P119" s="35">
        <f t="shared" si="606"/>
        <v>84835.199999999997</v>
      </c>
      <c r="Q119" s="35">
        <f>Q121</f>
        <v>0</v>
      </c>
      <c r="R119" s="35">
        <f t="shared" si="607"/>
        <v>84835.199999999997</v>
      </c>
      <c r="S119" s="35">
        <f>S121</f>
        <v>0</v>
      </c>
      <c r="T119" s="35">
        <f t="shared" si="608"/>
        <v>84835.199999999997</v>
      </c>
      <c r="U119" s="35">
        <f>U121</f>
        <v>0</v>
      </c>
      <c r="V119" s="35">
        <f t="shared" si="609"/>
        <v>84835.199999999997</v>
      </c>
      <c r="W119" s="35">
        <f>W121</f>
        <v>0</v>
      </c>
      <c r="X119" s="35">
        <f t="shared" si="610"/>
        <v>84835.199999999997</v>
      </c>
      <c r="Y119" s="35">
        <f>Y121</f>
        <v>0</v>
      </c>
      <c r="Z119" s="35">
        <f t="shared" si="611"/>
        <v>84835.199999999997</v>
      </c>
      <c r="AA119" s="35">
        <f>AA121</f>
        <v>0</v>
      </c>
      <c r="AB119" s="35">
        <f t="shared" si="612"/>
        <v>84835.199999999997</v>
      </c>
      <c r="AC119" s="35">
        <f>AC121</f>
        <v>0</v>
      </c>
      <c r="AD119" s="35">
        <f t="shared" si="613"/>
        <v>84835.199999999997</v>
      </c>
      <c r="AE119" s="35">
        <f>AE121</f>
        <v>0</v>
      </c>
      <c r="AF119" s="35">
        <f t="shared" si="614"/>
        <v>84835.199999999997</v>
      </c>
      <c r="AG119" s="35">
        <f>AG121</f>
        <v>0</v>
      </c>
      <c r="AH119" s="35">
        <f t="shared" si="615"/>
        <v>84835.199999999997</v>
      </c>
      <c r="AI119" s="35">
        <f>AI121</f>
        <v>0</v>
      </c>
      <c r="AJ119" s="35">
        <f t="shared" si="616"/>
        <v>84835.199999999997</v>
      </c>
      <c r="AK119" s="35">
        <f>AK121</f>
        <v>0</v>
      </c>
      <c r="AL119" s="35">
        <f t="shared" si="617"/>
        <v>84835.199999999997</v>
      </c>
      <c r="AM119" s="35">
        <f>AM121</f>
        <v>0</v>
      </c>
      <c r="AN119" s="35">
        <f t="shared" si="618"/>
        <v>84835.199999999997</v>
      </c>
      <c r="AO119" s="46">
        <f>AO121</f>
        <v>0</v>
      </c>
      <c r="AP119" s="35">
        <f t="shared" si="619"/>
        <v>84835.199999999997</v>
      </c>
      <c r="AQ119" s="35">
        <f t="shared" ref="AQ119:BW119" si="645">AQ121</f>
        <v>82155.399999999994</v>
      </c>
      <c r="AR119" s="35">
        <f t="shared" ref="AR119:AT119" si="646">AR121</f>
        <v>0</v>
      </c>
      <c r="AS119" s="35">
        <f t="shared" si="527"/>
        <v>82155.399999999994</v>
      </c>
      <c r="AT119" s="35">
        <f t="shared" si="646"/>
        <v>0</v>
      </c>
      <c r="AU119" s="35">
        <f t="shared" si="620"/>
        <v>82155.399999999994</v>
      </c>
      <c r="AV119" s="35">
        <f t="shared" ref="AV119:AX119" si="647">AV121</f>
        <v>0</v>
      </c>
      <c r="AW119" s="35">
        <f t="shared" si="621"/>
        <v>82155.399999999994</v>
      </c>
      <c r="AX119" s="35">
        <f t="shared" si="647"/>
        <v>0</v>
      </c>
      <c r="AY119" s="35">
        <f t="shared" si="622"/>
        <v>82155.399999999994</v>
      </c>
      <c r="AZ119" s="35">
        <f t="shared" ref="AZ119:BB119" si="648">AZ121</f>
        <v>0</v>
      </c>
      <c r="BA119" s="35">
        <f t="shared" si="623"/>
        <v>82155.399999999994</v>
      </c>
      <c r="BB119" s="35">
        <f t="shared" si="648"/>
        <v>0</v>
      </c>
      <c r="BC119" s="35">
        <f t="shared" si="624"/>
        <v>82155.399999999994</v>
      </c>
      <c r="BD119" s="35">
        <f t="shared" ref="BD119:BF119" si="649">BD121</f>
        <v>0</v>
      </c>
      <c r="BE119" s="35">
        <f t="shared" si="625"/>
        <v>82155.399999999994</v>
      </c>
      <c r="BF119" s="35">
        <f t="shared" si="649"/>
        <v>0</v>
      </c>
      <c r="BG119" s="35">
        <f t="shared" si="626"/>
        <v>82155.399999999994</v>
      </c>
      <c r="BH119" s="35">
        <f t="shared" ref="BH119:BJ119" si="650">BH121</f>
        <v>0</v>
      </c>
      <c r="BI119" s="35">
        <f t="shared" si="627"/>
        <v>82155.399999999994</v>
      </c>
      <c r="BJ119" s="35">
        <f t="shared" si="650"/>
        <v>0</v>
      </c>
      <c r="BK119" s="35">
        <f t="shared" si="628"/>
        <v>82155.399999999994</v>
      </c>
      <c r="BL119" s="35">
        <f t="shared" ref="BL119:BN119" si="651">BL121</f>
        <v>0</v>
      </c>
      <c r="BM119" s="35">
        <f t="shared" si="629"/>
        <v>82155.399999999994</v>
      </c>
      <c r="BN119" s="35">
        <f t="shared" si="651"/>
        <v>0</v>
      </c>
      <c r="BO119" s="35">
        <f t="shared" si="630"/>
        <v>82155.399999999994</v>
      </c>
      <c r="BP119" s="35">
        <f t="shared" ref="BP119:BR119" si="652">BP121</f>
        <v>0</v>
      </c>
      <c r="BQ119" s="35">
        <f t="shared" si="631"/>
        <v>82155.399999999994</v>
      </c>
      <c r="BR119" s="35">
        <f t="shared" si="652"/>
        <v>0</v>
      </c>
      <c r="BS119" s="35">
        <f t="shared" si="632"/>
        <v>82155.399999999994</v>
      </c>
      <c r="BT119" s="46">
        <f t="shared" ref="BT119" si="653">BT121</f>
        <v>0</v>
      </c>
      <c r="BU119" s="35">
        <f t="shared" si="633"/>
        <v>82155.399999999994</v>
      </c>
      <c r="BV119" s="35">
        <f t="shared" si="645"/>
        <v>78582.2</v>
      </c>
      <c r="BW119" s="35">
        <f t="shared" si="645"/>
        <v>0</v>
      </c>
      <c r="BX119" s="35">
        <f t="shared" si="528"/>
        <v>78582.2</v>
      </c>
      <c r="BY119" s="35">
        <f t="shared" ref="BY119:CA119" si="654">BY121</f>
        <v>0</v>
      </c>
      <c r="BZ119" s="35">
        <f t="shared" si="634"/>
        <v>78582.2</v>
      </c>
      <c r="CA119" s="35">
        <f t="shared" si="654"/>
        <v>0</v>
      </c>
      <c r="CB119" s="35">
        <f t="shared" si="635"/>
        <v>78582.2</v>
      </c>
      <c r="CC119" s="35">
        <f t="shared" ref="CC119:CE119" si="655">CC121</f>
        <v>0</v>
      </c>
      <c r="CD119" s="35">
        <f t="shared" si="636"/>
        <v>78582.2</v>
      </c>
      <c r="CE119" s="35">
        <f t="shared" si="655"/>
        <v>0</v>
      </c>
      <c r="CF119" s="35">
        <f t="shared" si="637"/>
        <v>78582.2</v>
      </c>
      <c r="CG119" s="35">
        <f t="shared" ref="CG119:CI119" si="656">CG121</f>
        <v>0</v>
      </c>
      <c r="CH119" s="35">
        <f t="shared" si="638"/>
        <v>78582.2</v>
      </c>
      <c r="CI119" s="35">
        <f t="shared" si="656"/>
        <v>0</v>
      </c>
      <c r="CJ119" s="35">
        <f t="shared" si="639"/>
        <v>78582.2</v>
      </c>
      <c r="CK119" s="35">
        <f t="shared" ref="CK119:CM119" si="657">CK121</f>
        <v>0</v>
      </c>
      <c r="CL119" s="35">
        <f t="shared" si="640"/>
        <v>78582.2</v>
      </c>
      <c r="CM119" s="35">
        <f t="shared" si="657"/>
        <v>0</v>
      </c>
      <c r="CN119" s="35">
        <f t="shared" si="641"/>
        <v>78582.2</v>
      </c>
      <c r="CO119" s="35">
        <f t="shared" ref="CO119:CQ119" si="658">CO121</f>
        <v>0</v>
      </c>
      <c r="CP119" s="35">
        <f t="shared" si="642"/>
        <v>78582.2</v>
      </c>
      <c r="CQ119" s="35">
        <f t="shared" si="658"/>
        <v>0</v>
      </c>
      <c r="CR119" s="35">
        <f t="shared" si="643"/>
        <v>78582.2</v>
      </c>
      <c r="CS119" s="46">
        <f t="shared" ref="CS119" si="659">CS121</f>
        <v>0</v>
      </c>
      <c r="CT119" s="35">
        <f t="shared" si="644"/>
        <v>78582.2</v>
      </c>
      <c r="CU119" s="29"/>
      <c r="CW119" s="11"/>
    </row>
    <row r="120" spans="1:101" x14ac:dyDescent="0.3">
      <c r="A120" s="1"/>
      <c r="B120" s="59" t="s">
        <v>5</v>
      </c>
      <c r="C120" s="6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78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46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  <c r="BM120" s="35"/>
      <c r="BN120" s="35"/>
      <c r="BO120" s="35"/>
      <c r="BP120" s="35"/>
      <c r="BQ120" s="35"/>
      <c r="BR120" s="35"/>
      <c r="BS120" s="35"/>
      <c r="BT120" s="46"/>
      <c r="BU120" s="35"/>
      <c r="BV120" s="35"/>
      <c r="BW120" s="35"/>
      <c r="BX120" s="35"/>
      <c r="BY120" s="35"/>
      <c r="BZ120" s="35"/>
      <c r="CA120" s="35"/>
      <c r="CB120" s="35"/>
      <c r="CC120" s="35"/>
      <c r="CD120" s="35"/>
      <c r="CE120" s="35"/>
      <c r="CF120" s="35"/>
      <c r="CG120" s="35"/>
      <c r="CH120" s="35"/>
      <c r="CI120" s="35"/>
      <c r="CJ120" s="35"/>
      <c r="CK120" s="35"/>
      <c r="CL120" s="35"/>
      <c r="CM120" s="35"/>
      <c r="CN120" s="35"/>
      <c r="CO120" s="35"/>
      <c r="CP120" s="35"/>
      <c r="CQ120" s="35"/>
      <c r="CR120" s="35"/>
      <c r="CS120" s="46"/>
      <c r="CT120" s="35"/>
      <c r="CU120" s="29"/>
      <c r="CW120" s="11"/>
    </row>
    <row r="121" spans="1:101" x14ac:dyDescent="0.3">
      <c r="A121" s="1"/>
      <c r="B121" s="59" t="s">
        <v>12</v>
      </c>
      <c r="C121" s="6"/>
      <c r="D121" s="35">
        <v>84835.199999999997</v>
      </c>
      <c r="E121" s="35"/>
      <c r="F121" s="35">
        <f t="shared" si="526"/>
        <v>84835.199999999997</v>
      </c>
      <c r="G121" s="35"/>
      <c r="H121" s="35">
        <f t="shared" ref="H121:H122" si="660">F121+G121</f>
        <v>84835.199999999997</v>
      </c>
      <c r="I121" s="35"/>
      <c r="J121" s="35">
        <f t="shared" ref="J121:J122" si="661">H121+I121</f>
        <v>84835.199999999997</v>
      </c>
      <c r="K121" s="35"/>
      <c r="L121" s="35">
        <f t="shared" ref="L121:L122" si="662">J121+K121</f>
        <v>84835.199999999997</v>
      </c>
      <c r="M121" s="35"/>
      <c r="N121" s="35">
        <f t="shared" ref="N121:N122" si="663">L121+M121</f>
        <v>84835.199999999997</v>
      </c>
      <c r="O121" s="78"/>
      <c r="P121" s="35">
        <f t="shared" ref="P121:P122" si="664">N121+O121</f>
        <v>84835.199999999997</v>
      </c>
      <c r="Q121" s="35"/>
      <c r="R121" s="35">
        <f t="shared" ref="R121:R122" si="665">P121+Q121</f>
        <v>84835.199999999997</v>
      </c>
      <c r="S121" s="35"/>
      <c r="T121" s="35">
        <f t="shared" ref="T121:T122" si="666">R121+S121</f>
        <v>84835.199999999997</v>
      </c>
      <c r="U121" s="35"/>
      <c r="V121" s="35">
        <f t="shared" ref="V121:V122" si="667">T121+U121</f>
        <v>84835.199999999997</v>
      </c>
      <c r="W121" s="35"/>
      <c r="X121" s="35">
        <f t="shared" ref="X121:X122" si="668">V121+W121</f>
        <v>84835.199999999997</v>
      </c>
      <c r="Y121" s="35"/>
      <c r="Z121" s="35">
        <f t="shared" ref="Z121:Z122" si="669">X121+Y121</f>
        <v>84835.199999999997</v>
      </c>
      <c r="AA121" s="35"/>
      <c r="AB121" s="35">
        <f t="shared" ref="AB121:AB122" si="670">Z121+AA121</f>
        <v>84835.199999999997</v>
      </c>
      <c r="AC121" s="35"/>
      <c r="AD121" s="35">
        <f t="shared" ref="AD121:AD122" si="671">AB121+AC121</f>
        <v>84835.199999999997</v>
      </c>
      <c r="AE121" s="35"/>
      <c r="AF121" s="35">
        <f t="shared" ref="AF121:AF122" si="672">AD121+AE121</f>
        <v>84835.199999999997</v>
      </c>
      <c r="AG121" s="35"/>
      <c r="AH121" s="35">
        <f t="shared" ref="AH121:AH122" si="673">AF121+AG121</f>
        <v>84835.199999999997</v>
      </c>
      <c r="AI121" s="35"/>
      <c r="AJ121" s="35">
        <f t="shared" ref="AJ121:AJ122" si="674">AH121+AI121</f>
        <v>84835.199999999997</v>
      </c>
      <c r="AK121" s="35"/>
      <c r="AL121" s="35">
        <f t="shared" ref="AL121:AL122" si="675">AJ121+AK121</f>
        <v>84835.199999999997</v>
      </c>
      <c r="AM121" s="35"/>
      <c r="AN121" s="35">
        <f t="shared" ref="AN121:AN122" si="676">AL121+AM121</f>
        <v>84835.199999999997</v>
      </c>
      <c r="AO121" s="46"/>
      <c r="AP121" s="35">
        <f t="shared" ref="AP121:AP122" si="677">AN121+AO121</f>
        <v>84835.199999999997</v>
      </c>
      <c r="AQ121" s="35">
        <v>82155.399999999994</v>
      </c>
      <c r="AR121" s="35"/>
      <c r="AS121" s="35">
        <f t="shared" si="527"/>
        <v>82155.399999999994</v>
      </c>
      <c r="AT121" s="35"/>
      <c r="AU121" s="35">
        <f t="shared" ref="AU121:AU122" si="678">AS121+AT121</f>
        <v>82155.399999999994</v>
      </c>
      <c r="AV121" s="35"/>
      <c r="AW121" s="35">
        <f t="shared" ref="AW121:AW122" si="679">AU121+AV121</f>
        <v>82155.399999999994</v>
      </c>
      <c r="AX121" s="35"/>
      <c r="AY121" s="35">
        <f t="shared" ref="AY121:AY122" si="680">AW121+AX121</f>
        <v>82155.399999999994</v>
      </c>
      <c r="AZ121" s="35"/>
      <c r="BA121" s="35">
        <f t="shared" ref="BA121:BA122" si="681">AY121+AZ121</f>
        <v>82155.399999999994</v>
      </c>
      <c r="BB121" s="35"/>
      <c r="BC121" s="35">
        <f t="shared" ref="BC121:BC122" si="682">BA121+BB121</f>
        <v>82155.399999999994</v>
      </c>
      <c r="BD121" s="35"/>
      <c r="BE121" s="35">
        <f t="shared" ref="BE121:BE122" si="683">BC121+BD121</f>
        <v>82155.399999999994</v>
      </c>
      <c r="BF121" s="35"/>
      <c r="BG121" s="35">
        <f t="shared" ref="BG121:BG122" si="684">BE121+BF121</f>
        <v>82155.399999999994</v>
      </c>
      <c r="BH121" s="35"/>
      <c r="BI121" s="35">
        <f t="shared" ref="BI121:BI122" si="685">BG121+BH121</f>
        <v>82155.399999999994</v>
      </c>
      <c r="BJ121" s="35"/>
      <c r="BK121" s="35">
        <f t="shared" ref="BK121:BK122" si="686">BI121+BJ121</f>
        <v>82155.399999999994</v>
      </c>
      <c r="BL121" s="35"/>
      <c r="BM121" s="35">
        <f t="shared" ref="BM121:BM122" si="687">BK121+BL121</f>
        <v>82155.399999999994</v>
      </c>
      <c r="BN121" s="35"/>
      <c r="BO121" s="35">
        <f t="shared" ref="BO121:BO122" si="688">BM121+BN121</f>
        <v>82155.399999999994</v>
      </c>
      <c r="BP121" s="35"/>
      <c r="BQ121" s="35">
        <f t="shared" ref="BQ121:BQ122" si="689">BO121+BP121</f>
        <v>82155.399999999994</v>
      </c>
      <c r="BR121" s="35"/>
      <c r="BS121" s="35">
        <f t="shared" ref="BS121:BS122" si="690">BQ121+BR121</f>
        <v>82155.399999999994</v>
      </c>
      <c r="BT121" s="46"/>
      <c r="BU121" s="35">
        <f t="shared" ref="BU121:BU122" si="691">BS121+BT121</f>
        <v>82155.399999999994</v>
      </c>
      <c r="BV121" s="35">
        <v>78582.2</v>
      </c>
      <c r="BW121" s="35"/>
      <c r="BX121" s="35">
        <f t="shared" si="528"/>
        <v>78582.2</v>
      </c>
      <c r="BY121" s="35"/>
      <c r="BZ121" s="35">
        <f t="shared" ref="BZ121:BZ122" si="692">BX121+BY121</f>
        <v>78582.2</v>
      </c>
      <c r="CA121" s="35"/>
      <c r="CB121" s="35">
        <f t="shared" ref="CB121:CB122" si="693">BZ121+CA121</f>
        <v>78582.2</v>
      </c>
      <c r="CC121" s="35"/>
      <c r="CD121" s="35">
        <f t="shared" ref="CD121:CD122" si="694">CB121+CC121</f>
        <v>78582.2</v>
      </c>
      <c r="CE121" s="35"/>
      <c r="CF121" s="35">
        <f t="shared" ref="CF121:CF122" si="695">CD121+CE121</f>
        <v>78582.2</v>
      </c>
      <c r="CG121" s="35"/>
      <c r="CH121" s="35">
        <f t="shared" ref="CH121:CH122" si="696">CF121+CG121</f>
        <v>78582.2</v>
      </c>
      <c r="CI121" s="35"/>
      <c r="CJ121" s="35">
        <f t="shared" ref="CJ121:CJ122" si="697">CH121+CI121</f>
        <v>78582.2</v>
      </c>
      <c r="CK121" s="35"/>
      <c r="CL121" s="35">
        <f t="shared" ref="CL121:CL122" si="698">CJ121+CK121</f>
        <v>78582.2</v>
      </c>
      <c r="CM121" s="35"/>
      <c r="CN121" s="35">
        <f t="shared" ref="CN121:CN122" si="699">CL121+CM121</f>
        <v>78582.2</v>
      </c>
      <c r="CO121" s="35"/>
      <c r="CP121" s="35">
        <f t="shared" ref="CP121:CP122" si="700">CN121+CO121</f>
        <v>78582.2</v>
      </c>
      <c r="CQ121" s="35"/>
      <c r="CR121" s="35">
        <f t="shared" ref="CR121:CR122" si="701">CP121+CQ121</f>
        <v>78582.2</v>
      </c>
      <c r="CS121" s="46"/>
      <c r="CT121" s="35">
        <f t="shared" ref="CT121:CT122" si="702">CR121+CS121</f>
        <v>78582.2</v>
      </c>
      <c r="CU121" s="29" t="s">
        <v>226</v>
      </c>
      <c r="CW121" s="11"/>
    </row>
    <row r="122" spans="1:101" ht="56.25" x14ac:dyDescent="0.3">
      <c r="A122" s="1" t="s">
        <v>147</v>
      </c>
      <c r="B122" s="59" t="s">
        <v>130</v>
      </c>
      <c r="C122" s="6" t="s">
        <v>3</v>
      </c>
      <c r="D122" s="35">
        <f>D124+D125</f>
        <v>143054.29999999999</v>
      </c>
      <c r="E122" s="35">
        <f>E124+E125</f>
        <v>0</v>
      </c>
      <c r="F122" s="35">
        <f t="shared" si="526"/>
        <v>143054.29999999999</v>
      </c>
      <c r="G122" s="35">
        <f>G124+G125</f>
        <v>0</v>
      </c>
      <c r="H122" s="35">
        <f t="shared" si="660"/>
        <v>143054.29999999999</v>
      </c>
      <c r="I122" s="35">
        <f>I124+I125</f>
        <v>0</v>
      </c>
      <c r="J122" s="35">
        <f t="shared" si="661"/>
        <v>143054.29999999999</v>
      </c>
      <c r="K122" s="35">
        <f>K124+K125</f>
        <v>0</v>
      </c>
      <c r="L122" s="35">
        <f t="shared" si="662"/>
        <v>143054.29999999999</v>
      </c>
      <c r="M122" s="35">
        <f>M124+M125</f>
        <v>0</v>
      </c>
      <c r="N122" s="35">
        <f t="shared" si="663"/>
        <v>143054.29999999999</v>
      </c>
      <c r="O122" s="78">
        <f>O124+O125</f>
        <v>0</v>
      </c>
      <c r="P122" s="35">
        <f t="shared" si="664"/>
        <v>143054.29999999999</v>
      </c>
      <c r="Q122" s="35">
        <f>Q124+Q125</f>
        <v>0</v>
      </c>
      <c r="R122" s="35">
        <f t="shared" si="665"/>
        <v>143054.29999999999</v>
      </c>
      <c r="S122" s="35">
        <f>S124+S125</f>
        <v>0</v>
      </c>
      <c r="T122" s="35">
        <f t="shared" si="666"/>
        <v>143054.29999999999</v>
      </c>
      <c r="U122" s="35">
        <f>U124+U125</f>
        <v>0</v>
      </c>
      <c r="V122" s="35">
        <f t="shared" si="667"/>
        <v>143054.29999999999</v>
      </c>
      <c r="W122" s="35">
        <f>W124+W125</f>
        <v>0</v>
      </c>
      <c r="X122" s="35">
        <f t="shared" si="668"/>
        <v>143054.29999999999</v>
      </c>
      <c r="Y122" s="35">
        <f>Y124+Y125</f>
        <v>0</v>
      </c>
      <c r="Z122" s="35">
        <f t="shared" si="669"/>
        <v>143054.29999999999</v>
      </c>
      <c r="AA122" s="35">
        <f>AA124+AA125</f>
        <v>0</v>
      </c>
      <c r="AB122" s="35">
        <f t="shared" si="670"/>
        <v>143054.29999999999</v>
      </c>
      <c r="AC122" s="35">
        <f>AC124+AC125</f>
        <v>0</v>
      </c>
      <c r="AD122" s="35">
        <f t="shared" si="671"/>
        <v>143054.29999999999</v>
      </c>
      <c r="AE122" s="35">
        <f>AE124+AE125</f>
        <v>0</v>
      </c>
      <c r="AF122" s="35">
        <f t="shared" si="672"/>
        <v>143054.29999999999</v>
      </c>
      <c r="AG122" s="35">
        <f>AG124+AG125</f>
        <v>0</v>
      </c>
      <c r="AH122" s="35">
        <f t="shared" si="673"/>
        <v>143054.29999999999</v>
      </c>
      <c r="AI122" s="35">
        <f>AI124+AI125</f>
        <v>0</v>
      </c>
      <c r="AJ122" s="35">
        <f t="shared" si="674"/>
        <v>143054.29999999999</v>
      </c>
      <c r="AK122" s="35">
        <f>AK124+AK125</f>
        <v>0</v>
      </c>
      <c r="AL122" s="35">
        <f t="shared" si="675"/>
        <v>143054.29999999999</v>
      </c>
      <c r="AM122" s="35">
        <f>AM124+AM125</f>
        <v>0</v>
      </c>
      <c r="AN122" s="35">
        <f t="shared" si="676"/>
        <v>143054.29999999999</v>
      </c>
      <c r="AO122" s="46">
        <f>AO124+AO125</f>
        <v>0</v>
      </c>
      <c r="AP122" s="35">
        <f t="shared" si="677"/>
        <v>143054.29999999999</v>
      </c>
      <c r="AQ122" s="35">
        <f t="shared" ref="AQ122:BW122" si="703">AQ124+AQ125</f>
        <v>138461.1</v>
      </c>
      <c r="AR122" s="35">
        <f t="shared" ref="AR122:AT122" si="704">AR124+AR125</f>
        <v>0</v>
      </c>
      <c r="AS122" s="35">
        <f t="shared" si="527"/>
        <v>138461.1</v>
      </c>
      <c r="AT122" s="35">
        <f t="shared" si="704"/>
        <v>0</v>
      </c>
      <c r="AU122" s="35">
        <f t="shared" si="678"/>
        <v>138461.1</v>
      </c>
      <c r="AV122" s="35">
        <f t="shared" ref="AV122:AX122" si="705">AV124+AV125</f>
        <v>0</v>
      </c>
      <c r="AW122" s="35">
        <f t="shared" si="679"/>
        <v>138461.1</v>
      </c>
      <c r="AX122" s="35">
        <f t="shared" si="705"/>
        <v>0</v>
      </c>
      <c r="AY122" s="35">
        <f t="shared" si="680"/>
        <v>138461.1</v>
      </c>
      <c r="AZ122" s="35">
        <f t="shared" ref="AZ122:BB122" si="706">AZ124+AZ125</f>
        <v>0</v>
      </c>
      <c r="BA122" s="35">
        <f t="shared" si="681"/>
        <v>138461.1</v>
      </c>
      <c r="BB122" s="35">
        <f t="shared" si="706"/>
        <v>0</v>
      </c>
      <c r="BC122" s="35">
        <f t="shared" si="682"/>
        <v>138461.1</v>
      </c>
      <c r="BD122" s="35">
        <f t="shared" ref="BD122:BF122" si="707">BD124+BD125</f>
        <v>0</v>
      </c>
      <c r="BE122" s="35">
        <f t="shared" si="683"/>
        <v>138461.1</v>
      </c>
      <c r="BF122" s="35">
        <f t="shared" si="707"/>
        <v>0</v>
      </c>
      <c r="BG122" s="35">
        <f t="shared" si="684"/>
        <v>138461.1</v>
      </c>
      <c r="BH122" s="35">
        <f t="shared" ref="BH122:BJ122" si="708">BH124+BH125</f>
        <v>0</v>
      </c>
      <c r="BI122" s="35">
        <f t="shared" si="685"/>
        <v>138461.1</v>
      </c>
      <c r="BJ122" s="35">
        <f t="shared" si="708"/>
        <v>0</v>
      </c>
      <c r="BK122" s="35">
        <f t="shared" si="686"/>
        <v>138461.1</v>
      </c>
      <c r="BL122" s="35">
        <f t="shared" ref="BL122:BN122" si="709">BL124+BL125</f>
        <v>0</v>
      </c>
      <c r="BM122" s="35">
        <f t="shared" si="687"/>
        <v>138461.1</v>
      </c>
      <c r="BN122" s="35">
        <f t="shared" si="709"/>
        <v>0</v>
      </c>
      <c r="BO122" s="35">
        <f t="shared" si="688"/>
        <v>138461.1</v>
      </c>
      <c r="BP122" s="35">
        <f t="shared" ref="BP122:BR122" si="710">BP124+BP125</f>
        <v>0</v>
      </c>
      <c r="BQ122" s="35">
        <f t="shared" si="689"/>
        <v>138461.1</v>
      </c>
      <c r="BR122" s="35">
        <f t="shared" si="710"/>
        <v>0</v>
      </c>
      <c r="BS122" s="35">
        <f t="shared" si="690"/>
        <v>138461.1</v>
      </c>
      <c r="BT122" s="46">
        <f t="shared" ref="BT122" si="711">BT124+BT125</f>
        <v>0</v>
      </c>
      <c r="BU122" s="35">
        <f t="shared" si="691"/>
        <v>138461.1</v>
      </c>
      <c r="BV122" s="35">
        <f t="shared" si="703"/>
        <v>132336.9</v>
      </c>
      <c r="BW122" s="35">
        <f t="shared" si="703"/>
        <v>0</v>
      </c>
      <c r="BX122" s="35">
        <f t="shared" si="528"/>
        <v>132336.9</v>
      </c>
      <c r="BY122" s="35">
        <f t="shared" ref="BY122:CA122" si="712">BY124+BY125</f>
        <v>0</v>
      </c>
      <c r="BZ122" s="35">
        <f t="shared" si="692"/>
        <v>132336.9</v>
      </c>
      <c r="CA122" s="35">
        <f t="shared" si="712"/>
        <v>0</v>
      </c>
      <c r="CB122" s="35">
        <f t="shared" si="693"/>
        <v>132336.9</v>
      </c>
      <c r="CC122" s="35">
        <f t="shared" ref="CC122:CE122" si="713">CC124+CC125</f>
        <v>0</v>
      </c>
      <c r="CD122" s="35">
        <f t="shared" si="694"/>
        <v>132336.9</v>
      </c>
      <c r="CE122" s="35">
        <f t="shared" si="713"/>
        <v>0</v>
      </c>
      <c r="CF122" s="35">
        <f t="shared" si="695"/>
        <v>132336.9</v>
      </c>
      <c r="CG122" s="35">
        <f t="shared" ref="CG122:CI122" si="714">CG124+CG125</f>
        <v>0</v>
      </c>
      <c r="CH122" s="35">
        <f t="shared" si="696"/>
        <v>132336.9</v>
      </c>
      <c r="CI122" s="35">
        <f t="shared" si="714"/>
        <v>0</v>
      </c>
      <c r="CJ122" s="35">
        <f t="shared" si="697"/>
        <v>132336.9</v>
      </c>
      <c r="CK122" s="35">
        <f t="shared" ref="CK122:CM122" si="715">CK124+CK125</f>
        <v>0</v>
      </c>
      <c r="CL122" s="35">
        <f t="shared" si="698"/>
        <v>132336.9</v>
      </c>
      <c r="CM122" s="35">
        <f t="shared" si="715"/>
        <v>0</v>
      </c>
      <c r="CN122" s="35">
        <f t="shared" si="699"/>
        <v>132336.9</v>
      </c>
      <c r="CO122" s="35">
        <f t="shared" ref="CO122:CQ122" si="716">CO124+CO125</f>
        <v>0</v>
      </c>
      <c r="CP122" s="35">
        <f t="shared" si="700"/>
        <v>132336.9</v>
      </c>
      <c r="CQ122" s="35">
        <f t="shared" si="716"/>
        <v>0</v>
      </c>
      <c r="CR122" s="35">
        <f t="shared" si="701"/>
        <v>132336.9</v>
      </c>
      <c r="CS122" s="46">
        <f t="shared" ref="CS122" si="717">CS124+CS125</f>
        <v>0</v>
      </c>
      <c r="CT122" s="35">
        <f t="shared" si="702"/>
        <v>132336.9</v>
      </c>
      <c r="CU122" s="29"/>
      <c r="CW122" s="11"/>
    </row>
    <row r="123" spans="1:101" x14ac:dyDescent="0.3">
      <c r="A123" s="1"/>
      <c r="B123" s="59" t="s">
        <v>5</v>
      </c>
      <c r="C123" s="6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78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46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  <c r="BH123" s="35"/>
      <c r="BI123" s="35"/>
      <c r="BJ123" s="35"/>
      <c r="BK123" s="35"/>
      <c r="BL123" s="35"/>
      <c r="BM123" s="35"/>
      <c r="BN123" s="35"/>
      <c r="BO123" s="35"/>
      <c r="BP123" s="35"/>
      <c r="BQ123" s="35"/>
      <c r="BR123" s="35"/>
      <c r="BS123" s="35"/>
      <c r="BT123" s="46"/>
      <c r="BU123" s="35"/>
      <c r="BV123" s="35"/>
      <c r="BW123" s="35"/>
      <c r="BX123" s="35"/>
      <c r="BY123" s="35"/>
      <c r="BZ123" s="35"/>
      <c r="CA123" s="35"/>
      <c r="CB123" s="35"/>
      <c r="CC123" s="35"/>
      <c r="CD123" s="35"/>
      <c r="CE123" s="35"/>
      <c r="CF123" s="35"/>
      <c r="CG123" s="35"/>
      <c r="CH123" s="35"/>
      <c r="CI123" s="35"/>
      <c r="CJ123" s="35"/>
      <c r="CK123" s="35"/>
      <c r="CL123" s="35"/>
      <c r="CM123" s="35"/>
      <c r="CN123" s="35"/>
      <c r="CO123" s="35"/>
      <c r="CP123" s="35"/>
      <c r="CQ123" s="35"/>
      <c r="CR123" s="35"/>
      <c r="CS123" s="46"/>
      <c r="CT123" s="35"/>
      <c r="CU123" s="29"/>
      <c r="CW123" s="11"/>
    </row>
    <row r="124" spans="1:101" x14ac:dyDescent="0.3">
      <c r="A124" s="1"/>
      <c r="B124" s="59" t="s">
        <v>12</v>
      </c>
      <c r="C124" s="6"/>
      <c r="D124" s="35">
        <v>35763.599999999999</v>
      </c>
      <c r="E124" s="35"/>
      <c r="F124" s="35">
        <f t="shared" si="526"/>
        <v>35763.599999999999</v>
      </c>
      <c r="G124" s="35"/>
      <c r="H124" s="35">
        <f t="shared" ref="H124:H126" si="718">F124+G124</f>
        <v>35763.599999999999</v>
      </c>
      <c r="I124" s="35"/>
      <c r="J124" s="35">
        <f t="shared" ref="J124:J126" si="719">H124+I124</f>
        <v>35763.599999999999</v>
      </c>
      <c r="K124" s="35"/>
      <c r="L124" s="35">
        <f t="shared" ref="L124:L126" si="720">J124+K124</f>
        <v>35763.599999999999</v>
      </c>
      <c r="M124" s="35"/>
      <c r="N124" s="35">
        <f t="shared" ref="N124:N126" si="721">L124+M124</f>
        <v>35763.599999999999</v>
      </c>
      <c r="O124" s="78"/>
      <c r="P124" s="35">
        <f t="shared" ref="P124:P126" si="722">N124+O124</f>
        <v>35763.599999999999</v>
      </c>
      <c r="Q124" s="35"/>
      <c r="R124" s="35">
        <f t="shared" ref="R124:R126" si="723">P124+Q124</f>
        <v>35763.599999999999</v>
      </c>
      <c r="S124" s="35"/>
      <c r="T124" s="35">
        <f t="shared" ref="T124:T126" si="724">R124+S124</f>
        <v>35763.599999999999</v>
      </c>
      <c r="U124" s="35"/>
      <c r="V124" s="35">
        <f t="shared" ref="V124:V126" si="725">T124+U124</f>
        <v>35763.599999999999</v>
      </c>
      <c r="W124" s="35"/>
      <c r="X124" s="35">
        <f t="shared" ref="X124:X126" si="726">V124+W124</f>
        <v>35763.599999999999</v>
      </c>
      <c r="Y124" s="35"/>
      <c r="Z124" s="35">
        <f t="shared" ref="Z124:Z126" si="727">X124+Y124</f>
        <v>35763.599999999999</v>
      </c>
      <c r="AA124" s="35"/>
      <c r="AB124" s="35">
        <f t="shared" ref="AB124:AB126" si="728">Z124+AA124</f>
        <v>35763.599999999999</v>
      </c>
      <c r="AC124" s="35"/>
      <c r="AD124" s="35">
        <f t="shared" ref="AD124:AD126" si="729">AB124+AC124</f>
        <v>35763.599999999999</v>
      </c>
      <c r="AE124" s="35"/>
      <c r="AF124" s="35">
        <f t="shared" ref="AF124:AF126" si="730">AD124+AE124</f>
        <v>35763.599999999999</v>
      </c>
      <c r="AG124" s="35"/>
      <c r="AH124" s="35">
        <f t="shared" ref="AH124:AH126" si="731">AF124+AG124</f>
        <v>35763.599999999999</v>
      </c>
      <c r="AI124" s="35"/>
      <c r="AJ124" s="35">
        <f t="shared" ref="AJ124:AJ126" si="732">AH124+AI124</f>
        <v>35763.599999999999</v>
      </c>
      <c r="AK124" s="35"/>
      <c r="AL124" s="35">
        <f t="shared" ref="AL124:AL126" si="733">AJ124+AK124</f>
        <v>35763.599999999999</v>
      </c>
      <c r="AM124" s="35"/>
      <c r="AN124" s="35">
        <f t="shared" ref="AN124:AN126" si="734">AL124+AM124</f>
        <v>35763.599999999999</v>
      </c>
      <c r="AO124" s="46"/>
      <c r="AP124" s="35">
        <f t="shared" ref="AP124:AP126" si="735">AN124+AO124</f>
        <v>35763.599999999999</v>
      </c>
      <c r="AQ124" s="35">
        <v>34615.300000000003</v>
      </c>
      <c r="AR124" s="35"/>
      <c r="AS124" s="35">
        <f t="shared" si="527"/>
        <v>34615.300000000003</v>
      </c>
      <c r="AT124" s="35"/>
      <c r="AU124" s="35">
        <f t="shared" ref="AU124:AU126" si="736">AS124+AT124</f>
        <v>34615.300000000003</v>
      </c>
      <c r="AV124" s="35"/>
      <c r="AW124" s="35">
        <f t="shared" ref="AW124:AW126" si="737">AU124+AV124</f>
        <v>34615.300000000003</v>
      </c>
      <c r="AX124" s="35"/>
      <c r="AY124" s="35">
        <f t="shared" ref="AY124:AY126" si="738">AW124+AX124</f>
        <v>34615.300000000003</v>
      </c>
      <c r="AZ124" s="35"/>
      <c r="BA124" s="35">
        <f t="shared" ref="BA124:BA126" si="739">AY124+AZ124</f>
        <v>34615.300000000003</v>
      </c>
      <c r="BB124" s="35"/>
      <c r="BC124" s="35">
        <f t="shared" ref="BC124:BC126" si="740">BA124+BB124</f>
        <v>34615.300000000003</v>
      </c>
      <c r="BD124" s="35"/>
      <c r="BE124" s="35">
        <f t="shared" ref="BE124:BE126" si="741">BC124+BD124</f>
        <v>34615.300000000003</v>
      </c>
      <c r="BF124" s="35"/>
      <c r="BG124" s="35">
        <f t="shared" ref="BG124:BG126" si="742">BE124+BF124</f>
        <v>34615.300000000003</v>
      </c>
      <c r="BH124" s="35"/>
      <c r="BI124" s="35">
        <f t="shared" ref="BI124:BI126" si="743">BG124+BH124</f>
        <v>34615.300000000003</v>
      </c>
      <c r="BJ124" s="35"/>
      <c r="BK124" s="35">
        <f t="shared" ref="BK124:BK126" si="744">BI124+BJ124</f>
        <v>34615.300000000003</v>
      </c>
      <c r="BL124" s="35"/>
      <c r="BM124" s="35">
        <f t="shared" ref="BM124:BM126" si="745">BK124+BL124</f>
        <v>34615.300000000003</v>
      </c>
      <c r="BN124" s="35"/>
      <c r="BO124" s="35">
        <f t="shared" ref="BO124:BO126" si="746">BM124+BN124</f>
        <v>34615.300000000003</v>
      </c>
      <c r="BP124" s="35"/>
      <c r="BQ124" s="35">
        <f t="shared" ref="BQ124:BQ126" si="747">BO124+BP124</f>
        <v>34615.300000000003</v>
      </c>
      <c r="BR124" s="35"/>
      <c r="BS124" s="35">
        <f t="shared" ref="BS124:BS126" si="748">BQ124+BR124</f>
        <v>34615.300000000003</v>
      </c>
      <c r="BT124" s="46"/>
      <c r="BU124" s="35">
        <f t="shared" ref="BU124:BU126" si="749">BS124+BT124</f>
        <v>34615.300000000003</v>
      </c>
      <c r="BV124" s="35">
        <v>33084.199999999997</v>
      </c>
      <c r="BW124" s="35"/>
      <c r="BX124" s="35">
        <f t="shared" si="528"/>
        <v>33084.199999999997</v>
      </c>
      <c r="BY124" s="35"/>
      <c r="BZ124" s="35">
        <f t="shared" ref="BZ124:BZ126" si="750">BX124+BY124</f>
        <v>33084.199999999997</v>
      </c>
      <c r="CA124" s="35"/>
      <c r="CB124" s="35">
        <f t="shared" ref="CB124:CB126" si="751">BZ124+CA124</f>
        <v>33084.199999999997</v>
      </c>
      <c r="CC124" s="35"/>
      <c r="CD124" s="35">
        <f t="shared" ref="CD124:CD126" si="752">CB124+CC124</f>
        <v>33084.199999999997</v>
      </c>
      <c r="CE124" s="35"/>
      <c r="CF124" s="35">
        <f t="shared" ref="CF124:CF126" si="753">CD124+CE124</f>
        <v>33084.199999999997</v>
      </c>
      <c r="CG124" s="35"/>
      <c r="CH124" s="35">
        <f t="shared" ref="CH124:CH126" si="754">CF124+CG124</f>
        <v>33084.199999999997</v>
      </c>
      <c r="CI124" s="35"/>
      <c r="CJ124" s="35">
        <f t="shared" ref="CJ124:CJ126" si="755">CH124+CI124</f>
        <v>33084.199999999997</v>
      </c>
      <c r="CK124" s="35"/>
      <c r="CL124" s="35">
        <f t="shared" ref="CL124:CL126" si="756">CJ124+CK124</f>
        <v>33084.199999999997</v>
      </c>
      <c r="CM124" s="35"/>
      <c r="CN124" s="35">
        <f t="shared" ref="CN124:CN126" si="757">CL124+CM124</f>
        <v>33084.199999999997</v>
      </c>
      <c r="CO124" s="35"/>
      <c r="CP124" s="35">
        <f t="shared" ref="CP124:CP126" si="758">CN124+CO124</f>
        <v>33084.199999999997</v>
      </c>
      <c r="CQ124" s="35"/>
      <c r="CR124" s="35">
        <f t="shared" ref="CR124:CR126" si="759">CP124+CQ124</f>
        <v>33084.199999999997</v>
      </c>
      <c r="CS124" s="46"/>
      <c r="CT124" s="35">
        <f t="shared" ref="CT124:CT126" si="760">CR124+CS124</f>
        <v>33084.199999999997</v>
      </c>
      <c r="CU124" s="29" t="s">
        <v>227</v>
      </c>
      <c r="CW124" s="11"/>
    </row>
    <row r="125" spans="1:101" x14ac:dyDescent="0.3">
      <c r="A125" s="1"/>
      <c r="B125" s="59" t="s">
        <v>19</v>
      </c>
      <c r="C125" s="6"/>
      <c r="D125" s="35">
        <v>107290.7</v>
      </c>
      <c r="E125" s="35"/>
      <c r="F125" s="35">
        <f t="shared" si="526"/>
        <v>107290.7</v>
      </c>
      <c r="G125" s="35"/>
      <c r="H125" s="35">
        <f t="shared" si="718"/>
        <v>107290.7</v>
      </c>
      <c r="I125" s="35"/>
      <c r="J125" s="35">
        <f t="shared" si="719"/>
        <v>107290.7</v>
      </c>
      <c r="K125" s="35"/>
      <c r="L125" s="35">
        <f t="shared" si="720"/>
        <v>107290.7</v>
      </c>
      <c r="M125" s="35"/>
      <c r="N125" s="35">
        <f t="shared" si="721"/>
        <v>107290.7</v>
      </c>
      <c r="O125" s="78"/>
      <c r="P125" s="35">
        <f t="shared" si="722"/>
        <v>107290.7</v>
      </c>
      <c r="Q125" s="35"/>
      <c r="R125" s="35">
        <f t="shared" si="723"/>
        <v>107290.7</v>
      </c>
      <c r="S125" s="35"/>
      <c r="T125" s="35">
        <f t="shared" si="724"/>
        <v>107290.7</v>
      </c>
      <c r="U125" s="35"/>
      <c r="V125" s="35">
        <f t="shared" si="725"/>
        <v>107290.7</v>
      </c>
      <c r="W125" s="35"/>
      <c r="X125" s="35">
        <f t="shared" si="726"/>
        <v>107290.7</v>
      </c>
      <c r="Y125" s="35"/>
      <c r="Z125" s="35">
        <f t="shared" si="727"/>
        <v>107290.7</v>
      </c>
      <c r="AA125" s="35"/>
      <c r="AB125" s="35">
        <f t="shared" si="728"/>
        <v>107290.7</v>
      </c>
      <c r="AC125" s="35"/>
      <c r="AD125" s="35">
        <f t="shared" si="729"/>
        <v>107290.7</v>
      </c>
      <c r="AE125" s="35"/>
      <c r="AF125" s="35">
        <f t="shared" si="730"/>
        <v>107290.7</v>
      </c>
      <c r="AG125" s="35"/>
      <c r="AH125" s="35">
        <f t="shared" si="731"/>
        <v>107290.7</v>
      </c>
      <c r="AI125" s="35"/>
      <c r="AJ125" s="35">
        <f t="shared" si="732"/>
        <v>107290.7</v>
      </c>
      <c r="AK125" s="35"/>
      <c r="AL125" s="35">
        <f t="shared" si="733"/>
        <v>107290.7</v>
      </c>
      <c r="AM125" s="35"/>
      <c r="AN125" s="35">
        <f t="shared" si="734"/>
        <v>107290.7</v>
      </c>
      <c r="AO125" s="46"/>
      <c r="AP125" s="35">
        <f t="shared" si="735"/>
        <v>107290.7</v>
      </c>
      <c r="AQ125" s="35">
        <v>103845.8</v>
      </c>
      <c r="AR125" s="35"/>
      <c r="AS125" s="35">
        <f t="shared" si="527"/>
        <v>103845.8</v>
      </c>
      <c r="AT125" s="35"/>
      <c r="AU125" s="35">
        <f t="shared" si="736"/>
        <v>103845.8</v>
      </c>
      <c r="AV125" s="35"/>
      <c r="AW125" s="35">
        <f t="shared" si="737"/>
        <v>103845.8</v>
      </c>
      <c r="AX125" s="35"/>
      <c r="AY125" s="35">
        <f t="shared" si="738"/>
        <v>103845.8</v>
      </c>
      <c r="AZ125" s="35"/>
      <c r="BA125" s="35">
        <f t="shared" si="739"/>
        <v>103845.8</v>
      </c>
      <c r="BB125" s="35"/>
      <c r="BC125" s="35">
        <f t="shared" si="740"/>
        <v>103845.8</v>
      </c>
      <c r="BD125" s="35"/>
      <c r="BE125" s="35">
        <f t="shared" si="741"/>
        <v>103845.8</v>
      </c>
      <c r="BF125" s="35"/>
      <c r="BG125" s="35">
        <f t="shared" si="742"/>
        <v>103845.8</v>
      </c>
      <c r="BH125" s="35"/>
      <c r="BI125" s="35">
        <f t="shared" si="743"/>
        <v>103845.8</v>
      </c>
      <c r="BJ125" s="35"/>
      <c r="BK125" s="35">
        <f t="shared" si="744"/>
        <v>103845.8</v>
      </c>
      <c r="BL125" s="35"/>
      <c r="BM125" s="35">
        <f t="shared" si="745"/>
        <v>103845.8</v>
      </c>
      <c r="BN125" s="35"/>
      <c r="BO125" s="35">
        <f t="shared" si="746"/>
        <v>103845.8</v>
      </c>
      <c r="BP125" s="35"/>
      <c r="BQ125" s="35">
        <f t="shared" si="747"/>
        <v>103845.8</v>
      </c>
      <c r="BR125" s="35"/>
      <c r="BS125" s="35">
        <f t="shared" si="748"/>
        <v>103845.8</v>
      </c>
      <c r="BT125" s="46"/>
      <c r="BU125" s="35">
        <f t="shared" si="749"/>
        <v>103845.8</v>
      </c>
      <c r="BV125" s="35">
        <v>99252.7</v>
      </c>
      <c r="BW125" s="35"/>
      <c r="BX125" s="35">
        <f t="shared" si="528"/>
        <v>99252.7</v>
      </c>
      <c r="BY125" s="35"/>
      <c r="BZ125" s="35">
        <f t="shared" si="750"/>
        <v>99252.7</v>
      </c>
      <c r="CA125" s="35"/>
      <c r="CB125" s="35">
        <f t="shared" si="751"/>
        <v>99252.7</v>
      </c>
      <c r="CC125" s="35"/>
      <c r="CD125" s="35">
        <f t="shared" si="752"/>
        <v>99252.7</v>
      </c>
      <c r="CE125" s="35"/>
      <c r="CF125" s="35">
        <f t="shared" si="753"/>
        <v>99252.7</v>
      </c>
      <c r="CG125" s="35"/>
      <c r="CH125" s="35">
        <f t="shared" si="754"/>
        <v>99252.7</v>
      </c>
      <c r="CI125" s="35"/>
      <c r="CJ125" s="35">
        <f t="shared" si="755"/>
        <v>99252.7</v>
      </c>
      <c r="CK125" s="35"/>
      <c r="CL125" s="35">
        <f t="shared" si="756"/>
        <v>99252.7</v>
      </c>
      <c r="CM125" s="35"/>
      <c r="CN125" s="35">
        <f t="shared" si="757"/>
        <v>99252.7</v>
      </c>
      <c r="CO125" s="35"/>
      <c r="CP125" s="35">
        <f t="shared" si="758"/>
        <v>99252.7</v>
      </c>
      <c r="CQ125" s="35"/>
      <c r="CR125" s="35">
        <f t="shared" si="759"/>
        <v>99252.7</v>
      </c>
      <c r="CS125" s="46"/>
      <c r="CT125" s="35">
        <f t="shared" si="760"/>
        <v>99252.7</v>
      </c>
      <c r="CU125" s="29" t="s">
        <v>227</v>
      </c>
      <c r="CW125" s="11"/>
    </row>
    <row r="126" spans="1:101" ht="56.25" x14ac:dyDescent="0.3">
      <c r="A126" s="1" t="s">
        <v>148</v>
      </c>
      <c r="B126" s="59" t="s">
        <v>347</v>
      </c>
      <c r="C126" s="6" t="s">
        <v>32</v>
      </c>
      <c r="D126" s="35"/>
      <c r="E126" s="35">
        <f>E128</f>
        <v>11500.2</v>
      </c>
      <c r="F126" s="35">
        <f t="shared" si="526"/>
        <v>11500.2</v>
      </c>
      <c r="G126" s="35">
        <f>G128</f>
        <v>0</v>
      </c>
      <c r="H126" s="35">
        <f t="shared" si="718"/>
        <v>11500.2</v>
      </c>
      <c r="I126" s="35">
        <f>I128</f>
        <v>0</v>
      </c>
      <c r="J126" s="35">
        <f t="shared" si="719"/>
        <v>11500.2</v>
      </c>
      <c r="K126" s="35">
        <f>K128</f>
        <v>0</v>
      </c>
      <c r="L126" s="35">
        <f t="shared" si="720"/>
        <v>11500.2</v>
      </c>
      <c r="M126" s="35">
        <f>M128</f>
        <v>0</v>
      </c>
      <c r="N126" s="35">
        <f t="shared" si="721"/>
        <v>11500.2</v>
      </c>
      <c r="O126" s="78">
        <f>O128</f>
        <v>0</v>
      </c>
      <c r="P126" s="35">
        <f t="shared" si="722"/>
        <v>11500.2</v>
      </c>
      <c r="Q126" s="35">
        <f>Q128</f>
        <v>0</v>
      </c>
      <c r="R126" s="35">
        <f t="shared" si="723"/>
        <v>11500.2</v>
      </c>
      <c r="S126" s="35">
        <f>S128</f>
        <v>0</v>
      </c>
      <c r="T126" s="35">
        <f t="shared" si="724"/>
        <v>11500.2</v>
      </c>
      <c r="U126" s="35">
        <f>U128</f>
        <v>0</v>
      </c>
      <c r="V126" s="35">
        <f t="shared" si="725"/>
        <v>11500.2</v>
      </c>
      <c r="W126" s="35">
        <f>W128</f>
        <v>0</v>
      </c>
      <c r="X126" s="35">
        <f t="shared" si="726"/>
        <v>11500.2</v>
      </c>
      <c r="Y126" s="35">
        <f>Y128</f>
        <v>0</v>
      </c>
      <c r="Z126" s="35">
        <f t="shared" si="727"/>
        <v>11500.2</v>
      </c>
      <c r="AA126" s="35">
        <f>AA128</f>
        <v>0</v>
      </c>
      <c r="AB126" s="35">
        <f t="shared" si="728"/>
        <v>11500.2</v>
      </c>
      <c r="AC126" s="35">
        <f>AC128</f>
        <v>0</v>
      </c>
      <c r="AD126" s="35">
        <f t="shared" si="729"/>
        <v>11500.2</v>
      </c>
      <c r="AE126" s="35">
        <f>AE128</f>
        <v>0</v>
      </c>
      <c r="AF126" s="35">
        <f t="shared" si="730"/>
        <v>11500.2</v>
      </c>
      <c r="AG126" s="35">
        <f>AG128</f>
        <v>0</v>
      </c>
      <c r="AH126" s="35">
        <f t="shared" si="731"/>
        <v>11500.2</v>
      </c>
      <c r="AI126" s="35">
        <f>AI128</f>
        <v>0</v>
      </c>
      <c r="AJ126" s="35">
        <f t="shared" si="732"/>
        <v>11500.2</v>
      </c>
      <c r="AK126" s="35">
        <f>AK128</f>
        <v>0</v>
      </c>
      <c r="AL126" s="35">
        <f t="shared" si="733"/>
        <v>11500.2</v>
      </c>
      <c r="AM126" s="35">
        <f>AM128</f>
        <v>22763</v>
      </c>
      <c r="AN126" s="35">
        <f t="shared" si="734"/>
        <v>34263.199999999997</v>
      </c>
      <c r="AO126" s="46">
        <f>AO128</f>
        <v>0</v>
      </c>
      <c r="AP126" s="35">
        <f t="shared" si="735"/>
        <v>34263.199999999997</v>
      </c>
      <c r="AQ126" s="35"/>
      <c r="AR126" s="35">
        <f>AR128</f>
        <v>583233.69999999995</v>
      </c>
      <c r="AS126" s="35">
        <f t="shared" si="527"/>
        <v>583233.69999999995</v>
      </c>
      <c r="AT126" s="35">
        <f>AT128</f>
        <v>0</v>
      </c>
      <c r="AU126" s="35">
        <f t="shared" si="736"/>
        <v>583233.69999999995</v>
      </c>
      <c r="AV126" s="35">
        <f>AV128</f>
        <v>0</v>
      </c>
      <c r="AW126" s="35">
        <f t="shared" si="737"/>
        <v>583233.69999999995</v>
      </c>
      <c r="AX126" s="35">
        <f>AX128</f>
        <v>0</v>
      </c>
      <c r="AY126" s="35">
        <f t="shared" si="738"/>
        <v>583233.69999999995</v>
      </c>
      <c r="AZ126" s="35">
        <f>AZ128</f>
        <v>0</v>
      </c>
      <c r="BA126" s="35">
        <f t="shared" si="739"/>
        <v>583233.69999999995</v>
      </c>
      <c r="BB126" s="35">
        <f>BB128</f>
        <v>0</v>
      </c>
      <c r="BC126" s="35">
        <f t="shared" si="740"/>
        <v>583233.69999999995</v>
      </c>
      <c r="BD126" s="35">
        <f>BD128</f>
        <v>0</v>
      </c>
      <c r="BE126" s="35">
        <f t="shared" si="741"/>
        <v>583233.69999999995</v>
      </c>
      <c r="BF126" s="35">
        <f>BF128</f>
        <v>0</v>
      </c>
      <c r="BG126" s="35">
        <f t="shared" si="742"/>
        <v>583233.69999999995</v>
      </c>
      <c r="BH126" s="35">
        <f>BH128</f>
        <v>0</v>
      </c>
      <c r="BI126" s="35">
        <f t="shared" si="743"/>
        <v>583233.69999999995</v>
      </c>
      <c r="BJ126" s="35">
        <f>BJ128</f>
        <v>0</v>
      </c>
      <c r="BK126" s="35">
        <f t="shared" si="744"/>
        <v>583233.69999999995</v>
      </c>
      <c r="BL126" s="35">
        <f>BL128</f>
        <v>0</v>
      </c>
      <c r="BM126" s="35">
        <f t="shared" si="745"/>
        <v>583233.69999999995</v>
      </c>
      <c r="BN126" s="35">
        <f>BN128</f>
        <v>0</v>
      </c>
      <c r="BO126" s="35">
        <f t="shared" si="746"/>
        <v>583233.69999999995</v>
      </c>
      <c r="BP126" s="35">
        <f>BP128</f>
        <v>0</v>
      </c>
      <c r="BQ126" s="35">
        <f t="shared" si="747"/>
        <v>583233.69999999995</v>
      </c>
      <c r="BR126" s="35">
        <f>BR128</f>
        <v>-22763</v>
      </c>
      <c r="BS126" s="35">
        <f t="shared" si="748"/>
        <v>560470.69999999995</v>
      </c>
      <c r="BT126" s="46">
        <f>BT128</f>
        <v>0</v>
      </c>
      <c r="BU126" s="35">
        <f t="shared" si="749"/>
        <v>560470.69999999995</v>
      </c>
      <c r="BV126" s="35"/>
      <c r="BW126" s="35"/>
      <c r="BX126" s="35">
        <f t="shared" si="528"/>
        <v>0</v>
      </c>
      <c r="BY126" s="35"/>
      <c r="BZ126" s="35">
        <f t="shared" si="750"/>
        <v>0</v>
      </c>
      <c r="CA126" s="35"/>
      <c r="CB126" s="35">
        <f t="shared" si="751"/>
        <v>0</v>
      </c>
      <c r="CC126" s="35"/>
      <c r="CD126" s="35">
        <f t="shared" si="752"/>
        <v>0</v>
      </c>
      <c r="CE126" s="35"/>
      <c r="CF126" s="35">
        <f t="shared" si="753"/>
        <v>0</v>
      </c>
      <c r="CG126" s="35"/>
      <c r="CH126" s="35">
        <f t="shared" si="754"/>
        <v>0</v>
      </c>
      <c r="CI126" s="35"/>
      <c r="CJ126" s="35">
        <f t="shared" si="755"/>
        <v>0</v>
      </c>
      <c r="CK126" s="35"/>
      <c r="CL126" s="35">
        <f t="shared" si="756"/>
        <v>0</v>
      </c>
      <c r="CM126" s="35"/>
      <c r="CN126" s="35">
        <f t="shared" si="757"/>
        <v>0</v>
      </c>
      <c r="CO126" s="35"/>
      <c r="CP126" s="35">
        <f t="shared" si="758"/>
        <v>0</v>
      </c>
      <c r="CQ126" s="35"/>
      <c r="CR126" s="35">
        <f t="shared" si="759"/>
        <v>0</v>
      </c>
      <c r="CS126" s="46"/>
      <c r="CT126" s="35">
        <f t="shared" si="760"/>
        <v>0</v>
      </c>
      <c r="CU126" s="29"/>
      <c r="CW126" s="11"/>
    </row>
    <row r="127" spans="1:101" x14ac:dyDescent="0.3">
      <c r="A127" s="1"/>
      <c r="B127" s="59" t="s">
        <v>5</v>
      </c>
      <c r="C127" s="6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78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46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  <c r="BH127" s="35"/>
      <c r="BI127" s="35"/>
      <c r="BJ127" s="35"/>
      <c r="BK127" s="35"/>
      <c r="BL127" s="35"/>
      <c r="BM127" s="35"/>
      <c r="BN127" s="35"/>
      <c r="BO127" s="35"/>
      <c r="BP127" s="35"/>
      <c r="BQ127" s="35"/>
      <c r="BR127" s="35"/>
      <c r="BS127" s="35"/>
      <c r="BT127" s="46"/>
      <c r="BU127" s="35"/>
      <c r="BV127" s="35"/>
      <c r="BW127" s="35"/>
      <c r="BX127" s="35"/>
      <c r="BY127" s="35"/>
      <c r="BZ127" s="35"/>
      <c r="CA127" s="35"/>
      <c r="CB127" s="35"/>
      <c r="CC127" s="35"/>
      <c r="CD127" s="35"/>
      <c r="CE127" s="35"/>
      <c r="CF127" s="35"/>
      <c r="CG127" s="35"/>
      <c r="CH127" s="35"/>
      <c r="CI127" s="35"/>
      <c r="CJ127" s="35"/>
      <c r="CK127" s="35"/>
      <c r="CL127" s="35"/>
      <c r="CM127" s="35"/>
      <c r="CN127" s="35"/>
      <c r="CO127" s="35"/>
      <c r="CP127" s="35"/>
      <c r="CQ127" s="35"/>
      <c r="CR127" s="35"/>
      <c r="CS127" s="46"/>
      <c r="CT127" s="35"/>
      <c r="CU127" s="29"/>
      <c r="CW127" s="11"/>
    </row>
    <row r="128" spans="1:101" ht="37.5" x14ac:dyDescent="0.3">
      <c r="A128" s="1"/>
      <c r="B128" s="59" t="s">
        <v>26</v>
      </c>
      <c r="C128" s="6"/>
      <c r="D128" s="35"/>
      <c r="E128" s="35">
        <v>11500.2</v>
      </c>
      <c r="F128" s="35">
        <f t="shared" si="526"/>
        <v>11500.2</v>
      </c>
      <c r="G128" s="35"/>
      <c r="H128" s="35">
        <f t="shared" ref="H128:H129" si="761">F128+G128</f>
        <v>11500.2</v>
      </c>
      <c r="I128" s="35"/>
      <c r="J128" s="35">
        <f t="shared" ref="J128:J129" si="762">H128+I128</f>
        <v>11500.2</v>
      </c>
      <c r="K128" s="35"/>
      <c r="L128" s="35">
        <f t="shared" ref="L128:L129" si="763">J128+K128</f>
        <v>11500.2</v>
      </c>
      <c r="M128" s="35"/>
      <c r="N128" s="35">
        <f t="shared" ref="N128:N129" si="764">L128+M128</f>
        <v>11500.2</v>
      </c>
      <c r="O128" s="78"/>
      <c r="P128" s="35">
        <f t="shared" ref="P128:P129" si="765">N128+O128</f>
        <v>11500.2</v>
      </c>
      <c r="Q128" s="35"/>
      <c r="R128" s="35">
        <f t="shared" ref="R128:R129" si="766">P128+Q128</f>
        <v>11500.2</v>
      </c>
      <c r="S128" s="35"/>
      <c r="T128" s="35">
        <f t="shared" ref="T128:T129" si="767">R128+S128</f>
        <v>11500.2</v>
      </c>
      <c r="U128" s="35"/>
      <c r="V128" s="35">
        <f t="shared" ref="V128:V129" si="768">T128+U128</f>
        <v>11500.2</v>
      </c>
      <c r="W128" s="35"/>
      <c r="X128" s="35">
        <f t="shared" ref="X128:X129" si="769">V128+W128</f>
        <v>11500.2</v>
      </c>
      <c r="Y128" s="35"/>
      <c r="Z128" s="35">
        <f t="shared" ref="Z128:Z129" si="770">X128+Y128</f>
        <v>11500.2</v>
      </c>
      <c r="AA128" s="35"/>
      <c r="AB128" s="35">
        <f t="shared" ref="AB128:AB129" si="771">Z128+AA128</f>
        <v>11500.2</v>
      </c>
      <c r="AC128" s="35"/>
      <c r="AD128" s="35">
        <f t="shared" ref="AD128:AD129" si="772">AB128+AC128</f>
        <v>11500.2</v>
      </c>
      <c r="AE128" s="35"/>
      <c r="AF128" s="35">
        <f t="shared" ref="AF128:AF129" si="773">AD128+AE128</f>
        <v>11500.2</v>
      </c>
      <c r="AG128" s="35"/>
      <c r="AH128" s="35">
        <f t="shared" ref="AH128:AH129" si="774">AF128+AG128</f>
        <v>11500.2</v>
      </c>
      <c r="AI128" s="35"/>
      <c r="AJ128" s="35">
        <f t="shared" ref="AJ128:AJ129" si="775">AH128+AI128</f>
        <v>11500.2</v>
      </c>
      <c r="AK128" s="35"/>
      <c r="AL128" s="35">
        <f t="shared" ref="AL128:AL129" si="776">AJ128+AK128</f>
        <v>11500.2</v>
      </c>
      <c r="AM128" s="35">
        <v>22763</v>
      </c>
      <c r="AN128" s="35">
        <f>AL128+AM128</f>
        <v>34263.199999999997</v>
      </c>
      <c r="AO128" s="46"/>
      <c r="AP128" s="35">
        <f>AN128+AO128</f>
        <v>34263.199999999997</v>
      </c>
      <c r="AQ128" s="35"/>
      <c r="AR128" s="35">
        <v>583233.69999999995</v>
      </c>
      <c r="AS128" s="35">
        <f t="shared" si="527"/>
        <v>583233.69999999995</v>
      </c>
      <c r="AT128" s="35"/>
      <c r="AU128" s="35">
        <f t="shared" ref="AU128:AU129" si="777">AS128+AT128</f>
        <v>583233.69999999995</v>
      </c>
      <c r="AV128" s="35"/>
      <c r="AW128" s="35">
        <f t="shared" ref="AW128:AW129" si="778">AU128+AV128</f>
        <v>583233.69999999995</v>
      </c>
      <c r="AX128" s="35"/>
      <c r="AY128" s="35">
        <f t="shared" ref="AY128:AY129" si="779">AW128+AX128</f>
        <v>583233.69999999995</v>
      </c>
      <c r="AZ128" s="35"/>
      <c r="BA128" s="35">
        <f t="shared" ref="BA128:BA129" si="780">AY128+AZ128</f>
        <v>583233.69999999995</v>
      </c>
      <c r="BB128" s="35"/>
      <c r="BC128" s="35">
        <f t="shared" ref="BC128:BC129" si="781">BA128+BB128</f>
        <v>583233.69999999995</v>
      </c>
      <c r="BD128" s="35"/>
      <c r="BE128" s="35">
        <f t="shared" ref="BE128:BE129" si="782">BC128+BD128</f>
        <v>583233.69999999995</v>
      </c>
      <c r="BF128" s="35"/>
      <c r="BG128" s="35">
        <f t="shared" ref="BG128:BG129" si="783">BE128+BF128</f>
        <v>583233.69999999995</v>
      </c>
      <c r="BH128" s="35"/>
      <c r="BI128" s="35">
        <f t="shared" ref="BI128:BI129" si="784">BG128+BH128</f>
        <v>583233.69999999995</v>
      </c>
      <c r="BJ128" s="35"/>
      <c r="BK128" s="35">
        <f t="shared" ref="BK128:BK129" si="785">BI128+BJ128</f>
        <v>583233.69999999995</v>
      </c>
      <c r="BL128" s="35"/>
      <c r="BM128" s="35">
        <f t="shared" ref="BM128:BM129" si="786">BK128+BL128</f>
        <v>583233.69999999995</v>
      </c>
      <c r="BN128" s="35"/>
      <c r="BO128" s="35">
        <f t="shared" ref="BO128:BO129" si="787">BM128+BN128</f>
        <v>583233.69999999995</v>
      </c>
      <c r="BP128" s="35"/>
      <c r="BQ128" s="35">
        <f t="shared" ref="BQ128:BQ129" si="788">BO128+BP128</f>
        <v>583233.69999999995</v>
      </c>
      <c r="BR128" s="35">
        <v>-22763</v>
      </c>
      <c r="BS128" s="35">
        <f t="shared" ref="BS128:BS129" si="789">BQ128+BR128</f>
        <v>560470.69999999995</v>
      </c>
      <c r="BT128" s="46"/>
      <c r="BU128" s="35">
        <f t="shared" ref="BU128:BU129" si="790">BS128+BT128</f>
        <v>560470.69999999995</v>
      </c>
      <c r="BV128" s="35"/>
      <c r="BW128" s="35"/>
      <c r="BX128" s="35">
        <f t="shared" si="528"/>
        <v>0</v>
      </c>
      <c r="BY128" s="35"/>
      <c r="BZ128" s="35">
        <f t="shared" ref="BZ128:BZ129" si="791">BX128+BY128</f>
        <v>0</v>
      </c>
      <c r="CA128" s="35"/>
      <c r="CB128" s="35">
        <f t="shared" ref="CB128:CB129" si="792">BZ128+CA128</f>
        <v>0</v>
      </c>
      <c r="CC128" s="35"/>
      <c r="CD128" s="35">
        <f t="shared" ref="CD128:CD129" si="793">CB128+CC128</f>
        <v>0</v>
      </c>
      <c r="CE128" s="35"/>
      <c r="CF128" s="35">
        <f t="shared" ref="CF128:CF129" si="794">CD128+CE128</f>
        <v>0</v>
      </c>
      <c r="CG128" s="35"/>
      <c r="CH128" s="35">
        <f t="shared" ref="CH128:CH129" si="795">CF128+CG128</f>
        <v>0</v>
      </c>
      <c r="CI128" s="35"/>
      <c r="CJ128" s="35">
        <f t="shared" ref="CJ128:CJ129" si="796">CH128+CI128</f>
        <v>0</v>
      </c>
      <c r="CK128" s="35"/>
      <c r="CL128" s="35">
        <f t="shared" ref="CL128:CL129" si="797">CJ128+CK128</f>
        <v>0</v>
      </c>
      <c r="CM128" s="35"/>
      <c r="CN128" s="35">
        <f t="shared" ref="CN128:CN129" si="798">CL128+CM128</f>
        <v>0</v>
      </c>
      <c r="CO128" s="35"/>
      <c r="CP128" s="35">
        <f t="shared" ref="CP128:CP129" si="799">CN128+CO128</f>
        <v>0</v>
      </c>
      <c r="CQ128" s="35"/>
      <c r="CR128" s="35">
        <f t="shared" ref="CR128:CR129" si="800">CP128+CQ128</f>
        <v>0</v>
      </c>
      <c r="CS128" s="46"/>
      <c r="CT128" s="35">
        <f t="shared" ref="CT128:CT129" si="801">CR128+CS128</f>
        <v>0</v>
      </c>
      <c r="CU128" s="29" t="s">
        <v>228</v>
      </c>
      <c r="CW128" s="11"/>
    </row>
    <row r="129" spans="1:101" ht="56.25" x14ac:dyDescent="0.3">
      <c r="A129" s="1" t="s">
        <v>149</v>
      </c>
      <c r="B129" s="59" t="s">
        <v>348</v>
      </c>
      <c r="C129" s="6" t="s">
        <v>32</v>
      </c>
      <c r="D129" s="35"/>
      <c r="E129" s="35">
        <f>E131</f>
        <v>11500.4</v>
      </c>
      <c r="F129" s="35">
        <f t="shared" si="526"/>
        <v>11500.4</v>
      </c>
      <c r="G129" s="35">
        <f>G131</f>
        <v>0</v>
      </c>
      <c r="H129" s="35">
        <f t="shared" si="761"/>
        <v>11500.4</v>
      </c>
      <c r="I129" s="35">
        <f>I131</f>
        <v>0</v>
      </c>
      <c r="J129" s="35">
        <f t="shared" si="762"/>
        <v>11500.4</v>
      </c>
      <c r="K129" s="35">
        <f>K131</f>
        <v>0</v>
      </c>
      <c r="L129" s="35">
        <f t="shared" si="763"/>
        <v>11500.4</v>
      </c>
      <c r="M129" s="35">
        <f>M131</f>
        <v>0</v>
      </c>
      <c r="N129" s="35">
        <f t="shared" si="764"/>
        <v>11500.4</v>
      </c>
      <c r="O129" s="78">
        <f>O131</f>
        <v>0</v>
      </c>
      <c r="P129" s="35">
        <f t="shared" si="765"/>
        <v>11500.4</v>
      </c>
      <c r="Q129" s="35">
        <f>Q131</f>
        <v>0</v>
      </c>
      <c r="R129" s="35">
        <f t="shared" si="766"/>
        <v>11500.4</v>
      </c>
      <c r="S129" s="35">
        <f>S131</f>
        <v>0</v>
      </c>
      <c r="T129" s="35">
        <f t="shared" si="767"/>
        <v>11500.4</v>
      </c>
      <c r="U129" s="35">
        <f>U131</f>
        <v>0</v>
      </c>
      <c r="V129" s="35">
        <f t="shared" si="768"/>
        <v>11500.4</v>
      </c>
      <c r="W129" s="35">
        <f>W131</f>
        <v>0</v>
      </c>
      <c r="X129" s="35">
        <f t="shared" si="769"/>
        <v>11500.4</v>
      </c>
      <c r="Y129" s="35">
        <f>Y131</f>
        <v>0</v>
      </c>
      <c r="Z129" s="35">
        <f t="shared" si="770"/>
        <v>11500.4</v>
      </c>
      <c r="AA129" s="35">
        <f>AA131</f>
        <v>0</v>
      </c>
      <c r="AB129" s="35">
        <f t="shared" si="771"/>
        <v>11500.4</v>
      </c>
      <c r="AC129" s="35">
        <f>AC131</f>
        <v>0</v>
      </c>
      <c r="AD129" s="35">
        <f t="shared" si="772"/>
        <v>11500.4</v>
      </c>
      <c r="AE129" s="35">
        <f>AE131</f>
        <v>0</v>
      </c>
      <c r="AF129" s="35">
        <f t="shared" si="773"/>
        <v>11500.4</v>
      </c>
      <c r="AG129" s="35">
        <f>AG131</f>
        <v>0</v>
      </c>
      <c r="AH129" s="35">
        <f t="shared" si="774"/>
        <v>11500.4</v>
      </c>
      <c r="AI129" s="35">
        <f>AI131</f>
        <v>0</v>
      </c>
      <c r="AJ129" s="35">
        <f t="shared" si="775"/>
        <v>11500.4</v>
      </c>
      <c r="AK129" s="35">
        <f>AK131</f>
        <v>0</v>
      </c>
      <c r="AL129" s="35">
        <f t="shared" si="776"/>
        <v>11500.4</v>
      </c>
      <c r="AM129" s="35">
        <f>AM131</f>
        <v>19876.5</v>
      </c>
      <c r="AN129" s="35">
        <f t="shared" ref="AN129" si="802">AL129+AM129</f>
        <v>31376.9</v>
      </c>
      <c r="AO129" s="46">
        <f>AO131</f>
        <v>0</v>
      </c>
      <c r="AP129" s="35">
        <f t="shared" ref="AP129" si="803">AN129+AO129</f>
        <v>31376.9</v>
      </c>
      <c r="AQ129" s="35"/>
      <c r="AR129" s="35">
        <f>AR131</f>
        <v>583431.19999999995</v>
      </c>
      <c r="AS129" s="35">
        <f t="shared" si="527"/>
        <v>583431.19999999995</v>
      </c>
      <c r="AT129" s="35">
        <f>AT131</f>
        <v>0</v>
      </c>
      <c r="AU129" s="35">
        <f t="shared" si="777"/>
        <v>583431.19999999995</v>
      </c>
      <c r="AV129" s="35">
        <f>AV131</f>
        <v>0</v>
      </c>
      <c r="AW129" s="35">
        <f t="shared" si="778"/>
        <v>583431.19999999995</v>
      </c>
      <c r="AX129" s="35">
        <f>AX131</f>
        <v>0</v>
      </c>
      <c r="AY129" s="35">
        <f t="shared" si="779"/>
        <v>583431.19999999995</v>
      </c>
      <c r="AZ129" s="35">
        <f>AZ131</f>
        <v>0</v>
      </c>
      <c r="BA129" s="35">
        <f t="shared" si="780"/>
        <v>583431.19999999995</v>
      </c>
      <c r="BB129" s="35">
        <f>BB131</f>
        <v>0</v>
      </c>
      <c r="BC129" s="35">
        <f t="shared" si="781"/>
        <v>583431.19999999995</v>
      </c>
      <c r="BD129" s="35">
        <f>BD131</f>
        <v>0</v>
      </c>
      <c r="BE129" s="35">
        <f t="shared" si="782"/>
        <v>583431.19999999995</v>
      </c>
      <c r="BF129" s="35">
        <f>BF131</f>
        <v>0</v>
      </c>
      <c r="BG129" s="35">
        <f t="shared" si="783"/>
        <v>583431.19999999995</v>
      </c>
      <c r="BH129" s="35">
        <f>BH131</f>
        <v>0</v>
      </c>
      <c r="BI129" s="35">
        <f t="shared" si="784"/>
        <v>583431.19999999995</v>
      </c>
      <c r="BJ129" s="35">
        <f>BJ131</f>
        <v>0</v>
      </c>
      <c r="BK129" s="35">
        <f t="shared" si="785"/>
        <v>583431.19999999995</v>
      </c>
      <c r="BL129" s="35">
        <f>BL131</f>
        <v>0</v>
      </c>
      <c r="BM129" s="35">
        <f t="shared" si="786"/>
        <v>583431.19999999995</v>
      </c>
      <c r="BN129" s="35">
        <f>BN131</f>
        <v>0</v>
      </c>
      <c r="BO129" s="35">
        <f t="shared" si="787"/>
        <v>583431.19999999995</v>
      </c>
      <c r="BP129" s="35">
        <f>BP131</f>
        <v>0</v>
      </c>
      <c r="BQ129" s="35">
        <f t="shared" si="788"/>
        <v>583431.19999999995</v>
      </c>
      <c r="BR129" s="35">
        <f>BR131</f>
        <v>-19876.5</v>
      </c>
      <c r="BS129" s="35">
        <f t="shared" si="789"/>
        <v>563554.69999999995</v>
      </c>
      <c r="BT129" s="46">
        <f>BT131</f>
        <v>0</v>
      </c>
      <c r="BU129" s="35">
        <f t="shared" si="790"/>
        <v>563554.69999999995</v>
      </c>
      <c r="BV129" s="35"/>
      <c r="BW129" s="35"/>
      <c r="BX129" s="35">
        <f t="shared" si="528"/>
        <v>0</v>
      </c>
      <c r="BY129" s="35"/>
      <c r="BZ129" s="35">
        <f t="shared" si="791"/>
        <v>0</v>
      </c>
      <c r="CA129" s="35"/>
      <c r="CB129" s="35">
        <f t="shared" si="792"/>
        <v>0</v>
      </c>
      <c r="CC129" s="35"/>
      <c r="CD129" s="35">
        <f t="shared" si="793"/>
        <v>0</v>
      </c>
      <c r="CE129" s="35"/>
      <c r="CF129" s="35">
        <f t="shared" si="794"/>
        <v>0</v>
      </c>
      <c r="CG129" s="35"/>
      <c r="CH129" s="35">
        <f t="shared" si="795"/>
        <v>0</v>
      </c>
      <c r="CI129" s="35"/>
      <c r="CJ129" s="35">
        <f t="shared" si="796"/>
        <v>0</v>
      </c>
      <c r="CK129" s="35"/>
      <c r="CL129" s="35">
        <f t="shared" si="797"/>
        <v>0</v>
      </c>
      <c r="CM129" s="35"/>
      <c r="CN129" s="35">
        <f t="shared" si="798"/>
        <v>0</v>
      </c>
      <c r="CO129" s="35"/>
      <c r="CP129" s="35">
        <f t="shared" si="799"/>
        <v>0</v>
      </c>
      <c r="CQ129" s="35"/>
      <c r="CR129" s="35">
        <f t="shared" si="800"/>
        <v>0</v>
      </c>
      <c r="CS129" s="46"/>
      <c r="CT129" s="35">
        <f t="shared" si="801"/>
        <v>0</v>
      </c>
      <c r="CU129" s="29"/>
      <c r="CW129" s="11"/>
    </row>
    <row r="130" spans="1:101" x14ac:dyDescent="0.3">
      <c r="A130" s="1"/>
      <c r="B130" s="59" t="s">
        <v>5</v>
      </c>
      <c r="C130" s="6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78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46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35"/>
      <c r="BH130" s="35"/>
      <c r="BI130" s="35"/>
      <c r="BJ130" s="35"/>
      <c r="BK130" s="35"/>
      <c r="BL130" s="35"/>
      <c r="BM130" s="35"/>
      <c r="BN130" s="35"/>
      <c r="BO130" s="35"/>
      <c r="BP130" s="35"/>
      <c r="BQ130" s="35"/>
      <c r="BR130" s="35"/>
      <c r="BS130" s="35"/>
      <c r="BT130" s="46"/>
      <c r="BU130" s="35"/>
      <c r="BV130" s="35"/>
      <c r="BW130" s="35"/>
      <c r="BX130" s="35"/>
      <c r="BY130" s="35"/>
      <c r="BZ130" s="35"/>
      <c r="CA130" s="35"/>
      <c r="CB130" s="35"/>
      <c r="CC130" s="35"/>
      <c r="CD130" s="35"/>
      <c r="CE130" s="35"/>
      <c r="CF130" s="35"/>
      <c r="CG130" s="35"/>
      <c r="CH130" s="35"/>
      <c r="CI130" s="35"/>
      <c r="CJ130" s="35"/>
      <c r="CK130" s="35"/>
      <c r="CL130" s="35"/>
      <c r="CM130" s="35"/>
      <c r="CN130" s="35"/>
      <c r="CO130" s="35"/>
      <c r="CP130" s="35"/>
      <c r="CQ130" s="35"/>
      <c r="CR130" s="35"/>
      <c r="CS130" s="46"/>
      <c r="CT130" s="35"/>
      <c r="CU130" s="29"/>
      <c r="CW130" s="11"/>
    </row>
    <row r="131" spans="1:101" ht="37.5" x14ac:dyDescent="0.3">
      <c r="A131" s="1"/>
      <c r="B131" s="59" t="s">
        <v>26</v>
      </c>
      <c r="C131" s="6"/>
      <c r="D131" s="35"/>
      <c r="E131" s="35">
        <v>11500.4</v>
      </c>
      <c r="F131" s="35">
        <f t="shared" si="526"/>
        <v>11500.4</v>
      </c>
      <c r="G131" s="35"/>
      <c r="H131" s="35">
        <f t="shared" ref="H131:H137" si="804">F131+G131</f>
        <v>11500.4</v>
      </c>
      <c r="I131" s="35"/>
      <c r="J131" s="35">
        <f t="shared" ref="J131:J137" si="805">H131+I131</f>
        <v>11500.4</v>
      </c>
      <c r="K131" s="35"/>
      <c r="L131" s="35">
        <f t="shared" ref="L131:L137" si="806">J131+K131</f>
        <v>11500.4</v>
      </c>
      <c r="M131" s="35"/>
      <c r="N131" s="35">
        <f t="shared" ref="N131:N137" si="807">L131+M131</f>
        <v>11500.4</v>
      </c>
      <c r="O131" s="78"/>
      <c r="P131" s="35">
        <f t="shared" ref="P131:P137" si="808">N131+O131</f>
        <v>11500.4</v>
      </c>
      <c r="Q131" s="35"/>
      <c r="R131" s="35">
        <f t="shared" ref="R131:R137" si="809">P131+Q131</f>
        <v>11500.4</v>
      </c>
      <c r="S131" s="35"/>
      <c r="T131" s="35">
        <f t="shared" ref="T131:T137" si="810">R131+S131</f>
        <v>11500.4</v>
      </c>
      <c r="U131" s="35"/>
      <c r="V131" s="35">
        <f t="shared" ref="V131:V137" si="811">T131+U131</f>
        <v>11500.4</v>
      </c>
      <c r="W131" s="35"/>
      <c r="X131" s="35">
        <f t="shared" ref="X131:X137" si="812">V131+W131</f>
        <v>11500.4</v>
      </c>
      <c r="Y131" s="35"/>
      <c r="Z131" s="35">
        <f t="shared" ref="Z131:Z137" si="813">X131+Y131</f>
        <v>11500.4</v>
      </c>
      <c r="AA131" s="35"/>
      <c r="AB131" s="35">
        <f t="shared" ref="AB131:AB137" si="814">Z131+AA131</f>
        <v>11500.4</v>
      </c>
      <c r="AC131" s="35"/>
      <c r="AD131" s="35">
        <f t="shared" ref="AD131:AD137" si="815">AB131+AC131</f>
        <v>11500.4</v>
      </c>
      <c r="AE131" s="35"/>
      <c r="AF131" s="35">
        <f t="shared" ref="AF131:AF137" si="816">AD131+AE131</f>
        <v>11500.4</v>
      </c>
      <c r="AG131" s="35"/>
      <c r="AH131" s="35">
        <f t="shared" ref="AH131:AH137" si="817">AF131+AG131</f>
        <v>11500.4</v>
      </c>
      <c r="AI131" s="35"/>
      <c r="AJ131" s="35">
        <f t="shared" ref="AJ131:AJ137" si="818">AH131+AI131</f>
        <v>11500.4</v>
      </c>
      <c r="AK131" s="35"/>
      <c r="AL131" s="35">
        <f t="shared" ref="AL131:AL137" si="819">AJ131+AK131</f>
        <v>11500.4</v>
      </c>
      <c r="AM131" s="35">
        <v>19876.5</v>
      </c>
      <c r="AN131" s="35">
        <f t="shared" ref="AN131:AN137" si="820">AL131+AM131</f>
        <v>31376.9</v>
      </c>
      <c r="AO131" s="46"/>
      <c r="AP131" s="35">
        <f t="shared" ref="AP131:AP133" si="821">AN131+AO131</f>
        <v>31376.9</v>
      </c>
      <c r="AQ131" s="35"/>
      <c r="AR131" s="35">
        <v>583431.19999999995</v>
      </c>
      <c r="AS131" s="35">
        <f t="shared" si="527"/>
        <v>583431.19999999995</v>
      </c>
      <c r="AT131" s="35"/>
      <c r="AU131" s="35">
        <f t="shared" ref="AU131:AU137" si="822">AS131+AT131</f>
        <v>583431.19999999995</v>
      </c>
      <c r="AV131" s="35"/>
      <c r="AW131" s="35">
        <f t="shared" ref="AW131:AW137" si="823">AU131+AV131</f>
        <v>583431.19999999995</v>
      </c>
      <c r="AX131" s="35"/>
      <c r="AY131" s="35">
        <f t="shared" ref="AY131:AY137" si="824">AW131+AX131</f>
        <v>583431.19999999995</v>
      </c>
      <c r="AZ131" s="35"/>
      <c r="BA131" s="35">
        <f t="shared" ref="BA131:BA137" si="825">AY131+AZ131</f>
        <v>583431.19999999995</v>
      </c>
      <c r="BB131" s="35"/>
      <c r="BC131" s="35">
        <f t="shared" ref="BC131:BC137" si="826">BA131+BB131</f>
        <v>583431.19999999995</v>
      </c>
      <c r="BD131" s="35"/>
      <c r="BE131" s="35">
        <f t="shared" ref="BE131:BE137" si="827">BC131+BD131</f>
        <v>583431.19999999995</v>
      </c>
      <c r="BF131" s="35"/>
      <c r="BG131" s="35">
        <f t="shared" ref="BG131:BG137" si="828">BE131+BF131</f>
        <v>583431.19999999995</v>
      </c>
      <c r="BH131" s="35"/>
      <c r="BI131" s="35">
        <f t="shared" ref="BI131:BI137" si="829">BG131+BH131</f>
        <v>583431.19999999995</v>
      </c>
      <c r="BJ131" s="35"/>
      <c r="BK131" s="35">
        <f t="shared" ref="BK131:BK136" si="830">BI131+BJ131</f>
        <v>583431.19999999995</v>
      </c>
      <c r="BL131" s="35"/>
      <c r="BM131" s="35">
        <f t="shared" ref="BM131:BM137" si="831">BK131+BL131</f>
        <v>583431.19999999995</v>
      </c>
      <c r="BN131" s="35"/>
      <c r="BO131" s="35">
        <f t="shared" ref="BO131:BO137" si="832">BM131+BN131</f>
        <v>583431.19999999995</v>
      </c>
      <c r="BP131" s="35"/>
      <c r="BQ131" s="35">
        <f t="shared" ref="BQ131:BQ137" si="833">BO131+BP131</f>
        <v>583431.19999999995</v>
      </c>
      <c r="BR131" s="35">
        <v>-19876.5</v>
      </c>
      <c r="BS131" s="35">
        <f t="shared" ref="BS131:BS137" si="834">BQ131+BR131</f>
        <v>563554.69999999995</v>
      </c>
      <c r="BT131" s="46"/>
      <c r="BU131" s="35">
        <f t="shared" ref="BU131:BU133" si="835">BS131+BT131</f>
        <v>563554.69999999995</v>
      </c>
      <c r="BV131" s="35"/>
      <c r="BW131" s="35"/>
      <c r="BX131" s="35">
        <f t="shared" si="528"/>
        <v>0</v>
      </c>
      <c r="BY131" s="35"/>
      <c r="BZ131" s="35">
        <f t="shared" ref="BZ131:BZ137" si="836">BX131+BY131</f>
        <v>0</v>
      </c>
      <c r="CA131" s="35"/>
      <c r="CB131" s="35">
        <f t="shared" ref="CB131:CB137" si="837">BZ131+CA131</f>
        <v>0</v>
      </c>
      <c r="CC131" s="35"/>
      <c r="CD131" s="35">
        <f t="shared" ref="CD131:CD137" si="838">CB131+CC131</f>
        <v>0</v>
      </c>
      <c r="CE131" s="35"/>
      <c r="CF131" s="35">
        <f t="shared" ref="CF131:CF137" si="839">CD131+CE131</f>
        <v>0</v>
      </c>
      <c r="CG131" s="35"/>
      <c r="CH131" s="35">
        <f t="shared" ref="CH131:CH137" si="840">CF131+CG131</f>
        <v>0</v>
      </c>
      <c r="CI131" s="35"/>
      <c r="CJ131" s="35">
        <f t="shared" ref="CJ131:CJ137" si="841">CH131+CI131</f>
        <v>0</v>
      </c>
      <c r="CK131" s="35"/>
      <c r="CL131" s="35">
        <f t="shared" ref="CL131:CL137" si="842">CJ131+CK131</f>
        <v>0</v>
      </c>
      <c r="CM131" s="35"/>
      <c r="CN131" s="35">
        <f t="shared" ref="CN131:CN136" si="843">CL131+CM131</f>
        <v>0</v>
      </c>
      <c r="CO131" s="35"/>
      <c r="CP131" s="35">
        <f t="shared" ref="CP131:CP137" si="844">CN131+CO131</f>
        <v>0</v>
      </c>
      <c r="CQ131" s="35"/>
      <c r="CR131" s="35">
        <f t="shared" ref="CR131:CR137" si="845">CP131+CQ131</f>
        <v>0</v>
      </c>
      <c r="CS131" s="46"/>
      <c r="CT131" s="35">
        <f t="shared" ref="CT131:CT133" si="846">CR131+CS131</f>
        <v>0</v>
      </c>
      <c r="CU131" s="29" t="s">
        <v>228</v>
      </c>
      <c r="CW131" s="11"/>
    </row>
    <row r="132" spans="1:101" ht="56.25" x14ac:dyDescent="0.3">
      <c r="A132" s="1" t="s">
        <v>150</v>
      </c>
      <c r="B132" s="59" t="s">
        <v>372</v>
      </c>
      <c r="C132" s="6" t="s">
        <v>32</v>
      </c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78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>
        <f t="shared" si="814"/>
        <v>0</v>
      </c>
      <c r="AC132" s="35"/>
      <c r="AD132" s="35">
        <f t="shared" si="815"/>
        <v>0</v>
      </c>
      <c r="AE132" s="35"/>
      <c r="AF132" s="35">
        <f t="shared" si="816"/>
        <v>0</v>
      </c>
      <c r="AG132" s="35"/>
      <c r="AH132" s="35">
        <f t="shared" si="817"/>
        <v>0</v>
      </c>
      <c r="AI132" s="35"/>
      <c r="AJ132" s="35">
        <f t="shared" si="818"/>
        <v>0</v>
      </c>
      <c r="AK132" s="35"/>
      <c r="AL132" s="35">
        <f t="shared" si="819"/>
        <v>0</v>
      </c>
      <c r="AM132" s="35"/>
      <c r="AN132" s="35">
        <f t="shared" si="820"/>
        <v>0</v>
      </c>
      <c r="AO132" s="46"/>
      <c r="AP132" s="35">
        <f t="shared" si="821"/>
        <v>0</v>
      </c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  <c r="BE132" s="35"/>
      <c r="BF132" s="35"/>
      <c r="BG132" s="35"/>
      <c r="BH132" s="35">
        <v>43764.222000000002</v>
      </c>
      <c r="BI132" s="35">
        <f t="shared" si="829"/>
        <v>43764.222000000002</v>
      </c>
      <c r="BJ132" s="35"/>
      <c r="BK132" s="35">
        <f t="shared" si="830"/>
        <v>43764.222000000002</v>
      </c>
      <c r="BL132" s="35"/>
      <c r="BM132" s="35">
        <f t="shared" si="831"/>
        <v>43764.222000000002</v>
      </c>
      <c r="BN132" s="35"/>
      <c r="BO132" s="35">
        <f t="shared" si="832"/>
        <v>43764.222000000002</v>
      </c>
      <c r="BP132" s="35"/>
      <c r="BQ132" s="35">
        <f t="shared" si="833"/>
        <v>43764.222000000002</v>
      </c>
      <c r="BR132" s="35"/>
      <c r="BS132" s="35">
        <f t="shared" si="834"/>
        <v>43764.222000000002</v>
      </c>
      <c r="BT132" s="46"/>
      <c r="BU132" s="35">
        <f t="shared" si="835"/>
        <v>43764.222000000002</v>
      </c>
      <c r="BV132" s="35"/>
      <c r="BW132" s="35"/>
      <c r="BX132" s="35"/>
      <c r="BY132" s="35"/>
      <c r="BZ132" s="35"/>
      <c r="CA132" s="35"/>
      <c r="CB132" s="35"/>
      <c r="CC132" s="35"/>
      <c r="CD132" s="35"/>
      <c r="CE132" s="35"/>
      <c r="CF132" s="35"/>
      <c r="CG132" s="35"/>
      <c r="CH132" s="35"/>
      <c r="CI132" s="35"/>
      <c r="CJ132" s="35"/>
      <c r="CK132" s="35"/>
      <c r="CL132" s="35">
        <f t="shared" si="842"/>
        <v>0</v>
      </c>
      <c r="CM132" s="35"/>
      <c r="CN132" s="35">
        <f t="shared" si="843"/>
        <v>0</v>
      </c>
      <c r="CO132" s="35"/>
      <c r="CP132" s="35">
        <f t="shared" si="844"/>
        <v>0</v>
      </c>
      <c r="CQ132" s="35"/>
      <c r="CR132" s="35">
        <f t="shared" si="845"/>
        <v>0</v>
      </c>
      <c r="CS132" s="46"/>
      <c r="CT132" s="35">
        <f t="shared" si="846"/>
        <v>0</v>
      </c>
      <c r="CU132" s="39">
        <v>1710142360</v>
      </c>
      <c r="CW132" s="11"/>
    </row>
    <row r="133" spans="1:101" ht="75" x14ac:dyDescent="0.3">
      <c r="A133" s="1" t="s">
        <v>151</v>
      </c>
      <c r="B133" s="59" t="s">
        <v>375</v>
      </c>
      <c r="C133" s="6" t="s">
        <v>32</v>
      </c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78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>
        <f t="shared" si="815"/>
        <v>0</v>
      </c>
      <c r="AE133" s="35"/>
      <c r="AF133" s="35">
        <f t="shared" si="816"/>
        <v>0</v>
      </c>
      <c r="AG133" s="35"/>
      <c r="AH133" s="35">
        <f t="shared" si="817"/>
        <v>0</v>
      </c>
      <c r="AI133" s="35"/>
      <c r="AJ133" s="35">
        <f t="shared" si="818"/>
        <v>0</v>
      </c>
      <c r="AK133" s="35"/>
      <c r="AL133" s="35">
        <f t="shared" si="819"/>
        <v>0</v>
      </c>
      <c r="AM133" s="35"/>
      <c r="AN133" s="35">
        <f t="shared" si="820"/>
        <v>0</v>
      </c>
      <c r="AO133" s="46"/>
      <c r="AP133" s="35">
        <f t="shared" si="821"/>
        <v>0</v>
      </c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  <c r="BE133" s="35"/>
      <c r="BF133" s="35"/>
      <c r="BG133" s="35"/>
      <c r="BH133" s="35"/>
      <c r="BI133" s="35"/>
      <c r="BJ133" s="35">
        <v>69697.3</v>
      </c>
      <c r="BK133" s="35">
        <f t="shared" si="830"/>
        <v>69697.3</v>
      </c>
      <c r="BL133" s="35"/>
      <c r="BM133" s="35">
        <f t="shared" si="831"/>
        <v>69697.3</v>
      </c>
      <c r="BN133" s="35"/>
      <c r="BO133" s="35">
        <f t="shared" si="832"/>
        <v>69697.3</v>
      </c>
      <c r="BP133" s="35"/>
      <c r="BQ133" s="35">
        <f t="shared" si="833"/>
        <v>69697.3</v>
      </c>
      <c r="BR133" s="35">
        <f>BR135+BR136</f>
        <v>220461.7</v>
      </c>
      <c r="BS133" s="35">
        <f t="shared" si="834"/>
        <v>290159</v>
      </c>
      <c r="BT133" s="46">
        <f>BT135+BT136</f>
        <v>0</v>
      </c>
      <c r="BU133" s="35">
        <f t="shared" si="835"/>
        <v>290159</v>
      </c>
      <c r="BV133" s="35"/>
      <c r="BW133" s="35"/>
      <c r="BX133" s="35"/>
      <c r="BY133" s="35"/>
      <c r="BZ133" s="35"/>
      <c r="CA133" s="35"/>
      <c r="CB133" s="35"/>
      <c r="CC133" s="35"/>
      <c r="CD133" s="35"/>
      <c r="CE133" s="35"/>
      <c r="CF133" s="35"/>
      <c r="CG133" s="35"/>
      <c r="CH133" s="35"/>
      <c r="CI133" s="35"/>
      <c r="CJ133" s="35"/>
      <c r="CK133" s="35"/>
      <c r="CL133" s="35"/>
      <c r="CM133" s="35">
        <v>566804.80000000005</v>
      </c>
      <c r="CN133" s="35">
        <f t="shared" si="843"/>
        <v>566804.80000000005</v>
      </c>
      <c r="CO133" s="35"/>
      <c r="CP133" s="35">
        <f t="shared" si="844"/>
        <v>566804.80000000005</v>
      </c>
      <c r="CQ133" s="35">
        <f>CQ135+CQ136</f>
        <v>-220461.70000000007</v>
      </c>
      <c r="CR133" s="35">
        <f t="shared" si="845"/>
        <v>346343.1</v>
      </c>
      <c r="CS133" s="46">
        <f>CS135+CS136</f>
        <v>0</v>
      </c>
      <c r="CT133" s="35">
        <f t="shared" si="846"/>
        <v>346343.1</v>
      </c>
      <c r="CU133" s="29" t="s">
        <v>228</v>
      </c>
      <c r="CW133" s="11"/>
    </row>
    <row r="134" spans="1:101" x14ac:dyDescent="0.3">
      <c r="A134" s="1"/>
      <c r="B134" s="59" t="s">
        <v>5</v>
      </c>
      <c r="C134" s="6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78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46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35"/>
      <c r="BQ134" s="35"/>
      <c r="BR134" s="35"/>
      <c r="BS134" s="35"/>
      <c r="BT134" s="46"/>
      <c r="BU134" s="35"/>
      <c r="BV134" s="35"/>
      <c r="BW134" s="35"/>
      <c r="BX134" s="35"/>
      <c r="BY134" s="35"/>
      <c r="BZ134" s="35"/>
      <c r="CA134" s="35"/>
      <c r="CB134" s="35"/>
      <c r="CC134" s="35"/>
      <c r="CD134" s="35"/>
      <c r="CE134" s="35"/>
      <c r="CF134" s="35"/>
      <c r="CG134" s="35"/>
      <c r="CH134" s="35"/>
      <c r="CI134" s="35"/>
      <c r="CJ134" s="35"/>
      <c r="CK134" s="35"/>
      <c r="CL134" s="35"/>
      <c r="CM134" s="35"/>
      <c r="CN134" s="35"/>
      <c r="CO134" s="35"/>
      <c r="CP134" s="35"/>
      <c r="CQ134" s="35"/>
      <c r="CR134" s="35"/>
      <c r="CS134" s="46"/>
      <c r="CT134" s="35"/>
      <c r="CU134" s="29"/>
      <c r="CW134" s="11"/>
    </row>
    <row r="135" spans="1:101" hidden="1" x14ac:dyDescent="0.3">
      <c r="A135" s="1"/>
      <c r="B135" s="59" t="s">
        <v>6</v>
      </c>
      <c r="C135" s="6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78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>
        <f t="shared" si="819"/>
        <v>0</v>
      </c>
      <c r="AM135" s="35"/>
      <c r="AN135" s="35">
        <f t="shared" si="820"/>
        <v>0</v>
      </c>
      <c r="AO135" s="46"/>
      <c r="AP135" s="35">
        <f t="shared" ref="AP135:AP137" si="847">AN135+AO135</f>
        <v>0</v>
      </c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  <c r="BH135" s="35"/>
      <c r="BI135" s="35"/>
      <c r="BJ135" s="35">
        <v>69697.3</v>
      </c>
      <c r="BK135" s="35">
        <f t="shared" si="830"/>
        <v>69697.3</v>
      </c>
      <c r="BL135" s="35"/>
      <c r="BM135" s="35">
        <f t="shared" si="831"/>
        <v>69697.3</v>
      </c>
      <c r="BN135" s="35"/>
      <c r="BO135" s="35">
        <f t="shared" si="832"/>
        <v>69697.3</v>
      </c>
      <c r="BP135" s="35"/>
      <c r="BQ135" s="35">
        <f t="shared" si="833"/>
        <v>69697.3</v>
      </c>
      <c r="BR135" s="35">
        <v>-69697.3</v>
      </c>
      <c r="BS135" s="35">
        <f t="shared" si="834"/>
        <v>0</v>
      </c>
      <c r="BT135" s="46"/>
      <c r="BU135" s="35">
        <f t="shared" ref="BU135:BU137" si="848">BS135+BT135</f>
        <v>0</v>
      </c>
      <c r="BV135" s="35"/>
      <c r="BW135" s="35"/>
      <c r="BX135" s="35"/>
      <c r="BY135" s="35"/>
      <c r="BZ135" s="35"/>
      <c r="CA135" s="35"/>
      <c r="CB135" s="35"/>
      <c r="CC135" s="35"/>
      <c r="CD135" s="35"/>
      <c r="CE135" s="35"/>
      <c r="CF135" s="35"/>
      <c r="CG135" s="35"/>
      <c r="CH135" s="35"/>
      <c r="CI135" s="35"/>
      <c r="CJ135" s="35"/>
      <c r="CK135" s="35"/>
      <c r="CL135" s="35"/>
      <c r="CM135" s="35">
        <v>566804.80000000005</v>
      </c>
      <c r="CN135" s="35">
        <f t="shared" si="843"/>
        <v>566804.80000000005</v>
      </c>
      <c r="CO135" s="35"/>
      <c r="CP135" s="35">
        <f t="shared" si="844"/>
        <v>566804.80000000005</v>
      </c>
      <c r="CQ135" s="35">
        <v>-566804.80000000005</v>
      </c>
      <c r="CR135" s="35">
        <f t="shared" si="845"/>
        <v>0</v>
      </c>
      <c r="CS135" s="46"/>
      <c r="CT135" s="35">
        <f t="shared" ref="CT135:CT137" si="849">CR135+CS135</f>
        <v>0</v>
      </c>
      <c r="CU135" s="29" t="s">
        <v>228</v>
      </c>
      <c r="CV135" s="23" t="s">
        <v>49</v>
      </c>
      <c r="CW135" s="11"/>
    </row>
    <row r="136" spans="1:101" ht="37.5" x14ac:dyDescent="0.3">
      <c r="A136" s="1"/>
      <c r="B136" s="59" t="s">
        <v>26</v>
      </c>
      <c r="C136" s="6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78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>
        <f t="shared" si="819"/>
        <v>0</v>
      </c>
      <c r="AM136" s="35"/>
      <c r="AN136" s="35">
        <f t="shared" si="820"/>
        <v>0</v>
      </c>
      <c r="AO136" s="46"/>
      <c r="AP136" s="35">
        <f t="shared" si="847"/>
        <v>0</v>
      </c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  <c r="BE136" s="35"/>
      <c r="BF136" s="35"/>
      <c r="BG136" s="35"/>
      <c r="BH136" s="35"/>
      <c r="BI136" s="35"/>
      <c r="BJ136" s="35"/>
      <c r="BK136" s="35">
        <f t="shared" si="830"/>
        <v>0</v>
      </c>
      <c r="BL136" s="35"/>
      <c r="BM136" s="35">
        <f t="shared" si="831"/>
        <v>0</v>
      </c>
      <c r="BN136" s="35"/>
      <c r="BO136" s="35">
        <f t="shared" si="832"/>
        <v>0</v>
      </c>
      <c r="BP136" s="35"/>
      <c r="BQ136" s="35">
        <f t="shared" si="833"/>
        <v>0</v>
      </c>
      <c r="BR136" s="35">
        <v>290159</v>
      </c>
      <c r="BS136" s="35">
        <f t="shared" si="834"/>
        <v>290159</v>
      </c>
      <c r="BT136" s="46"/>
      <c r="BU136" s="35">
        <f t="shared" si="848"/>
        <v>290159</v>
      </c>
      <c r="BV136" s="35"/>
      <c r="BW136" s="35"/>
      <c r="BX136" s="35"/>
      <c r="BY136" s="35"/>
      <c r="BZ136" s="35"/>
      <c r="CA136" s="35"/>
      <c r="CB136" s="35"/>
      <c r="CC136" s="35"/>
      <c r="CD136" s="35"/>
      <c r="CE136" s="35"/>
      <c r="CF136" s="35"/>
      <c r="CG136" s="35"/>
      <c r="CH136" s="35"/>
      <c r="CI136" s="35"/>
      <c r="CJ136" s="35"/>
      <c r="CK136" s="35"/>
      <c r="CL136" s="35"/>
      <c r="CM136" s="35"/>
      <c r="CN136" s="35">
        <f t="shared" si="843"/>
        <v>0</v>
      </c>
      <c r="CO136" s="35"/>
      <c r="CP136" s="35">
        <f t="shared" si="844"/>
        <v>0</v>
      </c>
      <c r="CQ136" s="35">
        <v>346343.1</v>
      </c>
      <c r="CR136" s="35">
        <f t="shared" si="845"/>
        <v>346343.1</v>
      </c>
      <c r="CS136" s="46"/>
      <c r="CT136" s="35">
        <f t="shared" si="849"/>
        <v>346343.1</v>
      </c>
      <c r="CU136" s="29" t="s">
        <v>228</v>
      </c>
      <c r="CW136" s="11"/>
    </row>
    <row r="137" spans="1:101" x14ac:dyDescent="0.3">
      <c r="A137" s="1"/>
      <c r="B137" s="59" t="s">
        <v>24</v>
      </c>
      <c r="C137" s="59"/>
      <c r="D137" s="37">
        <f>D141+D145+D146+D147+D148+D149+D150+D151+D152+D153+D154+D155</f>
        <v>517225.00000000006</v>
      </c>
      <c r="E137" s="37">
        <f>E141+E145+E146+E147+E148+E149+E150+E151+E152+E153+E154+E155+E156</f>
        <v>-1474.1000000000004</v>
      </c>
      <c r="F137" s="37">
        <f t="shared" si="526"/>
        <v>515750.90000000008</v>
      </c>
      <c r="G137" s="37">
        <f>G141+G145+G146+G147+G148+G149+G150+G151+G152+G153+G154+G155+G156</f>
        <v>4011.2</v>
      </c>
      <c r="H137" s="37">
        <f t="shared" si="804"/>
        <v>519762.10000000009</v>
      </c>
      <c r="I137" s="37">
        <f>I141+I145+I146+I147+I148+I149+I150+I151+I152+I153+I154+I155+I156</f>
        <v>0</v>
      </c>
      <c r="J137" s="37">
        <f t="shared" si="805"/>
        <v>519762.10000000009</v>
      </c>
      <c r="K137" s="37">
        <f>K141+K145+K146+K147+K148+K149+K150+K151+K152+K153+K154+K155+K156</f>
        <v>0</v>
      </c>
      <c r="L137" s="37">
        <f t="shared" si="806"/>
        <v>519762.10000000009</v>
      </c>
      <c r="M137" s="37">
        <f>M141+M145+M146+M147+M148+M149+M150+M151+M152+M153+M154+M155+M156</f>
        <v>0</v>
      </c>
      <c r="N137" s="37">
        <f t="shared" si="807"/>
        <v>519762.10000000009</v>
      </c>
      <c r="O137" s="37">
        <f>O141+O145+O146+O147+O148+O149+O150+O151+O152+O153+O154+O155+O156</f>
        <v>18000</v>
      </c>
      <c r="P137" s="37">
        <f t="shared" si="808"/>
        <v>537762.10000000009</v>
      </c>
      <c r="Q137" s="37">
        <f>Q141+Q145+Q146+Q147+Q148+Q149+Q150+Q151+Q152+Q153+Q154+Q155+Q156</f>
        <v>0</v>
      </c>
      <c r="R137" s="37">
        <f t="shared" si="809"/>
        <v>537762.10000000009</v>
      </c>
      <c r="S137" s="37">
        <f>S141+S145+S146+S147+S148+S149+S150+S151+S152+S153+S154+S155+S156</f>
        <v>-1361.5</v>
      </c>
      <c r="T137" s="37">
        <f t="shared" si="810"/>
        <v>536400.60000000009</v>
      </c>
      <c r="U137" s="37">
        <f>U141+U145+U146+U147+U148+U149+U150+U151+U152+U153+U154+U155+U156</f>
        <v>0</v>
      </c>
      <c r="V137" s="37">
        <f t="shared" si="811"/>
        <v>536400.60000000009</v>
      </c>
      <c r="W137" s="37">
        <f>W141+W145+W146+W147+W148+W149+W150+W151+W152+W153+W154+W155+W156</f>
        <v>-11500</v>
      </c>
      <c r="X137" s="37">
        <f t="shared" si="812"/>
        <v>524900.60000000009</v>
      </c>
      <c r="Y137" s="37">
        <f>Y141+Y145+Y146+Y147+Y148+Y149+Y150+Y151+Y152+Y153+Y154+Y155+Y156</f>
        <v>0</v>
      </c>
      <c r="Z137" s="37">
        <f t="shared" si="813"/>
        <v>524900.60000000009</v>
      </c>
      <c r="AA137" s="37">
        <f>AA141+AA145+AA146+AA147+AA148+AA149+AA150+AA151+AA152+AA153+AA154+AA155+AA156</f>
        <v>-18538.133999999998</v>
      </c>
      <c r="AB137" s="37">
        <f t="shared" si="814"/>
        <v>506362.46600000007</v>
      </c>
      <c r="AC137" s="37">
        <f>AC141+AC145+AC146+AC147+AC148+AC149+AC150+AC151+AC152+AC153+AC154+AC155+AC156</f>
        <v>0</v>
      </c>
      <c r="AD137" s="37">
        <f t="shared" si="815"/>
        <v>506362.46600000007</v>
      </c>
      <c r="AE137" s="37">
        <f>AE141+AE145+AE146+AE147+AE148+AE149+AE150+AE151+AE152+AE153+AE154+AE155+AE156</f>
        <v>-33133.949999999997</v>
      </c>
      <c r="AF137" s="37">
        <f t="shared" si="816"/>
        <v>473228.51600000006</v>
      </c>
      <c r="AG137" s="37">
        <f>AG141+AG145+AG146+AG147+AG148+AG149+AG150+AG151+AG152+AG153+AG154+AG155+AG156</f>
        <v>0</v>
      </c>
      <c r="AH137" s="37">
        <f t="shared" si="817"/>
        <v>473228.51600000006</v>
      </c>
      <c r="AI137" s="37">
        <f>AI141+AI145+AI146+AI147+AI148+AI149+AI150+AI151+AI152+AI153+AI154+AI155+AI156</f>
        <v>-30968.800999999999</v>
      </c>
      <c r="AJ137" s="37">
        <f t="shared" si="818"/>
        <v>442259.71500000008</v>
      </c>
      <c r="AK137" s="37">
        <f>AK141+AK145+AK146+AK147+AK148+AK149+AK150+AK151+AK152+AK153+AK154+AK155+AK156</f>
        <v>30968.800999999999</v>
      </c>
      <c r="AL137" s="37">
        <f t="shared" si="819"/>
        <v>473228.51600000006</v>
      </c>
      <c r="AM137" s="37">
        <f>AM141+AM145+AM146+AM147+AM148+AM149+AM150+AM151+AM152+AM153+AM154+AM155+AM156</f>
        <v>-52751.203000000001</v>
      </c>
      <c r="AN137" s="37">
        <f t="shared" si="820"/>
        <v>420477.31300000008</v>
      </c>
      <c r="AO137" s="37">
        <f>AO141+AO145+AO146+AO147+AO148+AO149+AO150+AO151+AO152+AO153+AO154+AO155+AO156</f>
        <v>0</v>
      </c>
      <c r="AP137" s="35">
        <f t="shared" si="847"/>
        <v>420477.31300000008</v>
      </c>
      <c r="AQ137" s="37">
        <f t="shared" ref="AQ137:BV137" si="850">AQ141+AQ145+AQ146+AQ147+AQ148+AQ149+AQ150+AQ151+AQ152+AQ153+AQ154+AQ155</f>
        <v>618381.4</v>
      </c>
      <c r="AR137" s="37">
        <f>AR141+AR145+AR146+AR147+AR148+AR149+AR150+AR151+AR152+AR153+AR154+AR155+AR156</f>
        <v>-1768.8999999999996</v>
      </c>
      <c r="AS137" s="37">
        <f t="shared" si="527"/>
        <v>616612.5</v>
      </c>
      <c r="AT137" s="37">
        <f>AT141+AT145+AT146+AT147+AT148+AT149+AT150+AT151+AT152+AT153+AT154+AT155+AT156</f>
        <v>0</v>
      </c>
      <c r="AU137" s="37">
        <f t="shared" si="822"/>
        <v>616612.5</v>
      </c>
      <c r="AV137" s="37">
        <f>AV141+AV145+AV146+AV147+AV148+AV149+AV150+AV151+AV152+AV153+AV154+AV155+AV156</f>
        <v>0</v>
      </c>
      <c r="AW137" s="37">
        <f t="shared" si="823"/>
        <v>616612.5</v>
      </c>
      <c r="AX137" s="37">
        <f>AX141+AX145+AX146+AX147+AX148+AX149+AX150+AX151+AX152+AX153+AX154+AX155+AX156</f>
        <v>0</v>
      </c>
      <c r="AY137" s="37">
        <f t="shared" si="824"/>
        <v>616612.5</v>
      </c>
      <c r="AZ137" s="37">
        <f>AZ141+AZ145+AZ146+AZ147+AZ148+AZ149+AZ150+AZ151+AZ152+AZ153+AZ154+AZ155+AZ156</f>
        <v>-18000</v>
      </c>
      <c r="BA137" s="37">
        <f t="shared" si="825"/>
        <v>598612.5</v>
      </c>
      <c r="BB137" s="37">
        <f>BB141+BB145+BB146+BB147+BB148+BB149+BB150+BB151+BB152+BB153+BB154+BB155+BB156</f>
        <v>0</v>
      </c>
      <c r="BC137" s="37">
        <f t="shared" si="826"/>
        <v>598612.5</v>
      </c>
      <c r="BD137" s="37">
        <f>BD141+BD145+BD146+BD147+BD148+BD149+BD150+BD151+BD152+BD153+BD154+BD155+BD156</f>
        <v>2738.9789999999994</v>
      </c>
      <c r="BE137" s="37">
        <f t="shared" si="827"/>
        <v>601351.47900000005</v>
      </c>
      <c r="BF137" s="37">
        <f>BF141+BF145+BF146+BF147+BF148+BF149+BF150+BF151+BF152+BF153+BF154+BF155+BF156</f>
        <v>0</v>
      </c>
      <c r="BG137" s="37">
        <f t="shared" si="828"/>
        <v>601351.47900000005</v>
      </c>
      <c r="BH137" s="37">
        <f>BH141+BH145+BH146+BH147+BH148+BH149+BH150+BH151+BH152+BH153+BH154+BH155+BH156</f>
        <v>45000</v>
      </c>
      <c r="BI137" s="37">
        <f t="shared" si="829"/>
        <v>646351.47900000005</v>
      </c>
      <c r="BJ137" s="37">
        <f>BJ141+BJ145+BJ146+BJ147+BJ148+BJ149+BJ150+BJ151+BJ152+BJ153+BJ154+BJ155+BJ156</f>
        <v>0</v>
      </c>
      <c r="BK137" s="37">
        <f t="shared" ref="BK137" si="851">BI137+BJ137</f>
        <v>646351.47900000005</v>
      </c>
      <c r="BL137" s="37">
        <f>BL141+BL145+BL146+BL147+BL148+BL149+BL150+BL151+BL152+BL153+BL154+BL155+BL156</f>
        <v>33133.949999999997</v>
      </c>
      <c r="BM137" s="37">
        <f t="shared" si="831"/>
        <v>679485.429</v>
      </c>
      <c r="BN137" s="37">
        <f>BN141+BN145+BN146+BN147+BN148+BN149+BN150+BN151+BN152+BN153+BN154+BN155+BN156</f>
        <v>37034.902999999998</v>
      </c>
      <c r="BO137" s="37">
        <f t="shared" si="832"/>
        <v>716520.33200000005</v>
      </c>
      <c r="BP137" s="37">
        <f>BP141+BP145+BP146+BP147+BP148+BP149+BP150+BP151+BP152+BP153+BP154+BP155+BP156</f>
        <v>-37034.902999999998</v>
      </c>
      <c r="BQ137" s="37">
        <f t="shared" si="833"/>
        <v>679485.429</v>
      </c>
      <c r="BR137" s="37">
        <f>BR141+BR145+BR146+BR147+BR148+BR149+BR150+BR151+BR152+BR153+BR154+BR155+BR156</f>
        <v>62751.203000000001</v>
      </c>
      <c r="BS137" s="37">
        <f t="shared" si="834"/>
        <v>742236.63199999998</v>
      </c>
      <c r="BT137" s="37">
        <f>BT141+BT145+BT146+BT147+BT148+BT149+BT150+BT151+BT152+BT153+BT154+BT155+BT156</f>
        <v>0</v>
      </c>
      <c r="BU137" s="35">
        <f t="shared" si="848"/>
        <v>742236.63199999998</v>
      </c>
      <c r="BV137" s="37">
        <f t="shared" si="850"/>
        <v>201480.4</v>
      </c>
      <c r="BW137" s="37">
        <f>BW141+BW145+BW146+BW147+BW148+BW149+BW150+BW151+BW152+BW153+BW154+BW155+BW156</f>
        <v>0</v>
      </c>
      <c r="BX137" s="37">
        <f t="shared" si="528"/>
        <v>201480.4</v>
      </c>
      <c r="BY137" s="37">
        <f>BY141+BY145+BY146+BY147+BY148+BY149+BY150+BY151+BY152+BY153+BY154+BY155+BY156</f>
        <v>0</v>
      </c>
      <c r="BZ137" s="37">
        <f t="shared" si="836"/>
        <v>201480.4</v>
      </c>
      <c r="CA137" s="37">
        <f>CA141+CA145+CA146+CA147+CA148+CA149+CA150+CA151+CA152+CA153+CA154+CA155+CA156</f>
        <v>0</v>
      </c>
      <c r="CB137" s="37">
        <f t="shared" si="837"/>
        <v>201480.4</v>
      </c>
      <c r="CC137" s="37">
        <f>CC141+CC145+CC146+CC147+CC148+CC149+CC150+CC151+CC152+CC153+CC154+CC155+CC156</f>
        <v>0</v>
      </c>
      <c r="CD137" s="37">
        <f t="shared" si="838"/>
        <v>201480.4</v>
      </c>
      <c r="CE137" s="37">
        <f>CE141+CE145+CE146+CE147+CE148+CE149+CE150+CE151+CE152+CE153+CE154+CE155+CE156</f>
        <v>-92000</v>
      </c>
      <c r="CF137" s="37">
        <f t="shared" si="839"/>
        <v>109480.4</v>
      </c>
      <c r="CG137" s="37">
        <f>CG141+CG145+CG146+CG147+CG148+CG149+CG150+CG151+CG152+CG153+CG154+CG155+CG156</f>
        <v>0</v>
      </c>
      <c r="CH137" s="37">
        <f t="shared" si="840"/>
        <v>109480.4</v>
      </c>
      <c r="CI137" s="37">
        <f>CI141+CI145+CI146+CI147+CI148+CI149+CI150+CI151+CI152+CI153+CI154+CI155+CI156</f>
        <v>0</v>
      </c>
      <c r="CJ137" s="37">
        <f t="shared" si="841"/>
        <v>109480.4</v>
      </c>
      <c r="CK137" s="37">
        <f>CK141+CK145+CK146+CK147+CK148+CK149+CK150+CK151+CK152+CK153+CK154+CK155+CK156</f>
        <v>0</v>
      </c>
      <c r="CL137" s="37">
        <f t="shared" si="842"/>
        <v>109480.4</v>
      </c>
      <c r="CM137" s="37">
        <f>CM141+CM145+CM146+CM147+CM148+CM149+CM150+CM151+CM152+CM153+CM154+CM155+CM156</f>
        <v>0</v>
      </c>
      <c r="CN137" s="37">
        <f t="shared" ref="CN137" si="852">CL137+CM137</f>
        <v>109480.4</v>
      </c>
      <c r="CO137" s="37">
        <f>CO141+CO145+CO146+CO147+CO148+CO149+CO150+CO151+CO152+CO153+CO154+CO155+CO156</f>
        <v>0</v>
      </c>
      <c r="CP137" s="37">
        <f t="shared" si="844"/>
        <v>109480.4</v>
      </c>
      <c r="CQ137" s="37">
        <f>CQ141+CQ145+CQ146+CQ147+CQ148+CQ149+CQ150+CQ151+CQ152+CQ153+CQ154+CQ155+CQ156</f>
        <v>40000</v>
      </c>
      <c r="CR137" s="37">
        <f t="shared" si="845"/>
        <v>149480.4</v>
      </c>
      <c r="CS137" s="37">
        <f>CS141+CS145+CS146+CS147+CS148+CS149+CS150+CS151+CS152+CS153+CS154+CS155+CS156</f>
        <v>0</v>
      </c>
      <c r="CT137" s="35">
        <f t="shared" si="849"/>
        <v>149480.4</v>
      </c>
      <c r="CU137" s="31"/>
      <c r="CV137" s="24"/>
      <c r="CW137" s="17"/>
    </row>
    <row r="138" spans="1:101" x14ac:dyDescent="0.3">
      <c r="A138" s="1"/>
      <c r="B138" s="7" t="s">
        <v>5</v>
      </c>
      <c r="C138" s="59"/>
      <c r="D138" s="36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5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  <c r="BF138" s="37"/>
      <c r="BG138" s="37"/>
      <c r="BH138" s="37"/>
      <c r="BI138" s="37"/>
      <c r="BJ138" s="37"/>
      <c r="BK138" s="37"/>
      <c r="BL138" s="37"/>
      <c r="BM138" s="37"/>
      <c r="BN138" s="37"/>
      <c r="BO138" s="37"/>
      <c r="BP138" s="37"/>
      <c r="BQ138" s="37"/>
      <c r="BR138" s="37"/>
      <c r="BS138" s="37"/>
      <c r="BT138" s="37"/>
      <c r="BU138" s="35"/>
      <c r="BV138" s="37"/>
      <c r="BW138" s="37"/>
      <c r="BX138" s="37"/>
      <c r="BY138" s="37"/>
      <c r="BZ138" s="37"/>
      <c r="CA138" s="37"/>
      <c r="CB138" s="37"/>
      <c r="CC138" s="37"/>
      <c r="CD138" s="37"/>
      <c r="CE138" s="37"/>
      <c r="CF138" s="37"/>
      <c r="CG138" s="37"/>
      <c r="CH138" s="37"/>
      <c r="CI138" s="37"/>
      <c r="CJ138" s="37"/>
      <c r="CK138" s="37"/>
      <c r="CL138" s="37"/>
      <c r="CM138" s="37"/>
      <c r="CN138" s="37"/>
      <c r="CO138" s="37"/>
      <c r="CP138" s="37"/>
      <c r="CQ138" s="37"/>
      <c r="CR138" s="37"/>
      <c r="CS138" s="37"/>
      <c r="CT138" s="35"/>
      <c r="CU138" s="31"/>
      <c r="CV138" s="24"/>
      <c r="CW138" s="17"/>
    </row>
    <row r="139" spans="1:101" s="18" customFormat="1" hidden="1" x14ac:dyDescent="0.3">
      <c r="A139" s="16"/>
      <c r="B139" s="19" t="s">
        <v>6</v>
      </c>
      <c r="C139" s="55"/>
      <c r="D139" s="36">
        <f>D143+D145+D146+D147+D148+D149+D150+D151+D152+D153+D154+D155</f>
        <v>433563.80000000005</v>
      </c>
      <c r="E139" s="37">
        <f>E143+E145+E146+E147+E148+E149+E150+E151+E152+E153+E154+E155+E158</f>
        <v>-1474.1</v>
      </c>
      <c r="F139" s="37">
        <f t="shared" si="526"/>
        <v>432089.70000000007</v>
      </c>
      <c r="G139" s="37">
        <f>G143+G145+G146+G147+G148+G149+G150+G151+G152+G153+G154+G155+G158</f>
        <v>4011.2</v>
      </c>
      <c r="H139" s="37">
        <f t="shared" ref="H139:H141" si="853">F139+G139</f>
        <v>436100.90000000008</v>
      </c>
      <c r="I139" s="37">
        <f>I143+I145+I146+I147+I148+I149+I150+I151+I152+I153+I154+I155+I158</f>
        <v>0</v>
      </c>
      <c r="J139" s="37">
        <f t="shared" ref="J139:J141" si="854">H139+I139</f>
        <v>436100.90000000008</v>
      </c>
      <c r="K139" s="37">
        <f>K143+K145+K146+K147+K148+K149+K150+K151+K152+K153+K154+K155+K158</f>
        <v>0</v>
      </c>
      <c r="L139" s="37">
        <f t="shared" ref="L139:L141" si="855">J139+K139</f>
        <v>436100.90000000008</v>
      </c>
      <c r="M139" s="37">
        <f>M143+M145+M146+M147+M148+M149+M150+M151+M152+M153+M154+M155+M158</f>
        <v>0</v>
      </c>
      <c r="N139" s="37">
        <f t="shared" ref="N139:N141" si="856">L139+M139</f>
        <v>436100.90000000008</v>
      </c>
      <c r="O139" s="37">
        <f>O143+O145+O146+O147+O148+O149+O150+O151+O152+O153+O154+O155+O158</f>
        <v>18000</v>
      </c>
      <c r="P139" s="37">
        <f t="shared" ref="P139:P141" si="857">N139+O139</f>
        <v>454100.90000000008</v>
      </c>
      <c r="Q139" s="37">
        <f>Q143+Q145+Q146+Q147+Q148+Q149+Q150+Q151+Q152+Q153+Q154+Q155+Q158</f>
        <v>0</v>
      </c>
      <c r="R139" s="37">
        <f t="shared" ref="R139:R141" si="858">P139+Q139</f>
        <v>454100.90000000008</v>
      </c>
      <c r="S139" s="37">
        <f>S143+S145+S146+S147+S148+S149+S150+S151+S152+S153+S154+S155+S158</f>
        <v>-1361.5</v>
      </c>
      <c r="T139" s="37">
        <f t="shared" ref="T139:T141" si="859">R139+S139</f>
        <v>452739.40000000008</v>
      </c>
      <c r="U139" s="37">
        <f>U143+U145+U146+U147+U148+U149+U150+U151+U152+U153+U154+U155+U158</f>
        <v>0</v>
      </c>
      <c r="V139" s="37">
        <f t="shared" ref="V139:V141" si="860">T139+U139</f>
        <v>452739.40000000008</v>
      </c>
      <c r="W139" s="37">
        <f>W143+W145+W146+W147+W148+W149+W150+W151+W152+W153+W154+W155+W158</f>
        <v>-11500</v>
      </c>
      <c r="X139" s="37">
        <f t="shared" ref="X139:X141" si="861">V139+W139</f>
        <v>441239.40000000008</v>
      </c>
      <c r="Y139" s="37">
        <f>Y143+Y145+Y146+Y147+Y148+Y149+Y150+Y151+Y152+Y153+Y154+Y155+Y158</f>
        <v>0</v>
      </c>
      <c r="Z139" s="37">
        <f t="shared" ref="Z139:Z141" si="862">X139+Y139</f>
        <v>441239.40000000008</v>
      </c>
      <c r="AA139" s="37">
        <f>AA143+AA145+AA146+AA147+AA148+AA149+AA150+AA151+AA152+AA153+AA154+AA155+AA158</f>
        <v>-18538.133999999998</v>
      </c>
      <c r="AB139" s="37">
        <f t="shared" ref="AB139:AB141" si="863">Z139+AA139</f>
        <v>422701.26600000006</v>
      </c>
      <c r="AC139" s="37">
        <f>AC143+AC145+AC146+AC147+AC148+AC149+AC150+AC151+AC152+AC153+AC154+AC155+AC158</f>
        <v>0</v>
      </c>
      <c r="AD139" s="37">
        <f t="shared" ref="AD139:AD141" si="864">AB139+AC139</f>
        <v>422701.26600000006</v>
      </c>
      <c r="AE139" s="37">
        <f>AE143+AE145+AE146+AE147+AE148+AE149+AE150+AE151+AE152+AE153+AE154+AE155+AE158</f>
        <v>-33133.949999999997</v>
      </c>
      <c r="AF139" s="37">
        <f t="shared" ref="AF139:AF141" si="865">AD139+AE139</f>
        <v>389567.31600000005</v>
      </c>
      <c r="AG139" s="37">
        <f>AG143+AG145+AG146+AG147+AG148+AG149+AG150+AG151+AG152+AG153+AG154+AG155+AG158</f>
        <v>0</v>
      </c>
      <c r="AH139" s="37">
        <f t="shared" ref="AH139:AH141" si="866">AF139+AG139</f>
        <v>389567.31600000005</v>
      </c>
      <c r="AI139" s="37">
        <f>AI143+AI145+AI146+AI147+AI148+AI149+AI150+AI151+AI152+AI153+AI154+AI155+AI158</f>
        <v>-30968.800999999999</v>
      </c>
      <c r="AJ139" s="37">
        <f t="shared" ref="AJ139:AJ141" si="867">AH139+AI139</f>
        <v>358598.51500000007</v>
      </c>
      <c r="AK139" s="37">
        <f>AK143+AK145+AK146+AK147+AK148+AK149+AK150+AK151+AK152+AK153+AK154+AK155+AK158</f>
        <v>30968.800999999999</v>
      </c>
      <c r="AL139" s="37">
        <f t="shared" ref="AL139:AL141" si="868">AJ139+AK139</f>
        <v>389567.31600000005</v>
      </c>
      <c r="AM139" s="37">
        <f>AM143+AM145+AM146+AM147+AM148+AM149+AM150+AM151+AM152+AM153+AM154+AM155+AM158</f>
        <v>-52751.203000000001</v>
      </c>
      <c r="AN139" s="37">
        <f t="shared" ref="AN139:AN141" si="869">AL139+AM139</f>
        <v>336816.11300000007</v>
      </c>
      <c r="AO139" s="37">
        <f>AO143+AO145+AO146+AO147+AO148+AO149+AO150+AO151+AO152+AO153+AO154+AO155+AO158</f>
        <v>0</v>
      </c>
      <c r="AP139" s="37">
        <f t="shared" ref="AP139:AP141" si="870">AN139+AO139</f>
        <v>336816.11300000007</v>
      </c>
      <c r="AQ139" s="37">
        <f t="shared" ref="AQ139:BV139" si="871">AQ143+AQ145+AQ146+AQ147+AQ148+AQ149+AQ150+AQ151+AQ152+AQ153+AQ154+AQ155</f>
        <v>618381.4</v>
      </c>
      <c r="AR139" s="37">
        <f>AR143+AR145+AR146+AR147+AR148+AR149+AR150+AR151+AR152+AR153+AR154+AR155+AR158</f>
        <v>-1768.8999999999996</v>
      </c>
      <c r="AS139" s="37">
        <f t="shared" si="527"/>
        <v>616612.5</v>
      </c>
      <c r="AT139" s="37">
        <f>AT143+AT145+AT146+AT147+AT148+AT149+AT150+AT151+AT152+AT153+AT154+AT155+AT158</f>
        <v>0</v>
      </c>
      <c r="AU139" s="37">
        <f t="shared" ref="AU139:AU141" si="872">AS139+AT139</f>
        <v>616612.5</v>
      </c>
      <c r="AV139" s="37">
        <f>AV143+AV145+AV146+AV147+AV148+AV149+AV150+AV151+AV152+AV153+AV154+AV155+AV158</f>
        <v>0</v>
      </c>
      <c r="AW139" s="37">
        <f t="shared" ref="AW139:AW141" si="873">AU139+AV139</f>
        <v>616612.5</v>
      </c>
      <c r="AX139" s="37">
        <f>AX143+AX145+AX146+AX147+AX148+AX149+AX150+AX151+AX152+AX153+AX154+AX155+AX158</f>
        <v>0</v>
      </c>
      <c r="AY139" s="37">
        <f t="shared" ref="AY139:AY141" si="874">AW139+AX139</f>
        <v>616612.5</v>
      </c>
      <c r="AZ139" s="37">
        <f>AZ143+AZ145+AZ146+AZ147+AZ148+AZ149+AZ150+AZ151+AZ152+AZ153+AZ154+AZ155+AZ158</f>
        <v>-18000</v>
      </c>
      <c r="BA139" s="37">
        <f t="shared" ref="BA139:BA141" si="875">AY139+AZ139</f>
        <v>598612.5</v>
      </c>
      <c r="BB139" s="37">
        <f>BB143+BB145+BB146+BB147+BB148+BB149+BB150+BB151+BB152+BB153+BB154+BB155+BB158</f>
        <v>0</v>
      </c>
      <c r="BC139" s="37">
        <f t="shared" ref="BC139:BC141" si="876">BA139+BB139</f>
        <v>598612.5</v>
      </c>
      <c r="BD139" s="37">
        <f>BD143+BD145+BD146+BD147+BD148+BD149+BD150+BD151+BD152+BD153+BD154+BD155+BD158</f>
        <v>2738.9789999999994</v>
      </c>
      <c r="BE139" s="37">
        <f t="shared" ref="BE139:BE141" si="877">BC139+BD139</f>
        <v>601351.47900000005</v>
      </c>
      <c r="BF139" s="37">
        <f>BF143+BF145+BF146+BF147+BF148+BF149+BF150+BF151+BF152+BF153+BF154+BF155+BF158</f>
        <v>0</v>
      </c>
      <c r="BG139" s="37">
        <f t="shared" ref="BG139:BG141" si="878">BE139+BF139</f>
        <v>601351.47900000005</v>
      </c>
      <c r="BH139" s="37">
        <f>BH143+BH145+BH146+BH147+BH148+BH149+BH150+BH151+BH152+BH153+BH154+BH155+BH158</f>
        <v>45000</v>
      </c>
      <c r="BI139" s="37">
        <f t="shared" ref="BI139:BI141" si="879">BG139+BH139</f>
        <v>646351.47900000005</v>
      </c>
      <c r="BJ139" s="37">
        <f>BJ143+BJ145+BJ146+BJ147+BJ148+BJ149+BJ150+BJ151+BJ152+BJ153+BJ154+BJ155+BJ158</f>
        <v>0</v>
      </c>
      <c r="BK139" s="37">
        <f t="shared" ref="BK139:BK141" si="880">BI139+BJ139</f>
        <v>646351.47900000005</v>
      </c>
      <c r="BL139" s="37">
        <f>BL143+BL145+BL146+BL147+BL148+BL149+BL150+BL151+BL152+BL153+BL154+BL155+BL158</f>
        <v>33133.949999999997</v>
      </c>
      <c r="BM139" s="37">
        <f t="shared" ref="BM139:BM141" si="881">BK139+BL139</f>
        <v>679485.429</v>
      </c>
      <c r="BN139" s="37">
        <f>BN143+BN145+BN146+BN147+BN148+BN149+BN150+BN151+BN152+BN153+BN154+BN155+BN158</f>
        <v>37034.902999999998</v>
      </c>
      <c r="BO139" s="37">
        <f t="shared" ref="BO139:BO141" si="882">BM139+BN139</f>
        <v>716520.33200000005</v>
      </c>
      <c r="BP139" s="37">
        <f>BP143+BP145+BP146+BP147+BP148+BP149+BP150+BP151+BP152+BP153+BP154+BP155+BP158</f>
        <v>-37034.902999999998</v>
      </c>
      <c r="BQ139" s="37">
        <f t="shared" ref="BQ139:BQ141" si="883">BO139+BP139</f>
        <v>679485.429</v>
      </c>
      <c r="BR139" s="37">
        <f>BR143+BR145+BR146+BR147+BR148+BR149+BR150+BR151+BR152+BR153+BR154+BR155+BR158</f>
        <v>62751.203000000001</v>
      </c>
      <c r="BS139" s="37">
        <f t="shared" ref="BS139:BS141" si="884">BQ139+BR139</f>
        <v>742236.63199999998</v>
      </c>
      <c r="BT139" s="37">
        <f>BT143+BT145+BT146+BT147+BT148+BT149+BT150+BT151+BT152+BT153+BT154+BT155+BT158</f>
        <v>0</v>
      </c>
      <c r="BU139" s="37">
        <f t="shared" ref="BU139:BU141" si="885">BS139+BT139</f>
        <v>742236.63199999998</v>
      </c>
      <c r="BV139" s="37">
        <f t="shared" si="871"/>
        <v>201480.4</v>
      </c>
      <c r="BW139" s="37">
        <f>BW143+BW145+BW146+BW147+BW148+BW149+BW150+BW151+BW152+BW153+BW154+BW155+BW158</f>
        <v>0</v>
      </c>
      <c r="BX139" s="37">
        <f t="shared" si="528"/>
        <v>201480.4</v>
      </c>
      <c r="BY139" s="37">
        <f>BY143+BY145+BY146+BY147+BY148+BY149+BY150+BY151+BY152+BY153+BY154+BY155+BY158</f>
        <v>0</v>
      </c>
      <c r="BZ139" s="37">
        <f t="shared" ref="BZ139:BZ141" si="886">BX139+BY139</f>
        <v>201480.4</v>
      </c>
      <c r="CA139" s="37">
        <f>CA143+CA145+CA146+CA147+CA148+CA149+CA150+CA151+CA152+CA153+CA154+CA155+CA158</f>
        <v>0</v>
      </c>
      <c r="CB139" s="37">
        <f t="shared" ref="CB139:CB141" si="887">BZ139+CA139</f>
        <v>201480.4</v>
      </c>
      <c r="CC139" s="37">
        <f>CC143+CC145+CC146+CC147+CC148+CC149+CC150+CC151+CC152+CC153+CC154+CC155+CC158</f>
        <v>0</v>
      </c>
      <c r="CD139" s="37">
        <f t="shared" ref="CD139:CD141" si="888">CB139+CC139</f>
        <v>201480.4</v>
      </c>
      <c r="CE139" s="37">
        <f>CE143+CE145+CE146+CE147+CE148+CE149+CE150+CE151+CE152+CE153+CE154+CE155+CE158</f>
        <v>-92000</v>
      </c>
      <c r="CF139" s="37">
        <f t="shared" ref="CF139:CF141" si="889">CD139+CE139</f>
        <v>109480.4</v>
      </c>
      <c r="CG139" s="37">
        <f>CG143+CG145+CG146+CG147+CG148+CG149+CG150+CG151+CG152+CG153+CG154+CG155+CG158</f>
        <v>0</v>
      </c>
      <c r="CH139" s="37">
        <f t="shared" ref="CH139:CH141" si="890">CF139+CG139</f>
        <v>109480.4</v>
      </c>
      <c r="CI139" s="37">
        <f>CI143+CI145+CI146+CI147+CI148+CI149+CI150+CI151+CI152+CI153+CI154+CI155+CI158</f>
        <v>0</v>
      </c>
      <c r="CJ139" s="37">
        <f t="shared" ref="CJ139:CJ141" si="891">CH139+CI139</f>
        <v>109480.4</v>
      </c>
      <c r="CK139" s="37">
        <f>CK143+CK145+CK146+CK147+CK148+CK149+CK150+CK151+CK152+CK153+CK154+CK155+CK158</f>
        <v>0</v>
      </c>
      <c r="CL139" s="37">
        <f t="shared" ref="CL139:CL141" si="892">CJ139+CK139</f>
        <v>109480.4</v>
      </c>
      <c r="CM139" s="37">
        <f>CM143+CM145+CM146+CM147+CM148+CM149+CM150+CM151+CM152+CM153+CM154+CM155+CM158</f>
        <v>0</v>
      </c>
      <c r="CN139" s="37">
        <f t="shared" ref="CN139:CN141" si="893">CL139+CM139</f>
        <v>109480.4</v>
      </c>
      <c r="CO139" s="37">
        <f>CO143+CO145+CO146+CO147+CO148+CO149+CO150+CO151+CO152+CO153+CO154+CO155+CO158</f>
        <v>0</v>
      </c>
      <c r="CP139" s="37">
        <f t="shared" ref="CP139:CP141" si="894">CN139+CO139</f>
        <v>109480.4</v>
      </c>
      <c r="CQ139" s="37">
        <f>CQ143+CQ145+CQ146+CQ147+CQ148+CQ149+CQ150+CQ151+CQ152+CQ153+CQ154+CQ155+CQ158</f>
        <v>40000</v>
      </c>
      <c r="CR139" s="37">
        <f t="shared" ref="CR139:CR141" si="895">CP139+CQ139</f>
        <v>149480.4</v>
      </c>
      <c r="CS139" s="37">
        <f>CS143+CS145+CS146+CS147+CS148+CS149+CS150+CS151+CS152+CS153+CS154+CS155+CS158</f>
        <v>0</v>
      </c>
      <c r="CT139" s="37">
        <f t="shared" ref="CT139:CT141" si="896">CR139+CS139</f>
        <v>149480.4</v>
      </c>
      <c r="CU139" s="31"/>
      <c r="CV139" s="24" t="s">
        <v>49</v>
      </c>
      <c r="CW139" s="17"/>
    </row>
    <row r="140" spans="1:101" x14ac:dyDescent="0.3">
      <c r="A140" s="1"/>
      <c r="B140" s="7" t="s">
        <v>12</v>
      </c>
      <c r="C140" s="59"/>
      <c r="D140" s="36">
        <f>D144</f>
        <v>83661.2</v>
      </c>
      <c r="E140" s="37">
        <f>E144+E159</f>
        <v>0</v>
      </c>
      <c r="F140" s="37">
        <f t="shared" si="526"/>
        <v>83661.2</v>
      </c>
      <c r="G140" s="37">
        <f>G144+G159</f>
        <v>0</v>
      </c>
      <c r="H140" s="37">
        <f t="shared" si="853"/>
        <v>83661.2</v>
      </c>
      <c r="I140" s="37">
        <f>I144+I159</f>
        <v>0</v>
      </c>
      <c r="J140" s="37">
        <f t="shared" si="854"/>
        <v>83661.2</v>
      </c>
      <c r="K140" s="37">
        <f>K144+K159</f>
        <v>0</v>
      </c>
      <c r="L140" s="37">
        <f t="shared" si="855"/>
        <v>83661.2</v>
      </c>
      <c r="M140" s="37">
        <f>M144+M159</f>
        <v>0</v>
      </c>
      <c r="N140" s="37">
        <f t="shared" si="856"/>
        <v>83661.2</v>
      </c>
      <c r="O140" s="37">
        <f>O144+O159</f>
        <v>0</v>
      </c>
      <c r="P140" s="37">
        <f t="shared" si="857"/>
        <v>83661.2</v>
      </c>
      <c r="Q140" s="37">
        <f>Q144+Q159</f>
        <v>0</v>
      </c>
      <c r="R140" s="37">
        <f t="shared" si="858"/>
        <v>83661.2</v>
      </c>
      <c r="S140" s="37">
        <f>S144+S159</f>
        <v>0</v>
      </c>
      <c r="T140" s="37">
        <f t="shared" si="859"/>
        <v>83661.2</v>
      </c>
      <c r="U140" s="37">
        <f>U144+U159</f>
        <v>0</v>
      </c>
      <c r="V140" s="37">
        <f t="shared" si="860"/>
        <v>83661.2</v>
      </c>
      <c r="W140" s="37">
        <f>W144+W159</f>
        <v>0</v>
      </c>
      <c r="X140" s="37">
        <f t="shared" si="861"/>
        <v>83661.2</v>
      </c>
      <c r="Y140" s="37">
        <f>Y144+Y159</f>
        <v>0</v>
      </c>
      <c r="Z140" s="37">
        <f t="shared" si="862"/>
        <v>83661.2</v>
      </c>
      <c r="AA140" s="37">
        <f>AA144+AA159</f>
        <v>0</v>
      </c>
      <c r="AB140" s="37">
        <f t="shared" si="863"/>
        <v>83661.2</v>
      </c>
      <c r="AC140" s="37">
        <f>AC144+AC159</f>
        <v>0</v>
      </c>
      <c r="AD140" s="37">
        <f t="shared" si="864"/>
        <v>83661.2</v>
      </c>
      <c r="AE140" s="37">
        <f>AE144+AE159</f>
        <v>0</v>
      </c>
      <c r="AF140" s="37">
        <f t="shared" si="865"/>
        <v>83661.2</v>
      </c>
      <c r="AG140" s="37">
        <f>AG144+AG159</f>
        <v>0</v>
      </c>
      <c r="AH140" s="37">
        <f t="shared" si="866"/>
        <v>83661.2</v>
      </c>
      <c r="AI140" s="37">
        <f>AI144+AI159</f>
        <v>0</v>
      </c>
      <c r="AJ140" s="37">
        <f t="shared" si="867"/>
        <v>83661.2</v>
      </c>
      <c r="AK140" s="37">
        <f>AK144+AK159</f>
        <v>0</v>
      </c>
      <c r="AL140" s="37">
        <f t="shared" si="868"/>
        <v>83661.2</v>
      </c>
      <c r="AM140" s="37">
        <f>AM144+AM159</f>
        <v>0</v>
      </c>
      <c r="AN140" s="37">
        <f t="shared" si="869"/>
        <v>83661.2</v>
      </c>
      <c r="AO140" s="37">
        <f>AO144+AO159</f>
        <v>0</v>
      </c>
      <c r="AP140" s="35">
        <f t="shared" si="870"/>
        <v>83661.2</v>
      </c>
      <c r="AQ140" s="37">
        <f t="shared" ref="AQ140:BV140" si="897">AQ144</f>
        <v>0</v>
      </c>
      <c r="AR140" s="37">
        <f>AR144+AR159</f>
        <v>0</v>
      </c>
      <c r="AS140" s="37">
        <f t="shared" si="527"/>
        <v>0</v>
      </c>
      <c r="AT140" s="37">
        <f>AT144+AT159</f>
        <v>0</v>
      </c>
      <c r="AU140" s="37">
        <f t="shared" si="872"/>
        <v>0</v>
      </c>
      <c r="AV140" s="37">
        <f>AV144+AV159</f>
        <v>0</v>
      </c>
      <c r="AW140" s="37">
        <f t="shared" si="873"/>
        <v>0</v>
      </c>
      <c r="AX140" s="37">
        <f>AX144+AX159</f>
        <v>0</v>
      </c>
      <c r="AY140" s="37">
        <f t="shared" si="874"/>
        <v>0</v>
      </c>
      <c r="AZ140" s="37">
        <f>AZ144+AZ159</f>
        <v>0</v>
      </c>
      <c r="BA140" s="37">
        <f t="shared" si="875"/>
        <v>0</v>
      </c>
      <c r="BB140" s="37">
        <f>BB144+BB159</f>
        <v>0</v>
      </c>
      <c r="BC140" s="37">
        <f t="shared" si="876"/>
        <v>0</v>
      </c>
      <c r="BD140" s="37">
        <f>BD144+BD159</f>
        <v>0</v>
      </c>
      <c r="BE140" s="37">
        <f t="shared" si="877"/>
        <v>0</v>
      </c>
      <c r="BF140" s="37">
        <f>BF144+BF159</f>
        <v>0</v>
      </c>
      <c r="BG140" s="37">
        <f t="shared" si="878"/>
        <v>0</v>
      </c>
      <c r="BH140" s="37">
        <f>BH144+BH159</f>
        <v>0</v>
      </c>
      <c r="BI140" s="37">
        <f t="shared" si="879"/>
        <v>0</v>
      </c>
      <c r="BJ140" s="37">
        <f>BJ144+BJ159</f>
        <v>0</v>
      </c>
      <c r="BK140" s="37">
        <f t="shared" si="880"/>
        <v>0</v>
      </c>
      <c r="BL140" s="37">
        <f>BL144+BL159</f>
        <v>0</v>
      </c>
      <c r="BM140" s="37">
        <f t="shared" si="881"/>
        <v>0</v>
      </c>
      <c r="BN140" s="37">
        <f>BN144+BN159</f>
        <v>0</v>
      </c>
      <c r="BO140" s="37">
        <f t="shared" si="882"/>
        <v>0</v>
      </c>
      <c r="BP140" s="37">
        <f>BP144+BP159</f>
        <v>0</v>
      </c>
      <c r="BQ140" s="37">
        <f t="shared" si="883"/>
        <v>0</v>
      </c>
      <c r="BR140" s="37">
        <f>BR144+BR159</f>
        <v>0</v>
      </c>
      <c r="BS140" s="37">
        <f t="shared" si="884"/>
        <v>0</v>
      </c>
      <c r="BT140" s="37">
        <f>BT144+BT159</f>
        <v>0</v>
      </c>
      <c r="BU140" s="35">
        <f t="shared" si="885"/>
        <v>0</v>
      </c>
      <c r="BV140" s="37">
        <f t="shared" si="897"/>
        <v>0</v>
      </c>
      <c r="BW140" s="37">
        <f>BW144+BW159</f>
        <v>0</v>
      </c>
      <c r="BX140" s="37">
        <f t="shared" si="528"/>
        <v>0</v>
      </c>
      <c r="BY140" s="37">
        <f>BY144+BY159</f>
        <v>0</v>
      </c>
      <c r="BZ140" s="37">
        <f t="shared" si="886"/>
        <v>0</v>
      </c>
      <c r="CA140" s="37">
        <f>CA144+CA159</f>
        <v>0</v>
      </c>
      <c r="CB140" s="37">
        <f t="shared" si="887"/>
        <v>0</v>
      </c>
      <c r="CC140" s="37">
        <f>CC144+CC159</f>
        <v>0</v>
      </c>
      <c r="CD140" s="37">
        <f t="shared" si="888"/>
        <v>0</v>
      </c>
      <c r="CE140" s="37">
        <f>CE144+CE159</f>
        <v>0</v>
      </c>
      <c r="CF140" s="37">
        <f t="shared" si="889"/>
        <v>0</v>
      </c>
      <c r="CG140" s="37">
        <f>CG144+CG159</f>
        <v>0</v>
      </c>
      <c r="CH140" s="37">
        <f t="shared" si="890"/>
        <v>0</v>
      </c>
      <c r="CI140" s="37">
        <f>CI144+CI159</f>
        <v>0</v>
      </c>
      <c r="CJ140" s="37">
        <f t="shared" si="891"/>
        <v>0</v>
      </c>
      <c r="CK140" s="37">
        <f>CK144+CK159</f>
        <v>0</v>
      </c>
      <c r="CL140" s="37">
        <f t="shared" si="892"/>
        <v>0</v>
      </c>
      <c r="CM140" s="37">
        <f>CM144+CM159</f>
        <v>0</v>
      </c>
      <c r="CN140" s="37">
        <f t="shared" si="893"/>
        <v>0</v>
      </c>
      <c r="CO140" s="37">
        <f>CO144+CO159</f>
        <v>0</v>
      </c>
      <c r="CP140" s="37">
        <f t="shared" si="894"/>
        <v>0</v>
      </c>
      <c r="CQ140" s="37">
        <f>CQ144+CQ159</f>
        <v>0</v>
      </c>
      <c r="CR140" s="37">
        <f t="shared" si="895"/>
        <v>0</v>
      </c>
      <c r="CS140" s="37">
        <f>CS144+CS159</f>
        <v>0</v>
      </c>
      <c r="CT140" s="35">
        <f t="shared" si="896"/>
        <v>0</v>
      </c>
      <c r="CU140" s="31"/>
      <c r="CV140" s="24"/>
      <c r="CW140" s="17"/>
    </row>
    <row r="141" spans="1:101" ht="56.25" x14ac:dyDescent="0.3">
      <c r="A141" s="1" t="s">
        <v>152</v>
      </c>
      <c r="B141" s="7" t="s">
        <v>94</v>
      </c>
      <c r="C141" s="6" t="s">
        <v>28</v>
      </c>
      <c r="D141" s="34">
        <f>D143+D144</f>
        <v>144161.20000000001</v>
      </c>
      <c r="E141" s="35">
        <f>E143+E144</f>
        <v>-8013.6</v>
      </c>
      <c r="F141" s="35">
        <f t="shared" si="526"/>
        <v>136147.6</v>
      </c>
      <c r="G141" s="35">
        <f>G143+G144</f>
        <v>3770.5059999999999</v>
      </c>
      <c r="H141" s="35">
        <f t="shared" si="853"/>
        <v>139918.106</v>
      </c>
      <c r="I141" s="35">
        <f>I143+I144</f>
        <v>0</v>
      </c>
      <c r="J141" s="35">
        <f t="shared" si="854"/>
        <v>139918.106</v>
      </c>
      <c r="K141" s="35">
        <f>K143+K144</f>
        <v>-2353.636</v>
      </c>
      <c r="L141" s="35">
        <f t="shared" si="855"/>
        <v>137564.47</v>
      </c>
      <c r="M141" s="35">
        <f>M143+M144</f>
        <v>2353.6</v>
      </c>
      <c r="N141" s="35">
        <f t="shared" si="856"/>
        <v>139918.07</v>
      </c>
      <c r="O141" s="78">
        <f>O143+O144</f>
        <v>18000</v>
      </c>
      <c r="P141" s="35">
        <f t="shared" si="857"/>
        <v>157918.07</v>
      </c>
      <c r="Q141" s="35">
        <f>Q143+Q144</f>
        <v>0</v>
      </c>
      <c r="R141" s="35">
        <f t="shared" si="858"/>
        <v>157918.07</v>
      </c>
      <c r="S141" s="35">
        <f>S143+S144</f>
        <v>0</v>
      </c>
      <c r="T141" s="35">
        <f t="shared" si="859"/>
        <v>157918.07</v>
      </c>
      <c r="U141" s="35">
        <f>U143+U144</f>
        <v>0</v>
      </c>
      <c r="V141" s="35">
        <f t="shared" si="860"/>
        <v>157918.07</v>
      </c>
      <c r="W141" s="35">
        <f>W143+W144</f>
        <v>0</v>
      </c>
      <c r="X141" s="35">
        <f t="shared" si="861"/>
        <v>157918.07</v>
      </c>
      <c r="Y141" s="35">
        <f>Y143+Y144</f>
        <v>0</v>
      </c>
      <c r="Z141" s="35">
        <f t="shared" si="862"/>
        <v>157918.07</v>
      </c>
      <c r="AA141" s="35">
        <f>AA143+AA144</f>
        <v>-16426.754000000001</v>
      </c>
      <c r="AB141" s="35">
        <f t="shared" si="863"/>
        <v>141491.31599999999</v>
      </c>
      <c r="AC141" s="35">
        <f>AC143+AC144</f>
        <v>0</v>
      </c>
      <c r="AD141" s="35">
        <f t="shared" si="864"/>
        <v>141491.31599999999</v>
      </c>
      <c r="AE141" s="35">
        <f>AE143+AE144</f>
        <v>0</v>
      </c>
      <c r="AF141" s="35">
        <f t="shared" si="865"/>
        <v>141491.31599999999</v>
      </c>
      <c r="AG141" s="35">
        <f>AG143+AG144</f>
        <v>0</v>
      </c>
      <c r="AH141" s="35">
        <f t="shared" si="866"/>
        <v>141491.31599999999</v>
      </c>
      <c r="AI141" s="35">
        <f>AI143+AI144</f>
        <v>0</v>
      </c>
      <c r="AJ141" s="35">
        <f t="shared" si="867"/>
        <v>141491.31599999999</v>
      </c>
      <c r="AK141" s="35">
        <f>AK143+AK144</f>
        <v>0</v>
      </c>
      <c r="AL141" s="35">
        <f t="shared" si="868"/>
        <v>141491.31599999999</v>
      </c>
      <c r="AM141" s="35">
        <f>AM143+AM144</f>
        <v>0</v>
      </c>
      <c r="AN141" s="35">
        <f t="shared" si="869"/>
        <v>141491.31599999999</v>
      </c>
      <c r="AO141" s="46">
        <f>AO143+AO144</f>
        <v>2109.8000000000002</v>
      </c>
      <c r="AP141" s="35">
        <f t="shared" si="870"/>
        <v>143601.11599999998</v>
      </c>
      <c r="AQ141" s="35">
        <f t="shared" ref="AQ141:BW141" si="898">AQ143+AQ144</f>
        <v>68900</v>
      </c>
      <c r="AR141" s="35">
        <f t="shared" ref="AR141:AT141" si="899">AR143+AR144</f>
        <v>-8356.2000000000007</v>
      </c>
      <c r="AS141" s="35">
        <f t="shared" si="527"/>
        <v>60543.8</v>
      </c>
      <c r="AT141" s="35">
        <f t="shared" si="899"/>
        <v>0</v>
      </c>
      <c r="AU141" s="35">
        <f t="shared" si="872"/>
        <v>60543.8</v>
      </c>
      <c r="AV141" s="35">
        <f t="shared" ref="AV141:AX141" si="900">AV143+AV144</f>
        <v>0</v>
      </c>
      <c r="AW141" s="35">
        <f t="shared" si="873"/>
        <v>60543.8</v>
      </c>
      <c r="AX141" s="35">
        <f t="shared" si="900"/>
        <v>0</v>
      </c>
      <c r="AY141" s="35">
        <f t="shared" si="874"/>
        <v>60543.8</v>
      </c>
      <c r="AZ141" s="35">
        <f t="shared" ref="AZ141:BB141" si="901">AZ143+AZ144</f>
        <v>-18000</v>
      </c>
      <c r="BA141" s="35">
        <f t="shared" si="875"/>
        <v>42543.8</v>
      </c>
      <c r="BB141" s="35">
        <f t="shared" si="901"/>
        <v>0</v>
      </c>
      <c r="BC141" s="35">
        <f t="shared" si="876"/>
        <v>42543.8</v>
      </c>
      <c r="BD141" s="35">
        <f t="shared" ref="BD141:BF141" si="902">BD143+BD144</f>
        <v>0</v>
      </c>
      <c r="BE141" s="35">
        <f t="shared" si="877"/>
        <v>42543.8</v>
      </c>
      <c r="BF141" s="35">
        <f t="shared" si="902"/>
        <v>0</v>
      </c>
      <c r="BG141" s="35">
        <f t="shared" si="878"/>
        <v>42543.8</v>
      </c>
      <c r="BH141" s="35">
        <f t="shared" ref="BH141:BJ141" si="903">BH143+BH144</f>
        <v>-10266.974</v>
      </c>
      <c r="BI141" s="35">
        <f t="shared" si="879"/>
        <v>32276.826000000001</v>
      </c>
      <c r="BJ141" s="35">
        <f t="shared" si="903"/>
        <v>0</v>
      </c>
      <c r="BK141" s="35">
        <f t="shared" si="880"/>
        <v>32276.826000000001</v>
      </c>
      <c r="BL141" s="35">
        <f t="shared" ref="BL141:BN141" si="904">BL143+BL144</f>
        <v>0</v>
      </c>
      <c r="BM141" s="35">
        <f t="shared" si="881"/>
        <v>32276.826000000001</v>
      </c>
      <c r="BN141" s="35">
        <f t="shared" si="904"/>
        <v>0</v>
      </c>
      <c r="BO141" s="35">
        <f t="shared" si="882"/>
        <v>32276.826000000001</v>
      </c>
      <c r="BP141" s="35">
        <f t="shared" ref="BP141:BR141" si="905">BP143+BP144</f>
        <v>0</v>
      </c>
      <c r="BQ141" s="35">
        <f t="shared" si="883"/>
        <v>32276.826000000001</v>
      </c>
      <c r="BR141" s="35">
        <f t="shared" si="905"/>
        <v>0</v>
      </c>
      <c r="BS141" s="35">
        <f t="shared" si="884"/>
        <v>32276.826000000001</v>
      </c>
      <c r="BT141" s="46">
        <f t="shared" ref="BT141" si="906">BT143+BT144</f>
        <v>0</v>
      </c>
      <c r="BU141" s="35">
        <f t="shared" si="885"/>
        <v>32276.826000000001</v>
      </c>
      <c r="BV141" s="35">
        <f t="shared" si="898"/>
        <v>80000</v>
      </c>
      <c r="BW141" s="35">
        <f t="shared" si="898"/>
        <v>0</v>
      </c>
      <c r="BX141" s="35">
        <f t="shared" si="528"/>
        <v>80000</v>
      </c>
      <c r="BY141" s="35">
        <f t="shared" ref="BY141:CA141" si="907">BY143+BY144</f>
        <v>0</v>
      </c>
      <c r="BZ141" s="35">
        <f t="shared" si="886"/>
        <v>80000</v>
      </c>
      <c r="CA141" s="35">
        <f t="shared" si="907"/>
        <v>0</v>
      </c>
      <c r="CB141" s="35">
        <f t="shared" si="887"/>
        <v>80000</v>
      </c>
      <c r="CC141" s="35">
        <f t="shared" ref="CC141:CE141" si="908">CC143+CC144</f>
        <v>0</v>
      </c>
      <c r="CD141" s="35">
        <f t="shared" si="888"/>
        <v>80000</v>
      </c>
      <c r="CE141" s="35">
        <f t="shared" si="908"/>
        <v>0</v>
      </c>
      <c r="CF141" s="35">
        <f t="shared" si="889"/>
        <v>80000</v>
      </c>
      <c r="CG141" s="35">
        <f t="shared" ref="CG141:CI141" si="909">CG143+CG144</f>
        <v>0</v>
      </c>
      <c r="CH141" s="35">
        <f t="shared" si="890"/>
        <v>80000</v>
      </c>
      <c r="CI141" s="35">
        <f t="shared" si="909"/>
        <v>0</v>
      </c>
      <c r="CJ141" s="35">
        <f t="shared" si="891"/>
        <v>80000</v>
      </c>
      <c r="CK141" s="35">
        <f t="shared" ref="CK141:CM141" si="910">CK143+CK144</f>
        <v>0</v>
      </c>
      <c r="CL141" s="35">
        <f t="shared" si="892"/>
        <v>80000</v>
      </c>
      <c r="CM141" s="35">
        <f t="shared" si="910"/>
        <v>0</v>
      </c>
      <c r="CN141" s="35">
        <f t="shared" si="893"/>
        <v>80000</v>
      </c>
      <c r="CO141" s="35">
        <f t="shared" ref="CO141:CQ141" si="911">CO143+CO144</f>
        <v>0</v>
      </c>
      <c r="CP141" s="35">
        <f t="shared" si="894"/>
        <v>80000</v>
      </c>
      <c r="CQ141" s="35">
        <f t="shared" si="911"/>
        <v>0</v>
      </c>
      <c r="CR141" s="35">
        <f t="shared" si="895"/>
        <v>80000</v>
      </c>
      <c r="CS141" s="46">
        <f t="shared" ref="CS141" si="912">CS143+CS144</f>
        <v>0</v>
      </c>
      <c r="CT141" s="35">
        <f t="shared" si="896"/>
        <v>80000</v>
      </c>
      <c r="CU141" s="29"/>
      <c r="CW141" s="11"/>
    </row>
    <row r="142" spans="1:101" x14ac:dyDescent="0.3">
      <c r="A142" s="1"/>
      <c r="B142" s="7" t="s">
        <v>5</v>
      </c>
      <c r="C142" s="6"/>
      <c r="D142" s="34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78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46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  <c r="BE142" s="35"/>
      <c r="BF142" s="35"/>
      <c r="BG142" s="35"/>
      <c r="BH142" s="35"/>
      <c r="BI142" s="35"/>
      <c r="BJ142" s="35"/>
      <c r="BK142" s="35"/>
      <c r="BL142" s="35"/>
      <c r="BM142" s="35"/>
      <c r="BN142" s="35"/>
      <c r="BO142" s="35"/>
      <c r="BP142" s="35"/>
      <c r="BQ142" s="35"/>
      <c r="BR142" s="35"/>
      <c r="BS142" s="35"/>
      <c r="BT142" s="46"/>
      <c r="BU142" s="35"/>
      <c r="BV142" s="35"/>
      <c r="BW142" s="35"/>
      <c r="BX142" s="35"/>
      <c r="BY142" s="35"/>
      <c r="BZ142" s="35"/>
      <c r="CA142" s="35"/>
      <c r="CB142" s="35"/>
      <c r="CC142" s="35"/>
      <c r="CD142" s="35"/>
      <c r="CE142" s="35"/>
      <c r="CF142" s="35"/>
      <c r="CG142" s="35"/>
      <c r="CH142" s="35"/>
      <c r="CI142" s="35"/>
      <c r="CJ142" s="35"/>
      <c r="CK142" s="35"/>
      <c r="CL142" s="35"/>
      <c r="CM142" s="35"/>
      <c r="CN142" s="35"/>
      <c r="CO142" s="35"/>
      <c r="CP142" s="35"/>
      <c r="CQ142" s="35"/>
      <c r="CR142" s="35"/>
      <c r="CS142" s="46"/>
      <c r="CT142" s="35"/>
      <c r="CU142" s="29"/>
      <c r="CW142" s="11"/>
    </row>
    <row r="143" spans="1:101" hidden="1" x14ac:dyDescent="0.3">
      <c r="A143" s="1"/>
      <c r="B143" s="5" t="s">
        <v>6</v>
      </c>
      <c r="C143" s="43"/>
      <c r="D143" s="34">
        <v>60500</v>
      </c>
      <c r="E143" s="35"/>
      <c r="F143" s="35">
        <f t="shared" si="526"/>
        <v>60500</v>
      </c>
      <c r="G143" s="35">
        <v>3770.5059999999999</v>
      </c>
      <c r="H143" s="35">
        <f t="shared" ref="H143:H156" si="913">F143+G143</f>
        <v>64270.506000000001</v>
      </c>
      <c r="I143" s="35"/>
      <c r="J143" s="35">
        <f t="shared" ref="J143:J156" si="914">H143+I143</f>
        <v>64270.506000000001</v>
      </c>
      <c r="K143" s="35">
        <v>-2353.636</v>
      </c>
      <c r="L143" s="35">
        <f t="shared" ref="L143:L156" si="915">J143+K143</f>
        <v>61916.87</v>
      </c>
      <c r="M143" s="35"/>
      <c r="N143" s="35">
        <f t="shared" ref="N143:N156" si="916">L143+M143</f>
        <v>61916.87</v>
      </c>
      <c r="O143" s="78">
        <v>18000</v>
      </c>
      <c r="P143" s="35">
        <f t="shared" ref="P143:P156" si="917">N143+O143</f>
        <v>79916.87</v>
      </c>
      <c r="Q143" s="35"/>
      <c r="R143" s="35">
        <f t="shared" ref="R143:R156" si="918">P143+Q143</f>
        <v>79916.87</v>
      </c>
      <c r="S143" s="35"/>
      <c r="T143" s="35">
        <f t="shared" ref="T143:T156" si="919">R143+S143</f>
        <v>79916.87</v>
      </c>
      <c r="U143" s="35"/>
      <c r="V143" s="35">
        <f t="shared" ref="V143:V156" si="920">T143+U143</f>
        <v>79916.87</v>
      </c>
      <c r="W143" s="35"/>
      <c r="X143" s="35">
        <f t="shared" ref="X143:X156" si="921">V143+W143</f>
        <v>79916.87</v>
      </c>
      <c r="Y143" s="35"/>
      <c r="Z143" s="35">
        <f t="shared" ref="Z143:Z156" si="922">X143+Y143</f>
        <v>79916.87</v>
      </c>
      <c r="AA143" s="35">
        <v>-16426.754000000001</v>
      </c>
      <c r="AB143" s="35">
        <f t="shared" ref="AB143:AB156" si="923">Z143+AA143</f>
        <v>63490.115999999995</v>
      </c>
      <c r="AC143" s="35"/>
      <c r="AD143" s="35">
        <f t="shared" ref="AD143:AD156" si="924">AB143+AC143</f>
        <v>63490.115999999995</v>
      </c>
      <c r="AE143" s="35"/>
      <c r="AF143" s="35">
        <f t="shared" ref="AF143:AF156" si="925">AD143+AE143</f>
        <v>63490.115999999995</v>
      </c>
      <c r="AG143" s="35"/>
      <c r="AH143" s="35">
        <f t="shared" ref="AH143:AH156" si="926">AF143+AG143</f>
        <v>63490.115999999995</v>
      </c>
      <c r="AI143" s="35"/>
      <c r="AJ143" s="35">
        <f t="shared" ref="AJ143:AJ156" si="927">AH143+AI143</f>
        <v>63490.115999999995</v>
      </c>
      <c r="AK143" s="35"/>
      <c r="AL143" s="35">
        <f t="shared" ref="AL143:AL156" si="928">AJ143+AK143</f>
        <v>63490.115999999995</v>
      </c>
      <c r="AM143" s="35"/>
      <c r="AN143" s="35">
        <f t="shared" ref="AN143:AN156" si="929">AL143+AM143</f>
        <v>63490.115999999995</v>
      </c>
      <c r="AO143" s="46"/>
      <c r="AP143" s="35">
        <f t="shared" ref="AP143:AP156" si="930">AN143+AO143</f>
        <v>63490.115999999995</v>
      </c>
      <c r="AQ143" s="35">
        <v>68900</v>
      </c>
      <c r="AR143" s="35">
        <v>-8356.2000000000007</v>
      </c>
      <c r="AS143" s="35">
        <f t="shared" si="527"/>
        <v>60543.8</v>
      </c>
      <c r="AT143" s="35"/>
      <c r="AU143" s="35">
        <f t="shared" ref="AU143:AU156" si="931">AS143+AT143</f>
        <v>60543.8</v>
      </c>
      <c r="AV143" s="35"/>
      <c r="AW143" s="35">
        <f t="shared" ref="AW143:AW156" si="932">AU143+AV143</f>
        <v>60543.8</v>
      </c>
      <c r="AX143" s="35"/>
      <c r="AY143" s="35">
        <f t="shared" ref="AY143:AY156" si="933">AW143+AX143</f>
        <v>60543.8</v>
      </c>
      <c r="AZ143" s="35">
        <v>-18000</v>
      </c>
      <c r="BA143" s="35">
        <f t="shared" ref="BA143:BA156" si="934">AY143+AZ143</f>
        <v>42543.8</v>
      </c>
      <c r="BB143" s="35"/>
      <c r="BC143" s="35">
        <f t="shared" ref="BC143:BC156" si="935">BA143+BB143</f>
        <v>42543.8</v>
      </c>
      <c r="BD143" s="35"/>
      <c r="BE143" s="35">
        <f t="shared" ref="BE143:BE156" si="936">BC143+BD143</f>
        <v>42543.8</v>
      </c>
      <c r="BF143" s="35"/>
      <c r="BG143" s="35">
        <f t="shared" ref="BG143:BG156" si="937">BE143+BF143</f>
        <v>42543.8</v>
      </c>
      <c r="BH143" s="35">
        <v>-10266.974</v>
      </c>
      <c r="BI143" s="35">
        <f t="shared" ref="BI143:BI156" si="938">BG143+BH143</f>
        <v>32276.826000000001</v>
      </c>
      <c r="BJ143" s="35"/>
      <c r="BK143" s="35">
        <f t="shared" ref="BK143:BK156" si="939">BI143+BJ143</f>
        <v>32276.826000000001</v>
      </c>
      <c r="BL143" s="35"/>
      <c r="BM143" s="35">
        <f t="shared" ref="BM143:BM156" si="940">BK143+BL143</f>
        <v>32276.826000000001</v>
      </c>
      <c r="BN143" s="35"/>
      <c r="BO143" s="35">
        <f t="shared" ref="BO143:BO156" si="941">BM143+BN143</f>
        <v>32276.826000000001</v>
      </c>
      <c r="BP143" s="35"/>
      <c r="BQ143" s="35">
        <f t="shared" ref="BQ143:BQ156" si="942">BO143+BP143</f>
        <v>32276.826000000001</v>
      </c>
      <c r="BR143" s="35"/>
      <c r="BS143" s="35">
        <f t="shared" ref="BS143:BS156" si="943">BQ143+BR143</f>
        <v>32276.826000000001</v>
      </c>
      <c r="BT143" s="46"/>
      <c r="BU143" s="35">
        <f t="shared" ref="BU143:BU156" si="944">BS143+BT143</f>
        <v>32276.826000000001</v>
      </c>
      <c r="BV143" s="35">
        <v>80000</v>
      </c>
      <c r="BW143" s="35"/>
      <c r="BX143" s="35">
        <f t="shared" si="528"/>
        <v>80000</v>
      </c>
      <c r="BY143" s="35"/>
      <c r="BZ143" s="35">
        <f t="shared" ref="BZ143:BZ156" si="945">BX143+BY143</f>
        <v>80000</v>
      </c>
      <c r="CA143" s="35"/>
      <c r="CB143" s="35">
        <f t="shared" ref="CB143:CB156" si="946">BZ143+CA143</f>
        <v>80000</v>
      </c>
      <c r="CC143" s="35"/>
      <c r="CD143" s="35">
        <f t="shared" ref="CD143:CD156" si="947">CB143+CC143</f>
        <v>80000</v>
      </c>
      <c r="CE143" s="35"/>
      <c r="CF143" s="35">
        <f t="shared" ref="CF143:CF156" si="948">CD143+CE143</f>
        <v>80000</v>
      </c>
      <c r="CG143" s="35"/>
      <c r="CH143" s="35">
        <f t="shared" ref="CH143:CH156" si="949">CF143+CG143</f>
        <v>80000</v>
      </c>
      <c r="CI143" s="35"/>
      <c r="CJ143" s="35">
        <f t="shared" ref="CJ143:CJ156" si="950">CH143+CI143</f>
        <v>80000</v>
      </c>
      <c r="CK143" s="35"/>
      <c r="CL143" s="35">
        <f t="shared" ref="CL143:CL156" si="951">CJ143+CK143</f>
        <v>80000</v>
      </c>
      <c r="CM143" s="35"/>
      <c r="CN143" s="35">
        <f t="shared" ref="CN143:CN156" si="952">CL143+CM143</f>
        <v>80000</v>
      </c>
      <c r="CO143" s="35"/>
      <c r="CP143" s="35">
        <f t="shared" ref="CP143:CP156" si="953">CN143+CO143</f>
        <v>80000</v>
      </c>
      <c r="CQ143" s="35"/>
      <c r="CR143" s="35">
        <f t="shared" ref="CR143:CR156" si="954">CP143+CQ143</f>
        <v>80000</v>
      </c>
      <c r="CS143" s="46"/>
      <c r="CT143" s="35">
        <f t="shared" ref="CT143:CT156" si="955">CR143+CS143</f>
        <v>80000</v>
      </c>
      <c r="CU143" s="29" t="s">
        <v>229</v>
      </c>
      <c r="CV143" s="106" t="s">
        <v>49</v>
      </c>
      <c r="CW143" s="11"/>
    </row>
    <row r="144" spans="1:101" x14ac:dyDescent="0.3">
      <c r="A144" s="1"/>
      <c r="B144" s="7" t="s">
        <v>12</v>
      </c>
      <c r="C144" s="59"/>
      <c r="D144" s="34">
        <v>83661.2</v>
      </c>
      <c r="E144" s="35">
        <v>-8013.6</v>
      </c>
      <c r="F144" s="35">
        <f t="shared" si="526"/>
        <v>75647.599999999991</v>
      </c>
      <c r="G144" s="35"/>
      <c r="H144" s="35">
        <f t="shared" si="913"/>
        <v>75647.599999999991</v>
      </c>
      <c r="I144" s="35"/>
      <c r="J144" s="35">
        <f t="shared" si="914"/>
        <v>75647.599999999991</v>
      </c>
      <c r="K144" s="35"/>
      <c r="L144" s="35">
        <f t="shared" si="915"/>
        <v>75647.599999999991</v>
      </c>
      <c r="M144" s="35">
        <v>2353.6</v>
      </c>
      <c r="N144" s="35">
        <f t="shared" si="916"/>
        <v>78001.2</v>
      </c>
      <c r="O144" s="78"/>
      <c r="P144" s="35">
        <f t="shared" si="917"/>
        <v>78001.2</v>
      </c>
      <c r="Q144" s="35"/>
      <c r="R144" s="35">
        <f t="shared" si="918"/>
        <v>78001.2</v>
      </c>
      <c r="S144" s="35"/>
      <c r="T144" s="35">
        <f t="shared" si="919"/>
        <v>78001.2</v>
      </c>
      <c r="U144" s="35"/>
      <c r="V144" s="35">
        <f t="shared" si="920"/>
        <v>78001.2</v>
      </c>
      <c r="W144" s="35"/>
      <c r="X144" s="35">
        <f t="shared" si="921"/>
        <v>78001.2</v>
      </c>
      <c r="Y144" s="35"/>
      <c r="Z144" s="35">
        <f t="shared" si="922"/>
        <v>78001.2</v>
      </c>
      <c r="AA144" s="35"/>
      <c r="AB144" s="35">
        <f t="shared" si="923"/>
        <v>78001.2</v>
      </c>
      <c r="AC144" s="35"/>
      <c r="AD144" s="35">
        <f t="shared" si="924"/>
        <v>78001.2</v>
      </c>
      <c r="AE144" s="35"/>
      <c r="AF144" s="35">
        <f t="shared" si="925"/>
        <v>78001.2</v>
      </c>
      <c r="AG144" s="35"/>
      <c r="AH144" s="35">
        <f t="shared" si="926"/>
        <v>78001.2</v>
      </c>
      <c r="AI144" s="35"/>
      <c r="AJ144" s="35">
        <f t="shared" si="927"/>
        <v>78001.2</v>
      </c>
      <c r="AK144" s="35"/>
      <c r="AL144" s="35">
        <f t="shared" si="928"/>
        <v>78001.2</v>
      </c>
      <c r="AM144" s="35"/>
      <c r="AN144" s="35">
        <f t="shared" si="929"/>
        <v>78001.2</v>
      </c>
      <c r="AO144" s="46">
        <v>2109.8000000000002</v>
      </c>
      <c r="AP144" s="35">
        <f t="shared" si="930"/>
        <v>80111</v>
      </c>
      <c r="AQ144" s="35">
        <v>0</v>
      </c>
      <c r="AR144" s="35"/>
      <c r="AS144" s="35">
        <f t="shared" si="527"/>
        <v>0</v>
      </c>
      <c r="AT144" s="35"/>
      <c r="AU144" s="35">
        <f t="shared" si="931"/>
        <v>0</v>
      </c>
      <c r="AV144" s="35"/>
      <c r="AW144" s="35">
        <f t="shared" si="932"/>
        <v>0</v>
      </c>
      <c r="AX144" s="35"/>
      <c r="AY144" s="35">
        <f t="shared" si="933"/>
        <v>0</v>
      </c>
      <c r="AZ144" s="35"/>
      <c r="BA144" s="35">
        <f t="shared" si="934"/>
        <v>0</v>
      </c>
      <c r="BB144" s="35"/>
      <c r="BC144" s="35">
        <f t="shared" si="935"/>
        <v>0</v>
      </c>
      <c r="BD144" s="35"/>
      <c r="BE144" s="35">
        <f t="shared" si="936"/>
        <v>0</v>
      </c>
      <c r="BF144" s="35"/>
      <c r="BG144" s="35">
        <f t="shared" si="937"/>
        <v>0</v>
      </c>
      <c r="BH144" s="35"/>
      <c r="BI144" s="35">
        <f t="shared" si="938"/>
        <v>0</v>
      </c>
      <c r="BJ144" s="35"/>
      <c r="BK144" s="35">
        <f t="shared" si="939"/>
        <v>0</v>
      </c>
      <c r="BL144" s="35"/>
      <c r="BM144" s="35">
        <f t="shared" si="940"/>
        <v>0</v>
      </c>
      <c r="BN144" s="35"/>
      <c r="BO144" s="35">
        <f t="shared" si="941"/>
        <v>0</v>
      </c>
      <c r="BP144" s="35"/>
      <c r="BQ144" s="35">
        <f t="shared" si="942"/>
        <v>0</v>
      </c>
      <c r="BR144" s="35"/>
      <c r="BS144" s="35">
        <f t="shared" si="943"/>
        <v>0</v>
      </c>
      <c r="BT144" s="46"/>
      <c r="BU144" s="35">
        <f t="shared" si="944"/>
        <v>0</v>
      </c>
      <c r="BV144" s="35">
        <v>0</v>
      </c>
      <c r="BW144" s="35"/>
      <c r="BX144" s="35">
        <f t="shared" si="528"/>
        <v>0</v>
      </c>
      <c r="BY144" s="35"/>
      <c r="BZ144" s="35">
        <f t="shared" si="945"/>
        <v>0</v>
      </c>
      <c r="CA144" s="35"/>
      <c r="CB144" s="35">
        <f t="shared" si="946"/>
        <v>0</v>
      </c>
      <c r="CC144" s="35"/>
      <c r="CD144" s="35">
        <f t="shared" si="947"/>
        <v>0</v>
      </c>
      <c r="CE144" s="35"/>
      <c r="CF144" s="35">
        <f t="shared" si="948"/>
        <v>0</v>
      </c>
      <c r="CG144" s="35"/>
      <c r="CH144" s="35">
        <f t="shared" si="949"/>
        <v>0</v>
      </c>
      <c r="CI144" s="35"/>
      <c r="CJ144" s="35">
        <f t="shared" si="950"/>
        <v>0</v>
      </c>
      <c r="CK144" s="35"/>
      <c r="CL144" s="35">
        <f t="shared" si="951"/>
        <v>0</v>
      </c>
      <c r="CM144" s="35"/>
      <c r="CN144" s="35">
        <f t="shared" si="952"/>
        <v>0</v>
      </c>
      <c r="CO144" s="35"/>
      <c r="CP144" s="35">
        <f t="shared" si="953"/>
        <v>0</v>
      </c>
      <c r="CQ144" s="35"/>
      <c r="CR144" s="35">
        <f t="shared" si="954"/>
        <v>0</v>
      </c>
      <c r="CS144" s="46"/>
      <c r="CT144" s="35">
        <f t="shared" si="955"/>
        <v>0</v>
      </c>
      <c r="CU144" s="29" t="s">
        <v>258</v>
      </c>
      <c r="CW144" s="11"/>
    </row>
    <row r="145" spans="1:101" ht="56.25" x14ac:dyDescent="0.3">
      <c r="A145" s="1" t="s">
        <v>153</v>
      </c>
      <c r="B145" s="59" t="s">
        <v>95</v>
      </c>
      <c r="C145" s="6" t="s">
        <v>28</v>
      </c>
      <c r="D145" s="34">
        <v>43000</v>
      </c>
      <c r="E145" s="35"/>
      <c r="F145" s="35">
        <f t="shared" si="526"/>
        <v>43000</v>
      </c>
      <c r="G145" s="35"/>
      <c r="H145" s="35">
        <f t="shared" si="913"/>
        <v>43000</v>
      </c>
      <c r="I145" s="35"/>
      <c r="J145" s="35">
        <f t="shared" si="914"/>
        <v>43000</v>
      </c>
      <c r="K145" s="35"/>
      <c r="L145" s="35">
        <f t="shared" si="915"/>
        <v>43000</v>
      </c>
      <c r="M145" s="35"/>
      <c r="N145" s="35">
        <f t="shared" si="916"/>
        <v>43000</v>
      </c>
      <c r="O145" s="78"/>
      <c r="P145" s="35">
        <f t="shared" si="917"/>
        <v>43000</v>
      </c>
      <c r="Q145" s="35"/>
      <c r="R145" s="35">
        <f t="shared" si="918"/>
        <v>43000</v>
      </c>
      <c r="S145" s="35"/>
      <c r="T145" s="35">
        <f t="shared" si="919"/>
        <v>43000</v>
      </c>
      <c r="U145" s="35"/>
      <c r="V145" s="35">
        <f t="shared" si="920"/>
        <v>43000</v>
      </c>
      <c r="W145" s="35"/>
      <c r="X145" s="35">
        <f t="shared" si="921"/>
        <v>43000</v>
      </c>
      <c r="Y145" s="35"/>
      <c r="Z145" s="35">
        <f t="shared" si="922"/>
        <v>43000</v>
      </c>
      <c r="AA145" s="35"/>
      <c r="AB145" s="35">
        <f t="shared" si="923"/>
        <v>43000</v>
      </c>
      <c r="AC145" s="35"/>
      <c r="AD145" s="35">
        <f t="shared" si="924"/>
        <v>43000</v>
      </c>
      <c r="AE145" s="35">
        <v>-33133.949999999997</v>
      </c>
      <c r="AF145" s="35">
        <f t="shared" si="925"/>
        <v>9866.0500000000029</v>
      </c>
      <c r="AG145" s="35"/>
      <c r="AH145" s="35">
        <f t="shared" si="926"/>
        <v>9866.0500000000029</v>
      </c>
      <c r="AI145" s="35"/>
      <c r="AJ145" s="35">
        <f t="shared" si="927"/>
        <v>9866.0500000000029</v>
      </c>
      <c r="AK145" s="35"/>
      <c r="AL145" s="35">
        <f t="shared" si="928"/>
        <v>9866.0500000000029</v>
      </c>
      <c r="AM145" s="35">
        <v>-8123.3159999999998</v>
      </c>
      <c r="AN145" s="35">
        <f t="shared" si="929"/>
        <v>1742.7340000000031</v>
      </c>
      <c r="AO145" s="46"/>
      <c r="AP145" s="35">
        <f t="shared" si="930"/>
        <v>1742.7340000000031</v>
      </c>
      <c r="AQ145" s="35">
        <v>30079.5</v>
      </c>
      <c r="AR145" s="35"/>
      <c r="AS145" s="35">
        <f t="shared" si="527"/>
        <v>30079.5</v>
      </c>
      <c r="AT145" s="35"/>
      <c r="AU145" s="35">
        <f t="shared" si="931"/>
        <v>30079.5</v>
      </c>
      <c r="AV145" s="35"/>
      <c r="AW145" s="35">
        <f t="shared" si="932"/>
        <v>30079.5</v>
      </c>
      <c r="AX145" s="35"/>
      <c r="AY145" s="35">
        <f t="shared" si="933"/>
        <v>30079.5</v>
      </c>
      <c r="AZ145" s="35"/>
      <c r="BA145" s="35">
        <f t="shared" si="934"/>
        <v>30079.5</v>
      </c>
      <c r="BB145" s="35"/>
      <c r="BC145" s="35">
        <f t="shared" si="935"/>
        <v>30079.5</v>
      </c>
      <c r="BD145" s="35"/>
      <c r="BE145" s="35">
        <f t="shared" si="936"/>
        <v>30079.5</v>
      </c>
      <c r="BF145" s="35"/>
      <c r="BG145" s="35">
        <f t="shared" si="937"/>
        <v>30079.5</v>
      </c>
      <c r="BH145" s="35"/>
      <c r="BI145" s="35">
        <f t="shared" si="938"/>
        <v>30079.5</v>
      </c>
      <c r="BJ145" s="35"/>
      <c r="BK145" s="35">
        <f t="shared" si="939"/>
        <v>30079.5</v>
      </c>
      <c r="BL145" s="35">
        <v>33133.949999999997</v>
      </c>
      <c r="BM145" s="35">
        <f t="shared" si="940"/>
        <v>63213.45</v>
      </c>
      <c r="BN145" s="35"/>
      <c r="BO145" s="35">
        <f t="shared" si="941"/>
        <v>63213.45</v>
      </c>
      <c r="BP145" s="35"/>
      <c r="BQ145" s="35">
        <f t="shared" si="942"/>
        <v>63213.45</v>
      </c>
      <c r="BR145" s="35">
        <v>8123.3159999999998</v>
      </c>
      <c r="BS145" s="35">
        <f t="shared" si="943"/>
        <v>71336.766000000003</v>
      </c>
      <c r="BT145" s="46"/>
      <c r="BU145" s="35">
        <f t="shared" si="944"/>
        <v>71336.766000000003</v>
      </c>
      <c r="BV145" s="35">
        <v>29480.400000000001</v>
      </c>
      <c r="BW145" s="35"/>
      <c r="BX145" s="35">
        <f t="shared" si="528"/>
        <v>29480.400000000001</v>
      </c>
      <c r="BY145" s="35"/>
      <c r="BZ145" s="35">
        <f t="shared" si="945"/>
        <v>29480.400000000001</v>
      </c>
      <c r="CA145" s="35"/>
      <c r="CB145" s="35">
        <f t="shared" si="946"/>
        <v>29480.400000000001</v>
      </c>
      <c r="CC145" s="35"/>
      <c r="CD145" s="35">
        <f t="shared" si="947"/>
        <v>29480.400000000001</v>
      </c>
      <c r="CE145" s="35"/>
      <c r="CF145" s="35">
        <f t="shared" si="948"/>
        <v>29480.400000000001</v>
      </c>
      <c r="CG145" s="35"/>
      <c r="CH145" s="35">
        <f t="shared" si="949"/>
        <v>29480.400000000001</v>
      </c>
      <c r="CI145" s="35"/>
      <c r="CJ145" s="35">
        <f t="shared" si="950"/>
        <v>29480.400000000001</v>
      </c>
      <c r="CK145" s="35"/>
      <c r="CL145" s="35">
        <f t="shared" si="951"/>
        <v>29480.400000000001</v>
      </c>
      <c r="CM145" s="35"/>
      <c r="CN145" s="35">
        <f t="shared" si="952"/>
        <v>29480.400000000001</v>
      </c>
      <c r="CO145" s="35"/>
      <c r="CP145" s="35">
        <f t="shared" si="953"/>
        <v>29480.400000000001</v>
      </c>
      <c r="CQ145" s="35"/>
      <c r="CR145" s="35">
        <f t="shared" si="954"/>
        <v>29480.400000000001</v>
      </c>
      <c r="CS145" s="46"/>
      <c r="CT145" s="35">
        <f t="shared" si="955"/>
        <v>29480.400000000001</v>
      </c>
      <c r="CU145" s="29" t="s">
        <v>230</v>
      </c>
      <c r="CW145" s="11"/>
    </row>
    <row r="146" spans="1:101" ht="56.25" x14ac:dyDescent="0.3">
      <c r="A146" s="1" t="s">
        <v>154</v>
      </c>
      <c r="B146" s="7" t="s">
        <v>96</v>
      </c>
      <c r="C146" s="6" t="s">
        <v>28</v>
      </c>
      <c r="D146" s="34">
        <v>3673.8</v>
      </c>
      <c r="E146" s="35">
        <v>-78.5</v>
      </c>
      <c r="F146" s="35">
        <f t="shared" si="526"/>
        <v>3595.3</v>
      </c>
      <c r="G146" s="35">
        <v>240.69399999999999</v>
      </c>
      <c r="H146" s="35">
        <f t="shared" si="913"/>
        <v>3835.9940000000001</v>
      </c>
      <c r="I146" s="35"/>
      <c r="J146" s="35">
        <f t="shared" si="914"/>
        <v>3835.9940000000001</v>
      </c>
      <c r="K146" s="35"/>
      <c r="L146" s="35">
        <f t="shared" si="915"/>
        <v>3835.9940000000001</v>
      </c>
      <c r="M146" s="35"/>
      <c r="N146" s="35">
        <f t="shared" si="916"/>
        <v>3835.9940000000001</v>
      </c>
      <c r="O146" s="78"/>
      <c r="P146" s="35">
        <f t="shared" si="917"/>
        <v>3835.9940000000001</v>
      </c>
      <c r="Q146" s="35"/>
      <c r="R146" s="35">
        <f t="shared" si="918"/>
        <v>3835.9940000000001</v>
      </c>
      <c r="S146" s="35"/>
      <c r="T146" s="35">
        <f t="shared" si="919"/>
        <v>3835.9940000000001</v>
      </c>
      <c r="U146" s="35"/>
      <c r="V146" s="35">
        <f t="shared" si="920"/>
        <v>3835.9940000000001</v>
      </c>
      <c r="W146" s="35"/>
      <c r="X146" s="35">
        <f t="shared" si="921"/>
        <v>3835.9940000000001</v>
      </c>
      <c r="Y146" s="35"/>
      <c r="Z146" s="35">
        <f t="shared" si="922"/>
        <v>3835.9940000000001</v>
      </c>
      <c r="AA146" s="35"/>
      <c r="AB146" s="35">
        <f t="shared" si="923"/>
        <v>3835.9940000000001</v>
      </c>
      <c r="AC146" s="35"/>
      <c r="AD146" s="35">
        <f t="shared" si="924"/>
        <v>3835.9940000000001</v>
      </c>
      <c r="AE146" s="35"/>
      <c r="AF146" s="35">
        <f t="shared" si="925"/>
        <v>3835.9940000000001</v>
      </c>
      <c r="AG146" s="35"/>
      <c r="AH146" s="35">
        <f t="shared" si="926"/>
        <v>3835.9940000000001</v>
      </c>
      <c r="AI146" s="35"/>
      <c r="AJ146" s="35">
        <f t="shared" si="927"/>
        <v>3835.9940000000001</v>
      </c>
      <c r="AK146" s="35"/>
      <c r="AL146" s="35">
        <f t="shared" si="928"/>
        <v>3835.9940000000001</v>
      </c>
      <c r="AM146" s="35"/>
      <c r="AN146" s="35">
        <f t="shared" si="929"/>
        <v>3835.9940000000001</v>
      </c>
      <c r="AO146" s="46"/>
      <c r="AP146" s="35">
        <f t="shared" si="930"/>
        <v>3835.9940000000001</v>
      </c>
      <c r="AQ146" s="35">
        <v>18064.5</v>
      </c>
      <c r="AR146" s="35"/>
      <c r="AS146" s="35">
        <f t="shared" si="527"/>
        <v>18064.5</v>
      </c>
      <c r="AT146" s="35"/>
      <c r="AU146" s="35">
        <f t="shared" si="931"/>
        <v>18064.5</v>
      </c>
      <c r="AV146" s="35"/>
      <c r="AW146" s="35">
        <f t="shared" si="932"/>
        <v>18064.5</v>
      </c>
      <c r="AX146" s="35"/>
      <c r="AY146" s="35">
        <f t="shared" si="933"/>
        <v>18064.5</v>
      </c>
      <c r="AZ146" s="35"/>
      <c r="BA146" s="35">
        <f t="shared" si="934"/>
        <v>18064.5</v>
      </c>
      <c r="BB146" s="35"/>
      <c r="BC146" s="35">
        <f t="shared" si="935"/>
        <v>18064.5</v>
      </c>
      <c r="BD146" s="35">
        <v>-8761.0210000000006</v>
      </c>
      <c r="BE146" s="35">
        <f t="shared" si="936"/>
        <v>9303.4789999999994</v>
      </c>
      <c r="BF146" s="35"/>
      <c r="BG146" s="35">
        <f t="shared" si="937"/>
        <v>9303.4789999999994</v>
      </c>
      <c r="BH146" s="35"/>
      <c r="BI146" s="35">
        <f t="shared" si="938"/>
        <v>9303.4789999999994</v>
      </c>
      <c r="BJ146" s="35"/>
      <c r="BK146" s="35">
        <f t="shared" si="939"/>
        <v>9303.4789999999994</v>
      </c>
      <c r="BL146" s="35"/>
      <c r="BM146" s="35">
        <f t="shared" si="940"/>
        <v>9303.4789999999994</v>
      </c>
      <c r="BN146" s="35"/>
      <c r="BO146" s="35">
        <f t="shared" si="941"/>
        <v>9303.4789999999994</v>
      </c>
      <c r="BP146" s="35"/>
      <c r="BQ146" s="35">
        <f t="shared" si="942"/>
        <v>9303.4789999999994</v>
      </c>
      <c r="BR146" s="35"/>
      <c r="BS146" s="35">
        <f t="shared" si="943"/>
        <v>9303.4789999999994</v>
      </c>
      <c r="BT146" s="46"/>
      <c r="BU146" s="35">
        <f t="shared" si="944"/>
        <v>9303.4789999999994</v>
      </c>
      <c r="BV146" s="35">
        <v>0</v>
      </c>
      <c r="BW146" s="35"/>
      <c r="BX146" s="35">
        <f t="shared" si="528"/>
        <v>0</v>
      </c>
      <c r="BY146" s="35"/>
      <c r="BZ146" s="35">
        <f t="shared" si="945"/>
        <v>0</v>
      </c>
      <c r="CA146" s="35"/>
      <c r="CB146" s="35">
        <f t="shared" si="946"/>
        <v>0</v>
      </c>
      <c r="CC146" s="35"/>
      <c r="CD146" s="35">
        <f t="shared" si="947"/>
        <v>0</v>
      </c>
      <c r="CE146" s="35"/>
      <c r="CF146" s="35">
        <f t="shared" si="948"/>
        <v>0</v>
      </c>
      <c r="CG146" s="35"/>
      <c r="CH146" s="35">
        <f t="shared" si="949"/>
        <v>0</v>
      </c>
      <c r="CI146" s="35"/>
      <c r="CJ146" s="35">
        <f t="shared" si="950"/>
        <v>0</v>
      </c>
      <c r="CK146" s="35"/>
      <c r="CL146" s="35">
        <f t="shared" si="951"/>
        <v>0</v>
      </c>
      <c r="CM146" s="35"/>
      <c r="CN146" s="35">
        <f t="shared" si="952"/>
        <v>0</v>
      </c>
      <c r="CO146" s="35"/>
      <c r="CP146" s="35">
        <f t="shared" si="953"/>
        <v>0</v>
      </c>
      <c r="CQ146" s="35"/>
      <c r="CR146" s="35">
        <f t="shared" si="954"/>
        <v>0</v>
      </c>
      <c r="CS146" s="46"/>
      <c r="CT146" s="35">
        <f t="shared" si="955"/>
        <v>0</v>
      </c>
      <c r="CU146" s="29" t="s">
        <v>231</v>
      </c>
      <c r="CW146" s="11"/>
    </row>
    <row r="147" spans="1:101" ht="56.25" x14ac:dyDescent="0.3">
      <c r="A147" s="1" t="s">
        <v>155</v>
      </c>
      <c r="B147" s="7" t="s">
        <v>97</v>
      </c>
      <c r="C147" s="6" t="s">
        <v>28</v>
      </c>
      <c r="D147" s="34">
        <v>50217.2</v>
      </c>
      <c r="E147" s="35"/>
      <c r="F147" s="35">
        <f t="shared" si="526"/>
        <v>50217.2</v>
      </c>
      <c r="G147" s="35"/>
      <c r="H147" s="35">
        <f t="shared" si="913"/>
        <v>50217.2</v>
      </c>
      <c r="I147" s="35"/>
      <c r="J147" s="35">
        <f t="shared" si="914"/>
        <v>50217.2</v>
      </c>
      <c r="K147" s="35"/>
      <c r="L147" s="35">
        <f t="shared" si="915"/>
        <v>50217.2</v>
      </c>
      <c r="M147" s="35"/>
      <c r="N147" s="35">
        <f t="shared" si="916"/>
        <v>50217.2</v>
      </c>
      <c r="O147" s="78"/>
      <c r="P147" s="35">
        <f t="shared" si="917"/>
        <v>50217.2</v>
      </c>
      <c r="Q147" s="35"/>
      <c r="R147" s="35">
        <f t="shared" si="918"/>
        <v>50217.2</v>
      </c>
      <c r="S147" s="35"/>
      <c r="T147" s="35">
        <f t="shared" si="919"/>
        <v>50217.2</v>
      </c>
      <c r="U147" s="35"/>
      <c r="V147" s="35">
        <f t="shared" si="920"/>
        <v>50217.2</v>
      </c>
      <c r="W147" s="35"/>
      <c r="X147" s="35">
        <f t="shared" si="921"/>
        <v>50217.2</v>
      </c>
      <c r="Y147" s="35"/>
      <c r="Z147" s="35">
        <f t="shared" si="922"/>
        <v>50217.2</v>
      </c>
      <c r="AA147" s="35">
        <v>-25290.591</v>
      </c>
      <c r="AB147" s="35">
        <f t="shared" si="923"/>
        <v>24926.608999999997</v>
      </c>
      <c r="AC147" s="35"/>
      <c r="AD147" s="35">
        <f t="shared" si="924"/>
        <v>24926.608999999997</v>
      </c>
      <c r="AE147" s="35"/>
      <c r="AF147" s="35">
        <f t="shared" si="925"/>
        <v>24926.608999999997</v>
      </c>
      <c r="AG147" s="35"/>
      <c r="AH147" s="35">
        <f t="shared" si="926"/>
        <v>24926.608999999997</v>
      </c>
      <c r="AI147" s="35"/>
      <c r="AJ147" s="35">
        <f t="shared" si="927"/>
        <v>24926.608999999997</v>
      </c>
      <c r="AK147" s="35"/>
      <c r="AL147" s="35">
        <f t="shared" si="928"/>
        <v>24926.608999999997</v>
      </c>
      <c r="AM147" s="35">
        <v>-223.33199999999999</v>
      </c>
      <c r="AN147" s="35">
        <f t="shared" si="929"/>
        <v>24703.276999999998</v>
      </c>
      <c r="AO147" s="46"/>
      <c r="AP147" s="35">
        <f t="shared" si="930"/>
        <v>24703.276999999998</v>
      </c>
      <c r="AQ147" s="35">
        <v>33915.699999999997</v>
      </c>
      <c r="AR147" s="35">
        <v>-1565.6</v>
      </c>
      <c r="AS147" s="35">
        <f t="shared" si="527"/>
        <v>32350.1</v>
      </c>
      <c r="AT147" s="35"/>
      <c r="AU147" s="35">
        <f t="shared" si="931"/>
        <v>32350.1</v>
      </c>
      <c r="AV147" s="35"/>
      <c r="AW147" s="35">
        <f t="shared" si="932"/>
        <v>32350.1</v>
      </c>
      <c r="AX147" s="35"/>
      <c r="AY147" s="35">
        <f t="shared" si="933"/>
        <v>32350.1</v>
      </c>
      <c r="AZ147" s="35"/>
      <c r="BA147" s="35">
        <f t="shared" si="934"/>
        <v>32350.1</v>
      </c>
      <c r="BB147" s="35"/>
      <c r="BC147" s="35">
        <f t="shared" si="935"/>
        <v>32350.1</v>
      </c>
      <c r="BD147" s="35"/>
      <c r="BE147" s="35">
        <f t="shared" si="936"/>
        <v>32350.1</v>
      </c>
      <c r="BF147" s="35"/>
      <c r="BG147" s="35">
        <f t="shared" si="937"/>
        <v>32350.1</v>
      </c>
      <c r="BH147" s="35">
        <v>25290.591</v>
      </c>
      <c r="BI147" s="35">
        <f t="shared" si="938"/>
        <v>57640.690999999999</v>
      </c>
      <c r="BJ147" s="35"/>
      <c r="BK147" s="35">
        <f t="shared" si="939"/>
        <v>57640.690999999999</v>
      </c>
      <c r="BL147" s="35"/>
      <c r="BM147" s="35">
        <f t="shared" si="940"/>
        <v>57640.690999999999</v>
      </c>
      <c r="BN147" s="35"/>
      <c r="BO147" s="35">
        <f t="shared" si="941"/>
        <v>57640.690999999999</v>
      </c>
      <c r="BP147" s="35"/>
      <c r="BQ147" s="35">
        <f t="shared" si="942"/>
        <v>57640.690999999999</v>
      </c>
      <c r="BR147" s="35">
        <v>223.33199999999999</v>
      </c>
      <c r="BS147" s="35">
        <f t="shared" si="943"/>
        <v>57864.023000000001</v>
      </c>
      <c r="BT147" s="46"/>
      <c r="BU147" s="35">
        <f t="shared" si="944"/>
        <v>57864.023000000001</v>
      </c>
      <c r="BV147" s="35">
        <v>0</v>
      </c>
      <c r="BW147" s="35"/>
      <c r="BX147" s="35">
        <f t="shared" si="528"/>
        <v>0</v>
      </c>
      <c r="BY147" s="35"/>
      <c r="BZ147" s="35">
        <f t="shared" si="945"/>
        <v>0</v>
      </c>
      <c r="CA147" s="35"/>
      <c r="CB147" s="35">
        <f t="shared" si="946"/>
        <v>0</v>
      </c>
      <c r="CC147" s="35"/>
      <c r="CD147" s="35">
        <f t="shared" si="947"/>
        <v>0</v>
      </c>
      <c r="CE147" s="35"/>
      <c r="CF147" s="35">
        <f t="shared" si="948"/>
        <v>0</v>
      </c>
      <c r="CG147" s="35"/>
      <c r="CH147" s="35">
        <f t="shared" si="949"/>
        <v>0</v>
      </c>
      <c r="CI147" s="35"/>
      <c r="CJ147" s="35">
        <f t="shared" si="950"/>
        <v>0</v>
      </c>
      <c r="CK147" s="35"/>
      <c r="CL147" s="35">
        <f t="shared" si="951"/>
        <v>0</v>
      </c>
      <c r="CM147" s="35"/>
      <c r="CN147" s="35">
        <f t="shared" si="952"/>
        <v>0</v>
      </c>
      <c r="CO147" s="35"/>
      <c r="CP147" s="35">
        <f t="shared" si="953"/>
        <v>0</v>
      </c>
      <c r="CQ147" s="35"/>
      <c r="CR147" s="35">
        <f t="shared" si="954"/>
        <v>0</v>
      </c>
      <c r="CS147" s="46"/>
      <c r="CT147" s="35">
        <f t="shared" si="955"/>
        <v>0</v>
      </c>
      <c r="CU147" s="29" t="s">
        <v>232</v>
      </c>
      <c r="CW147" s="11"/>
    </row>
    <row r="148" spans="1:101" ht="56.25" x14ac:dyDescent="0.3">
      <c r="A148" s="1" t="s">
        <v>156</v>
      </c>
      <c r="B148" s="7" t="s">
        <v>98</v>
      </c>
      <c r="C148" s="6" t="s">
        <v>28</v>
      </c>
      <c r="D148" s="34">
        <v>36605.5</v>
      </c>
      <c r="E148" s="35">
        <v>-765.5</v>
      </c>
      <c r="F148" s="35">
        <f t="shared" si="526"/>
        <v>35840</v>
      </c>
      <c r="G148" s="35"/>
      <c r="H148" s="35">
        <f t="shared" si="913"/>
        <v>35840</v>
      </c>
      <c r="I148" s="35"/>
      <c r="J148" s="35">
        <f t="shared" si="914"/>
        <v>35840</v>
      </c>
      <c r="K148" s="35"/>
      <c r="L148" s="35">
        <f t="shared" si="915"/>
        <v>35840</v>
      </c>
      <c r="M148" s="35"/>
      <c r="N148" s="35">
        <f t="shared" si="916"/>
        <v>35840</v>
      </c>
      <c r="O148" s="78"/>
      <c r="P148" s="35">
        <f t="shared" si="917"/>
        <v>35840</v>
      </c>
      <c r="Q148" s="35"/>
      <c r="R148" s="35">
        <f t="shared" si="918"/>
        <v>35840</v>
      </c>
      <c r="S148" s="35"/>
      <c r="T148" s="35">
        <f t="shared" si="919"/>
        <v>35840</v>
      </c>
      <c r="U148" s="35"/>
      <c r="V148" s="35">
        <f t="shared" si="920"/>
        <v>35840</v>
      </c>
      <c r="W148" s="35"/>
      <c r="X148" s="35">
        <f t="shared" si="921"/>
        <v>35840</v>
      </c>
      <c r="Y148" s="35"/>
      <c r="Z148" s="35">
        <f t="shared" si="922"/>
        <v>35840</v>
      </c>
      <c r="AA148" s="35"/>
      <c r="AB148" s="35">
        <f t="shared" si="923"/>
        <v>35840</v>
      </c>
      <c r="AC148" s="35"/>
      <c r="AD148" s="35">
        <f t="shared" si="924"/>
        <v>35840</v>
      </c>
      <c r="AE148" s="35"/>
      <c r="AF148" s="35">
        <f t="shared" si="925"/>
        <v>35840</v>
      </c>
      <c r="AG148" s="35"/>
      <c r="AH148" s="35">
        <f t="shared" si="926"/>
        <v>35840</v>
      </c>
      <c r="AI148" s="35"/>
      <c r="AJ148" s="35">
        <f t="shared" si="927"/>
        <v>35840</v>
      </c>
      <c r="AK148" s="35"/>
      <c r="AL148" s="35">
        <f t="shared" si="928"/>
        <v>35840</v>
      </c>
      <c r="AM148" s="35"/>
      <c r="AN148" s="35">
        <f t="shared" si="929"/>
        <v>35840</v>
      </c>
      <c r="AO148" s="46"/>
      <c r="AP148" s="35">
        <f t="shared" si="930"/>
        <v>35840</v>
      </c>
      <c r="AQ148" s="35">
        <v>0</v>
      </c>
      <c r="AR148" s="35"/>
      <c r="AS148" s="35">
        <f t="shared" si="527"/>
        <v>0</v>
      </c>
      <c r="AT148" s="35"/>
      <c r="AU148" s="35">
        <f t="shared" si="931"/>
        <v>0</v>
      </c>
      <c r="AV148" s="35"/>
      <c r="AW148" s="35">
        <f t="shared" si="932"/>
        <v>0</v>
      </c>
      <c r="AX148" s="35"/>
      <c r="AY148" s="35">
        <f t="shared" si="933"/>
        <v>0</v>
      </c>
      <c r="AZ148" s="35"/>
      <c r="BA148" s="35">
        <f t="shared" si="934"/>
        <v>0</v>
      </c>
      <c r="BB148" s="35"/>
      <c r="BC148" s="35">
        <f t="shared" si="935"/>
        <v>0</v>
      </c>
      <c r="BD148" s="35"/>
      <c r="BE148" s="35">
        <f t="shared" si="936"/>
        <v>0</v>
      </c>
      <c r="BF148" s="35"/>
      <c r="BG148" s="35">
        <f t="shared" si="937"/>
        <v>0</v>
      </c>
      <c r="BH148" s="35"/>
      <c r="BI148" s="35">
        <f t="shared" si="938"/>
        <v>0</v>
      </c>
      <c r="BJ148" s="35"/>
      <c r="BK148" s="35">
        <f t="shared" si="939"/>
        <v>0</v>
      </c>
      <c r="BL148" s="35"/>
      <c r="BM148" s="35">
        <f t="shared" si="940"/>
        <v>0</v>
      </c>
      <c r="BN148" s="35"/>
      <c r="BO148" s="35">
        <f t="shared" si="941"/>
        <v>0</v>
      </c>
      <c r="BP148" s="35"/>
      <c r="BQ148" s="35">
        <f t="shared" si="942"/>
        <v>0</v>
      </c>
      <c r="BR148" s="35"/>
      <c r="BS148" s="35">
        <f t="shared" si="943"/>
        <v>0</v>
      </c>
      <c r="BT148" s="46"/>
      <c r="BU148" s="35">
        <f t="shared" si="944"/>
        <v>0</v>
      </c>
      <c r="BV148" s="35">
        <v>0</v>
      </c>
      <c r="BW148" s="35"/>
      <c r="BX148" s="35">
        <f t="shared" si="528"/>
        <v>0</v>
      </c>
      <c r="BY148" s="35"/>
      <c r="BZ148" s="35">
        <f t="shared" si="945"/>
        <v>0</v>
      </c>
      <c r="CA148" s="35"/>
      <c r="CB148" s="35">
        <f t="shared" si="946"/>
        <v>0</v>
      </c>
      <c r="CC148" s="35"/>
      <c r="CD148" s="35">
        <f t="shared" si="947"/>
        <v>0</v>
      </c>
      <c r="CE148" s="35"/>
      <c r="CF148" s="35">
        <f t="shared" si="948"/>
        <v>0</v>
      </c>
      <c r="CG148" s="35"/>
      <c r="CH148" s="35">
        <f t="shared" si="949"/>
        <v>0</v>
      </c>
      <c r="CI148" s="35"/>
      <c r="CJ148" s="35">
        <f t="shared" si="950"/>
        <v>0</v>
      </c>
      <c r="CK148" s="35"/>
      <c r="CL148" s="35">
        <f t="shared" si="951"/>
        <v>0</v>
      </c>
      <c r="CM148" s="35"/>
      <c r="CN148" s="35">
        <f t="shared" si="952"/>
        <v>0</v>
      </c>
      <c r="CO148" s="35"/>
      <c r="CP148" s="35">
        <f t="shared" si="953"/>
        <v>0</v>
      </c>
      <c r="CQ148" s="35"/>
      <c r="CR148" s="35">
        <f t="shared" si="954"/>
        <v>0</v>
      </c>
      <c r="CS148" s="46"/>
      <c r="CT148" s="35">
        <f t="shared" si="955"/>
        <v>0</v>
      </c>
      <c r="CU148" s="29" t="s">
        <v>233</v>
      </c>
      <c r="CW148" s="11"/>
    </row>
    <row r="149" spans="1:101" ht="56.25" hidden="1" x14ac:dyDescent="0.3">
      <c r="A149" s="1" t="s">
        <v>153</v>
      </c>
      <c r="B149" s="5" t="s">
        <v>99</v>
      </c>
      <c r="C149" s="6" t="s">
        <v>28</v>
      </c>
      <c r="D149" s="34">
        <v>0</v>
      </c>
      <c r="E149" s="35"/>
      <c r="F149" s="35">
        <f t="shared" si="526"/>
        <v>0</v>
      </c>
      <c r="G149" s="35"/>
      <c r="H149" s="35">
        <f t="shared" si="913"/>
        <v>0</v>
      </c>
      <c r="I149" s="35"/>
      <c r="J149" s="35">
        <f t="shared" si="914"/>
        <v>0</v>
      </c>
      <c r="K149" s="35"/>
      <c r="L149" s="35">
        <f t="shared" si="915"/>
        <v>0</v>
      </c>
      <c r="M149" s="35"/>
      <c r="N149" s="35">
        <f t="shared" si="916"/>
        <v>0</v>
      </c>
      <c r="O149" s="78"/>
      <c r="P149" s="35">
        <f t="shared" si="917"/>
        <v>0</v>
      </c>
      <c r="Q149" s="35"/>
      <c r="R149" s="35">
        <f t="shared" si="918"/>
        <v>0</v>
      </c>
      <c r="S149" s="35"/>
      <c r="T149" s="35">
        <f t="shared" si="919"/>
        <v>0</v>
      </c>
      <c r="U149" s="35"/>
      <c r="V149" s="35">
        <f t="shared" si="920"/>
        <v>0</v>
      </c>
      <c r="W149" s="35"/>
      <c r="X149" s="35">
        <f t="shared" si="921"/>
        <v>0</v>
      </c>
      <c r="Y149" s="35"/>
      <c r="Z149" s="35">
        <f t="shared" si="922"/>
        <v>0</v>
      </c>
      <c r="AA149" s="35"/>
      <c r="AB149" s="35">
        <f t="shared" si="923"/>
        <v>0</v>
      </c>
      <c r="AC149" s="35"/>
      <c r="AD149" s="35">
        <f t="shared" si="924"/>
        <v>0</v>
      </c>
      <c r="AE149" s="35"/>
      <c r="AF149" s="35">
        <f t="shared" si="925"/>
        <v>0</v>
      </c>
      <c r="AG149" s="35"/>
      <c r="AH149" s="35">
        <f t="shared" si="926"/>
        <v>0</v>
      </c>
      <c r="AI149" s="35"/>
      <c r="AJ149" s="35">
        <f t="shared" si="927"/>
        <v>0</v>
      </c>
      <c r="AK149" s="35"/>
      <c r="AL149" s="35">
        <f t="shared" si="928"/>
        <v>0</v>
      </c>
      <c r="AM149" s="35"/>
      <c r="AN149" s="35">
        <f t="shared" si="929"/>
        <v>0</v>
      </c>
      <c r="AO149" s="46"/>
      <c r="AP149" s="35">
        <f t="shared" si="930"/>
        <v>0</v>
      </c>
      <c r="AQ149" s="35">
        <v>0</v>
      </c>
      <c r="AR149" s="35"/>
      <c r="AS149" s="35">
        <f t="shared" si="527"/>
        <v>0</v>
      </c>
      <c r="AT149" s="35"/>
      <c r="AU149" s="35">
        <f t="shared" si="931"/>
        <v>0</v>
      </c>
      <c r="AV149" s="35"/>
      <c r="AW149" s="35">
        <f t="shared" si="932"/>
        <v>0</v>
      </c>
      <c r="AX149" s="35"/>
      <c r="AY149" s="35">
        <f t="shared" si="933"/>
        <v>0</v>
      </c>
      <c r="AZ149" s="35"/>
      <c r="BA149" s="35">
        <f t="shared" si="934"/>
        <v>0</v>
      </c>
      <c r="BB149" s="35"/>
      <c r="BC149" s="35">
        <f t="shared" si="935"/>
        <v>0</v>
      </c>
      <c r="BD149" s="35"/>
      <c r="BE149" s="35">
        <f t="shared" si="936"/>
        <v>0</v>
      </c>
      <c r="BF149" s="35"/>
      <c r="BG149" s="35">
        <f t="shared" si="937"/>
        <v>0</v>
      </c>
      <c r="BH149" s="35"/>
      <c r="BI149" s="35">
        <f t="shared" si="938"/>
        <v>0</v>
      </c>
      <c r="BJ149" s="35"/>
      <c r="BK149" s="35">
        <f t="shared" si="939"/>
        <v>0</v>
      </c>
      <c r="BL149" s="35"/>
      <c r="BM149" s="35">
        <f t="shared" si="940"/>
        <v>0</v>
      </c>
      <c r="BN149" s="35"/>
      <c r="BO149" s="35">
        <f t="shared" si="941"/>
        <v>0</v>
      </c>
      <c r="BP149" s="35"/>
      <c r="BQ149" s="35">
        <f t="shared" si="942"/>
        <v>0</v>
      </c>
      <c r="BR149" s="35"/>
      <c r="BS149" s="35">
        <f t="shared" si="943"/>
        <v>0</v>
      </c>
      <c r="BT149" s="46"/>
      <c r="BU149" s="35">
        <f t="shared" si="944"/>
        <v>0</v>
      </c>
      <c r="BV149" s="35">
        <v>92000</v>
      </c>
      <c r="BW149" s="35"/>
      <c r="BX149" s="35">
        <f t="shared" si="528"/>
        <v>92000</v>
      </c>
      <c r="BY149" s="35"/>
      <c r="BZ149" s="35">
        <f t="shared" si="945"/>
        <v>92000</v>
      </c>
      <c r="CA149" s="35"/>
      <c r="CB149" s="35">
        <f t="shared" si="946"/>
        <v>92000</v>
      </c>
      <c r="CC149" s="35"/>
      <c r="CD149" s="35">
        <f t="shared" si="947"/>
        <v>92000</v>
      </c>
      <c r="CE149" s="35">
        <v>-92000</v>
      </c>
      <c r="CF149" s="35">
        <f t="shared" si="948"/>
        <v>0</v>
      </c>
      <c r="CG149" s="35"/>
      <c r="CH149" s="35">
        <f t="shared" si="949"/>
        <v>0</v>
      </c>
      <c r="CI149" s="35"/>
      <c r="CJ149" s="35">
        <f t="shared" si="950"/>
        <v>0</v>
      </c>
      <c r="CK149" s="35"/>
      <c r="CL149" s="35">
        <f t="shared" si="951"/>
        <v>0</v>
      </c>
      <c r="CM149" s="35"/>
      <c r="CN149" s="35">
        <f t="shared" si="952"/>
        <v>0</v>
      </c>
      <c r="CO149" s="35"/>
      <c r="CP149" s="35">
        <f t="shared" si="953"/>
        <v>0</v>
      </c>
      <c r="CQ149" s="35"/>
      <c r="CR149" s="35">
        <f t="shared" si="954"/>
        <v>0</v>
      </c>
      <c r="CS149" s="46"/>
      <c r="CT149" s="35">
        <f t="shared" si="955"/>
        <v>0</v>
      </c>
      <c r="CU149" s="29" t="s">
        <v>234</v>
      </c>
      <c r="CV149" s="23" t="s">
        <v>49</v>
      </c>
      <c r="CW149" s="11"/>
    </row>
    <row r="150" spans="1:101" ht="56.25" x14ac:dyDescent="0.3">
      <c r="A150" s="1" t="s">
        <v>157</v>
      </c>
      <c r="B150" s="7" t="s">
        <v>100</v>
      </c>
      <c r="C150" s="6" t="s">
        <v>28</v>
      </c>
      <c r="D150" s="34">
        <v>54241.5</v>
      </c>
      <c r="E150" s="35">
        <v>-630.1</v>
      </c>
      <c r="F150" s="35">
        <f t="shared" si="526"/>
        <v>53611.4</v>
      </c>
      <c r="G150" s="35"/>
      <c r="H150" s="35">
        <f t="shared" si="913"/>
        <v>53611.4</v>
      </c>
      <c r="I150" s="35"/>
      <c r="J150" s="35">
        <f t="shared" si="914"/>
        <v>53611.4</v>
      </c>
      <c r="K150" s="35"/>
      <c r="L150" s="35">
        <f t="shared" si="915"/>
        <v>53611.4</v>
      </c>
      <c r="M150" s="35"/>
      <c r="N150" s="35">
        <f t="shared" si="916"/>
        <v>53611.4</v>
      </c>
      <c r="O150" s="78"/>
      <c r="P150" s="35">
        <f t="shared" si="917"/>
        <v>53611.4</v>
      </c>
      <c r="Q150" s="35"/>
      <c r="R150" s="35">
        <f t="shared" si="918"/>
        <v>53611.4</v>
      </c>
      <c r="S150" s="35"/>
      <c r="T150" s="35">
        <f t="shared" si="919"/>
        <v>53611.4</v>
      </c>
      <c r="U150" s="35"/>
      <c r="V150" s="35">
        <f t="shared" si="920"/>
        <v>53611.4</v>
      </c>
      <c r="W150" s="35"/>
      <c r="X150" s="35">
        <f t="shared" si="921"/>
        <v>53611.4</v>
      </c>
      <c r="Y150" s="35"/>
      <c r="Z150" s="35">
        <f t="shared" si="922"/>
        <v>53611.4</v>
      </c>
      <c r="AA150" s="35"/>
      <c r="AB150" s="35">
        <f t="shared" si="923"/>
        <v>53611.4</v>
      </c>
      <c r="AC150" s="35"/>
      <c r="AD150" s="35">
        <f t="shared" si="924"/>
        <v>53611.4</v>
      </c>
      <c r="AE150" s="35"/>
      <c r="AF150" s="35">
        <f t="shared" si="925"/>
        <v>53611.4</v>
      </c>
      <c r="AG150" s="35"/>
      <c r="AH150" s="35">
        <f t="shared" si="926"/>
        <v>53611.4</v>
      </c>
      <c r="AI150" s="35">
        <v>-37034.902999999998</v>
      </c>
      <c r="AJ150" s="35">
        <f t="shared" si="927"/>
        <v>16576.497000000003</v>
      </c>
      <c r="AK150" s="35">
        <v>37034.902999999998</v>
      </c>
      <c r="AL150" s="35">
        <f t="shared" si="928"/>
        <v>53611.4</v>
      </c>
      <c r="AM150" s="35">
        <v>-37034.902999999998</v>
      </c>
      <c r="AN150" s="35">
        <f t="shared" si="929"/>
        <v>16576.497000000003</v>
      </c>
      <c r="AO150" s="46"/>
      <c r="AP150" s="35">
        <f t="shared" si="930"/>
        <v>16576.497000000003</v>
      </c>
      <c r="AQ150" s="35">
        <v>0</v>
      </c>
      <c r="AR150" s="35"/>
      <c r="AS150" s="35">
        <f t="shared" si="527"/>
        <v>0</v>
      </c>
      <c r="AT150" s="35"/>
      <c r="AU150" s="35">
        <f t="shared" si="931"/>
        <v>0</v>
      </c>
      <c r="AV150" s="35"/>
      <c r="AW150" s="35">
        <f t="shared" si="932"/>
        <v>0</v>
      </c>
      <c r="AX150" s="35"/>
      <c r="AY150" s="35">
        <f t="shared" si="933"/>
        <v>0</v>
      </c>
      <c r="AZ150" s="35"/>
      <c r="BA150" s="35">
        <f t="shared" si="934"/>
        <v>0</v>
      </c>
      <c r="BB150" s="35"/>
      <c r="BC150" s="35">
        <f t="shared" si="935"/>
        <v>0</v>
      </c>
      <c r="BD150" s="35"/>
      <c r="BE150" s="35">
        <f t="shared" si="936"/>
        <v>0</v>
      </c>
      <c r="BF150" s="35"/>
      <c r="BG150" s="35">
        <f t="shared" si="937"/>
        <v>0</v>
      </c>
      <c r="BH150" s="35"/>
      <c r="BI150" s="35">
        <f t="shared" si="938"/>
        <v>0</v>
      </c>
      <c r="BJ150" s="35"/>
      <c r="BK150" s="35">
        <f t="shared" si="939"/>
        <v>0</v>
      </c>
      <c r="BL150" s="35"/>
      <c r="BM150" s="35">
        <f t="shared" si="940"/>
        <v>0</v>
      </c>
      <c r="BN150" s="35">
        <v>37034.902999999998</v>
      </c>
      <c r="BO150" s="35">
        <f t="shared" si="941"/>
        <v>37034.902999999998</v>
      </c>
      <c r="BP150" s="35">
        <v>-37034.902999999998</v>
      </c>
      <c r="BQ150" s="35">
        <f t="shared" si="942"/>
        <v>0</v>
      </c>
      <c r="BR150" s="35">
        <v>37034.902999999998</v>
      </c>
      <c r="BS150" s="35">
        <f t="shared" si="943"/>
        <v>37034.902999999998</v>
      </c>
      <c r="BT150" s="46"/>
      <c r="BU150" s="35">
        <f t="shared" si="944"/>
        <v>37034.902999999998</v>
      </c>
      <c r="BV150" s="35">
        <v>0</v>
      </c>
      <c r="BW150" s="35"/>
      <c r="BX150" s="35">
        <f t="shared" si="528"/>
        <v>0</v>
      </c>
      <c r="BY150" s="35"/>
      <c r="BZ150" s="35">
        <f t="shared" si="945"/>
        <v>0</v>
      </c>
      <c r="CA150" s="35"/>
      <c r="CB150" s="35">
        <f t="shared" si="946"/>
        <v>0</v>
      </c>
      <c r="CC150" s="35"/>
      <c r="CD150" s="35">
        <f t="shared" si="947"/>
        <v>0</v>
      </c>
      <c r="CE150" s="35"/>
      <c r="CF150" s="35">
        <f t="shared" si="948"/>
        <v>0</v>
      </c>
      <c r="CG150" s="35"/>
      <c r="CH150" s="35">
        <f t="shared" si="949"/>
        <v>0</v>
      </c>
      <c r="CI150" s="35"/>
      <c r="CJ150" s="35">
        <f t="shared" si="950"/>
        <v>0</v>
      </c>
      <c r="CK150" s="35"/>
      <c r="CL150" s="35">
        <f t="shared" si="951"/>
        <v>0</v>
      </c>
      <c r="CM150" s="35"/>
      <c r="CN150" s="35">
        <f t="shared" si="952"/>
        <v>0</v>
      </c>
      <c r="CO150" s="35"/>
      <c r="CP150" s="35">
        <f t="shared" si="953"/>
        <v>0</v>
      </c>
      <c r="CQ150" s="35"/>
      <c r="CR150" s="35">
        <f t="shared" si="954"/>
        <v>0</v>
      </c>
      <c r="CS150" s="46"/>
      <c r="CT150" s="35">
        <f t="shared" si="955"/>
        <v>0</v>
      </c>
      <c r="CU150" s="29" t="s">
        <v>235</v>
      </c>
      <c r="CW150" s="11"/>
    </row>
    <row r="151" spans="1:101" ht="56.25" x14ac:dyDescent="0.3">
      <c r="A151" s="1" t="s">
        <v>158</v>
      </c>
      <c r="B151" s="7" t="s">
        <v>101</v>
      </c>
      <c r="C151" s="6" t="s">
        <v>28</v>
      </c>
      <c r="D151" s="34">
        <v>56188.4</v>
      </c>
      <c r="E151" s="35"/>
      <c r="F151" s="35">
        <f t="shared" si="526"/>
        <v>56188.4</v>
      </c>
      <c r="G151" s="35"/>
      <c r="H151" s="35">
        <f t="shared" si="913"/>
        <v>56188.4</v>
      </c>
      <c r="I151" s="35"/>
      <c r="J151" s="35">
        <f t="shared" si="914"/>
        <v>56188.4</v>
      </c>
      <c r="K151" s="35"/>
      <c r="L151" s="35">
        <f t="shared" si="915"/>
        <v>56188.4</v>
      </c>
      <c r="M151" s="35"/>
      <c r="N151" s="35">
        <f t="shared" si="916"/>
        <v>56188.4</v>
      </c>
      <c r="O151" s="78"/>
      <c r="P151" s="35">
        <f t="shared" si="917"/>
        <v>56188.4</v>
      </c>
      <c r="Q151" s="35"/>
      <c r="R151" s="35">
        <f t="shared" si="918"/>
        <v>56188.4</v>
      </c>
      <c r="S151" s="35"/>
      <c r="T151" s="35">
        <f t="shared" si="919"/>
        <v>56188.4</v>
      </c>
      <c r="U151" s="35"/>
      <c r="V151" s="35">
        <f t="shared" si="920"/>
        <v>56188.4</v>
      </c>
      <c r="W151" s="35"/>
      <c r="X151" s="35">
        <f t="shared" si="921"/>
        <v>56188.4</v>
      </c>
      <c r="Y151" s="35"/>
      <c r="Z151" s="35">
        <f t="shared" si="922"/>
        <v>56188.4</v>
      </c>
      <c r="AA151" s="35">
        <v>-24433.503000000001</v>
      </c>
      <c r="AB151" s="35">
        <f t="shared" si="923"/>
        <v>31754.897000000001</v>
      </c>
      <c r="AC151" s="35"/>
      <c r="AD151" s="35">
        <f t="shared" si="924"/>
        <v>31754.897000000001</v>
      </c>
      <c r="AE151" s="35"/>
      <c r="AF151" s="35">
        <f t="shared" si="925"/>
        <v>31754.897000000001</v>
      </c>
      <c r="AG151" s="35"/>
      <c r="AH151" s="35">
        <f t="shared" si="926"/>
        <v>31754.897000000001</v>
      </c>
      <c r="AI151" s="35"/>
      <c r="AJ151" s="35">
        <f t="shared" si="927"/>
        <v>31754.897000000001</v>
      </c>
      <c r="AK151" s="35"/>
      <c r="AL151" s="35">
        <f t="shared" si="928"/>
        <v>31754.897000000001</v>
      </c>
      <c r="AM151" s="35">
        <v>-7369.652</v>
      </c>
      <c r="AN151" s="35">
        <f t="shared" si="929"/>
        <v>24385.245000000003</v>
      </c>
      <c r="AO151" s="46"/>
      <c r="AP151" s="35">
        <f t="shared" si="930"/>
        <v>24385.245000000003</v>
      </c>
      <c r="AQ151" s="35">
        <v>25289.4</v>
      </c>
      <c r="AR151" s="35">
        <v>-203.3</v>
      </c>
      <c r="AS151" s="35">
        <f t="shared" si="527"/>
        <v>25086.100000000002</v>
      </c>
      <c r="AT151" s="35"/>
      <c r="AU151" s="35">
        <f t="shared" si="931"/>
        <v>25086.100000000002</v>
      </c>
      <c r="AV151" s="35"/>
      <c r="AW151" s="35">
        <f t="shared" si="932"/>
        <v>25086.100000000002</v>
      </c>
      <c r="AX151" s="35"/>
      <c r="AY151" s="35">
        <f t="shared" si="933"/>
        <v>25086.100000000002</v>
      </c>
      <c r="AZ151" s="35"/>
      <c r="BA151" s="35">
        <f t="shared" si="934"/>
        <v>25086.100000000002</v>
      </c>
      <c r="BB151" s="35"/>
      <c r="BC151" s="35">
        <f t="shared" si="935"/>
        <v>25086.100000000002</v>
      </c>
      <c r="BD151" s="35"/>
      <c r="BE151" s="35">
        <f t="shared" si="936"/>
        <v>25086.100000000002</v>
      </c>
      <c r="BF151" s="35"/>
      <c r="BG151" s="35">
        <f t="shared" si="937"/>
        <v>25086.100000000002</v>
      </c>
      <c r="BH151" s="35">
        <v>24433.503000000001</v>
      </c>
      <c r="BI151" s="35">
        <f t="shared" si="938"/>
        <v>49519.603000000003</v>
      </c>
      <c r="BJ151" s="35"/>
      <c r="BK151" s="35">
        <f t="shared" si="939"/>
        <v>49519.603000000003</v>
      </c>
      <c r="BL151" s="35"/>
      <c r="BM151" s="35">
        <f t="shared" si="940"/>
        <v>49519.603000000003</v>
      </c>
      <c r="BN151" s="35"/>
      <c r="BO151" s="35">
        <f t="shared" si="941"/>
        <v>49519.603000000003</v>
      </c>
      <c r="BP151" s="35"/>
      <c r="BQ151" s="35">
        <f t="shared" si="942"/>
        <v>49519.603000000003</v>
      </c>
      <c r="BR151" s="35">
        <v>7369.652</v>
      </c>
      <c r="BS151" s="35">
        <f t="shared" si="943"/>
        <v>56889.255000000005</v>
      </c>
      <c r="BT151" s="46"/>
      <c r="BU151" s="35">
        <f t="shared" si="944"/>
        <v>56889.255000000005</v>
      </c>
      <c r="BV151" s="35">
        <v>0</v>
      </c>
      <c r="BW151" s="35"/>
      <c r="BX151" s="35">
        <f t="shared" si="528"/>
        <v>0</v>
      </c>
      <c r="BY151" s="35"/>
      <c r="BZ151" s="35">
        <f t="shared" si="945"/>
        <v>0</v>
      </c>
      <c r="CA151" s="35"/>
      <c r="CB151" s="35">
        <f t="shared" si="946"/>
        <v>0</v>
      </c>
      <c r="CC151" s="35"/>
      <c r="CD151" s="35">
        <f t="shared" si="947"/>
        <v>0</v>
      </c>
      <c r="CE151" s="35"/>
      <c r="CF151" s="35">
        <f t="shared" si="948"/>
        <v>0</v>
      </c>
      <c r="CG151" s="35"/>
      <c r="CH151" s="35">
        <f t="shared" si="949"/>
        <v>0</v>
      </c>
      <c r="CI151" s="35"/>
      <c r="CJ151" s="35">
        <f t="shared" si="950"/>
        <v>0</v>
      </c>
      <c r="CK151" s="35"/>
      <c r="CL151" s="35">
        <f t="shared" si="951"/>
        <v>0</v>
      </c>
      <c r="CM151" s="35"/>
      <c r="CN151" s="35">
        <f t="shared" si="952"/>
        <v>0</v>
      </c>
      <c r="CO151" s="35"/>
      <c r="CP151" s="35">
        <f t="shared" si="953"/>
        <v>0</v>
      </c>
      <c r="CQ151" s="35"/>
      <c r="CR151" s="35">
        <f t="shared" si="954"/>
        <v>0</v>
      </c>
      <c r="CS151" s="46"/>
      <c r="CT151" s="35">
        <f t="shared" si="955"/>
        <v>0</v>
      </c>
      <c r="CU151" s="29" t="s">
        <v>236</v>
      </c>
      <c r="CW151" s="11"/>
    </row>
    <row r="152" spans="1:101" ht="56.25" x14ac:dyDescent="0.3">
      <c r="A152" s="1" t="s">
        <v>159</v>
      </c>
      <c r="B152" s="7" t="s">
        <v>102</v>
      </c>
      <c r="C152" s="6" t="s">
        <v>28</v>
      </c>
      <c r="D152" s="34">
        <v>16975.900000000001</v>
      </c>
      <c r="E152" s="35"/>
      <c r="F152" s="35">
        <f t="shared" si="526"/>
        <v>16975.900000000001</v>
      </c>
      <c r="G152" s="35"/>
      <c r="H152" s="35">
        <f t="shared" si="913"/>
        <v>16975.900000000001</v>
      </c>
      <c r="I152" s="35"/>
      <c r="J152" s="35">
        <f t="shared" si="914"/>
        <v>16975.900000000001</v>
      </c>
      <c r="K152" s="35"/>
      <c r="L152" s="35">
        <f t="shared" si="915"/>
        <v>16975.900000000001</v>
      </c>
      <c r="M152" s="35"/>
      <c r="N152" s="35">
        <f t="shared" si="916"/>
        <v>16975.900000000001</v>
      </c>
      <c r="O152" s="78"/>
      <c r="P152" s="35">
        <f t="shared" si="917"/>
        <v>16975.900000000001</v>
      </c>
      <c r="Q152" s="35"/>
      <c r="R152" s="35">
        <f t="shared" si="918"/>
        <v>16975.900000000001</v>
      </c>
      <c r="S152" s="35"/>
      <c r="T152" s="35">
        <f t="shared" si="919"/>
        <v>16975.900000000001</v>
      </c>
      <c r="U152" s="35"/>
      <c r="V152" s="35">
        <f t="shared" si="920"/>
        <v>16975.900000000001</v>
      </c>
      <c r="W152" s="35"/>
      <c r="X152" s="35">
        <f t="shared" si="921"/>
        <v>16975.900000000001</v>
      </c>
      <c r="Y152" s="35"/>
      <c r="Z152" s="35">
        <f t="shared" si="922"/>
        <v>16975.900000000001</v>
      </c>
      <c r="AA152" s="35">
        <v>-700</v>
      </c>
      <c r="AB152" s="35">
        <f t="shared" si="923"/>
        <v>16275.900000000001</v>
      </c>
      <c r="AC152" s="35"/>
      <c r="AD152" s="35">
        <f t="shared" si="924"/>
        <v>16275.900000000001</v>
      </c>
      <c r="AE152" s="35"/>
      <c r="AF152" s="35">
        <f t="shared" si="925"/>
        <v>16275.900000000001</v>
      </c>
      <c r="AG152" s="35"/>
      <c r="AH152" s="35">
        <f t="shared" si="926"/>
        <v>16275.900000000001</v>
      </c>
      <c r="AI152" s="35"/>
      <c r="AJ152" s="35">
        <f t="shared" si="927"/>
        <v>16275.900000000001</v>
      </c>
      <c r="AK152" s="35"/>
      <c r="AL152" s="35">
        <f t="shared" si="928"/>
        <v>16275.900000000001</v>
      </c>
      <c r="AM152" s="35"/>
      <c r="AN152" s="35">
        <f t="shared" si="929"/>
        <v>16275.900000000001</v>
      </c>
      <c r="AO152" s="46"/>
      <c r="AP152" s="35">
        <f t="shared" si="930"/>
        <v>16275.900000000001</v>
      </c>
      <c r="AQ152" s="35">
        <v>0</v>
      </c>
      <c r="AR152" s="35"/>
      <c r="AS152" s="35">
        <f t="shared" si="527"/>
        <v>0</v>
      </c>
      <c r="AT152" s="35"/>
      <c r="AU152" s="35">
        <f t="shared" si="931"/>
        <v>0</v>
      </c>
      <c r="AV152" s="35"/>
      <c r="AW152" s="35">
        <f t="shared" si="932"/>
        <v>0</v>
      </c>
      <c r="AX152" s="35"/>
      <c r="AY152" s="35">
        <f t="shared" si="933"/>
        <v>0</v>
      </c>
      <c r="AZ152" s="35"/>
      <c r="BA152" s="35">
        <f t="shared" si="934"/>
        <v>0</v>
      </c>
      <c r="BB152" s="35"/>
      <c r="BC152" s="35">
        <f t="shared" si="935"/>
        <v>0</v>
      </c>
      <c r="BD152" s="35"/>
      <c r="BE152" s="35">
        <f t="shared" si="936"/>
        <v>0</v>
      </c>
      <c r="BF152" s="35"/>
      <c r="BG152" s="35">
        <f t="shared" si="937"/>
        <v>0</v>
      </c>
      <c r="BH152" s="35"/>
      <c r="BI152" s="35">
        <f t="shared" si="938"/>
        <v>0</v>
      </c>
      <c r="BJ152" s="35"/>
      <c r="BK152" s="35">
        <f t="shared" si="939"/>
        <v>0</v>
      </c>
      <c r="BL152" s="35"/>
      <c r="BM152" s="35">
        <f t="shared" si="940"/>
        <v>0</v>
      </c>
      <c r="BN152" s="35"/>
      <c r="BO152" s="35">
        <f t="shared" si="941"/>
        <v>0</v>
      </c>
      <c r="BP152" s="35"/>
      <c r="BQ152" s="35">
        <f t="shared" si="942"/>
        <v>0</v>
      </c>
      <c r="BR152" s="35"/>
      <c r="BS152" s="35">
        <f t="shared" si="943"/>
        <v>0</v>
      </c>
      <c r="BT152" s="46"/>
      <c r="BU152" s="35">
        <f t="shared" si="944"/>
        <v>0</v>
      </c>
      <c r="BV152" s="35">
        <v>0</v>
      </c>
      <c r="BW152" s="35"/>
      <c r="BX152" s="35">
        <f t="shared" si="528"/>
        <v>0</v>
      </c>
      <c r="BY152" s="35"/>
      <c r="BZ152" s="35">
        <f t="shared" si="945"/>
        <v>0</v>
      </c>
      <c r="CA152" s="35"/>
      <c r="CB152" s="35">
        <f t="shared" si="946"/>
        <v>0</v>
      </c>
      <c r="CC152" s="35"/>
      <c r="CD152" s="35">
        <f t="shared" si="947"/>
        <v>0</v>
      </c>
      <c r="CE152" s="35"/>
      <c r="CF152" s="35">
        <f t="shared" si="948"/>
        <v>0</v>
      </c>
      <c r="CG152" s="35"/>
      <c r="CH152" s="35">
        <f t="shared" si="949"/>
        <v>0</v>
      </c>
      <c r="CI152" s="35"/>
      <c r="CJ152" s="35">
        <f t="shared" si="950"/>
        <v>0</v>
      </c>
      <c r="CK152" s="35"/>
      <c r="CL152" s="35">
        <f t="shared" si="951"/>
        <v>0</v>
      </c>
      <c r="CM152" s="35"/>
      <c r="CN152" s="35">
        <f t="shared" si="952"/>
        <v>0</v>
      </c>
      <c r="CO152" s="35"/>
      <c r="CP152" s="35">
        <f t="shared" si="953"/>
        <v>0</v>
      </c>
      <c r="CQ152" s="35"/>
      <c r="CR152" s="35">
        <f t="shared" si="954"/>
        <v>0</v>
      </c>
      <c r="CS152" s="46"/>
      <c r="CT152" s="35">
        <f t="shared" si="955"/>
        <v>0</v>
      </c>
      <c r="CU152" s="29" t="s">
        <v>254</v>
      </c>
      <c r="CW152" s="11"/>
    </row>
    <row r="153" spans="1:101" ht="56.25" x14ac:dyDescent="0.3">
      <c r="A153" s="1" t="s">
        <v>160</v>
      </c>
      <c r="B153" s="59" t="s">
        <v>103</v>
      </c>
      <c r="C153" s="6" t="s">
        <v>32</v>
      </c>
      <c r="D153" s="34">
        <v>4161.5</v>
      </c>
      <c r="E153" s="35"/>
      <c r="F153" s="35">
        <f t="shared" si="526"/>
        <v>4161.5</v>
      </c>
      <c r="G153" s="35"/>
      <c r="H153" s="35">
        <f t="shared" si="913"/>
        <v>4161.5</v>
      </c>
      <c r="I153" s="35"/>
      <c r="J153" s="35">
        <f t="shared" si="914"/>
        <v>4161.5</v>
      </c>
      <c r="K153" s="35"/>
      <c r="L153" s="35">
        <f t="shared" si="915"/>
        <v>4161.5</v>
      </c>
      <c r="M153" s="35"/>
      <c r="N153" s="35">
        <f t="shared" si="916"/>
        <v>4161.5</v>
      </c>
      <c r="O153" s="78"/>
      <c r="P153" s="35">
        <f t="shared" si="917"/>
        <v>4161.5</v>
      </c>
      <c r="Q153" s="35"/>
      <c r="R153" s="35">
        <f t="shared" si="918"/>
        <v>4161.5</v>
      </c>
      <c r="S153" s="35">
        <v>-1361.5</v>
      </c>
      <c r="T153" s="35">
        <f t="shared" si="919"/>
        <v>2800</v>
      </c>
      <c r="U153" s="35"/>
      <c r="V153" s="35">
        <f t="shared" si="920"/>
        <v>2800</v>
      </c>
      <c r="W153" s="35"/>
      <c r="X153" s="35">
        <f t="shared" si="921"/>
        <v>2800</v>
      </c>
      <c r="Y153" s="35"/>
      <c r="Z153" s="35">
        <f t="shared" si="922"/>
        <v>2800</v>
      </c>
      <c r="AA153" s="35"/>
      <c r="AB153" s="35">
        <f t="shared" si="923"/>
        <v>2800</v>
      </c>
      <c r="AC153" s="35"/>
      <c r="AD153" s="35">
        <f t="shared" si="924"/>
        <v>2800</v>
      </c>
      <c r="AE153" s="35"/>
      <c r="AF153" s="35">
        <f t="shared" si="925"/>
        <v>2800</v>
      </c>
      <c r="AG153" s="35"/>
      <c r="AH153" s="35">
        <f t="shared" si="926"/>
        <v>2800</v>
      </c>
      <c r="AI153" s="35"/>
      <c r="AJ153" s="35">
        <f t="shared" si="927"/>
        <v>2800</v>
      </c>
      <c r="AK153" s="35"/>
      <c r="AL153" s="35">
        <f t="shared" si="928"/>
        <v>2800</v>
      </c>
      <c r="AM153" s="35"/>
      <c r="AN153" s="35">
        <f t="shared" si="929"/>
        <v>2800</v>
      </c>
      <c r="AO153" s="46"/>
      <c r="AP153" s="35">
        <f t="shared" si="930"/>
        <v>2800</v>
      </c>
      <c r="AQ153" s="35">
        <v>0</v>
      </c>
      <c r="AR153" s="35"/>
      <c r="AS153" s="35">
        <f t="shared" si="527"/>
        <v>0</v>
      </c>
      <c r="AT153" s="35"/>
      <c r="AU153" s="35">
        <f t="shared" si="931"/>
        <v>0</v>
      </c>
      <c r="AV153" s="35"/>
      <c r="AW153" s="35">
        <f t="shared" si="932"/>
        <v>0</v>
      </c>
      <c r="AX153" s="35"/>
      <c r="AY153" s="35">
        <f t="shared" si="933"/>
        <v>0</v>
      </c>
      <c r="AZ153" s="35"/>
      <c r="BA153" s="35">
        <f t="shared" si="934"/>
        <v>0</v>
      </c>
      <c r="BB153" s="35"/>
      <c r="BC153" s="35">
        <f t="shared" si="935"/>
        <v>0</v>
      </c>
      <c r="BD153" s="35"/>
      <c r="BE153" s="35">
        <f t="shared" si="936"/>
        <v>0</v>
      </c>
      <c r="BF153" s="35"/>
      <c r="BG153" s="35">
        <f t="shared" si="937"/>
        <v>0</v>
      </c>
      <c r="BH153" s="35"/>
      <c r="BI153" s="35">
        <f t="shared" si="938"/>
        <v>0</v>
      </c>
      <c r="BJ153" s="35"/>
      <c r="BK153" s="35">
        <f t="shared" si="939"/>
        <v>0</v>
      </c>
      <c r="BL153" s="35"/>
      <c r="BM153" s="35">
        <f t="shared" si="940"/>
        <v>0</v>
      </c>
      <c r="BN153" s="35"/>
      <c r="BO153" s="35">
        <f t="shared" si="941"/>
        <v>0</v>
      </c>
      <c r="BP153" s="35"/>
      <c r="BQ153" s="35">
        <f t="shared" si="942"/>
        <v>0</v>
      </c>
      <c r="BR153" s="35"/>
      <c r="BS153" s="35">
        <f t="shared" si="943"/>
        <v>0</v>
      </c>
      <c r="BT153" s="46"/>
      <c r="BU153" s="35">
        <f t="shared" si="944"/>
        <v>0</v>
      </c>
      <c r="BV153" s="35">
        <v>0</v>
      </c>
      <c r="BW153" s="35"/>
      <c r="BX153" s="35">
        <f t="shared" si="528"/>
        <v>0</v>
      </c>
      <c r="BY153" s="35"/>
      <c r="BZ153" s="35">
        <f t="shared" si="945"/>
        <v>0</v>
      </c>
      <c r="CA153" s="35"/>
      <c r="CB153" s="35">
        <f t="shared" si="946"/>
        <v>0</v>
      </c>
      <c r="CC153" s="35"/>
      <c r="CD153" s="35">
        <f t="shared" si="947"/>
        <v>0</v>
      </c>
      <c r="CE153" s="35"/>
      <c r="CF153" s="35">
        <f t="shared" si="948"/>
        <v>0</v>
      </c>
      <c r="CG153" s="35"/>
      <c r="CH153" s="35">
        <f t="shared" si="949"/>
        <v>0</v>
      </c>
      <c r="CI153" s="35"/>
      <c r="CJ153" s="35">
        <f t="shared" si="950"/>
        <v>0</v>
      </c>
      <c r="CK153" s="35"/>
      <c r="CL153" s="35">
        <f t="shared" si="951"/>
        <v>0</v>
      </c>
      <c r="CM153" s="35"/>
      <c r="CN153" s="35">
        <f t="shared" si="952"/>
        <v>0</v>
      </c>
      <c r="CO153" s="35"/>
      <c r="CP153" s="35">
        <f t="shared" si="953"/>
        <v>0</v>
      </c>
      <c r="CQ153" s="35"/>
      <c r="CR153" s="35">
        <f t="shared" si="954"/>
        <v>0</v>
      </c>
      <c r="CS153" s="46"/>
      <c r="CT153" s="35">
        <f t="shared" si="955"/>
        <v>0</v>
      </c>
      <c r="CU153" s="29" t="s">
        <v>255</v>
      </c>
      <c r="CW153" s="11"/>
    </row>
    <row r="154" spans="1:101" ht="56.25" x14ac:dyDescent="0.3">
      <c r="A154" s="1" t="s">
        <v>161</v>
      </c>
      <c r="B154" s="59" t="s">
        <v>104</v>
      </c>
      <c r="C154" s="6" t="s">
        <v>28</v>
      </c>
      <c r="D154" s="34">
        <v>96500</v>
      </c>
      <c r="E154" s="35"/>
      <c r="F154" s="35">
        <f t="shared" si="526"/>
        <v>96500</v>
      </c>
      <c r="G154" s="35"/>
      <c r="H154" s="35">
        <f t="shared" si="913"/>
        <v>96500</v>
      </c>
      <c r="I154" s="35"/>
      <c r="J154" s="35">
        <f t="shared" si="914"/>
        <v>96500</v>
      </c>
      <c r="K154" s="35"/>
      <c r="L154" s="35">
        <f t="shared" si="915"/>
        <v>96500</v>
      </c>
      <c r="M154" s="35"/>
      <c r="N154" s="35">
        <f t="shared" si="916"/>
        <v>96500</v>
      </c>
      <c r="O154" s="78"/>
      <c r="P154" s="35">
        <f t="shared" si="917"/>
        <v>96500</v>
      </c>
      <c r="Q154" s="35"/>
      <c r="R154" s="35">
        <f t="shared" si="918"/>
        <v>96500</v>
      </c>
      <c r="S154" s="35"/>
      <c r="T154" s="35">
        <f t="shared" si="919"/>
        <v>96500</v>
      </c>
      <c r="U154" s="35"/>
      <c r="V154" s="35">
        <f t="shared" si="920"/>
        <v>96500</v>
      </c>
      <c r="W154" s="35"/>
      <c r="X154" s="35">
        <f t="shared" si="921"/>
        <v>96500</v>
      </c>
      <c r="Y154" s="35"/>
      <c r="Z154" s="35">
        <f t="shared" si="922"/>
        <v>96500</v>
      </c>
      <c r="AA154" s="35"/>
      <c r="AB154" s="35">
        <f t="shared" si="923"/>
        <v>96500</v>
      </c>
      <c r="AC154" s="35"/>
      <c r="AD154" s="35">
        <f t="shared" si="924"/>
        <v>96500</v>
      </c>
      <c r="AE154" s="35"/>
      <c r="AF154" s="35">
        <f t="shared" si="925"/>
        <v>96500</v>
      </c>
      <c r="AG154" s="35"/>
      <c r="AH154" s="35">
        <f t="shared" si="926"/>
        <v>96500</v>
      </c>
      <c r="AI154" s="35"/>
      <c r="AJ154" s="35">
        <f t="shared" si="927"/>
        <v>96500</v>
      </c>
      <c r="AK154" s="35"/>
      <c r="AL154" s="35">
        <f t="shared" si="928"/>
        <v>96500</v>
      </c>
      <c r="AM154" s="35"/>
      <c r="AN154" s="35">
        <f t="shared" si="929"/>
        <v>96500</v>
      </c>
      <c r="AO154" s="46"/>
      <c r="AP154" s="35">
        <f t="shared" si="930"/>
        <v>96500</v>
      </c>
      <c r="AQ154" s="35">
        <v>365837.5</v>
      </c>
      <c r="AR154" s="35"/>
      <c r="AS154" s="35">
        <f t="shared" si="527"/>
        <v>365837.5</v>
      </c>
      <c r="AT154" s="35"/>
      <c r="AU154" s="35">
        <f t="shared" si="931"/>
        <v>365837.5</v>
      </c>
      <c r="AV154" s="35"/>
      <c r="AW154" s="35">
        <f t="shared" si="932"/>
        <v>365837.5</v>
      </c>
      <c r="AX154" s="35"/>
      <c r="AY154" s="35">
        <f t="shared" si="933"/>
        <v>365837.5</v>
      </c>
      <c r="AZ154" s="35"/>
      <c r="BA154" s="35">
        <f t="shared" si="934"/>
        <v>365837.5</v>
      </c>
      <c r="BB154" s="35"/>
      <c r="BC154" s="35">
        <f t="shared" si="935"/>
        <v>365837.5</v>
      </c>
      <c r="BD154" s="35"/>
      <c r="BE154" s="35">
        <f t="shared" si="936"/>
        <v>365837.5</v>
      </c>
      <c r="BF154" s="35"/>
      <c r="BG154" s="35">
        <f t="shared" si="937"/>
        <v>365837.5</v>
      </c>
      <c r="BH154" s="35"/>
      <c r="BI154" s="35">
        <f t="shared" si="938"/>
        <v>365837.5</v>
      </c>
      <c r="BJ154" s="35"/>
      <c r="BK154" s="35">
        <f t="shared" si="939"/>
        <v>365837.5</v>
      </c>
      <c r="BL154" s="35"/>
      <c r="BM154" s="35">
        <f t="shared" si="940"/>
        <v>365837.5</v>
      </c>
      <c r="BN154" s="35"/>
      <c r="BO154" s="35">
        <f t="shared" si="941"/>
        <v>365837.5</v>
      </c>
      <c r="BP154" s="35"/>
      <c r="BQ154" s="35">
        <f t="shared" si="942"/>
        <v>365837.5</v>
      </c>
      <c r="BR154" s="35">
        <v>10000</v>
      </c>
      <c r="BS154" s="35">
        <f t="shared" si="943"/>
        <v>375837.5</v>
      </c>
      <c r="BT154" s="46"/>
      <c r="BU154" s="35">
        <f t="shared" si="944"/>
        <v>375837.5</v>
      </c>
      <c r="BV154" s="35">
        <v>0</v>
      </c>
      <c r="BW154" s="35"/>
      <c r="BX154" s="35">
        <f t="shared" si="528"/>
        <v>0</v>
      </c>
      <c r="BY154" s="35"/>
      <c r="BZ154" s="35">
        <f t="shared" si="945"/>
        <v>0</v>
      </c>
      <c r="CA154" s="35"/>
      <c r="CB154" s="35">
        <f t="shared" si="946"/>
        <v>0</v>
      </c>
      <c r="CC154" s="35"/>
      <c r="CD154" s="35">
        <f t="shared" si="947"/>
        <v>0</v>
      </c>
      <c r="CE154" s="35"/>
      <c r="CF154" s="35">
        <f t="shared" si="948"/>
        <v>0</v>
      </c>
      <c r="CG154" s="35"/>
      <c r="CH154" s="35">
        <f t="shared" si="949"/>
        <v>0</v>
      </c>
      <c r="CI154" s="35"/>
      <c r="CJ154" s="35">
        <f t="shared" si="950"/>
        <v>0</v>
      </c>
      <c r="CK154" s="35"/>
      <c r="CL154" s="35">
        <f t="shared" si="951"/>
        <v>0</v>
      </c>
      <c r="CM154" s="35"/>
      <c r="CN154" s="35">
        <f t="shared" si="952"/>
        <v>0</v>
      </c>
      <c r="CO154" s="35"/>
      <c r="CP154" s="35">
        <f t="shared" si="953"/>
        <v>0</v>
      </c>
      <c r="CQ154" s="35">
        <v>40000</v>
      </c>
      <c r="CR154" s="35">
        <f t="shared" si="954"/>
        <v>40000</v>
      </c>
      <c r="CS154" s="46"/>
      <c r="CT154" s="35">
        <f t="shared" si="955"/>
        <v>40000</v>
      </c>
      <c r="CU154" s="29" t="s">
        <v>256</v>
      </c>
      <c r="CW154" s="11"/>
    </row>
    <row r="155" spans="1:101" ht="56.25" x14ac:dyDescent="0.3">
      <c r="A155" s="1" t="s">
        <v>162</v>
      </c>
      <c r="B155" s="59" t="s">
        <v>349</v>
      </c>
      <c r="C155" s="6" t="s">
        <v>32</v>
      </c>
      <c r="D155" s="35">
        <v>11500</v>
      </c>
      <c r="E155" s="35"/>
      <c r="F155" s="35">
        <f t="shared" si="526"/>
        <v>11500</v>
      </c>
      <c r="G155" s="35"/>
      <c r="H155" s="35">
        <f t="shared" si="913"/>
        <v>11500</v>
      </c>
      <c r="I155" s="35"/>
      <c r="J155" s="35">
        <f t="shared" si="914"/>
        <v>11500</v>
      </c>
      <c r="K155" s="35"/>
      <c r="L155" s="35">
        <f t="shared" si="915"/>
        <v>11500</v>
      </c>
      <c r="M155" s="35"/>
      <c r="N155" s="35">
        <f t="shared" si="916"/>
        <v>11500</v>
      </c>
      <c r="O155" s="78"/>
      <c r="P155" s="35">
        <f t="shared" si="917"/>
        <v>11500</v>
      </c>
      <c r="Q155" s="35"/>
      <c r="R155" s="35">
        <f t="shared" si="918"/>
        <v>11500</v>
      </c>
      <c r="S155" s="35"/>
      <c r="T155" s="35">
        <f t="shared" si="919"/>
        <v>11500</v>
      </c>
      <c r="U155" s="35"/>
      <c r="V155" s="35">
        <f t="shared" si="920"/>
        <v>11500</v>
      </c>
      <c r="W155" s="35">
        <v>-11500</v>
      </c>
      <c r="X155" s="35">
        <f t="shared" si="921"/>
        <v>0</v>
      </c>
      <c r="Y155" s="35"/>
      <c r="Z155" s="35">
        <f t="shared" si="922"/>
        <v>0</v>
      </c>
      <c r="AA155" s="35"/>
      <c r="AB155" s="35">
        <f t="shared" si="923"/>
        <v>0</v>
      </c>
      <c r="AC155" s="35"/>
      <c r="AD155" s="35">
        <f t="shared" si="924"/>
        <v>0</v>
      </c>
      <c r="AE155" s="35"/>
      <c r="AF155" s="35">
        <f t="shared" si="925"/>
        <v>0</v>
      </c>
      <c r="AG155" s="35"/>
      <c r="AH155" s="35">
        <f t="shared" si="926"/>
        <v>0</v>
      </c>
      <c r="AI155" s="35"/>
      <c r="AJ155" s="35">
        <f t="shared" si="927"/>
        <v>0</v>
      </c>
      <c r="AK155" s="35"/>
      <c r="AL155" s="35">
        <f t="shared" si="928"/>
        <v>0</v>
      </c>
      <c r="AM155" s="35"/>
      <c r="AN155" s="35">
        <f t="shared" si="929"/>
        <v>0</v>
      </c>
      <c r="AO155" s="46"/>
      <c r="AP155" s="35">
        <f t="shared" si="930"/>
        <v>0</v>
      </c>
      <c r="AQ155" s="35">
        <v>76294.8</v>
      </c>
      <c r="AR155" s="35"/>
      <c r="AS155" s="35">
        <f t="shared" si="527"/>
        <v>76294.8</v>
      </c>
      <c r="AT155" s="35"/>
      <c r="AU155" s="35">
        <f t="shared" si="931"/>
        <v>76294.8</v>
      </c>
      <c r="AV155" s="35"/>
      <c r="AW155" s="35">
        <f t="shared" si="932"/>
        <v>76294.8</v>
      </c>
      <c r="AX155" s="35"/>
      <c r="AY155" s="35">
        <f t="shared" si="933"/>
        <v>76294.8</v>
      </c>
      <c r="AZ155" s="35"/>
      <c r="BA155" s="35">
        <f t="shared" si="934"/>
        <v>76294.8</v>
      </c>
      <c r="BB155" s="35"/>
      <c r="BC155" s="35">
        <f t="shared" si="935"/>
        <v>76294.8</v>
      </c>
      <c r="BD155" s="35">
        <v>11500</v>
      </c>
      <c r="BE155" s="35">
        <f t="shared" si="936"/>
        <v>87794.8</v>
      </c>
      <c r="BF155" s="35"/>
      <c r="BG155" s="35">
        <f t="shared" si="937"/>
        <v>87794.8</v>
      </c>
      <c r="BH155" s="35"/>
      <c r="BI155" s="35">
        <f t="shared" si="938"/>
        <v>87794.8</v>
      </c>
      <c r="BJ155" s="35"/>
      <c r="BK155" s="35">
        <f t="shared" si="939"/>
        <v>87794.8</v>
      </c>
      <c r="BL155" s="35"/>
      <c r="BM155" s="35">
        <f t="shared" si="940"/>
        <v>87794.8</v>
      </c>
      <c r="BN155" s="35"/>
      <c r="BO155" s="35">
        <f t="shared" si="941"/>
        <v>87794.8</v>
      </c>
      <c r="BP155" s="35"/>
      <c r="BQ155" s="35">
        <f t="shared" si="942"/>
        <v>87794.8</v>
      </c>
      <c r="BR155" s="35"/>
      <c r="BS155" s="35">
        <f t="shared" si="943"/>
        <v>87794.8</v>
      </c>
      <c r="BT155" s="46"/>
      <c r="BU155" s="35">
        <f t="shared" si="944"/>
        <v>87794.8</v>
      </c>
      <c r="BV155" s="35">
        <v>0</v>
      </c>
      <c r="BW155" s="35"/>
      <c r="BX155" s="35">
        <f t="shared" si="528"/>
        <v>0</v>
      </c>
      <c r="BY155" s="35"/>
      <c r="BZ155" s="35">
        <f t="shared" si="945"/>
        <v>0</v>
      </c>
      <c r="CA155" s="35"/>
      <c r="CB155" s="35">
        <f t="shared" si="946"/>
        <v>0</v>
      </c>
      <c r="CC155" s="35"/>
      <c r="CD155" s="35">
        <f t="shared" si="947"/>
        <v>0</v>
      </c>
      <c r="CE155" s="35"/>
      <c r="CF155" s="35">
        <f t="shared" si="948"/>
        <v>0</v>
      </c>
      <c r="CG155" s="35"/>
      <c r="CH155" s="35">
        <f t="shared" si="949"/>
        <v>0</v>
      </c>
      <c r="CI155" s="35"/>
      <c r="CJ155" s="35">
        <f t="shared" si="950"/>
        <v>0</v>
      </c>
      <c r="CK155" s="35"/>
      <c r="CL155" s="35">
        <f t="shared" si="951"/>
        <v>0</v>
      </c>
      <c r="CM155" s="35"/>
      <c r="CN155" s="35">
        <f t="shared" si="952"/>
        <v>0</v>
      </c>
      <c r="CO155" s="35"/>
      <c r="CP155" s="35">
        <f t="shared" si="953"/>
        <v>0</v>
      </c>
      <c r="CQ155" s="35"/>
      <c r="CR155" s="35">
        <f t="shared" si="954"/>
        <v>0</v>
      </c>
      <c r="CS155" s="46"/>
      <c r="CT155" s="35">
        <f t="shared" si="955"/>
        <v>0</v>
      </c>
      <c r="CU155" s="29" t="s">
        <v>257</v>
      </c>
      <c r="CW155" s="11"/>
    </row>
    <row r="156" spans="1:101" ht="56.25" x14ac:dyDescent="0.3">
      <c r="A156" s="1" t="s">
        <v>163</v>
      </c>
      <c r="B156" s="59" t="s">
        <v>302</v>
      </c>
      <c r="C156" s="6" t="s">
        <v>28</v>
      </c>
      <c r="D156" s="35"/>
      <c r="E156" s="35">
        <f>E159</f>
        <v>8013.6</v>
      </c>
      <c r="F156" s="35">
        <f t="shared" si="526"/>
        <v>8013.6</v>
      </c>
      <c r="G156" s="35">
        <f>G159</f>
        <v>0</v>
      </c>
      <c r="H156" s="35">
        <f t="shared" si="913"/>
        <v>8013.6</v>
      </c>
      <c r="I156" s="35">
        <f>I159</f>
        <v>0</v>
      </c>
      <c r="J156" s="35">
        <f t="shared" si="914"/>
        <v>8013.6</v>
      </c>
      <c r="K156" s="35">
        <f>K159+K158</f>
        <v>2353.636</v>
      </c>
      <c r="L156" s="35">
        <f t="shared" si="915"/>
        <v>10367.236000000001</v>
      </c>
      <c r="M156" s="35">
        <f>M159+M158</f>
        <v>-2353.6</v>
      </c>
      <c r="N156" s="35">
        <f t="shared" si="916"/>
        <v>8013.6360000000004</v>
      </c>
      <c r="O156" s="78">
        <f>O159+O158</f>
        <v>0</v>
      </c>
      <c r="P156" s="35">
        <f t="shared" si="917"/>
        <v>8013.6360000000004</v>
      </c>
      <c r="Q156" s="35">
        <f>Q159+Q158</f>
        <v>0</v>
      </c>
      <c r="R156" s="35">
        <f t="shared" si="918"/>
        <v>8013.6360000000004</v>
      </c>
      <c r="S156" s="35">
        <f>S159+S158</f>
        <v>0</v>
      </c>
      <c r="T156" s="35">
        <f t="shared" si="919"/>
        <v>8013.6360000000004</v>
      </c>
      <c r="U156" s="35">
        <f>U159+U158</f>
        <v>0</v>
      </c>
      <c r="V156" s="35">
        <f t="shared" si="920"/>
        <v>8013.6360000000004</v>
      </c>
      <c r="W156" s="35">
        <f>W159+W158</f>
        <v>0</v>
      </c>
      <c r="X156" s="35">
        <f t="shared" si="921"/>
        <v>8013.6360000000004</v>
      </c>
      <c r="Y156" s="35">
        <f>Y159+Y158</f>
        <v>0</v>
      </c>
      <c r="Z156" s="35">
        <f t="shared" si="922"/>
        <v>8013.6360000000004</v>
      </c>
      <c r="AA156" s="35">
        <f>AA159+AA158</f>
        <v>48312.714</v>
      </c>
      <c r="AB156" s="35">
        <f t="shared" si="923"/>
        <v>56326.35</v>
      </c>
      <c r="AC156" s="35">
        <f>AC159+AC158</f>
        <v>0</v>
      </c>
      <c r="AD156" s="35">
        <f t="shared" si="924"/>
        <v>56326.35</v>
      </c>
      <c r="AE156" s="35">
        <f>AE159+AE158</f>
        <v>0</v>
      </c>
      <c r="AF156" s="35">
        <f t="shared" si="925"/>
        <v>56326.35</v>
      </c>
      <c r="AG156" s="35">
        <f>AG159+AG158</f>
        <v>0</v>
      </c>
      <c r="AH156" s="35">
        <f t="shared" si="926"/>
        <v>56326.35</v>
      </c>
      <c r="AI156" s="35">
        <f>AI159+AI158</f>
        <v>6066.1019999999999</v>
      </c>
      <c r="AJ156" s="35">
        <f t="shared" si="927"/>
        <v>62392.451999999997</v>
      </c>
      <c r="AK156" s="35">
        <f>AK159+AK158</f>
        <v>-6066.1019999999999</v>
      </c>
      <c r="AL156" s="35">
        <f t="shared" si="928"/>
        <v>56326.35</v>
      </c>
      <c r="AM156" s="35">
        <f>AM159+AM158</f>
        <v>0</v>
      </c>
      <c r="AN156" s="35">
        <f t="shared" si="929"/>
        <v>56326.35</v>
      </c>
      <c r="AO156" s="46">
        <f>AO159+AO158</f>
        <v>-2109.8000000000002</v>
      </c>
      <c r="AP156" s="35">
        <f t="shared" si="930"/>
        <v>54216.549999999996</v>
      </c>
      <c r="AQ156" s="35"/>
      <c r="AR156" s="35">
        <f>AR158</f>
        <v>8356.2000000000007</v>
      </c>
      <c r="AS156" s="35">
        <f t="shared" si="527"/>
        <v>8356.2000000000007</v>
      </c>
      <c r="AT156" s="35">
        <f>AT158</f>
        <v>0</v>
      </c>
      <c r="AU156" s="35">
        <f t="shared" si="931"/>
        <v>8356.2000000000007</v>
      </c>
      <c r="AV156" s="35">
        <f>AV158</f>
        <v>0</v>
      </c>
      <c r="AW156" s="35">
        <f t="shared" si="932"/>
        <v>8356.2000000000007</v>
      </c>
      <c r="AX156" s="35">
        <f>AX159+AX158</f>
        <v>0</v>
      </c>
      <c r="AY156" s="35">
        <f t="shared" si="933"/>
        <v>8356.2000000000007</v>
      </c>
      <c r="AZ156" s="35">
        <f>AZ159+AZ158</f>
        <v>0</v>
      </c>
      <c r="BA156" s="35">
        <f t="shared" si="934"/>
        <v>8356.2000000000007</v>
      </c>
      <c r="BB156" s="35">
        <f>BB159+BB158</f>
        <v>0</v>
      </c>
      <c r="BC156" s="35">
        <f t="shared" si="935"/>
        <v>8356.2000000000007</v>
      </c>
      <c r="BD156" s="35">
        <f>BD159+BD158</f>
        <v>0</v>
      </c>
      <c r="BE156" s="35">
        <f t="shared" si="936"/>
        <v>8356.2000000000007</v>
      </c>
      <c r="BF156" s="35">
        <f>BF159+BF158</f>
        <v>0</v>
      </c>
      <c r="BG156" s="35">
        <f t="shared" si="937"/>
        <v>8356.2000000000007</v>
      </c>
      <c r="BH156" s="35">
        <f>BH159+BH158</f>
        <v>5542.88</v>
      </c>
      <c r="BI156" s="35">
        <f t="shared" si="938"/>
        <v>13899.080000000002</v>
      </c>
      <c r="BJ156" s="35">
        <f>BJ159+BJ158</f>
        <v>0</v>
      </c>
      <c r="BK156" s="35">
        <f t="shared" si="939"/>
        <v>13899.080000000002</v>
      </c>
      <c r="BL156" s="35">
        <f>BL159+BL158</f>
        <v>0</v>
      </c>
      <c r="BM156" s="35">
        <f t="shared" si="940"/>
        <v>13899.080000000002</v>
      </c>
      <c r="BN156" s="35">
        <f>BN159+BN158</f>
        <v>0</v>
      </c>
      <c r="BO156" s="35">
        <f t="shared" si="941"/>
        <v>13899.080000000002</v>
      </c>
      <c r="BP156" s="35">
        <f>BP159+BP158</f>
        <v>0</v>
      </c>
      <c r="BQ156" s="35">
        <f t="shared" si="942"/>
        <v>13899.080000000002</v>
      </c>
      <c r="BR156" s="35">
        <f>BR159+BR158</f>
        <v>0</v>
      </c>
      <c r="BS156" s="35">
        <f t="shared" si="943"/>
        <v>13899.080000000002</v>
      </c>
      <c r="BT156" s="46">
        <f>BT159+BT158</f>
        <v>0</v>
      </c>
      <c r="BU156" s="35">
        <f t="shared" si="944"/>
        <v>13899.080000000002</v>
      </c>
      <c r="BV156" s="35"/>
      <c r="BW156" s="35"/>
      <c r="BX156" s="35">
        <f t="shared" si="528"/>
        <v>0</v>
      </c>
      <c r="BY156" s="35"/>
      <c r="BZ156" s="35">
        <f t="shared" si="945"/>
        <v>0</v>
      </c>
      <c r="CA156" s="35"/>
      <c r="CB156" s="35">
        <f t="shared" si="946"/>
        <v>0</v>
      </c>
      <c r="CC156" s="35">
        <f>CC159+CC158</f>
        <v>0</v>
      </c>
      <c r="CD156" s="35">
        <f t="shared" si="947"/>
        <v>0</v>
      </c>
      <c r="CE156" s="35">
        <f>CE159+CE158</f>
        <v>0</v>
      </c>
      <c r="CF156" s="35">
        <f t="shared" si="948"/>
        <v>0</v>
      </c>
      <c r="CG156" s="35">
        <f>CG159+CG158</f>
        <v>0</v>
      </c>
      <c r="CH156" s="35">
        <f t="shared" si="949"/>
        <v>0</v>
      </c>
      <c r="CI156" s="35">
        <f>CI159+CI158</f>
        <v>0</v>
      </c>
      <c r="CJ156" s="35">
        <f t="shared" si="950"/>
        <v>0</v>
      </c>
      <c r="CK156" s="35">
        <f>CK159+CK158</f>
        <v>0</v>
      </c>
      <c r="CL156" s="35">
        <f t="shared" si="951"/>
        <v>0</v>
      </c>
      <c r="CM156" s="35">
        <f>CM159+CM158</f>
        <v>0</v>
      </c>
      <c r="CN156" s="35">
        <f t="shared" si="952"/>
        <v>0</v>
      </c>
      <c r="CO156" s="35">
        <f>CO159+CO158</f>
        <v>0</v>
      </c>
      <c r="CP156" s="35">
        <f t="shared" si="953"/>
        <v>0</v>
      </c>
      <c r="CQ156" s="35">
        <f>CQ159+CQ158</f>
        <v>0</v>
      </c>
      <c r="CR156" s="35">
        <f t="shared" si="954"/>
        <v>0</v>
      </c>
      <c r="CS156" s="46">
        <f>CS159+CS158</f>
        <v>0</v>
      </c>
      <c r="CT156" s="35">
        <f t="shared" si="955"/>
        <v>0</v>
      </c>
      <c r="CU156" s="29"/>
      <c r="CW156" s="11"/>
    </row>
    <row r="157" spans="1:101" x14ac:dyDescent="0.3">
      <c r="A157" s="1"/>
      <c r="B157" s="7" t="s">
        <v>5</v>
      </c>
      <c r="C157" s="6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78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46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  <c r="BE157" s="35"/>
      <c r="BF157" s="35"/>
      <c r="BG157" s="35"/>
      <c r="BH157" s="35"/>
      <c r="BI157" s="35"/>
      <c r="BJ157" s="35"/>
      <c r="BK157" s="35"/>
      <c r="BL157" s="35"/>
      <c r="BM157" s="35"/>
      <c r="BN157" s="35"/>
      <c r="BO157" s="35"/>
      <c r="BP157" s="35"/>
      <c r="BQ157" s="35"/>
      <c r="BR157" s="35"/>
      <c r="BS157" s="35"/>
      <c r="BT157" s="46"/>
      <c r="BU157" s="35"/>
      <c r="BV157" s="35"/>
      <c r="BW157" s="35"/>
      <c r="BX157" s="35"/>
      <c r="BY157" s="35"/>
      <c r="BZ157" s="35"/>
      <c r="CA157" s="35"/>
      <c r="CB157" s="35"/>
      <c r="CC157" s="35"/>
      <c r="CD157" s="35"/>
      <c r="CE157" s="35"/>
      <c r="CF157" s="35"/>
      <c r="CG157" s="35"/>
      <c r="CH157" s="35"/>
      <c r="CI157" s="35"/>
      <c r="CJ157" s="35"/>
      <c r="CK157" s="35"/>
      <c r="CL157" s="35"/>
      <c r="CM157" s="35"/>
      <c r="CN157" s="35"/>
      <c r="CO157" s="35"/>
      <c r="CP157" s="35"/>
      <c r="CQ157" s="35"/>
      <c r="CR157" s="35"/>
      <c r="CS157" s="46"/>
      <c r="CT157" s="35"/>
      <c r="CU157" s="29"/>
      <c r="CW157" s="11"/>
    </row>
    <row r="158" spans="1:101" hidden="1" x14ac:dyDescent="0.3">
      <c r="A158" s="1"/>
      <c r="B158" s="5" t="s">
        <v>6</v>
      </c>
      <c r="C158" s="6"/>
      <c r="D158" s="35"/>
      <c r="E158" s="35"/>
      <c r="F158" s="35">
        <f t="shared" si="526"/>
        <v>0</v>
      </c>
      <c r="G158" s="35"/>
      <c r="H158" s="35">
        <f t="shared" ref="H158:H160" si="956">F158+G158</f>
        <v>0</v>
      </c>
      <c r="I158" s="35"/>
      <c r="J158" s="35">
        <f t="shared" ref="J158:J160" si="957">H158+I158</f>
        <v>0</v>
      </c>
      <c r="K158" s="35">
        <v>2353.636</v>
      </c>
      <c r="L158" s="35">
        <f t="shared" ref="L158:L160" si="958">J158+K158</f>
        <v>2353.636</v>
      </c>
      <c r="M158" s="35"/>
      <c r="N158" s="35">
        <f t="shared" ref="N158:N160" si="959">L158+M158</f>
        <v>2353.636</v>
      </c>
      <c r="O158" s="78"/>
      <c r="P158" s="35">
        <f t="shared" ref="P158:P160" si="960">N158+O158</f>
        <v>2353.636</v>
      </c>
      <c r="Q158" s="35"/>
      <c r="R158" s="35">
        <f t="shared" ref="R158:R160" si="961">P158+Q158</f>
        <v>2353.636</v>
      </c>
      <c r="S158" s="35"/>
      <c r="T158" s="35">
        <f t="shared" ref="T158:T160" si="962">R158+S158</f>
        <v>2353.636</v>
      </c>
      <c r="U158" s="35"/>
      <c r="V158" s="35">
        <f t="shared" ref="V158:V160" si="963">T158+U158</f>
        <v>2353.636</v>
      </c>
      <c r="W158" s="35"/>
      <c r="X158" s="35">
        <f t="shared" ref="X158:X160" si="964">V158+W158</f>
        <v>2353.636</v>
      </c>
      <c r="Y158" s="35"/>
      <c r="Z158" s="35">
        <f t="shared" ref="Z158:Z160" si="965">X158+Y158</f>
        <v>2353.636</v>
      </c>
      <c r="AA158" s="35">
        <f>4724.094+43588.62</f>
        <v>48312.714</v>
      </c>
      <c r="AB158" s="35">
        <f t="shared" ref="AB158:AB160" si="966">Z158+AA158</f>
        <v>50666.35</v>
      </c>
      <c r="AC158" s="35"/>
      <c r="AD158" s="35">
        <f t="shared" ref="AD158:AD160" si="967">AB158+AC158</f>
        <v>50666.35</v>
      </c>
      <c r="AE158" s="35"/>
      <c r="AF158" s="35">
        <f t="shared" ref="AF158:AF160" si="968">AD158+AE158</f>
        <v>50666.35</v>
      </c>
      <c r="AG158" s="35"/>
      <c r="AH158" s="35">
        <f t="shared" ref="AH158:AH160" si="969">AF158+AG158</f>
        <v>50666.35</v>
      </c>
      <c r="AI158" s="35">
        <v>6066.1019999999999</v>
      </c>
      <c r="AJ158" s="35">
        <f t="shared" ref="AJ158:AJ160" si="970">AH158+AI158</f>
        <v>56732.451999999997</v>
      </c>
      <c r="AK158" s="35">
        <v>-6066.1019999999999</v>
      </c>
      <c r="AL158" s="35">
        <f t="shared" ref="AL158:AL160" si="971">AJ158+AK158</f>
        <v>50666.35</v>
      </c>
      <c r="AM158" s="35"/>
      <c r="AN158" s="35">
        <f t="shared" ref="AN158:AN160" si="972">AL158+AM158</f>
        <v>50666.35</v>
      </c>
      <c r="AO158" s="46"/>
      <c r="AP158" s="35">
        <f t="shared" ref="AP158:AP160" si="973">AN158+AO158</f>
        <v>50666.35</v>
      </c>
      <c r="AQ158" s="35"/>
      <c r="AR158" s="35">
        <v>8356.2000000000007</v>
      </c>
      <c r="AS158" s="35">
        <f t="shared" si="527"/>
        <v>8356.2000000000007</v>
      </c>
      <c r="AT158" s="35"/>
      <c r="AU158" s="35">
        <f t="shared" ref="AU158:AU160" si="974">AS158+AT158</f>
        <v>8356.2000000000007</v>
      </c>
      <c r="AV158" s="35"/>
      <c r="AW158" s="35">
        <f t="shared" ref="AW158:AW160" si="975">AU158+AV158</f>
        <v>8356.2000000000007</v>
      </c>
      <c r="AX158" s="35"/>
      <c r="AY158" s="35">
        <f t="shared" ref="AY158:AY160" si="976">AW158+AX158</f>
        <v>8356.2000000000007</v>
      </c>
      <c r="AZ158" s="35"/>
      <c r="BA158" s="35">
        <f t="shared" ref="BA158:BA160" si="977">AY158+AZ158</f>
        <v>8356.2000000000007</v>
      </c>
      <c r="BB158" s="35"/>
      <c r="BC158" s="35">
        <f t="shared" ref="BC158:BC160" si="978">BA158+BB158</f>
        <v>8356.2000000000007</v>
      </c>
      <c r="BD158" s="35"/>
      <c r="BE158" s="35">
        <f t="shared" ref="BE158:BE160" si="979">BC158+BD158</f>
        <v>8356.2000000000007</v>
      </c>
      <c r="BF158" s="35"/>
      <c r="BG158" s="35">
        <f t="shared" ref="BG158:BG160" si="980">BE158+BF158</f>
        <v>8356.2000000000007</v>
      </c>
      <c r="BH158" s="35">
        <f>-4724.094+10266.974</f>
        <v>5542.88</v>
      </c>
      <c r="BI158" s="35">
        <f t="shared" ref="BI158:BI160" si="981">BG158+BH158</f>
        <v>13899.080000000002</v>
      </c>
      <c r="BJ158" s="35"/>
      <c r="BK158" s="35">
        <f t="shared" ref="BK158:BK160" si="982">BI158+BJ158</f>
        <v>13899.080000000002</v>
      </c>
      <c r="BL158" s="35"/>
      <c r="BM158" s="35">
        <f t="shared" ref="BM158:BM160" si="983">BK158+BL158</f>
        <v>13899.080000000002</v>
      </c>
      <c r="BN158" s="35"/>
      <c r="BO158" s="35">
        <f t="shared" ref="BO158:BO160" si="984">BM158+BN158</f>
        <v>13899.080000000002</v>
      </c>
      <c r="BP158" s="35"/>
      <c r="BQ158" s="35">
        <f t="shared" ref="BQ158:BQ160" si="985">BO158+BP158</f>
        <v>13899.080000000002</v>
      </c>
      <c r="BR158" s="35"/>
      <c r="BS158" s="35">
        <f t="shared" ref="BS158:BS160" si="986">BQ158+BR158</f>
        <v>13899.080000000002</v>
      </c>
      <c r="BT158" s="46"/>
      <c r="BU158" s="35">
        <f t="shared" ref="BU158:BU160" si="987">BS158+BT158</f>
        <v>13899.080000000002</v>
      </c>
      <c r="BV158" s="35"/>
      <c r="BW158" s="35"/>
      <c r="BX158" s="35">
        <f t="shared" si="528"/>
        <v>0</v>
      </c>
      <c r="BY158" s="35"/>
      <c r="BZ158" s="35">
        <f t="shared" ref="BZ158:BZ160" si="988">BX158+BY158</f>
        <v>0</v>
      </c>
      <c r="CA158" s="35"/>
      <c r="CB158" s="35">
        <f t="shared" ref="CB158:CB160" si="989">BZ158+CA158</f>
        <v>0</v>
      </c>
      <c r="CC158" s="35"/>
      <c r="CD158" s="35">
        <f t="shared" ref="CD158:CD160" si="990">CB158+CC158</f>
        <v>0</v>
      </c>
      <c r="CE158" s="35"/>
      <c r="CF158" s="35">
        <f t="shared" ref="CF158:CF160" si="991">CD158+CE158</f>
        <v>0</v>
      </c>
      <c r="CG158" s="35"/>
      <c r="CH158" s="35">
        <f t="shared" ref="CH158:CH160" si="992">CF158+CG158</f>
        <v>0</v>
      </c>
      <c r="CI158" s="35"/>
      <c r="CJ158" s="35">
        <f t="shared" ref="CJ158:CJ160" si="993">CH158+CI158</f>
        <v>0</v>
      </c>
      <c r="CK158" s="35"/>
      <c r="CL158" s="35">
        <f t="shared" ref="CL158:CL160" si="994">CJ158+CK158</f>
        <v>0</v>
      </c>
      <c r="CM158" s="35"/>
      <c r="CN158" s="35">
        <f t="shared" ref="CN158:CN160" si="995">CL158+CM158</f>
        <v>0</v>
      </c>
      <c r="CO158" s="35"/>
      <c r="CP158" s="35">
        <f t="shared" ref="CP158:CP160" si="996">CN158+CO158</f>
        <v>0</v>
      </c>
      <c r="CQ158" s="35"/>
      <c r="CR158" s="35">
        <f t="shared" ref="CR158:CR160" si="997">CP158+CQ158</f>
        <v>0</v>
      </c>
      <c r="CS158" s="46"/>
      <c r="CT158" s="35">
        <f t="shared" ref="CT158:CT160" si="998">CR158+CS158</f>
        <v>0</v>
      </c>
      <c r="CU158" s="39">
        <v>1110543580</v>
      </c>
      <c r="CV158" s="106" t="s">
        <v>49</v>
      </c>
      <c r="CW158" s="11"/>
    </row>
    <row r="159" spans="1:101" x14ac:dyDescent="0.3">
      <c r="A159" s="1"/>
      <c r="B159" s="7" t="s">
        <v>12</v>
      </c>
      <c r="C159" s="6"/>
      <c r="D159" s="35"/>
      <c r="E159" s="35">
        <v>8013.6</v>
      </c>
      <c r="F159" s="35">
        <f t="shared" si="526"/>
        <v>8013.6</v>
      </c>
      <c r="G159" s="35"/>
      <c r="H159" s="35">
        <f t="shared" si="956"/>
        <v>8013.6</v>
      </c>
      <c r="I159" s="35"/>
      <c r="J159" s="35">
        <f t="shared" si="957"/>
        <v>8013.6</v>
      </c>
      <c r="K159" s="35"/>
      <c r="L159" s="35">
        <f t="shared" si="958"/>
        <v>8013.6</v>
      </c>
      <c r="M159" s="35">
        <v>-2353.6</v>
      </c>
      <c r="N159" s="35">
        <f t="shared" si="959"/>
        <v>5660</v>
      </c>
      <c r="O159" s="35"/>
      <c r="P159" s="35">
        <f t="shared" si="960"/>
        <v>5660</v>
      </c>
      <c r="Q159" s="35"/>
      <c r="R159" s="35">
        <f t="shared" si="961"/>
        <v>5660</v>
      </c>
      <c r="S159" s="35"/>
      <c r="T159" s="35">
        <f t="shared" si="962"/>
        <v>5660</v>
      </c>
      <c r="U159" s="35"/>
      <c r="V159" s="35">
        <f t="shared" si="963"/>
        <v>5660</v>
      </c>
      <c r="W159" s="35"/>
      <c r="X159" s="35">
        <f t="shared" si="964"/>
        <v>5660</v>
      </c>
      <c r="Y159" s="35"/>
      <c r="Z159" s="35">
        <f t="shared" si="965"/>
        <v>5660</v>
      </c>
      <c r="AA159" s="35"/>
      <c r="AB159" s="35">
        <f t="shared" si="966"/>
        <v>5660</v>
      </c>
      <c r="AC159" s="35"/>
      <c r="AD159" s="35">
        <f t="shared" si="967"/>
        <v>5660</v>
      </c>
      <c r="AE159" s="35"/>
      <c r="AF159" s="35">
        <f t="shared" si="968"/>
        <v>5660</v>
      </c>
      <c r="AG159" s="35"/>
      <c r="AH159" s="35">
        <f t="shared" si="969"/>
        <v>5660</v>
      </c>
      <c r="AI159" s="35"/>
      <c r="AJ159" s="35">
        <f t="shared" si="970"/>
        <v>5660</v>
      </c>
      <c r="AK159" s="35"/>
      <c r="AL159" s="35">
        <f t="shared" si="971"/>
        <v>5660</v>
      </c>
      <c r="AM159" s="35"/>
      <c r="AN159" s="35">
        <f t="shared" si="972"/>
        <v>5660</v>
      </c>
      <c r="AO159" s="35">
        <v>-2109.8000000000002</v>
      </c>
      <c r="AP159" s="35">
        <f t="shared" si="973"/>
        <v>3550.2</v>
      </c>
      <c r="AQ159" s="35"/>
      <c r="AR159" s="35"/>
      <c r="AS159" s="35">
        <f t="shared" si="527"/>
        <v>0</v>
      </c>
      <c r="AT159" s="35"/>
      <c r="AU159" s="35">
        <f t="shared" si="974"/>
        <v>0</v>
      </c>
      <c r="AV159" s="35"/>
      <c r="AW159" s="35">
        <f t="shared" si="975"/>
        <v>0</v>
      </c>
      <c r="AX159" s="35"/>
      <c r="AY159" s="35">
        <f t="shared" si="976"/>
        <v>0</v>
      </c>
      <c r="AZ159" s="35"/>
      <c r="BA159" s="35">
        <f t="shared" si="977"/>
        <v>0</v>
      </c>
      <c r="BB159" s="35"/>
      <c r="BC159" s="35">
        <f t="shared" si="978"/>
        <v>0</v>
      </c>
      <c r="BD159" s="35"/>
      <c r="BE159" s="35">
        <f t="shared" si="979"/>
        <v>0</v>
      </c>
      <c r="BF159" s="35"/>
      <c r="BG159" s="35">
        <f t="shared" si="980"/>
        <v>0</v>
      </c>
      <c r="BH159" s="35"/>
      <c r="BI159" s="35">
        <f t="shared" si="981"/>
        <v>0</v>
      </c>
      <c r="BJ159" s="35"/>
      <c r="BK159" s="35">
        <f t="shared" si="982"/>
        <v>0</v>
      </c>
      <c r="BL159" s="35"/>
      <c r="BM159" s="35">
        <f t="shared" si="983"/>
        <v>0</v>
      </c>
      <c r="BN159" s="35"/>
      <c r="BO159" s="35">
        <f t="shared" si="984"/>
        <v>0</v>
      </c>
      <c r="BP159" s="35"/>
      <c r="BQ159" s="35">
        <f t="shared" si="985"/>
        <v>0</v>
      </c>
      <c r="BR159" s="35"/>
      <c r="BS159" s="35">
        <f t="shared" si="986"/>
        <v>0</v>
      </c>
      <c r="BT159" s="35"/>
      <c r="BU159" s="35">
        <f t="shared" si="987"/>
        <v>0</v>
      </c>
      <c r="BV159" s="35"/>
      <c r="BW159" s="35"/>
      <c r="BX159" s="35">
        <f t="shared" si="528"/>
        <v>0</v>
      </c>
      <c r="BY159" s="35"/>
      <c r="BZ159" s="35">
        <f t="shared" si="988"/>
        <v>0</v>
      </c>
      <c r="CA159" s="35"/>
      <c r="CB159" s="35">
        <f t="shared" si="989"/>
        <v>0</v>
      </c>
      <c r="CC159" s="35"/>
      <c r="CD159" s="35">
        <f t="shared" si="990"/>
        <v>0</v>
      </c>
      <c r="CE159" s="35"/>
      <c r="CF159" s="35">
        <f t="shared" si="991"/>
        <v>0</v>
      </c>
      <c r="CG159" s="35"/>
      <c r="CH159" s="35">
        <f t="shared" si="992"/>
        <v>0</v>
      </c>
      <c r="CI159" s="35"/>
      <c r="CJ159" s="35">
        <f t="shared" si="993"/>
        <v>0</v>
      </c>
      <c r="CK159" s="35"/>
      <c r="CL159" s="35">
        <f t="shared" si="994"/>
        <v>0</v>
      </c>
      <c r="CM159" s="35"/>
      <c r="CN159" s="35">
        <f t="shared" si="995"/>
        <v>0</v>
      </c>
      <c r="CO159" s="35"/>
      <c r="CP159" s="35">
        <f t="shared" si="996"/>
        <v>0</v>
      </c>
      <c r="CQ159" s="35"/>
      <c r="CR159" s="35">
        <f t="shared" si="997"/>
        <v>0</v>
      </c>
      <c r="CS159" s="35"/>
      <c r="CT159" s="35">
        <f t="shared" si="998"/>
        <v>0</v>
      </c>
      <c r="CU159" s="29" t="s">
        <v>303</v>
      </c>
      <c r="CW159" s="11"/>
    </row>
    <row r="160" spans="1:101" x14ac:dyDescent="0.3">
      <c r="A160" s="1"/>
      <c r="B160" s="59" t="s">
        <v>4</v>
      </c>
      <c r="C160" s="59"/>
      <c r="D160" s="37">
        <f>D165+D166+D167+D168+D169+D170+D171+D172+D176+D180+D184+D185+D189+D193+D197+D201+D206</f>
        <v>1068232.1000000001</v>
      </c>
      <c r="E160" s="37">
        <f>E165+E166+E167+E168+E169+E170+E171+E172+E176+E180+E184+E185+E189+E193+E197+E201+E206</f>
        <v>0</v>
      </c>
      <c r="F160" s="37">
        <f t="shared" si="526"/>
        <v>1068232.1000000001</v>
      </c>
      <c r="G160" s="37">
        <f>G165+G166+G167+G168+G169+G170+G171+G172+G176+G180+G184+G185+G189+G193+G197+G201+G206+G209</f>
        <v>30698.199999999997</v>
      </c>
      <c r="H160" s="37">
        <f t="shared" si="956"/>
        <v>1098930.3</v>
      </c>
      <c r="I160" s="37">
        <f>I165+I166+I167+I168+I169+I170+I171+I172+I176+I180+I184+I185+I189+I193+I197+I201+I206+I209</f>
        <v>0</v>
      </c>
      <c r="J160" s="37">
        <f t="shared" si="957"/>
        <v>1098930.3</v>
      </c>
      <c r="K160" s="37">
        <f>K165+K166+K167+K168+K169+K170+K171+K172+K176+K180+K184+K185+K189+K193+K197+K201+K206+K209</f>
        <v>0</v>
      </c>
      <c r="L160" s="37">
        <f t="shared" si="958"/>
        <v>1098930.3</v>
      </c>
      <c r="M160" s="37">
        <f>M165+M166+M167+M168+M169+M170+M171+M172+M176+M180+M184+M185+M189+M193+M197+M201+M206+M209</f>
        <v>0</v>
      </c>
      <c r="N160" s="37">
        <f t="shared" si="959"/>
        <v>1098930.3</v>
      </c>
      <c r="O160" s="37">
        <f>O165+O166+O167+O168+O169+O170+O171+O172+O176+O180+O184+O185+O189+O193+O197+O201+O206+O209</f>
        <v>121013.87899999999</v>
      </c>
      <c r="P160" s="37">
        <f t="shared" si="960"/>
        <v>1219944.179</v>
      </c>
      <c r="Q160" s="37">
        <f>Q165+Q166+Q167+Q168+Q169+Q170+Q171+Q172+Q176+Q180+Q184+Q185+Q189+Q193+Q197+Q201+Q206+Q209</f>
        <v>0</v>
      </c>
      <c r="R160" s="37">
        <f t="shared" si="961"/>
        <v>1219944.179</v>
      </c>
      <c r="S160" s="37">
        <f>S165+S166+S167+S168+S169+S170+S171+S172+S176+S180+S184+S185+S189+S193+S197+S201+S206+S209+S213</f>
        <v>15502.397999999999</v>
      </c>
      <c r="T160" s="37">
        <f t="shared" si="962"/>
        <v>1235446.577</v>
      </c>
      <c r="U160" s="37">
        <f>U165+U166+U167+U168+U169+U170+U171+U172+U176+U180+U184+U185+U189+U193+U197+U201+U206+U209+U213</f>
        <v>0</v>
      </c>
      <c r="V160" s="37">
        <f t="shared" si="963"/>
        <v>1235446.577</v>
      </c>
      <c r="W160" s="37">
        <f>W165+W166+W167+W168+W169+W170+W171+W172+W176+W180+W184+W185+W189+W193+W197+W201+W206+W209+W213</f>
        <v>-355998.06499999994</v>
      </c>
      <c r="X160" s="37">
        <f t="shared" si="964"/>
        <v>879448.5120000001</v>
      </c>
      <c r="Y160" s="37">
        <f>Y165+Y166+Y167+Y168+Y169+Y170+Y171+Y172+Y176+Y180+Y184+Y185+Y189+Y193+Y197+Y201+Y206+Y209+Y213</f>
        <v>0</v>
      </c>
      <c r="Z160" s="37">
        <f t="shared" si="965"/>
        <v>879448.5120000001</v>
      </c>
      <c r="AA160" s="37">
        <f>AA165+AA166+AA167+AA168+AA169+AA170+AA171+AA172+AA176+AA180+AA184+AA185+AA189+AA193+AA197+AA201+AA206+AA209+AA213</f>
        <v>-17132.885999999999</v>
      </c>
      <c r="AB160" s="37">
        <f t="shared" si="966"/>
        <v>862315.62600000016</v>
      </c>
      <c r="AC160" s="37">
        <f>AC165+AC166+AC167+AC168+AC169+AC170+AC171+AC172+AC176+AC180+AC184+AC185+AC189+AC193+AC197+AC201+AC206+AC209+AC213</f>
        <v>0</v>
      </c>
      <c r="AD160" s="37">
        <f t="shared" si="967"/>
        <v>862315.62600000016</v>
      </c>
      <c r="AE160" s="37">
        <f>AE165+AE166+AE167+AE168+AE169+AE170+AE171+AE172+AE176+AE180+AE184+AE185+AE189+AE193+AE197+AE201+AE206+AE209+AE213</f>
        <v>0</v>
      </c>
      <c r="AF160" s="37">
        <f t="shared" si="968"/>
        <v>862315.62600000016</v>
      </c>
      <c r="AG160" s="37">
        <f>AG165+AG166+AG167+AG168+AG169+AG170+AG171+AG172+AG176+AG180+AG184+AG185+AG189+AG193+AG197+AG201+AG206+AG209+AG213</f>
        <v>0</v>
      </c>
      <c r="AH160" s="37">
        <f t="shared" si="969"/>
        <v>862315.62600000016</v>
      </c>
      <c r="AI160" s="37">
        <f>AI165+AI166+AI167+AI168+AI169+AI170+AI171+AI172+AI176+AI180+AI184+AI185+AI189+AI193+AI197+AI201+AI206+AI209+AI213</f>
        <v>0</v>
      </c>
      <c r="AJ160" s="37">
        <f t="shared" si="970"/>
        <v>862315.62600000016</v>
      </c>
      <c r="AK160" s="37">
        <f>AK165+AK166+AK167+AK168+AK169+AK170+AK171+AK172+AK176+AK180+AK184+AK185+AK189+AK193+AK197+AK201+AK206+AK209+AK213</f>
        <v>0</v>
      </c>
      <c r="AL160" s="37">
        <f t="shared" si="971"/>
        <v>862315.62600000016</v>
      </c>
      <c r="AM160" s="37">
        <f>AM165+AM166+AM167+AM168+AM169+AM170+AM171+AM172+AM176+AM180+AM184+AM185+AM189+AM193+AM197+AM201+AM206+AM209+AM213</f>
        <v>0</v>
      </c>
      <c r="AN160" s="37">
        <f t="shared" si="972"/>
        <v>862315.62600000016</v>
      </c>
      <c r="AO160" s="37">
        <f>AO165+AO166+AO167+AO168+AO169+AO170+AO171+AO172+AO176+AO180+AO184+AO185+AO189+AO193+AO197+AO201+AO206+AO209+AO213+AO214</f>
        <v>-318571.09999999998</v>
      </c>
      <c r="AP160" s="35">
        <f t="shared" si="973"/>
        <v>543744.52600000019</v>
      </c>
      <c r="AQ160" s="37">
        <f t="shared" ref="AQ160:BW160" si="999">AQ165+AQ166+AQ167+AQ168+AQ169+AQ170+AQ171+AQ172+AQ176+AQ180+AQ184+AQ185+AQ189+AQ193+AQ197+AQ201+AQ206</f>
        <v>771904.09999999986</v>
      </c>
      <c r="AR160" s="37">
        <f t="shared" ref="AR160" si="1000">AR165+AR166+AR167+AR168+AR169+AR170+AR171+AR172+AR176+AR180+AR184+AR185+AR189+AR193+AR197+AR201+AR206</f>
        <v>0</v>
      </c>
      <c r="AS160" s="37">
        <f t="shared" si="527"/>
        <v>771904.09999999986</v>
      </c>
      <c r="AT160" s="37">
        <f>AT165+AT166+AT167+AT168+AT169+AT170+AT171+AT172+AT176+AT180+AT184+AT185+AT189+AT193+AT197+AT201+AT206+AT209</f>
        <v>0</v>
      </c>
      <c r="AU160" s="37">
        <f t="shared" si="974"/>
        <v>771904.09999999986</v>
      </c>
      <c r="AV160" s="37">
        <f>AV165+AV166+AV167+AV168+AV169+AV170+AV171+AV172+AV176+AV180+AV184+AV185+AV189+AV193+AV197+AV201+AV206+AV209</f>
        <v>0</v>
      </c>
      <c r="AW160" s="37">
        <f t="shared" si="975"/>
        <v>771904.09999999986</v>
      </c>
      <c r="AX160" s="37">
        <f>AX165+AX166+AX167+AX168+AX169+AX170+AX171+AX172+AX176+AX180+AX184+AX185+AX189+AX193+AX197+AX201+AX206+AX209</f>
        <v>0</v>
      </c>
      <c r="AY160" s="37">
        <f t="shared" si="976"/>
        <v>771904.09999999986</v>
      </c>
      <c r="AZ160" s="37">
        <f>AZ165+AZ166+AZ167+AZ168+AZ169+AZ170+AZ171+AZ172+AZ176+AZ180+AZ184+AZ185+AZ189+AZ193+AZ197+AZ201+AZ206+AZ209</f>
        <v>-6816.6819999999998</v>
      </c>
      <c r="BA160" s="37">
        <f t="shared" si="977"/>
        <v>765087.41799999983</v>
      </c>
      <c r="BB160" s="37">
        <f>BB165+BB166+BB167+BB168+BB169+BB170+BB171+BB172+BB176+BB180+BB184+BB185+BB189+BB193+BB197+BB201+BB206+BB209+BB213</f>
        <v>0</v>
      </c>
      <c r="BC160" s="37">
        <f t="shared" si="978"/>
        <v>765087.41799999983</v>
      </c>
      <c r="BD160" s="37">
        <f>BD165+BD166+BD167+BD168+BD169+BD170+BD171+BD172+BD176+BD180+BD184+BD185+BD189+BD193+BD197+BD201+BD206+BD209+BD213</f>
        <v>88311.4</v>
      </c>
      <c r="BE160" s="37">
        <f t="shared" si="979"/>
        <v>853398.81799999985</v>
      </c>
      <c r="BF160" s="37">
        <f>BF165+BF166+BF167+BF168+BF169+BF170+BF171+BF172+BF176+BF180+BF184+BF185+BF189+BF193+BF197+BF201+BF206+BF209+BF213</f>
        <v>0</v>
      </c>
      <c r="BG160" s="37">
        <f t="shared" si="980"/>
        <v>853398.81799999985</v>
      </c>
      <c r="BH160" s="37">
        <f>BH165+BH166+BH167+BH168+BH169+BH170+BH171+BH172+BH176+BH180+BH184+BH185+BH189+BH193+BH197+BH201+BH206+BH209+BH213</f>
        <v>0</v>
      </c>
      <c r="BI160" s="37">
        <f t="shared" si="981"/>
        <v>853398.81799999985</v>
      </c>
      <c r="BJ160" s="37">
        <f>BJ165+BJ166+BJ167+BJ168+BJ169+BJ170+BJ171+BJ172+BJ176+BJ180+BJ184+BJ185+BJ189+BJ193+BJ197+BJ201+BJ206+BJ209+BJ213</f>
        <v>0</v>
      </c>
      <c r="BK160" s="37">
        <f t="shared" si="982"/>
        <v>853398.81799999985</v>
      </c>
      <c r="BL160" s="37">
        <f>BL165+BL166+BL167+BL168+BL169+BL170+BL171+BL172+BL176+BL180+BL184+BL185+BL189+BL193+BL197+BL201+BL206+BL209+BL213</f>
        <v>0</v>
      </c>
      <c r="BM160" s="37">
        <f t="shared" si="983"/>
        <v>853398.81799999985</v>
      </c>
      <c r="BN160" s="37">
        <f>BN165+BN166+BN167+BN168+BN169+BN170+BN171+BN172+BN176+BN180+BN184+BN185+BN189+BN193+BN197+BN201+BN206+BN209+BN213</f>
        <v>0</v>
      </c>
      <c r="BO160" s="37">
        <f t="shared" si="984"/>
        <v>853398.81799999985</v>
      </c>
      <c r="BP160" s="37">
        <f>BP165+BP166+BP167+BP168+BP169+BP170+BP171+BP172+BP176+BP180+BP184+BP185+BP189+BP193+BP197+BP201+BP206+BP209+BP213</f>
        <v>0</v>
      </c>
      <c r="BQ160" s="37">
        <f t="shared" si="985"/>
        <v>853398.81799999985</v>
      </c>
      <c r="BR160" s="37">
        <f>BR165+BR166+BR167+BR168+BR169+BR170+BR171+BR172+BR176+BR180+BR184+BR185+BR189+BR193+BR197+BR201+BR206+BR209+BR213</f>
        <v>0</v>
      </c>
      <c r="BS160" s="37">
        <f t="shared" si="986"/>
        <v>853398.81799999985</v>
      </c>
      <c r="BT160" s="37">
        <f>BT165+BT166+BT167+BT168+BT169+BT170+BT171+BT172+BT176+BT180+BT184+BT185+BT189+BT193+BT197+BT201+BT206+BT209+BT213+BT214</f>
        <v>-365025.3</v>
      </c>
      <c r="BU160" s="35">
        <f t="shared" si="987"/>
        <v>488373.51799999987</v>
      </c>
      <c r="BV160" s="37">
        <f t="shared" si="999"/>
        <v>1699506.2</v>
      </c>
      <c r="BW160" s="37">
        <f t="shared" si="999"/>
        <v>0</v>
      </c>
      <c r="BX160" s="37">
        <f t="shared" si="528"/>
        <v>1699506.2</v>
      </c>
      <c r="BY160" s="37">
        <f>BY165+BY166+BY167+BY168+BY169+BY170+BY171+BY172+BY176+BY180+BY184+BY185+BY189+BY193+BY197+BY201+BY206+BY209</f>
        <v>0</v>
      </c>
      <c r="BZ160" s="37">
        <f t="shared" si="988"/>
        <v>1699506.2</v>
      </c>
      <c r="CA160" s="37">
        <f>CA165+CA166+CA167+CA168+CA169+CA170+CA171+CA172+CA176+CA180+CA184+CA185+CA189+CA193+CA197+CA201+CA206+CA209</f>
        <v>0</v>
      </c>
      <c r="CB160" s="37">
        <f t="shared" si="989"/>
        <v>1699506.2</v>
      </c>
      <c r="CC160" s="37">
        <f>CC165+CC166+CC167+CC168+CC169+CC170+CC171+CC172+CC176+CC180+CC184+CC185+CC189+CC193+CC197+CC201+CC206+CC209</f>
        <v>0</v>
      </c>
      <c r="CD160" s="37">
        <f t="shared" si="990"/>
        <v>1699506.2</v>
      </c>
      <c r="CE160" s="37">
        <f>CE165+CE166+CE167+CE168+CE169+CE170+CE171+CE172+CE176+CE180+CE184+CE185+CE189+CE193+CE197+CE201+CE206+CE209</f>
        <v>142302.80299999999</v>
      </c>
      <c r="CF160" s="37">
        <f t="shared" si="991"/>
        <v>1841809.003</v>
      </c>
      <c r="CG160" s="37">
        <f>CG165+CG166+CG167+CG168+CG169+CG170+CG171+CG172+CG176+CG180+CG184+CG185+CG189+CG193+CG197+CG201+CG206+CG209+CG213</f>
        <v>0</v>
      </c>
      <c r="CH160" s="37">
        <f t="shared" si="992"/>
        <v>1841809.003</v>
      </c>
      <c r="CI160" s="37">
        <f>CI165+CI166+CI167+CI168+CI169+CI170+CI171+CI172+CI176+CI180+CI184+CI185+CI189+CI193+CI197+CI201+CI206+CI209+CI213</f>
        <v>100264.44799999999</v>
      </c>
      <c r="CJ160" s="37">
        <f t="shared" si="993"/>
        <v>1942073.4510000001</v>
      </c>
      <c r="CK160" s="37">
        <f>CK165+CK166+CK167+CK168+CK169+CK170+CK171+CK172+CK176+CK180+CK184+CK185+CK189+CK193+CK197+CK201+CK206+CK209+CK213</f>
        <v>0</v>
      </c>
      <c r="CL160" s="37">
        <f t="shared" si="994"/>
        <v>1942073.4510000001</v>
      </c>
      <c r="CM160" s="37">
        <f>CM165+CM166+CM167+CM168+CM169+CM170+CM171+CM172+CM176+CM180+CM184+CM185+CM189+CM193+CM197+CM201+CM206+CM209+CM213</f>
        <v>0</v>
      </c>
      <c r="CN160" s="37">
        <f t="shared" si="995"/>
        <v>1942073.4510000001</v>
      </c>
      <c r="CO160" s="37">
        <f>CO165+CO166+CO167+CO168+CO169+CO170+CO171+CO172+CO176+CO180+CO184+CO185+CO189+CO193+CO197+CO201+CO206+CO209+CO213</f>
        <v>0</v>
      </c>
      <c r="CP160" s="37">
        <f t="shared" si="996"/>
        <v>1942073.4510000001</v>
      </c>
      <c r="CQ160" s="37">
        <f>CQ165+CQ166+CQ167+CQ168+CQ169+CQ170+CQ171+CQ172+CQ176+CQ180+CQ184+CQ185+CQ189+CQ193+CQ197+CQ201+CQ206+CQ209+CQ213</f>
        <v>0</v>
      </c>
      <c r="CR160" s="37">
        <f t="shared" si="997"/>
        <v>1942073.4510000001</v>
      </c>
      <c r="CS160" s="37">
        <f>CS165+CS166+CS167+CS168+CS169+CS170+CS171+CS172+CS176+CS180+CS184+CS185+CS189+CS193+CS197+CS201+CS206+CS209+CS213+CS214</f>
        <v>-483099.8</v>
      </c>
      <c r="CT160" s="35">
        <f t="shared" si="998"/>
        <v>1458973.6510000001</v>
      </c>
      <c r="CU160" s="31"/>
      <c r="CV160" s="24"/>
      <c r="CW160" s="17"/>
    </row>
    <row r="161" spans="1:101" x14ac:dyDescent="0.3">
      <c r="A161" s="1"/>
      <c r="B161" s="7" t="s">
        <v>5</v>
      </c>
      <c r="C161" s="10"/>
      <c r="D161" s="36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5"/>
      <c r="AQ161" s="37"/>
      <c r="AR161" s="37"/>
      <c r="AS161" s="37"/>
      <c r="AT161" s="37"/>
      <c r="AU161" s="37"/>
      <c r="AV161" s="37"/>
      <c r="AW161" s="37"/>
      <c r="AX161" s="37"/>
      <c r="AY161" s="37"/>
      <c r="AZ161" s="37"/>
      <c r="BA161" s="37"/>
      <c r="BB161" s="37"/>
      <c r="BC161" s="37"/>
      <c r="BD161" s="37"/>
      <c r="BE161" s="37"/>
      <c r="BF161" s="37"/>
      <c r="BG161" s="37"/>
      <c r="BH161" s="37"/>
      <c r="BI161" s="37"/>
      <c r="BJ161" s="37"/>
      <c r="BK161" s="37"/>
      <c r="BL161" s="37"/>
      <c r="BM161" s="37"/>
      <c r="BN161" s="37"/>
      <c r="BO161" s="37"/>
      <c r="BP161" s="37"/>
      <c r="BQ161" s="37"/>
      <c r="BR161" s="37"/>
      <c r="BS161" s="37"/>
      <c r="BT161" s="37"/>
      <c r="BU161" s="35"/>
      <c r="BV161" s="37"/>
      <c r="BW161" s="37"/>
      <c r="BX161" s="37"/>
      <c r="BY161" s="37"/>
      <c r="BZ161" s="37"/>
      <c r="CA161" s="37"/>
      <c r="CB161" s="37"/>
      <c r="CC161" s="37"/>
      <c r="CD161" s="37"/>
      <c r="CE161" s="37"/>
      <c r="CF161" s="37"/>
      <c r="CG161" s="37"/>
      <c r="CH161" s="37"/>
      <c r="CI161" s="37"/>
      <c r="CJ161" s="37"/>
      <c r="CK161" s="37"/>
      <c r="CL161" s="37"/>
      <c r="CM161" s="37"/>
      <c r="CN161" s="37"/>
      <c r="CO161" s="37"/>
      <c r="CP161" s="37"/>
      <c r="CQ161" s="37"/>
      <c r="CR161" s="37"/>
      <c r="CS161" s="37"/>
      <c r="CT161" s="35"/>
      <c r="CU161" s="31"/>
      <c r="CV161" s="24"/>
      <c r="CW161" s="17"/>
    </row>
    <row r="162" spans="1:101" s="18" customFormat="1" hidden="1" x14ac:dyDescent="0.3">
      <c r="A162" s="16"/>
      <c r="B162" s="19" t="s">
        <v>6</v>
      </c>
      <c r="C162" s="20"/>
      <c r="D162" s="36">
        <f>D165+D166+D167+D168+D169+D170+D171+D174+D178+D182+D184+D187+D191+D195+D199+D203</f>
        <v>446886.1</v>
      </c>
      <c r="E162" s="37">
        <f>E165+E166+E167+E168+E169+E170+E171+E174+E178+E182+E184+E187+E191+E195+E199+E203</f>
        <v>0</v>
      </c>
      <c r="F162" s="37">
        <f t="shared" si="526"/>
        <v>446886.1</v>
      </c>
      <c r="G162" s="37">
        <f>G165+G166+G167+G168+G169+G170+G171+G174+G178+G182+G184+G187+G191+G195+G199+G203+G209</f>
        <v>30698.199999999997</v>
      </c>
      <c r="H162" s="37">
        <f t="shared" ref="H162:H172" si="1001">F162+G162</f>
        <v>477584.3</v>
      </c>
      <c r="I162" s="37">
        <f>I165+I166+I167+I168+I169+I170+I171+I174+I178+I182+I184+I187+I191+I195+I199+I203+I209</f>
        <v>0</v>
      </c>
      <c r="J162" s="37">
        <f t="shared" ref="J162:J172" si="1002">H162+I162</f>
        <v>477584.3</v>
      </c>
      <c r="K162" s="37">
        <f>K165+K166+K167+K168+K169+K170+K171+K174+K178+K182+K184+K187+K191+K195+K199+K203+K211</f>
        <v>0</v>
      </c>
      <c r="L162" s="37">
        <f t="shared" ref="L162:L172" si="1003">J162+K162</f>
        <v>477584.3</v>
      </c>
      <c r="M162" s="37">
        <f>M165+M166+M167+M168+M169+M170+M171+M174+M178+M182+M184+M187+M191+M195+M199+M203+M211</f>
        <v>0</v>
      </c>
      <c r="N162" s="37">
        <f t="shared" ref="N162:N172" si="1004">L162+M162</f>
        <v>477584.3</v>
      </c>
      <c r="O162" s="37">
        <f>O165+O166+O167+O168+O169+O170+O171+O174+O178+O182+O184+O187+O191+O195+O199+O203+O211</f>
        <v>-135486.12100000001</v>
      </c>
      <c r="P162" s="37">
        <f t="shared" ref="P162:P172" si="1005">N162+O162</f>
        <v>342098.179</v>
      </c>
      <c r="Q162" s="37">
        <f>Q165+Q166+Q167+Q168+Q169+Q170+Q171+Q174+Q178+Q182+Q184+Q187+Q191+Q195+Q199+Q203+Q211</f>
        <v>0</v>
      </c>
      <c r="R162" s="37">
        <f t="shared" ref="R162:R172" si="1006">P162+Q162</f>
        <v>342098.179</v>
      </c>
      <c r="S162" s="37">
        <f>S165+S166+S167+S168+S169+S170+S171+S174+S178+S182+S184+S187+S191+S195+S199+S203+S211+S213</f>
        <v>15502.397999999999</v>
      </c>
      <c r="T162" s="37">
        <f t="shared" ref="T162:T172" si="1007">R162+S162</f>
        <v>357600.57699999999</v>
      </c>
      <c r="U162" s="37">
        <f>U165+U166+U167+U168+U169+U170+U171+U174+U178+U182+U184+U187+U191+U195+U199+U203+U211+U213</f>
        <v>0</v>
      </c>
      <c r="V162" s="37">
        <f t="shared" ref="V162:V172" si="1008">T162+U162</f>
        <v>357600.57699999999</v>
      </c>
      <c r="W162" s="37">
        <f>W165+W166+W167+W168+W169+W170+W171+W174+W178+W182+W184+W187+W191+W195+W199+W203+W211+W213</f>
        <v>-142394.66500000001</v>
      </c>
      <c r="X162" s="37">
        <f t="shared" ref="X162:X172" si="1009">V162+W162</f>
        <v>215205.91199999998</v>
      </c>
      <c r="Y162" s="37">
        <f>Y165+Y166+Y167+Y168+Y169+Y170+Y171+Y174+Y178+Y182+Y184+Y187+Y191+Y195+Y199+Y203+Y211+Y213</f>
        <v>0</v>
      </c>
      <c r="Z162" s="37">
        <f t="shared" ref="Z162:Z172" si="1010">X162+Y162</f>
        <v>215205.91199999998</v>
      </c>
      <c r="AA162" s="37">
        <f>AA165+AA166+AA167+AA168+AA169+AA170+AA171+AA174+AA178+AA182+AA184+AA187+AA191+AA195+AA199+AA203+AA211+AA213</f>
        <v>-17132.885999999999</v>
      </c>
      <c r="AB162" s="37">
        <f t="shared" ref="AB162:AB172" si="1011">Z162+AA162</f>
        <v>198073.02599999998</v>
      </c>
      <c r="AC162" s="37">
        <f>AC165+AC166+AC167+AC168+AC169+AC170+AC171+AC174+AC178+AC182+AC184+AC187+AC191+AC195+AC199+AC203+AC211+AC213</f>
        <v>0</v>
      </c>
      <c r="AD162" s="37">
        <f t="shared" ref="AD162:AD172" si="1012">AB162+AC162</f>
        <v>198073.02599999998</v>
      </c>
      <c r="AE162" s="37">
        <f>AE165+AE166+AE167+AE168+AE169+AE170+AE171+AE174+AE178+AE182+AE184+AE187+AE191+AE195+AE199+AE203+AE211+AE213</f>
        <v>0</v>
      </c>
      <c r="AF162" s="37">
        <f t="shared" ref="AF162:AF172" si="1013">AD162+AE162</f>
        <v>198073.02599999998</v>
      </c>
      <c r="AG162" s="37">
        <f>AG165+AG166+AG167+AG168+AG169+AG170+AG171+AG174+AG178+AG182+AG184+AG187+AG191+AG195+AG199+AG203+AG211+AG213</f>
        <v>0</v>
      </c>
      <c r="AH162" s="37">
        <f t="shared" ref="AH162:AH172" si="1014">AF162+AG162</f>
        <v>198073.02599999998</v>
      </c>
      <c r="AI162" s="37">
        <f>AI165+AI166+AI167+AI168+AI169+AI170+AI171+AI174+AI178+AI182+AI184+AI187+AI191+AI195+AI199+AI203+AI211+AI213</f>
        <v>0</v>
      </c>
      <c r="AJ162" s="37">
        <f t="shared" ref="AJ162:AJ172" si="1015">AH162+AI162</f>
        <v>198073.02599999998</v>
      </c>
      <c r="AK162" s="37">
        <f>AK165+AK166+AK167+AK168+AK169+AK170+AK171+AK174+AK178+AK182+AK184+AK187+AK191+AK195+AK199+AK203+AK211+AK213</f>
        <v>0</v>
      </c>
      <c r="AL162" s="37">
        <f t="shared" ref="AL162:AL172" si="1016">AJ162+AK162</f>
        <v>198073.02599999998</v>
      </c>
      <c r="AM162" s="37">
        <f>AM165+AM166+AM167+AM168+AM169+AM170+AM171+AM174+AM178+AM182+AM184+AM187+AM191+AM195+AM199+AM203+AM211+AM213</f>
        <v>0</v>
      </c>
      <c r="AN162" s="37">
        <f t="shared" ref="AN162:AN172" si="1017">AL162+AM162</f>
        <v>198073.02599999998</v>
      </c>
      <c r="AO162" s="37">
        <f>AO165+AO166+AO167+AO168+AO169+AO170+AO171+AO174+AO178+AO182+AO184+AO187+AO191+AO195+AO199+AO203+AO211+AO213+AO214</f>
        <v>0</v>
      </c>
      <c r="AP162" s="37">
        <f t="shared" ref="AP162:AP172" si="1018">AN162+AO162</f>
        <v>198073.02599999998</v>
      </c>
      <c r="AQ162" s="37">
        <f t="shared" ref="AQ162:BW162" si="1019">AQ165+AQ166+AQ167+AQ168+AQ169+AQ170+AQ171+AQ174+AQ178+AQ182+AQ184+AQ187+AQ191+AQ195+AQ199+AQ203</f>
        <v>246904.09999999998</v>
      </c>
      <c r="AR162" s="37">
        <f t="shared" ref="AR162" si="1020">AR165+AR166+AR167+AR168+AR169+AR170+AR171+AR174+AR178+AR182+AR184+AR187+AR191+AR195+AR199+AR203</f>
        <v>0</v>
      </c>
      <c r="AS162" s="37">
        <f t="shared" si="527"/>
        <v>246904.09999999998</v>
      </c>
      <c r="AT162" s="37">
        <f>AT165+AT166+AT167+AT168+AT169+AT170+AT171+AT174+AT178+AT182+AT184+AT187+AT191+AT195+AT199+AT203+AT209</f>
        <v>0</v>
      </c>
      <c r="AU162" s="37">
        <f t="shared" ref="AU162:AU172" si="1021">AS162+AT162</f>
        <v>246904.09999999998</v>
      </c>
      <c r="AV162" s="37">
        <f>AV165+AV166+AV167+AV168+AV169+AV170+AV171+AV174+AV178+AV182+AV184+AV187+AV191+AV195+AV199+AV203+AV209</f>
        <v>0</v>
      </c>
      <c r="AW162" s="37">
        <f t="shared" ref="AW162:AW172" si="1022">AU162+AV162</f>
        <v>246904.09999999998</v>
      </c>
      <c r="AX162" s="37">
        <f>AX165+AX166+AX167+AX168+AX169+AX170+AX171+AX174+AX178+AX182+AX184+AX187+AX191+AX195+AX199+AX203+AX209</f>
        <v>0</v>
      </c>
      <c r="AY162" s="37">
        <f t="shared" ref="AY162:AY172" si="1023">AW162+AX162</f>
        <v>246904.09999999998</v>
      </c>
      <c r="AZ162" s="37">
        <f>AZ165+AZ166+AZ167+AZ168+AZ169+AZ170+AZ171+AZ174+AZ178+AZ182+AZ184+AZ187+AZ191+AZ195+AZ199+AZ203+AZ209</f>
        <v>-6816.6819999999998</v>
      </c>
      <c r="BA162" s="37">
        <f t="shared" ref="BA162:BA172" si="1024">AY162+AZ162</f>
        <v>240087.41799999998</v>
      </c>
      <c r="BB162" s="37">
        <f>BB165+BB166+BB167+BB168+BB169+BB170+BB171+BB174+BB178+BB182+BB184+BB187+BB191+BB195+BB199+BB203+BB211+BB213</f>
        <v>0</v>
      </c>
      <c r="BC162" s="37">
        <f t="shared" ref="BC162:BC172" si="1025">BA162+BB162</f>
        <v>240087.41799999998</v>
      </c>
      <c r="BD162" s="37">
        <f>BD165+BD166+BD167+BD168+BD169+BD170+BD171+BD174+BD178+BD182+BD184+BD187+BD191+BD195+BD199+BD203+BD211+BD213</f>
        <v>0</v>
      </c>
      <c r="BE162" s="37">
        <f t="shared" ref="BE162:BE172" si="1026">BC162+BD162</f>
        <v>240087.41799999998</v>
      </c>
      <c r="BF162" s="37">
        <f>BF165+BF166+BF167+BF168+BF169+BF170+BF171+BF174+BF178+BF182+BF184+BF187+BF191+BF195+BF199+BF203+BF211+BF213</f>
        <v>0</v>
      </c>
      <c r="BG162" s="37">
        <f t="shared" ref="BG162:BG172" si="1027">BE162+BF162</f>
        <v>240087.41799999998</v>
      </c>
      <c r="BH162" s="37">
        <f>BH165+BH166+BH167+BH168+BH169+BH170+BH171+BH174+BH178+BH182+BH184+BH187+BH191+BH195+BH199+BH203+BH211+BH213</f>
        <v>0</v>
      </c>
      <c r="BI162" s="37">
        <f t="shared" ref="BI162:BI172" si="1028">BG162+BH162</f>
        <v>240087.41799999998</v>
      </c>
      <c r="BJ162" s="37">
        <f>BJ165+BJ166+BJ167+BJ168+BJ169+BJ170+BJ171+BJ174+BJ178+BJ182+BJ184+BJ187+BJ191+BJ195+BJ199+BJ203+BJ211+BJ213</f>
        <v>0</v>
      </c>
      <c r="BK162" s="37">
        <f t="shared" ref="BK162:BK172" si="1029">BI162+BJ162</f>
        <v>240087.41799999998</v>
      </c>
      <c r="BL162" s="37">
        <f>BL165+BL166+BL167+BL168+BL169+BL170+BL171+BL174+BL178+BL182+BL184+BL187+BL191+BL195+BL199+BL203+BL211+BL213</f>
        <v>0</v>
      </c>
      <c r="BM162" s="37">
        <f t="shared" ref="BM162:BM172" si="1030">BK162+BL162</f>
        <v>240087.41799999998</v>
      </c>
      <c r="BN162" s="37">
        <f>BN165+BN166+BN167+BN168+BN169+BN170+BN171+BN174+BN178+BN182+BN184+BN187+BN191+BN195+BN199+BN203+BN211+BN213</f>
        <v>0</v>
      </c>
      <c r="BO162" s="37">
        <f t="shared" ref="BO162:BO172" si="1031">BM162+BN162</f>
        <v>240087.41799999998</v>
      </c>
      <c r="BP162" s="37">
        <f>BP165+BP166+BP167+BP168+BP169+BP170+BP171+BP174+BP178+BP182+BP184+BP187+BP191+BP195+BP199+BP203+BP211+BP213</f>
        <v>0</v>
      </c>
      <c r="BQ162" s="37">
        <f t="shared" ref="BQ162:BQ172" si="1032">BO162+BP162</f>
        <v>240087.41799999998</v>
      </c>
      <c r="BR162" s="37">
        <f>BR165+BR166+BR167+BR168+BR169+BR170+BR171+BR174+BR178+BR182+BR184+BR187+BR191+BR195+BR199+BR203+BR211+BR213</f>
        <v>0</v>
      </c>
      <c r="BS162" s="37">
        <f t="shared" ref="BS162:BS172" si="1033">BQ162+BR162</f>
        <v>240087.41799999998</v>
      </c>
      <c r="BT162" s="37">
        <f>BT165+BT166+BT167+BT168+BT169+BT170+BT171+BT174+BT178+BT182+BT184+BT187+BT191+BT195+BT199+BT203+BT211+BT213+BT214</f>
        <v>0</v>
      </c>
      <c r="BU162" s="37">
        <f t="shared" ref="BU162:BU172" si="1034">BS162+BT162</f>
        <v>240087.41799999998</v>
      </c>
      <c r="BV162" s="37">
        <f t="shared" si="1019"/>
        <v>574506.19999999995</v>
      </c>
      <c r="BW162" s="37">
        <f t="shared" si="1019"/>
        <v>0</v>
      </c>
      <c r="BX162" s="37">
        <f t="shared" si="528"/>
        <v>574506.19999999995</v>
      </c>
      <c r="BY162" s="37">
        <f>BY165+BY166+BY167+BY168+BY169+BY170+BY171+BY174+BY178+BY182+BY184+BY187+BY191+BY195+BY199+BY203+BY209</f>
        <v>0</v>
      </c>
      <c r="BZ162" s="37">
        <f t="shared" ref="BZ162:BZ172" si="1035">BX162+BY162</f>
        <v>574506.19999999995</v>
      </c>
      <c r="CA162" s="37">
        <f>CA165+CA166+CA167+CA168+CA169+CA170+CA171+CA174+CA178+CA182+CA184+CA187+CA191+CA195+CA199+CA203+CA209</f>
        <v>0</v>
      </c>
      <c r="CB162" s="37">
        <f t="shared" ref="CB162:CB172" si="1036">BZ162+CA162</f>
        <v>574506.19999999995</v>
      </c>
      <c r="CC162" s="37">
        <f>CC165+CC166+CC167+CC168+CC169+CC170+CC171+CC174+CC178+CC182+CC184+CC187+CC191+CC195+CC199+CC203+CC209</f>
        <v>0</v>
      </c>
      <c r="CD162" s="37">
        <f t="shared" ref="CD162:CD172" si="1037">CB162+CC162</f>
        <v>574506.19999999995</v>
      </c>
      <c r="CE162" s="37">
        <f>CE165+CE166+CE167+CE168+CE169+CE170+CE171+CE174+CE178+CE182+CE184+CE187+CE191+CE195+CE199+CE203+CE209</f>
        <v>142302.80299999999</v>
      </c>
      <c r="CF162" s="37">
        <f t="shared" ref="CF162:CF172" si="1038">CD162+CE162</f>
        <v>716809.00299999991</v>
      </c>
      <c r="CG162" s="37">
        <f>CG165+CG166+CG167+CG168+CG169+CG170+CG171+CG174+CG178+CG182+CG184+CG187+CG191+CG195+CG199+CG203+CG211+CG213</f>
        <v>0</v>
      </c>
      <c r="CH162" s="37">
        <f t="shared" ref="CH162:CH172" si="1039">CF162+CG162</f>
        <v>716809.00299999991</v>
      </c>
      <c r="CI162" s="37">
        <f>CI165+CI166+CI167+CI168+CI169+CI170+CI171+CI174+CI178+CI182+CI184+CI187+CI191+CI195+CI199+CI203+CI211+CI213</f>
        <v>100264.448</v>
      </c>
      <c r="CJ162" s="37">
        <f t="shared" ref="CJ162:CJ172" si="1040">CH162+CI162</f>
        <v>817073.45099999988</v>
      </c>
      <c r="CK162" s="37">
        <f>CK165+CK166+CK167+CK168+CK169+CK170+CK171+CK174+CK178+CK182+CK184+CK187+CK191+CK195+CK199+CK203+CK211+CK213</f>
        <v>0</v>
      </c>
      <c r="CL162" s="37">
        <f t="shared" ref="CL162:CL172" si="1041">CJ162+CK162</f>
        <v>817073.45099999988</v>
      </c>
      <c r="CM162" s="37">
        <f>CM165+CM166+CM167+CM168+CM169+CM170+CM171+CM174+CM178+CM182+CM184+CM187+CM191+CM195+CM199+CM203+CM211+CM213</f>
        <v>0</v>
      </c>
      <c r="CN162" s="37">
        <f t="shared" ref="CN162:CN172" si="1042">CL162+CM162</f>
        <v>817073.45099999988</v>
      </c>
      <c r="CO162" s="37">
        <f>CO165+CO166+CO167+CO168+CO169+CO170+CO171+CO174+CO178+CO182+CO184+CO187+CO191+CO195+CO199+CO203+CO211+CO213</f>
        <v>0</v>
      </c>
      <c r="CP162" s="37">
        <f t="shared" ref="CP162:CP172" si="1043">CN162+CO162</f>
        <v>817073.45099999988</v>
      </c>
      <c r="CQ162" s="37">
        <f>CQ165+CQ166+CQ167+CQ168+CQ169+CQ170+CQ171+CQ174+CQ178+CQ182+CQ184+CQ187+CQ191+CQ195+CQ199+CQ203+CQ211+CQ213</f>
        <v>0</v>
      </c>
      <c r="CR162" s="37">
        <f t="shared" ref="CR162:CR172" si="1044">CP162+CQ162</f>
        <v>817073.45099999988</v>
      </c>
      <c r="CS162" s="37">
        <f>CS165+CS166+CS167+CS168+CS169+CS170+CS171+CS174+CS178+CS182+CS184+CS187+CS191+CS195+CS199+CS203+CS211+CS213+CS214</f>
        <v>0</v>
      </c>
      <c r="CT162" s="37">
        <f t="shared" ref="CT162:CT172" si="1045">CR162+CS162</f>
        <v>817073.45099999988</v>
      </c>
      <c r="CU162" s="32"/>
      <c r="CV162" s="24" t="s">
        <v>49</v>
      </c>
      <c r="CW162" s="17"/>
    </row>
    <row r="163" spans="1:101" x14ac:dyDescent="0.3">
      <c r="A163" s="1"/>
      <c r="B163" s="59" t="s">
        <v>20</v>
      </c>
      <c r="C163" s="10"/>
      <c r="D163" s="36">
        <f>D175+D179+D183+D188+D192+D196+D200+D208+D204</f>
        <v>621346</v>
      </c>
      <c r="E163" s="37">
        <f>E175+E179+E183+E188+E192+E196+E200+E208+E204</f>
        <v>0</v>
      </c>
      <c r="F163" s="37">
        <f t="shared" si="526"/>
        <v>621346</v>
      </c>
      <c r="G163" s="37">
        <f>G175+G179+G183+G188+G192+G196+G200+G208+G204</f>
        <v>0</v>
      </c>
      <c r="H163" s="37">
        <f t="shared" si="1001"/>
        <v>621346</v>
      </c>
      <c r="I163" s="37">
        <f>I175+I179+I183+I188+I192+I196+I200+I208+I204</f>
        <v>0</v>
      </c>
      <c r="J163" s="37">
        <f t="shared" si="1002"/>
        <v>621346</v>
      </c>
      <c r="K163" s="37">
        <f>K175+K179+K183+K188+K192+K196+K200+K208+K204+K212</f>
        <v>0</v>
      </c>
      <c r="L163" s="37">
        <f t="shared" si="1003"/>
        <v>621346</v>
      </c>
      <c r="M163" s="37">
        <f>M175+M179+M183+M188+M192+M196+M200+M208+M204+M212</f>
        <v>0</v>
      </c>
      <c r="N163" s="37">
        <f t="shared" si="1004"/>
        <v>621346</v>
      </c>
      <c r="O163" s="37">
        <f>O175+O179+O183+O188+O192+O196+O200+O208+O204+O212</f>
        <v>0</v>
      </c>
      <c r="P163" s="37">
        <f t="shared" si="1005"/>
        <v>621346</v>
      </c>
      <c r="Q163" s="37">
        <f>Q175+Q179+Q183+Q188+Q192+Q196+Q200+Q208+Q204+Q212</f>
        <v>0</v>
      </c>
      <c r="R163" s="37">
        <f t="shared" si="1006"/>
        <v>621346</v>
      </c>
      <c r="S163" s="37">
        <f>S175+S179+S183+S188+S192+S196+S200+S208+S204+S212</f>
        <v>0</v>
      </c>
      <c r="T163" s="37">
        <f t="shared" si="1007"/>
        <v>621346</v>
      </c>
      <c r="U163" s="37">
        <f>U175+U179+U183+U188+U192+U196+U200+U208+U204+U212</f>
        <v>0</v>
      </c>
      <c r="V163" s="37">
        <f t="shared" si="1008"/>
        <v>621346</v>
      </c>
      <c r="W163" s="37">
        <f>W175+W179+W183+W188+W192+W196+W200+W208+W204+W212</f>
        <v>-213603.4</v>
      </c>
      <c r="X163" s="37">
        <f t="shared" si="1009"/>
        <v>407742.6</v>
      </c>
      <c r="Y163" s="37">
        <f>Y175+Y179+Y183+Y188+Y192+Y196+Y200+Y208+Y204+Y212</f>
        <v>0</v>
      </c>
      <c r="Z163" s="37">
        <f t="shared" si="1010"/>
        <v>407742.6</v>
      </c>
      <c r="AA163" s="37">
        <f>AA175+AA179+AA183+AA188+AA192+AA196+AA200+AA208+AA204+AA212</f>
        <v>0</v>
      </c>
      <c r="AB163" s="37">
        <f t="shared" si="1011"/>
        <v>407742.6</v>
      </c>
      <c r="AC163" s="37">
        <f>AC175+AC179+AC183+AC188+AC192+AC196+AC200+AC208+AC204+AC212</f>
        <v>0</v>
      </c>
      <c r="AD163" s="37">
        <f t="shared" si="1012"/>
        <v>407742.6</v>
      </c>
      <c r="AE163" s="37">
        <f>AE175+AE179+AE183+AE188+AE192+AE196+AE200+AE208+AE204+AE212</f>
        <v>0</v>
      </c>
      <c r="AF163" s="37">
        <f t="shared" si="1013"/>
        <v>407742.6</v>
      </c>
      <c r="AG163" s="37">
        <f>AG175+AG179+AG183+AG188+AG192+AG196+AG200+AG208+AG204+AG212</f>
        <v>0</v>
      </c>
      <c r="AH163" s="37">
        <f t="shared" si="1014"/>
        <v>407742.6</v>
      </c>
      <c r="AI163" s="37">
        <f>AI175+AI179+AI183+AI188+AI192+AI196+AI200+AI208+AI204+AI212</f>
        <v>0</v>
      </c>
      <c r="AJ163" s="37">
        <f t="shared" si="1015"/>
        <v>407742.6</v>
      </c>
      <c r="AK163" s="37">
        <f>AK175+AK179+AK183+AK188+AK192+AK196+AK200+AK208+AK204+AK212</f>
        <v>0</v>
      </c>
      <c r="AL163" s="37">
        <f t="shared" si="1016"/>
        <v>407742.6</v>
      </c>
      <c r="AM163" s="37">
        <f>AM175+AM179+AM183+AM188+AM192+AM196+AM200+AM208+AM204+AM212</f>
        <v>0</v>
      </c>
      <c r="AN163" s="37">
        <f t="shared" si="1017"/>
        <v>407742.6</v>
      </c>
      <c r="AO163" s="37">
        <f>AO175+AO179+AO183+AO188+AO192+AO196+AO200+AO208+AO204+AO212</f>
        <v>-318571.09999999998</v>
      </c>
      <c r="AP163" s="35">
        <f t="shared" si="1018"/>
        <v>89171.5</v>
      </c>
      <c r="AQ163" s="37">
        <f t="shared" ref="AQ163:BW163" si="1046">AQ175+AQ179+AQ183+AQ188+AQ192+AQ196+AQ200+AQ208+AQ204</f>
        <v>525000</v>
      </c>
      <c r="AR163" s="37">
        <f t="shared" ref="AR163:AT163" si="1047">AR175+AR179+AR183+AR188+AR192+AR196+AR200+AR208+AR204</f>
        <v>0</v>
      </c>
      <c r="AS163" s="37">
        <f t="shared" si="527"/>
        <v>525000</v>
      </c>
      <c r="AT163" s="37">
        <f t="shared" si="1047"/>
        <v>0</v>
      </c>
      <c r="AU163" s="37">
        <f t="shared" si="1021"/>
        <v>525000</v>
      </c>
      <c r="AV163" s="37">
        <f t="shared" ref="AV163:AX163" si="1048">AV175+AV179+AV183+AV188+AV192+AV196+AV200+AV208+AV204</f>
        <v>0</v>
      </c>
      <c r="AW163" s="37">
        <f t="shared" si="1022"/>
        <v>525000</v>
      </c>
      <c r="AX163" s="37">
        <f t="shared" si="1048"/>
        <v>0</v>
      </c>
      <c r="AY163" s="37">
        <f t="shared" si="1023"/>
        <v>525000</v>
      </c>
      <c r="AZ163" s="37">
        <f t="shared" ref="AZ163:BB163" si="1049">AZ175+AZ179+AZ183+AZ188+AZ192+AZ196+AZ200+AZ208+AZ204</f>
        <v>0</v>
      </c>
      <c r="BA163" s="37">
        <f t="shared" si="1024"/>
        <v>525000</v>
      </c>
      <c r="BB163" s="37">
        <f t="shared" si="1049"/>
        <v>0</v>
      </c>
      <c r="BC163" s="37">
        <f t="shared" si="1025"/>
        <v>525000</v>
      </c>
      <c r="BD163" s="37">
        <f t="shared" ref="BD163:BF163" si="1050">BD175+BD179+BD183+BD188+BD192+BD196+BD200+BD208+BD204</f>
        <v>88311.4</v>
      </c>
      <c r="BE163" s="37">
        <f t="shared" si="1026"/>
        <v>613311.4</v>
      </c>
      <c r="BF163" s="37">
        <f t="shared" si="1050"/>
        <v>0</v>
      </c>
      <c r="BG163" s="37">
        <f t="shared" si="1027"/>
        <v>613311.4</v>
      </c>
      <c r="BH163" s="37">
        <f t="shared" ref="BH163:BJ163" si="1051">BH175+BH179+BH183+BH188+BH192+BH196+BH200+BH208+BH204</f>
        <v>0</v>
      </c>
      <c r="BI163" s="37">
        <f t="shared" si="1028"/>
        <v>613311.4</v>
      </c>
      <c r="BJ163" s="37">
        <f t="shared" si="1051"/>
        <v>0</v>
      </c>
      <c r="BK163" s="37">
        <f t="shared" si="1029"/>
        <v>613311.4</v>
      </c>
      <c r="BL163" s="37">
        <f t="shared" ref="BL163:BN163" si="1052">BL175+BL179+BL183+BL188+BL192+BL196+BL200+BL208+BL204</f>
        <v>0</v>
      </c>
      <c r="BM163" s="37">
        <f t="shared" si="1030"/>
        <v>613311.4</v>
      </c>
      <c r="BN163" s="37">
        <f t="shared" si="1052"/>
        <v>0</v>
      </c>
      <c r="BO163" s="37">
        <f t="shared" si="1031"/>
        <v>613311.4</v>
      </c>
      <c r="BP163" s="37">
        <f t="shared" ref="BP163:BR163" si="1053">BP175+BP179+BP183+BP188+BP192+BP196+BP200+BP208+BP204</f>
        <v>0</v>
      </c>
      <c r="BQ163" s="37">
        <f t="shared" si="1032"/>
        <v>613311.4</v>
      </c>
      <c r="BR163" s="37">
        <f t="shared" si="1053"/>
        <v>0</v>
      </c>
      <c r="BS163" s="37">
        <f t="shared" si="1033"/>
        <v>613311.4</v>
      </c>
      <c r="BT163" s="37">
        <f t="shared" ref="BT163" si="1054">BT175+BT179+BT183+BT188+BT192+BT196+BT200+BT208+BT204</f>
        <v>-365025.3</v>
      </c>
      <c r="BU163" s="35">
        <f t="shared" si="1034"/>
        <v>248286.10000000003</v>
      </c>
      <c r="BV163" s="37">
        <f t="shared" si="1046"/>
        <v>1125000</v>
      </c>
      <c r="BW163" s="37">
        <f t="shared" si="1046"/>
        <v>0</v>
      </c>
      <c r="BX163" s="37">
        <f t="shared" si="528"/>
        <v>1125000</v>
      </c>
      <c r="BY163" s="37">
        <f t="shared" ref="BY163:CA163" si="1055">BY175+BY179+BY183+BY188+BY192+BY196+BY200+BY208+BY204</f>
        <v>0</v>
      </c>
      <c r="BZ163" s="37">
        <f t="shared" si="1035"/>
        <v>1125000</v>
      </c>
      <c r="CA163" s="37">
        <f t="shared" si="1055"/>
        <v>0</v>
      </c>
      <c r="CB163" s="37">
        <f t="shared" si="1036"/>
        <v>1125000</v>
      </c>
      <c r="CC163" s="37">
        <f t="shared" ref="CC163:CE163" si="1056">CC175+CC179+CC183+CC188+CC192+CC196+CC200+CC208+CC204</f>
        <v>0</v>
      </c>
      <c r="CD163" s="37">
        <f t="shared" si="1037"/>
        <v>1125000</v>
      </c>
      <c r="CE163" s="37">
        <f t="shared" si="1056"/>
        <v>0</v>
      </c>
      <c r="CF163" s="37">
        <f t="shared" si="1038"/>
        <v>1125000</v>
      </c>
      <c r="CG163" s="37">
        <f t="shared" ref="CG163:CI163" si="1057">CG175+CG179+CG183+CG188+CG192+CG196+CG200+CG208+CG204</f>
        <v>0</v>
      </c>
      <c r="CH163" s="37">
        <f t="shared" si="1039"/>
        <v>1125000</v>
      </c>
      <c r="CI163" s="37">
        <f t="shared" si="1057"/>
        <v>-2.9103830456733704E-11</v>
      </c>
      <c r="CJ163" s="37">
        <f t="shared" si="1040"/>
        <v>1125000</v>
      </c>
      <c r="CK163" s="37">
        <f t="shared" ref="CK163:CM163" si="1058">CK175+CK179+CK183+CK188+CK192+CK196+CK200+CK208+CK204</f>
        <v>0</v>
      </c>
      <c r="CL163" s="37">
        <f t="shared" si="1041"/>
        <v>1125000</v>
      </c>
      <c r="CM163" s="37">
        <f t="shared" si="1058"/>
        <v>0</v>
      </c>
      <c r="CN163" s="37">
        <f t="shared" si="1042"/>
        <v>1125000</v>
      </c>
      <c r="CO163" s="37">
        <f t="shared" ref="CO163:CQ163" si="1059">CO175+CO179+CO183+CO188+CO192+CO196+CO200+CO208+CO204</f>
        <v>0</v>
      </c>
      <c r="CP163" s="37">
        <f t="shared" si="1043"/>
        <v>1125000</v>
      </c>
      <c r="CQ163" s="37">
        <f t="shared" si="1059"/>
        <v>0</v>
      </c>
      <c r="CR163" s="37">
        <f t="shared" si="1044"/>
        <v>1125000</v>
      </c>
      <c r="CS163" s="37">
        <f t="shared" ref="CS163" si="1060">CS175+CS179+CS183+CS188+CS192+CS196+CS200+CS208+CS204</f>
        <v>-483099.8</v>
      </c>
      <c r="CT163" s="35">
        <f t="shared" si="1045"/>
        <v>641900.19999999995</v>
      </c>
      <c r="CU163" s="31"/>
      <c r="CV163" s="24"/>
      <c r="CW163" s="17"/>
    </row>
    <row r="164" spans="1:101" x14ac:dyDescent="0.3">
      <c r="A164" s="1"/>
      <c r="B164" s="59" t="s">
        <v>19</v>
      </c>
      <c r="C164" s="10"/>
      <c r="D164" s="36"/>
      <c r="E164" s="37"/>
      <c r="F164" s="37"/>
      <c r="G164" s="37"/>
      <c r="H164" s="37"/>
      <c r="I164" s="37"/>
      <c r="J164" s="37"/>
      <c r="K164" s="37">
        <f>K205</f>
        <v>0</v>
      </c>
      <c r="L164" s="37">
        <f t="shared" si="1003"/>
        <v>0</v>
      </c>
      <c r="M164" s="37">
        <f>M205</f>
        <v>0</v>
      </c>
      <c r="N164" s="37">
        <f t="shared" si="1004"/>
        <v>0</v>
      </c>
      <c r="O164" s="37">
        <f>O205</f>
        <v>256500</v>
      </c>
      <c r="P164" s="37">
        <f t="shared" si="1005"/>
        <v>256500</v>
      </c>
      <c r="Q164" s="37">
        <f>Q205</f>
        <v>0</v>
      </c>
      <c r="R164" s="37">
        <f t="shared" si="1006"/>
        <v>256500</v>
      </c>
      <c r="S164" s="37">
        <f>S205</f>
        <v>0</v>
      </c>
      <c r="T164" s="37">
        <f t="shared" si="1007"/>
        <v>256500</v>
      </c>
      <c r="U164" s="37">
        <f>U205</f>
        <v>0</v>
      </c>
      <c r="V164" s="37">
        <f t="shared" si="1008"/>
        <v>256500</v>
      </c>
      <c r="W164" s="37">
        <f>W205</f>
        <v>0</v>
      </c>
      <c r="X164" s="37">
        <f t="shared" si="1009"/>
        <v>256500</v>
      </c>
      <c r="Y164" s="37">
        <f>Y205</f>
        <v>0</v>
      </c>
      <c r="Z164" s="37">
        <f t="shared" si="1010"/>
        <v>256500</v>
      </c>
      <c r="AA164" s="37">
        <f>AA205</f>
        <v>0</v>
      </c>
      <c r="AB164" s="37">
        <f t="shared" si="1011"/>
        <v>256500</v>
      </c>
      <c r="AC164" s="37">
        <f>AC205</f>
        <v>0</v>
      </c>
      <c r="AD164" s="37">
        <f t="shared" si="1012"/>
        <v>256500</v>
      </c>
      <c r="AE164" s="37">
        <f>AE205</f>
        <v>0</v>
      </c>
      <c r="AF164" s="37">
        <f t="shared" si="1013"/>
        <v>256500</v>
      </c>
      <c r="AG164" s="37">
        <f>AG205</f>
        <v>0</v>
      </c>
      <c r="AH164" s="37">
        <f t="shared" si="1014"/>
        <v>256500</v>
      </c>
      <c r="AI164" s="37">
        <f>AI205</f>
        <v>0</v>
      </c>
      <c r="AJ164" s="37">
        <f t="shared" si="1015"/>
        <v>256500</v>
      </c>
      <c r="AK164" s="37">
        <f>AK205</f>
        <v>0</v>
      </c>
      <c r="AL164" s="37">
        <f t="shared" si="1016"/>
        <v>256500</v>
      </c>
      <c r="AM164" s="37">
        <f>AM205</f>
        <v>0</v>
      </c>
      <c r="AN164" s="37">
        <f t="shared" si="1017"/>
        <v>256500</v>
      </c>
      <c r="AO164" s="37">
        <f>AO205</f>
        <v>0</v>
      </c>
      <c r="AP164" s="35">
        <f t="shared" si="1018"/>
        <v>256500</v>
      </c>
      <c r="AQ164" s="37"/>
      <c r="AR164" s="37"/>
      <c r="AS164" s="37"/>
      <c r="AT164" s="37"/>
      <c r="AU164" s="37"/>
      <c r="AV164" s="37"/>
      <c r="AW164" s="37"/>
      <c r="AX164" s="37"/>
      <c r="AY164" s="37">
        <f t="shared" si="1023"/>
        <v>0</v>
      </c>
      <c r="AZ164" s="37"/>
      <c r="BA164" s="37">
        <f t="shared" si="1024"/>
        <v>0</v>
      </c>
      <c r="BB164" s="37"/>
      <c r="BC164" s="37">
        <f t="shared" si="1025"/>
        <v>0</v>
      </c>
      <c r="BD164" s="37"/>
      <c r="BE164" s="37">
        <f t="shared" si="1026"/>
        <v>0</v>
      </c>
      <c r="BF164" s="37"/>
      <c r="BG164" s="37">
        <f t="shared" si="1027"/>
        <v>0</v>
      </c>
      <c r="BH164" s="37"/>
      <c r="BI164" s="37">
        <f t="shared" si="1028"/>
        <v>0</v>
      </c>
      <c r="BJ164" s="37"/>
      <c r="BK164" s="37">
        <f t="shared" si="1029"/>
        <v>0</v>
      </c>
      <c r="BL164" s="37"/>
      <c r="BM164" s="37">
        <f t="shared" si="1030"/>
        <v>0</v>
      </c>
      <c r="BN164" s="37"/>
      <c r="BO164" s="37">
        <f t="shared" si="1031"/>
        <v>0</v>
      </c>
      <c r="BP164" s="37"/>
      <c r="BQ164" s="37">
        <f t="shared" si="1032"/>
        <v>0</v>
      </c>
      <c r="BR164" s="37"/>
      <c r="BS164" s="37">
        <f t="shared" si="1033"/>
        <v>0</v>
      </c>
      <c r="BT164" s="37"/>
      <c r="BU164" s="35">
        <f t="shared" si="1034"/>
        <v>0</v>
      </c>
      <c r="BV164" s="37"/>
      <c r="BW164" s="37"/>
      <c r="BX164" s="37"/>
      <c r="BY164" s="37"/>
      <c r="BZ164" s="37"/>
      <c r="CA164" s="37"/>
      <c r="CB164" s="37"/>
      <c r="CC164" s="37"/>
      <c r="CD164" s="37">
        <f t="shared" si="1037"/>
        <v>0</v>
      </c>
      <c r="CE164" s="37"/>
      <c r="CF164" s="37">
        <f t="shared" si="1038"/>
        <v>0</v>
      </c>
      <c r="CG164" s="37"/>
      <c r="CH164" s="37">
        <f t="shared" si="1039"/>
        <v>0</v>
      </c>
      <c r="CI164" s="37"/>
      <c r="CJ164" s="37">
        <f t="shared" si="1040"/>
        <v>0</v>
      </c>
      <c r="CK164" s="37"/>
      <c r="CL164" s="37">
        <f t="shared" si="1041"/>
        <v>0</v>
      </c>
      <c r="CM164" s="37"/>
      <c r="CN164" s="37">
        <f t="shared" si="1042"/>
        <v>0</v>
      </c>
      <c r="CO164" s="37"/>
      <c r="CP164" s="37">
        <f t="shared" si="1043"/>
        <v>0</v>
      </c>
      <c r="CQ164" s="37"/>
      <c r="CR164" s="37">
        <f t="shared" si="1044"/>
        <v>0</v>
      </c>
      <c r="CS164" s="37"/>
      <c r="CT164" s="35">
        <f t="shared" si="1045"/>
        <v>0</v>
      </c>
      <c r="CU164" s="31"/>
      <c r="CV164" s="24"/>
      <c r="CW164" s="17"/>
    </row>
    <row r="165" spans="1:101" ht="56.25" x14ac:dyDescent="0.3">
      <c r="A165" s="1" t="s">
        <v>164</v>
      </c>
      <c r="B165" s="59" t="s">
        <v>105</v>
      </c>
      <c r="C165" s="6" t="s">
        <v>106</v>
      </c>
      <c r="D165" s="34">
        <v>11495</v>
      </c>
      <c r="E165" s="35"/>
      <c r="F165" s="35">
        <f t="shared" si="526"/>
        <v>11495</v>
      </c>
      <c r="G165" s="35"/>
      <c r="H165" s="35">
        <f t="shared" si="1001"/>
        <v>11495</v>
      </c>
      <c r="I165" s="35"/>
      <c r="J165" s="35">
        <f t="shared" si="1002"/>
        <v>11495</v>
      </c>
      <c r="K165" s="35"/>
      <c r="L165" s="35">
        <f t="shared" si="1003"/>
        <v>11495</v>
      </c>
      <c r="M165" s="35"/>
      <c r="N165" s="35">
        <f t="shared" si="1004"/>
        <v>11495</v>
      </c>
      <c r="O165" s="78"/>
      <c r="P165" s="35">
        <f t="shared" si="1005"/>
        <v>11495</v>
      </c>
      <c r="Q165" s="35"/>
      <c r="R165" s="35">
        <f t="shared" si="1006"/>
        <v>11495</v>
      </c>
      <c r="S165" s="35"/>
      <c r="T165" s="35">
        <f t="shared" si="1007"/>
        <v>11495</v>
      </c>
      <c r="U165" s="35"/>
      <c r="V165" s="35">
        <f t="shared" si="1008"/>
        <v>11495</v>
      </c>
      <c r="W165" s="35"/>
      <c r="X165" s="35">
        <f t="shared" si="1009"/>
        <v>11495</v>
      </c>
      <c r="Y165" s="35"/>
      <c r="Z165" s="35">
        <f t="shared" si="1010"/>
        <v>11495</v>
      </c>
      <c r="AA165" s="35"/>
      <c r="AB165" s="35">
        <f t="shared" si="1011"/>
        <v>11495</v>
      </c>
      <c r="AC165" s="35"/>
      <c r="AD165" s="35">
        <f t="shared" si="1012"/>
        <v>11495</v>
      </c>
      <c r="AE165" s="35"/>
      <c r="AF165" s="35">
        <f t="shared" si="1013"/>
        <v>11495</v>
      </c>
      <c r="AG165" s="35"/>
      <c r="AH165" s="35">
        <f t="shared" si="1014"/>
        <v>11495</v>
      </c>
      <c r="AI165" s="35"/>
      <c r="AJ165" s="35">
        <f t="shared" si="1015"/>
        <v>11495</v>
      </c>
      <c r="AK165" s="35"/>
      <c r="AL165" s="35">
        <f t="shared" si="1016"/>
        <v>11495</v>
      </c>
      <c r="AM165" s="35"/>
      <c r="AN165" s="35">
        <f t="shared" si="1017"/>
        <v>11495</v>
      </c>
      <c r="AO165" s="46"/>
      <c r="AP165" s="35">
        <f t="shared" si="1018"/>
        <v>11495</v>
      </c>
      <c r="AQ165" s="35">
        <v>0</v>
      </c>
      <c r="AR165" s="35"/>
      <c r="AS165" s="35">
        <f t="shared" si="527"/>
        <v>0</v>
      </c>
      <c r="AT165" s="35"/>
      <c r="AU165" s="35">
        <f t="shared" si="1021"/>
        <v>0</v>
      </c>
      <c r="AV165" s="35"/>
      <c r="AW165" s="35">
        <f t="shared" si="1022"/>
        <v>0</v>
      </c>
      <c r="AX165" s="35"/>
      <c r="AY165" s="35">
        <f t="shared" si="1023"/>
        <v>0</v>
      </c>
      <c r="AZ165" s="35"/>
      <c r="BA165" s="35">
        <f t="shared" si="1024"/>
        <v>0</v>
      </c>
      <c r="BB165" s="35"/>
      <c r="BC165" s="35">
        <f t="shared" si="1025"/>
        <v>0</v>
      </c>
      <c r="BD165" s="35"/>
      <c r="BE165" s="35">
        <f t="shared" si="1026"/>
        <v>0</v>
      </c>
      <c r="BF165" s="35"/>
      <c r="BG165" s="35">
        <f t="shared" si="1027"/>
        <v>0</v>
      </c>
      <c r="BH165" s="35"/>
      <c r="BI165" s="35">
        <f t="shared" si="1028"/>
        <v>0</v>
      </c>
      <c r="BJ165" s="35"/>
      <c r="BK165" s="35">
        <f t="shared" si="1029"/>
        <v>0</v>
      </c>
      <c r="BL165" s="35"/>
      <c r="BM165" s="35">
        <f t="shared" si="1030"/>
        <v>0</v>
      </c>
      <c r="BN165" s="35"/>
      <c r="BO165" s="35">
        <f t="shared" si="1031"/>
        <v>0</v>
      </c>
      <c r="BP165" s="35"/>
      <c r="BQ165" s="35">
        <f t="shared" si="1032"/>
        <v>0</v>
      </c>
      <c r="BR165" s="35"/>
      <c r="BS165" s="35">
        <f t="shared" si="1033"/>
        <v>0</v>
      </c>
      <c r="BT165" s="46"/>
      <c r="BU165" s="35">
        <f t="shared" si="1034"/>
        <v>0</v>
      </c>
      <c r="BV165" s="35">
        <v>0</v>
      </c>
      <c r="BW165" s="35"/>
      <c r="BX165" s="35">
        <f t="shared" si="528"/>
        <v>0</v>
      </c>
      <c r="BY165" s="35"/>
      <c r="BZ165" s="35">
        <f t="shared" si="1035"/>
        <v>0</v>
      </c>
      <c r="CA165" s="35"/>
      <c r="CB165" s="35">
        <f t="shared" si="1036"/>
        <v>0</v>
      </c>
      <c r="CC165" s="35"/>
      <c r="CD165" s="35">
        <f t="shared" si="1037"/>
        <v>0</v>
      </c>
      <c r="CE165" s="35"/>
      <c r="CF165" s="35">
        <f t="shared" si="1038"/>
        <v>0</v>
      </c>
      <c r="CG165" s="35"/>
      <c r="CH165" s="35">
        <f t="shared" si="1039"/>
        <v>0</v>
      </c>
      <c r="CI165" s="35"/>
      <c r="CJ165" s="35">
        <f t="shared" si="1040"/>
        <v>0</v>
      </c>
      <c r="CK165" s="35"/>
      <c r="CL165" s="35">
        <f t="shared" si="1041"/>
        <v>0</v>
      </c>
      <c r="CM165" s="35"/>
      <c r="CN165" s="35">
        <f t="shared" si="1042"/>
        <v>0</v>
      </c>
      <c r="CO165" s="35"/>
      <c r="CP165" s="35">
        <f t="shared" si="1043"/>
        <v>0</v>
      </c>
      <c r="CQ165" s="35"/>
      <c r="CR165" s="35">
        <f t="shared" si="1044"/>
        <v>0</v>
      </c>
      <c r="CS165" s="46"/>
      <c r="CT165" s="35">
        <f t="shared" si="1045"/>
        <v>0</v>
      </c>
      <c r="CU165" s="29" t="s">
        <v>259</v>
      </c>
      <c r="CW165" s="11"/>
    </row>
    <row r="166" spans="1:101" ht="56.25" x14ac:dyDescent="0.3">
      <c r="A166" s="1" t="s">
        <v>165</v>
      </c>
      <c r="B166" s="59" t="s">
        <v>107</v>
      </c>
      <c r="C166" s="10" t="s">
        <v>106</v>
      </c>
      <c r="D166" s="34">
        <v>5820.5</v>
      </c>
      <c r="E166" s="35"/>
      <c r="F166" s="35">
        <f t="shared" si="526"/>
        <v>5820.5</v>
      </c>
      <c r="G166" s="35"/>
      <c r="H166" s="35">
        <f t="shared" si="1001"/>
        <v>5820.5</v>
      </c>
      <c r="I166" s="35"/>
      <c r="J166" s="35">
        <f t="shared" si="1002"/>
        <v>5820.5</v>
      </c>
      <c r="K166" s="35"/>
      <c r="L166" s="35">
        <f t="shared" si="1003"/>
        <v>5820.5</v>
      </c>
      <c r="M166" s="35"/>
      <c r="N166" s="35">
        <f t="shared" si="1004"/>
        <v>5820.5</v>
      </c>
      <c r="O166" s="78"/>
      <c r="P166" s="35">
        <f t="shared" si="1005"/>
        <v>5820.5</v>
      </c>
      <c r="Q166" s="35"/>
      <c r="R166" s="35">
        <f t="shared" si="1006"/>
        <v>5820.5</v>
      </c>
      <c r="S166" s="35"/>
      <c r="T166" s="35">
        <f t="shared" si="1007"/>
        <v>5820.5</v>
      </c>
      <c r="U166" s="35"/>
      <c r="V166" s="35">
        <f t="shared" si="1008"/>
        <v>5820.5</v>
      </c>
      <c r="W166" s="35"/>
      <c r="X166" s="35">
        <f t="shared" si="1009"/>
        <v>5820.5</v>
      </c>
      <c r="Y166" s="35"/>
      <c r="Z166" s="35">
        <f t="shared" si="1010"/>
        <v>5820.5</v>
      </c>
      <c r="AA166" s="35">
        <v>-2580.8359999999998</v>
      </c>
      <c r="AB166" s="35">
        <f t="shared" si="1011"/>
        <v>3239.6640000000002</v>
      </c>
      <c r="AC166" s="35"/>
      <c r="AD166" s="35">
        <f t="shared" si="1012"/>
        <v>3239.6640000000002</v>
      </c>
      <c r="AE166" s="35"/>
      <c r="AF166" s="35">
        <f t="shared" si="1013"/>
        <v>3239.6640000000002</v>
      </c>
      <c r="AG166" s="35"/>
      <c r="AH166" s="35">
        <f t="shared" si="1014"/>
        <v>3239.6640000000002</v>
      </c>
      <c r="AI166" s="35"/>
      <c r="AJ166" s="35">
        <f t="shared" si="1015"/>
        <v>3239.6640000000002</v>
      </c>
      <c r="AK166" s="35"/>
      <c r="AL166" s="35">
        <f t="shared" si="1016"/>
        <v>3239.6640000000002</v>
      </c>
      <c r="AM166" s="35"/>
      <c r="AN166" s="35">
        <f t="shared" si="1017"/>
        <v>3239.6640000000002</v>
      </c>
      <c r="AO166" s="46"/>
      <c r="AP166" s="35">
        <f t="shared" si="1018"/>
        <v>3239.6640000000002</v>
      </c>
      <c r="AQ166" s="35">
        <v>0</v>
      </c>
      <c r="AR166" s="35"/>
      <c r="AS166" s="35">
        <f t="shared" si="527"/>
        <v>0</v>
      </c>
      <c r="AT166" s="35"/>
      <c r="AU166" s="35">
        <f t="shared" si="1021"/>
        <v>0</v>
      </c>
      <c r="AV166" s="35"/>
      <c r="AW166" s="35">
        <f t="shared" si="1022"/>
        <v>0</v>
      </c>
      <c r="AX166" s="35"/>
      <c r="AY166" s="35">
        <f t="shared" si="1023"/>
        <v>0</v>
      </c>
      <c r="AZ166" s="35"/>
      <c r="BA166" s="35">
        <f t="shared" si="1024"/>
        <v>0</v>
      </c>
      <c r="BB166" s="35"/>
      <c r="BC166" s="35">
        <f t="shared" si="1025"/>
        <v>0</v>
      </c>
      <c r="BD166" s="35"/>
      <c r="BE166" s="35">
        <f t="shared" si="1026"/>
        <v>0</v>
      </c>
      <c r="BF166" s="35"/>
      <c r="BG166" s="35">
        <f t="shared" si="1027"/>
        <v>0</v>
      </c>
      <c r="BH166" s="35"/>
      <c r="BI166" s="35">
        <f t="shared" si="1028"/>
        <v>0</v>
      </c>
      <c r="BJ166" s="35"/>
      <c r="BK166" s="35">
        <f t="shared" si="1029"/>
        <v>0</v>
      </c>
      <c r="BL166" s="35"/>
      <c r="BM166" s="35">
        <f t="shared" si="1030"/>
        <v>0</v>
      </c>
      <c r="BN166" s="35"/>
      <c r="BO166" s="35">
        <f t="shared" si="1031"/>
        <v>0</v>
      </c>
      <c r="BP166" s="35"/>
      <c r="BQ166" s="35">
        <f t="shared" si="1032"/>
        <v>0</v>
      </c>
      <c r="BR166" s="35"/>
      <c r="BS166" s="35">
        <f t="shared" si="1033"/>
        <v>0</v>
      </c>
      <c r="BT166" s="46"/>
      <c r="BU166" s="35">
        <f t="shared" si="1034"/>
        <v>0</v>
      </c>
      <c r="BV166" s="35">
        <v>0</v>
      </c>
      <c r="BW166" s="35"/>
      <c r="BX166" s="35">
        <f t="shared" si="528"/>
        <v>0</v>
      </c>
      <c r="BY166" s="35"/>
      <c r="BZ166" s="35">
        <f t="shared" si="1035"/>
        <v>0</v>
      </c>
      <c r="CA166" s="35"/>
      <c r="CB166" s="35">
        <f t="shared" si="1036"/>
        <v>0</v>
      </c>
      <c r="CC166" s="35"/>
      <c r="CD166" s="35">
        <f t="shared" si="1037"/>
        <v>0</v>
      </c>
      <c r="CE166" s="35"/>
      <c r="CF166" s="35">
        <f t="shared" si="1038"/>
        <v>0</v>
      </c>
      <c r="CG166" s="35"/>
      <c r="CH166" s="35">
        <f t="shared" si="1039"/>
        <v>0</v>
      </c>
      <c r="CI166" s="35"/>
      <c r="CJ166" s="35">
        <f t="shared" si="1040"/>
        <v>0</v>
      </c>
      <c r="CK166" s="35"/>
      <c r="CL166" s="35">
        <f t="shared" si="1041"/>
        <v>0</v>
      </c>
      <c r="CM166" s="35"/>
      <c r="CN166" s="35">
        <f t="shared" si="1042"/>
        <v>0</v>
      </c>
      <c r="CO166" s="35"/>
      <c r="CP166" s="35">
        <f t="shared" si="1043"/>
        <v>0</v>
      </c>
      <c r="CQ166" s="35"/>
      <c r="CR166" s="35">
        <f t="shared" si="1044"/>
        <v>0</v>
      </c>
      <c r="CS166" s="46"/>
      <c r="CT166" s="35">
        <f t="shared" si="1045"/>
        <v>0</v>
      </c>
      <c r="CU166" s="29" t="s">
        <v>260</v>
      </c>
      <c r="CW166" s="11"/>
    </row>
    <row r="167" spans="1:101" ht="56.25" x14ac:dyDescent="0.3">
      <c r="A167" s="1" t="s">
        <v>166</v>
      </c>
      <c r="B167" s="59" t="s">
        <v>108</v>
      </c>
      <c r="C167" s="2" t="s">
        <v>106</v>
      </c>
      <c r="D167" s="34">
        <v>18000</v>
      </c>
      <c r="E167" s="35"/>
      <c r="F167" s="35">
        <f t="shared" si="526"/>
        <v>18000</v>
      </c>
      <c r="G167" s="35"/>
      <c r="H167" s="35">
        <f t="shared" si="1001"/>
        <v>18000</v>
      </c>
      <c r="I167" s="35"/>
      <c r="J167" s="35">
        <f t="shared" si="1002"/>
        <v>18000</v>
      </c>
      <c r="K167" s="35"/>
      <c r="L167" s="35">
        <f t="shared" si="1003"/>
        <v>18000</v>
      </c>
      <c r="M167" s="35"/>
      <c r="N167" s="35">
        <f t="shared" si="1004"/>
        <v>18000</v>
      </c>
      <c r="O167" s="78">
        <v>-18000</v>
      </c>
      <c r="P167" s="35">
        <f t="shared" si="1005"/>
        <v>0</v>
      </c>
      <c r="Q167" s="35"/>
      <c r="R167" s="35">
        <f t="shared" si="1006"/>
        <v>0</v>
      </c>
      <c r="S167" s="35"/>
      <c r="T167" s="35">
        <f t="shared" si="1007"/>
        <v>0</v>
      </c>
      <c r="U167" s="35"/>
      <c r="V167" s="35">
        <f t="shared" si="1008"/>
        <v>0</v>
      </c>
      <c r="W167" s="35"/>
      <c r="X167" s="35">
        <f t="shared" si="1009"/>
        <v>0</v>
      </c>
      <c r="Y167" s="35"/>
      <c r="Z167" s="35">
        <f t="shared" si="1010"/>
        <v>0</v>
      </c>
      <c r="AA167" s="35"/>
      <c r="AB167" s="35">
        <f t="shared" si="1011"/>
        <v>0</v>
      </c>
      <c r="AC167" s="35"/>
      <c r="AD167" s="35">
        <f t="shared" si="1012"/>
        <v>0</v>
      </c>
      <c r="AE167" s="35"/>
      <c r="AF167" s="35">
        <f t="shared" si="1013"/>
        <v>0</v>
      </c>
      <c r="AG167" s="35"/>
      <c r="AH167" s="35">
        <f t="shared" si="1014"/>
        <v>0</v>
      </c>
      <c r="AI167" s="35"/>
      <c r="AJ167" s="35">
        <f t="shared" si="1015"/>
        <v>0</v>
      </c>
      <c r="AK167" s="35"/>
      <c r="AL167" s="35">
        <f t="shared" si="1016"/>
        <v>0</v>
      </c>
      <c r="AM167" s="35"/>
      <c r="AN167" s="35">
        <f t="shared" si="1017"/>
        <v>0</v>
      </c>
      <c r="AO167" s="46"/>
      <c r="AP167" s="35">
        <f t="shared" si="1018"/>
        <v>0</v>
      </c>
      <c r="AQ167" s="35">
        <v>0</v>
      </c>
      <c r="AR167" s="35"/>
      <c r="AS167" s="35">
        <f t="shared" si="527"/>
        <v>0</v>
      </c>
      <c r="AT167" s="35"/>
      <c r="AU167" s="35">
        <f t="shared" si="1021"/>
        <v>0</v>
      </c>
      <c r="AV167" s="35"/>
      <c r="AW167" s="35">
        <f t="shared" si="1022"/>
        <v>0</v>
      </c>
      <c r="AX167" s="35"/>
      <c r="AY167" s="35">
        <f t="shared" si="1023"/>
        <v>0</v>
      </c>
      <c r="AZ167" s="35">
        <v>18000</v>
      </c>
      <c r="BA167" s="35">
        <f t="shared" si="1024"/>
        <v>18000</v>
      </c>
      <c r="BB167" s="35"/>
      <c r="BC167" s="35">
        <f t="shared" si="1025"/>
        <v>18000</v>
      </c>
      <c r="BD167" s="35"/>
      <c r="BE167" s="35">
        <f t="shared" si="1026"/>
        <v>18000</v>
      </c>
      <c r="BF167" s="35"/>
      <c r="BG167" s="35">
        <f t="shared" si="1027"/>
        <v>18000</v>
      </c>
      <c r="BH167" s="35"/>
      <c r="BI167" s="35">
        <f t="shared" si="1028"/>
        <v>18000</v>
      </c>
      <c r="BJ167" s="35"/>
      <c r="BK167" s="35">
        <f t="shared" si="1029"/>
        <v>18000</v>
      </c>
      <c r="BL167" s="35"/>
      <c r="BM167" s="35">
        <f t="shared" si="1030"/>
        <v>18000</v>
      </c>
      <c r="BN167" s="35"/>
      <c r="BO167" s="35">
        <f t="shared" si="1031"/>
        <v>18000</v>
      </c>
      <c r="BP167" s="35"/>
      <c r="BQ167" s="35">
        <f t="shared" si="1032"/>
        <v>18000</v>
      </c>
      <c r="BR167" s="35"/>
      <c r="BS167" s="35">
        <f t="shared" si="1033"/>
        <v>18000</v>
      </c>
      <c r="BT167" s="46"/>
      <c r="BU167" s="35">
        <f t="shared" si="1034"/>
        <v>18000</v>
      </c>
      <c r="BV167" s="35">
        <v>180000</v>
      </c>
      <c r="BW167" s="35"/>
      <c r="BX167" s="35">
        <f t="shared" si="528"/>
        <v>180000</v>
      </c>
      <c r="BY167" s="35"/>
      <c r="BZ167" s="35">
        <f t="shared" si="1035"/>
        <v>180000</v>
      </c>
      <c r="CA167" s="35"/>
      <c r="CB167" s="35">
        <f t="shared" si="1036"/>
        <v>180000</v>
      </c>
      <c r="CC167" s="35"/>
      <c r="CD167" s="35">
        <f t="shared" si="1037"/>
        <v>180000</v>
      </c>
      <c r="CE167" s="35"/>
      <c r="CF167" s="35">
        <f t="shared" si="1038"/>
        <v>180000</v>
      </c>
      <c r="CG167" s="35"/>
      <c r="CH167" s="35">
        <f t="shared" si="1039"/>
        <v>180000</v>
      </c>
      <c r="CI167" s="35"/>
      <c r="CJ167" s="35">
        <f t="shared" si="1040"/>
        <v>180000</v>
      </c>
      <c r="CK167" s="35"/>
      <c r="CL167" s="35">
        <f t="shared" si="1041"/>
        <v>180000</v>
      </c>
      <c r="CM167" s="35"/>
      <c r="CN167" s="35">
        <f t="shared" si="1042"/>
        <v>180000</v>
      </c>
      <c r="CO167" s="35"/>
      <c r="CP167" s="35">
        <f t="shared" si="1043"/>
        <v>180000</v>
      </c>
      <c r="CQ167" s="35"/>
      <c r="CR167" s="35">
        <f t="shared" si="1044"/>
        <v>180000</v>
      </c>
      <c r="CS167" s="46"/>
      <c r="CT167" s="35">
        <f t="shared" si="1045"/>
        <v>180000</v>
      </c>
      <c r="CU167" s="30" t="s">
        <v>261</v>
      </c>
      <c r="CW167" s="11"/>
    </row>
    <row r="168" spans="1:101" ht="56.25" x14ac:dyDescent="0.3">
      <c r="A168" s="1" t="s">
        <v>167</v>
      </c>
      <c r="B168" s="59" t="s">
        <v>109</v>
      </c>
      <c r="C168" s="10" t="s">
        <v>106</v>
      </c>
      <c r="D168" s="34">
        <v>0</v>
      </c>
      <c r="E168" s="35"/>
      <c r="F168" s="35">
        <f t="shared" si="526"/>
        <v>0</v>
      </c>
      <c r="G168" s="35"/>
      <c r="H168" s="35">
        <f t="shared" si="1001"/>
        <v>0</v>
      </c>
      <c r="I168" s="35"/>
      <c r="J168" s="35">
        <f t="shared" si="1002"/>
        <v>0</v>
      </c>
      <c r="K168" s="35"/>
      <c r="L168" s="35">
        <f t="shared" si="1003"/>
        <v>0</v>
      </c>
      <c r="M168" s="35"/>
      <c r="N168" s="35">
        <f t="shared" si="1004"/>
        <v>0</v>
      </c>
      <c r="O168" s="78"/>
      <c r="P168" s="35">
        <f t="shared" si="1005"/>
        <v>0</v>
      </c>
      <c r="Q168" s="35"/>
      <c r="R168" s="35">
        <f t="shared" si="1006"/>
        <v>0</v>
      </c>
      <c r="S168" s="35"/>
      <c r="T168" s="35">
        <f t="shared" si="1007"/>
        <v>0</v>
      </c>
      <c r="U168" s="35"/>
      <c r="V168" s="35">
        <f t="shared" si="1008"/>
        <v>0</v>
      </c>
      <c r="W168" s="35"/>
      <c r="X168" s="35">
        <f t="shared" si="1009"/>
        <v>0</v>
      </c>
      <c r="Y168" s="35"/>
      <c r="Z168" s="35">
        <f t="shared" si="1010"/>
        <v>0</v>
      </c>
      <c r="AA168" s="35"/>
      <c r="AB168" s="35">
        <f t="shared" si="1011"/>
        <v>0</v>
      </c>
      <c r="AC168" s="35"/>
      <c r="AD168" s="35">
        <f t="shared" si="1012"/>
        <v>0</v>
      </c>
      <c r="AE168" s="35"/>
      <c r="AF168" s="35">
        <f t="shared" si="1013"/>
        <v>0</v>
      </c>
      <c r="AG168" s="35"/>
      <c r="AH168" s="35">
        <f t="shared" si="1014"/>
        <v>0</v>
      </c>
      <c r="AI168" s="35"/>
      <c r="AJ168" s="35">
        <f t="shared" si="1015"/>
        <v>0</v>
      </c>
      <c r="AK168" s="35"/>
      <c r="AL168" s="35">
        <f t="shared" si="1016"/>
        <v>0</v>
      </c>
      <c r="AM168" s="35"/>
      <c r="AN168" s="35">
        <f t="shared" si="1017"/>
        <v>0</v>
      </c>
      <c r="AO168" s="46"/>
      <c r="AP168" s="35">
        <f t="shared" si="1018"/>
        <v>0</v>
      </c>
      <c r="AQ168" s="35">
        <v>7202.2</v>
      </c>
      <c r="AR168" s="35"/>
      <c r="AS168" s="35">
        <f t="shared" si="527"/>
        <v>7202.2</v>
      </c>
      <c r="AT168" s="35"/>
      <c r="AU168" s="35">
        <f t="shared" si="1021"/>
        <v>7202.2</v>
      </c>
      <c r="AV168" s="35"/>
      <c r="AW168" s="35">
        <f t="shared" si="1022"/>
        <v>7202.2</v>
      </c>
      <c r="AX168" s="35"/>
      <c r="AY168" s="35">
        <f t="shared" si="1023"/>
        <v>7202.2</v>
      </c>
      <c r="AZ168" s="35"/>
      <c r="BA168" s="35">
        <f t="shared" si="1024"/>
        <v>7202.2</v>
      </c>
      <c r="BB168" s="35"/>
      <c r="BC168" s="35">
        <f t="shared" si="1025"/>
        <v>7202.2</v>
      </c>
      <c r="BD168" s="35"/>
      <c r="BE168" s="35">
        <f t="shared" si="1026"/>
        <v>7202.2</v>
      </c>
      <c r="BF168" s="35"/>
      <c r="BG168" s="35">
        <f t="shared" si="1027"/>
        <v>7202.2</v>
      </c>
      <c r="BH168" s="35"/>
      <c r="BI168" s="35">
        <f t="shared" si="1028"/>
        <v>7202.2</v>
      </c>
      <c r="BJ168" s="35"/>
      <c r="BK168" s="35">
        <f t="shared" si="1029"/>
        <v>7202.2</v>
      </c>
      <c r="BL168" s="35"/>
      <c r="BM168" s="35">
        <f t="shared" si="1030"/>
        <v>7202.2</v>
      </c>
      <c r="BN168" s="35"/>
      <c r="BO168" s="35">
        <f t="shared" si="1031"/>
        <v>7202.2</v>
      </c>
      <c r="BP168" s="35"/>
      <c r="BQ168" s="35">
        <f t="shared" si="1032"/>
        <v>7202.2</v>
      </c>
      <c r="BR168" s="35"/>
      <c r="BS168" s="35">
        <f t="shared" si="1033"/>
        <v>7202.2</v>
      </c>
      <c r="BT168" s="46"/>
      <c r="BU168" s="35">
        <f t="shared" si="1034"/>
        <v>7202.2</v>
      </c>
      <c r="BV168" s="35">
        <v>0</v>
      </c>
      <c r="BW168" s="35"/>
      <c r="BX168" s="35">
        <f t="shared" si="528"/>
        <v>0</v>
      </c>
      <c r="BY168" s="35"/>
      <c r="BZ168" s="35">
        <f t="shared" si="1035"/>
        <v>0</v>
      </c>
      <c r="CA168" s="35"/>
      <c r="CB168" s="35">
        <f t="shared" si="1036"/>
        <v>0</v>
      </c>
      <c r="CC168" s="35"/>
      <c r="CD168" s="35">
        <f t="shared" si="1037"/>
        <v>0</v>
      </c>
      <c r="CE168" s="35"/>
      <c r="CF168" s="35">
        <f t="shared" si="1038"/>
        <v>0</v>
      </c>
      <c r="CG168" s="35"/>
      <c r="CH168" s="35">
        <f t="shared" si="1039"/>
        <v>0</v>
      </c>
      <c r="CI168" s="35"/>
      <c r="CJ168" s="35">
        <f t="shared" si="1040"/>
        <v>0</v>
      </c>
      <c r="CK168" s="35"/>
      <c r="CL168" s="35">
        <f t="shared" si="1041"/>
        <v>0</v>
      </c>
      <c r="CM168" s="35"/>
      <c r="CN168" s="35">
        <f t="shared" si="1042"/>
        <v>0</v>
      </c>
      <c r="CO168" s="35"/>
      <c r="CP168" s="35">
        <f t="shared" si="1043"/>
        <v>0</v>
      </c>
      <c r="CQ168" s="35"/>
      <c r="CR168" s="35">
        <f t="shared" si="1044"/>
        <v>0</v>
      </c>
      <c r="CS168" s="46"/>
      <c r="CT168" s="35">
        <f t="shared" si="1045"/>
        <v>0</v>
      </c>
      <c r="CU168" s="29" t="s">
        <v>262</v>
      </c>
      <c r="CW168" s="11"/>
    </row>
    <row r="169" spans="1:101" ht="56.25" x14ac:dyDescent="0.3">
      <c r="A169" s="1" t="s">
        <v>168</v>
      </c>
      <c r="B169" s="59" t="s">
        <v>110</v>
      </c>
      <c r="C169" s="6" t="s">
        <v>106</v>
      </c>
      <c r="D169" s="34">
        <v>0</v>
      </c>
      <c r="E169" s="35"/>
      <c r="F169" s="35">
        <f t="shared" si="526"/>
        <v>0</v>
      </c>
      <c r="G169" s="35"/>
      <c r="H169" s="35">
        <f t="shared" si="1001"/>
        <v>0</v>
      </c>
      <c r="I169" s="35"/>
      <c r="J169" s="35">
        <f t="shared" si="1002"/>
        <v>0</v>
      </c>
      <c r="K169" s="35"/>
      <c r="L169" s="35">
        <f t="shared" si="1003"/>
        <v>0</v>
      </c>
      <c r="M169" s="35"/>
      <c r="N169" s="35">
        <f t="shared" si="1004"/>
        <v>0</v>
      </c>
      <c r="O169" s="78"/>
      <c r="P169" s="35">
        <f t="shared" si="1005"/>
        <v>0</v>
      </c>
      <c r="Q169" s="35"/>
      <c r="R169" s="35">
        <f t="shared" si="1006"/>
        <v>0</v>
      </c>
      <c r="S169" s="35"/>
      <c r="T169" s="35">
        <f t="shared" si="1007"/>
        <v>0</v>
      </c>
      <c r="U169" s="35"/>
      <c r="V169" s="35">
        <f t="shared" si="1008"/>
        <v>0</v>
      </c>
      <c r="W169" s="35"/>
      <c r="X169" s="35">
        <f t="shared" si="1009"/>
        <v>0</v>
      </c>
      <c r="Y169" s="35"/>
      <c r="Z169" s="35">
        <f t="shared" si="1010"/>
        <v>0</v>
      </c>
      <c r="AA169" s="35"/>
      <c r="AB169" s="35">
        <f t="shared" si="1011"/>
        <v>0</v>
      </c>
      <c r="AC169" s="35"/>
      <c r="AD169" s="35">
        <f t="shared" si="1012"/>
        <v>0</v>
      </c>
      <c r="AE169" s="35"/>
      <c r="AF169" s="35">
        <f t="shared" si="1013"/>
        <v>0</v>
      </c>
      <c r="AG169" s="35"/>
      <c r="AH169" s="35">
        <f t="shared" si="1014"/>
        <v>0</v>
      </c>
      <c r="AI169" s="35"/>
      <c r="AJ169" s="35">
        <f t="shared" si="1015"/>
        <v>0</v>
      </c>
      <c r="AK169" s="35"/>
      <c r="AL169" s="35">
        <f t="shared" si="1016"/>
        <v>0</v>
      </c>
      <c r="AM169" s="35"/>
      <c r="AN169" s="35">
        <f t="shared" si="1017"/>
        <v>0</v>
      </c>
      <c r="AO169" s="46"/>
      <c r="AP169" s="35">
        <f t="shared" si="1018"/>
        <v>0</v>
      </c>
      <c r="AQ169" s="35">
        <v>9362.9</v>
      </c>
      <c r="AR169" s="35"/>
      <c r="AS169" s="35">
        <f t="shared" si="527"/>
        <v>9362.9</v>
      </c>
      <c r="AT169" s="35"/>
      <c r="AU169" s="35">
        <f t="shared" si="1021"/>
        <v>9362.9</v>
      </c>
      <c r="AV169" s="35"/>
      <c r="AW169" s="35">
        <f t="shared" si="1022"/>
        <v>9362.9</v>
      </c>
      <c r="AX169" s="35"/>
      <c r="AY169" s="35">
        <f t="shared" si="1023"/>
        <v>9362.9</v>
      </c>
      <c r="AZ169" s="35"/>
      <c r="BA169" s="35">
        <f t="shared" si="1024"/>
        <v>9362.9</v>
      </c>
      <c r="BB169" s="35"/>
      <c r="BC169" s="35">
        <f t="shared" si="1025"/>
        <v>9362.9</v>
      </c>
      <c r="BD169" s="35"/>
      <c r="BE169" s="35">
        <f t="shared" si="1026"/>
        <v>9362.9</v>
      </c>
      <c r="BF169" s="35"/>
      <c r="BG169" s="35">
        <f t="shared" si="1027"/>
        <v>9362.9</v>
      </c>
      <c r="BH169" s="35"/>
      <c r="BI169" s="35">
        <f t="shared" si="1028"/>
        <v>9362.9</v>
      </c>
      <c r="BJ169" s="35"/>
      <c r="BK169" s="35">
        <f t="shared" si="1029"/>
        <v>9362.9</v>
      </c>
      <c r="BL169" s="35"/>
      <c r="BM169" s="35">
        <f t="shared" si="1030"/>
        <v>9362.9</v>
      </c>
      <c r="BN169" s="35"/>
      <c r="BO169" s="35">
        <f t="shared" si="1031"/>
        <v>9362.9</v>
      </c>
      <c r="BP169" s="35"/>
      <c r="BQ169" s="35">
        <f t="shared" si="1032"/>
        <v>9362.9</v>
      </c>
      <c r="BR169" s="35"/>
      <c r="BS169" s="35">
        <f t="shared" si="1033"/>
        <v>9362.9</v>
      </c>
      <c r="BT169" s="46"/>
      <c r="BU169" s="35">
        <f t="shared" si="1034"/>
        <v>9362.9</v>
      </c>
      <c r="BV169" s="35">
        <v>0</v>
      </c>
      <c r="BW169" s="35"/>
      <c r="BX169" s="35">
        <f t="shared" si="528"/>
        <v>0</v>
      </c>
      <c r="BY169" s="35"/>
      <c r="BZ169" s="35">
        <f t="shared" si="1035"/>
        <v>0</v>
      </c>
      <c r="CA169" s="35"/>
      <c r="CB169" s="35">
        <f t="shared" si="1036"/>
        <v>0</v>
      </c>
      <c r="CC169" s="35"/>
      <c r="CD169" s="35">
        <f t="shared" si="1037"/>
        <v>0</v>
      </c>
      <c r="CE169" s="35"/>
      <c r="CF169" s="35">
        <f t="shared" si="1038"/>
        <v>0</v>
      </c>
      <c r="CG169" s="35"/>
      <c r="CH169" s="35">
        <f t="shared" si="1039"/>
        <v>0</v>
      </c>
      <c r="CI169" s="35"/>
      <c r="CJ169" s="35">
        <f t="shared" si="1040"/>
        <v>0</v>
      </c>
      <c r="CK169" s="35"/>
      <c r="CL169" s="35">
        <f t="shared" si="1041"/>
        <v>0</v>
      </c>
      <c r="CM169" s="35"/>
      <c r="CN169" s="35">
        <f t="shared" si="1042"/>
        <v>0</v>
      </c>
      <c r="CO169" s="35"/>
      <c r="CP169" s="35">
        <f t="shared" si="1043"/>
        <v>0</v>
      </c>
      <c r="CQ169" s="35"/>
      <c r="CR169" s="35">
        <f t="shared" si="1044"/>
        <v>0</v>
      </c>
      <c r="CS169" s="46"/>
      <c r="CT169" s="35">
        <f t="shared" si="1045"/>
        <v>0</v>
      </c>
      <c r="CU169" s="29" t="s">
        <v>263</v>
      </c>
      <c r="CW169" s="11"/>
    </row>
    <row r="170" spans="1:101" ht="56.25" x14ac:dyDescent="0.3">
      <c r="A170" s="1" t="s">
        <v>169</v>
      </c>
      <c r="B170" s="59" t="s">
        <v>111</v>
      </c>
      <c r="C170" s="60" t="s">
        <v>106</v>
      </c>
      <c r="D170" s="34">
        <v>0</v>
      </c>
      <c r="E170" s="35"/>
      <c r="F170" s="35">
        <f t="shared" si="526"/>
        <v>0</v>
      </c>
      <c r="G170" s="35"/>
      <c r="H170" s="35">
        <f t="shared" si="1001"/>
        <v>0</v>
      </c>
      <c r="I170" s="35"/>
      <c r="J170" s="35">
        <f t="shared" si="1002"/>
        <v>0</v>
      </c>
      <c r="K170" s="35"/>
      <c r="L170" s="35">
        <f t="shared" si="1003"/>
        <v>0</v>
      </c>
      <c r="M170" s="35"/>
      <c r="N170" s="35">
        <f t="shared" si="1004"/>
        <v>0</v>
      </c>
      <c r="O170" s="78"/>
      <c r="P170" s="35">
        <f t="shared" si="1005"/>
        <v>0</v>
      </c>
      <c r="Q170" s="35"/>
      <c r="R170" s="35">
        <f t="shared" si="1006"/>
        <v>0</v>
      </c>
      <c r="S170" s="35"/>
      <c r="T170" s="35">
        <f t="shared" si="1007"/>
        <v>0</v>
      </c>
      <c r="U170" s="35"/>
      <c r="V170" s="35">
        <f t="shared" si="1008"/>
        <v>0</v>
      </c>
      <c r="W170" s="35"/>
      <c r="X170" s="35">
        <f t="shared" si="1009"/>
        <v>0</v>
      </c>
      <c r="Y170" s="35"/>
      <c r="Z170" s="35">
        <f t="shared" si="1010"/>
        <v>0</v>
      </c>
      <c r="AA170" s="35"/>
      <c r="AB170" s="35">
        <f t="shared" si="1011"/>
        <v>0</v>
      </c>
      <c r="AC170" s="35"/>
      <c r="AD170" s="35">
        <f t="shared" si="1012"/>
        <v>0</v>
      </c>
      <c r="AE170" s="35"/>
      <c r="AF170" s="35">
        <f t="shared" si="1013"/>
        <v>0</v>
      </c>
      <c r="AG170" s="35"/>
      <c r="AH170" s="35">
        <f t="shared" si="1014"/>
        <v>0</v>
      </c>
      <c r="AI170" s="35"/>
      <c r="AJ170" s="35">
        <f t="shared" si="1015"/>
        <v>0</v>
      </c>
      <c r="AK170" s="35"/>
      <c r="AL170" s="35">
        <f t="shared" si="1016"/>
        <v>0</v>
      </c>
      <c r="AM170" s="35"/>
      <c r="AN170" s="35">
        <f t="shared" si="1017"/>
        <v>0</v>
      </c>
      <c r="AO170" s="46"/>
      <c r="AP170" s="35">
        <f t="shared" si="1018"/>
        <v>0</v>
      </c>
      <c r="AQ170" s="35">
        <v>7202.2</v>
      </c>
      <c r="AR170" s="35"/>
      <c r="AS170" s="35">
        <f t="shared" si="527"/>
        <v>7202.2</v>
      </c>
      <c r="AT170" s="35"/>
      <c r="AU170" s="35">
        <f t="shared" si="1021"/>
        <v>7202.2</v>
      </c>
      <c r="AV170" s="35"/>
      <c r="AW170" s="35">
        <f t="shared" si="1022"/>
        <v>7202.2</v>
      </c>
      <c r="AX170" s="35"/>
      <c r="AY170" s="35">
        <f t="shared" si="1023"/>
        <v>7202.2</v>
      </c>
      <c r="AZ170" s="35"/>
      <c r="BA170" s="35">
        <f t="shared" si="1024"/>
        <v>7202.2</v>
      </c>
      <c r="BB170" s="35"/>
      <c r="BC170" s="35">
        <f t="shared" si="1025"/>
        <v>7202.2</v>
      </c>
      <c r="BD170" s="35"/>
      <c r="BE170" s="35">
        <f t="shared" si="1026"/>
        <v>7202.2</v>
      </c>
      <c r="BF170" s="35"/>
      <c r="BG170" s="35">
        <f t="shared" si="1027"/>
        <v>7202.2</v>
      </c>
      <c r="BH170" s="35"/>
      <c r="BI170" s="35">
        <f t="shared" si="1028"/>
        <v>7202.2</v>
      </c>
      <c r="BJ170" s="35"/>
      <c r="BK170" s="35">
        <f t="shared" si="1029"/>
        <v>7202.2</v>
      </c>
      <c r="BL170" s="35"/>
      <c r="BM170" s="35">
        <f t="shared" si="1030"/>
        <v>7202.2</v>
      </c>
      <c r="BN170" s="35"/>
      <c r="BO170" s="35">
        <f t="shared" si="1031"/>
        <v>7202.2</v>
      </c>
      <c r="BP170" s="35"/>
      <c r="BQ170" s="35">
        <f t="shared" si="1032"/>
        <v>7202.2</v>
      </c>
      <c r="BR170" s="35"/>
      <c r="BS170" s="35">
        <f t="shared" si="1033"/>
        <v>7202.2</v>
      </c>
      <c r="BT170" s="46"/>
      <c r="BU170" s="35">
        <f t="shared" si="1034"/>
        <v>7202.2</v>
      </c>
      <c r="BV170" s="35">
        <v>40000</v>
      </c>
      <c r="BW170" s="35"/>
      <c r="BX170" s="35">
        <f t="shared" si="528"/>
        <v>40000</v>
      </c>
      <c r="BY170" s="35"/>
      <c r="BZ170" s="35">
        <f t="shared" si="1035"/>
        <v>40000</v>
      </c>
      <c r="CA170" s="35"/>
      <c r="CB170" s="35">
        <f t="shared" si="1036"/>
        <v>40000</v>
      </c>
      <c r="CC170" s="35"/>
      <c r="CD170" s="35">
        <f t="shared" si="1037"/>
        <v>40000</v>
      </c>
      <c r="CE170" s="35"/>
      <c r="CF170" s="35">
        <f t="shared" si="1038"/>
        <v>40000</v>
      </c>
      <c r="CG170" s="35"/>
      <c r="CH170" s="35">
        <f t="shared" si="1039"/>
        <v>40000</v>
      </c>
      <c r="CI170" s="35"/>
      <c r="CJ170" s="35">
        <f t="shared" si="1040"/>
        <v>40000</v>
      </c>
      <c r="CK170" s="35"/>
      <c r="CL170" s="35">
        <f t="shared" si="1041"/>
        <v>40000</v>
      </c>
      <c r="CM170" s="35"/>
      <c r="CN170" s="35">
        <f t="shared" si="1042"/>
        <v>40000</v>
      </c>
      <c r="CO170" s="35"/>
      <c r="CP170" s="35">
        <f t="shared" si="1043"/>
        <v>40000</v>
      </c>
      <c r="CQ170" s="35"/>
      <c r="CR170" s="35">
        <f t="shared" si="1044"/>
        <v>40000</v>
      </c>
      <c r="CS170" s="46"/>
      <c r="CT170" s="35">
        <f t="shared" si="1045"/>
        <v>40000</v>
      </c>
      <c r="CU170" s="29" t="s">
        <v>264</v>
      </c>
      <c r="CW170" s="11"/>
    </row>
    <row r="171" spans="1:101" ht="56.25" x14ac:dyDescent="0.3">
      <c r="A171" s="1" t="s">
        <v>170</v>
      </c>
      <c r="B171" s="59" t="s">
        <v>112</v>
      </c>
      <c r="C171" s="60" t="s">
        <v>106</v>
      </c>
      <c r="D171" s="34">
        <v>14272.2</v>
      </c>
      <c r="E171" s="35"/>
      <c r="F171" s="35">
        <f t="shared" si="526"/>
        <v>14272.2</v>
      </c>
      <c r="G171" s="35"/>
      <c r="H171" s="35">
        <f t="shared" si="1001"/>
        <v>14272.2</v>
      </c>
      <c r="I171" s="35"/>
      <c r="J171" s="35">
        <f t="shared" si="1002"/>
        <v>14272.2</v>
      </c>
      <c r="K171" s="35"/>
      <c r="L171" s="35">
        <f t="shared" si="1003"/>
        <v>14272.2</v>
      </c>
      <c r="M171" s="35"/>
      <c r="N171" s="35">
        <f t="shared" si="1004"/>
        <v>14272.2</v>
      </c>
      <c r="O171" s="78">
        <v>-14272.2</v>
      </c>
      <c r="P171" s="35">
        <f t="shared" si="1005"/>
        <v>0</v>
      </c>
      <c r="Q171" s="35"/>
      <c r="R171" s="35">
        <f t="shared" si="1006"/>
        <v>0</v>
      </c>
      <c r="S171" s="35"/>
      <c r="T171" s="35">
        <f t="shared" si="1007"/>
        <v>0</v>
      </c>
      <c r="U171" s="35"/>
      <c r="V171" s="35">
        <f t="shared" si="1008"/>
        <v>0</v>
      </c>
      <c r="W171" s="35"/>
      <c r="X171" s="35">
        <f t="shared" si="1009"/>
        <v>0</v>
      </c>
      <c r="Y171" s="35"/>
      <c r="Z171" s="35">
        <f t="shared" si="1010"/>
        <v>0</v>
      </c>
      <c r="AA171" s="35"/>
      <c r="AB171" s="35">
        <f t="shared" si="1011"/>
        <v>0</v>
      </c>
      <c r="AC171" s="35"/>
      <c r="AD171" s="35">
        <f t="shared" si="1012"/>
        <v>0</v>
      </c>
      <c r="AE171" s="35"/>
      <c r="AF171" s="35">
        <f t="shared" si="1013"/>
        <v>0</v>
      </c>
      <c r="AG171" s="35"/>
      <c r="AH171" s="35">
        <f t="shared" si="1014"/>
        <v>0</v>
      </c>
      <c r="AI171" s="35"/>
      <c r="AJ171" s="35">
        <f t="shared" si="1015"/>
        <v>0</v>
      </c>
      <c r="AK171" s="35"/>
      <c r="AL171" s="35">
        <f t="shared" si="1016"/>
        <v>0</v>
      </c>
      <c r="AM171" s="35"/>
      <c r="AN171" s="35">
        <f t="shared" si="1017"/>
        <v>0</v>
      </c>
      <c r="AO171" s="46"/>
      <c r="AP171" s="35">
        <f t="shared" si="1018"/>
        <v>0</v>
      </c>
      <c r="AQ171" s="35">
        <v>0</v>
      </c>
      <c r="AR171" s="35"/>
      <c r="AS171" s="35">
        <f t="shared" si="527"/>
        <v>0</v>
      </c>
      <c r="AT171" s="35"/>
      <c r="AU171" s="35">
        <f t="shared" si="1021"/>
        <v>0</v>
      </c>
      <c r="AV171" s="35"/>
      <c r="AW171" s="35">
        <f t="shared" si="1022"/>
        <v>0</v>
      </c>
      <c r="AX171" s="35"/>
      <c r="AY171" s="35">
        <f t="shared" si="1023"/>
        <v>0</v>
      </c>
      <c r="AZ171" s="35"/>
      <c r="BA171" s="35">
        <f t="shared" si="1024"/>
        <v>0</v>
      </c>
      <c r="BB171" s="35"/>
      <c r="BC171" s="35">
        <f t="shared" si="1025"/>
        <v>0</v>
      </c>
      <c r="BD171" s="35"/>
      <c r="BE171" s="35">
        <f t="shared" si="1026"/>
        <v>0</v>
      </c>
      <c r="BF171" s="35"/>
      <c r="BG171" s="35">
        <f t="shared" si="1027"/>
        <v>0</v>
      </c>
      <c r="BH171" s="35"/>
      <c r="BI171" s="35">
        <f t="shared" si="1028"/>
        <v>0</v>
      </c>
      <c r="BJ171" s="35"/>
      <c r="BK171" s="35">
        <f t="shared" si="1029"/>
        <v>0</v>
      </c>
      <c r="BL171" s="35"/>
      <c r="BM171" s="35">
        <f t="shared" si="1030"/>
        <v>0</v>
      </c>
      <c r="BN171" s="35"/>
      <c r="BO171" s="35">
        <f t="shared" si="1031"/>
        <v>0</v>
      </c>
      <c r="BP171" s="35"/>
      <c r="BQ171" s="35">
        <f t="shared" si="1032"/>
        <v>0</v>
      </c>
      <c r="BR171" s="35"/>
      <c r="BS171" s="35">
        <f t="shared" si="1033"/>
        <v>0</v>
      </c>
      <c r="BT171" s="46"/>
      <c r="BU171" s="35">
        <f t="shared" si="1034"/>
        <v>0</v>
      </c>
      <c r="BV171" s="35">
        <v>0</v>
      </c>
      <c r="BW171" s="35"/>
      <c r="BX171" s="35">
        <f t="shared" si="528"/>
        <v>0</v>
      </c>
      <c r="BY171" s="35"/>
      <c r="BZ171" s="35">
        <f t="shared" si="1035"/>
        <v>0</v>
      </c>
      <c r="CA171" s="35"/>
      <c r="CB171" s="35">
        <f t="shared" si="1036"/>
        <v>0</v>
      </c>
      <c r="CC171" s="35"/>
      <c r="CD171" s="35">
        <f t="shared" si="1037"/>
        <v>0</v>
      </c>
      <c r="CE171" s="35">
        <v>14272.2</v>
      </c>
      <c r="CF171" s="35">
        <f t="shared" si="1038"/>
        <v>14272.2</v>
      </c>
      <c r="CG171" s="35"/>
      <c r="CH171" s="35">
        <f t="shared" si="1039"/>
        <v>14272.2</v>
      </c>
      <c r="CI171" s="35"/>
      <c r="CJ171" s="35">
        <f t="shared" si="1040"/>
        <v>14272.2</v>
      </c>
      <c r="CK171" s="35"/>
      <c r="CL171" s="35">
        <f t="shared" si="1041"/>
        <v>14272.2</v>
      </c>
      <c r="CM171" s="35"/>
      <c r="CN171" s="35">
        <f t="shared" si="1042"/>
        <v>14272.2</v>
      </c>
      <c r="CO171" s="35"/>
      <c r="CP171" s="35">
        <f t="shared" si="1043"/>
        <v>14272.2</v>
      </c>
      <c r="CQ171" s="35"/>
      <c r="CR171" s="35">
        <f t="shared" si="1044"/>
        <v>14272.2</v>
      </c>
      <c r="CS171" s="46"/>
      <c r="CT171" s="35">
        <f t="shared" si="1045"/>
        <v>14272.2</v>
      </c>
      <c r="CU171" s="29" t="s">
        <v>265</v>
      </c>
      <c r="CW171" s="11"/>
    </row>
    <row r="172" spans="1:101" ht="80.25" hidden="1" customHeight="1" x14ac:dyDescent="0.3">
      <c r="A172" s="1" t="s">
        <v>171</v>
      </c>
      <c r="B172" s="59" t="s">
        <v>113</v>
      </c>
      <c r="C172" s="60" t="s">
        <v>106</v>
      </c>
      <c r="D172" s="34">
        <f>D174+D175</f>
        <v>0</v>
      </c>
      <c r="E172" s="35">
        <f>E174+E175</f>
        <v>0</v>
      </c>
      <c r="F172" s="35">
        <f t="shared" si="526"/>
        <v>0</v>
      </c>
      <c r="G172" s="35">
        <f>G174+G175</f>
        <v>0</v>
      </c>
      <c r="H172" s="35">
        <f t="shared" si="1001"/>
        <v>0</v>
      </c>
      <c r="I172" s="35">
        <f>I174+I175</f>
        <v>0</v>
      </c>
      <c r="J172" s="35">
        <f t="shared" si="1002"/>
        <v>0</v>
      </c>
      <c r="K172" s="35">
        <f>K174+K175</f>
        <v>0</v>
      </c>
      <c r="L172" s="35">
        <f t="shared" si="1003"/>
        <v>0</v>
      </c>
      <c r="M172" s="35">
        <f>M174+M175</f>
        <v>0</v>
      </c>
      <c r="N172" s="35">
        <f t="shared" si="1004"/>
        <v>0</v>
      </c>
      <c r="O172" s="78">
        <f>O174+O175</f>
        <v>0</v>
      </c>
      <c r="P172" s="35">
        <f t="shared" si="1005"/>
        <v>0</v>
      </c>
      <c r="Q172" s="35">
        <f>Q174+Q175</f>
        <v>0</v>
      </c>
      <c r="R172" s="35">
        <f t="shared" si="1006"/>
        <v>0</v>
      </c>
      <c r="S172" s="35">
        <f>S174+S175</f>
        <v>0</v>
      </c>
      <c r="T172" s="35">
        <f t="shared" si="1007"/>
        <v>0</v>
      </c>
      <c r="U172" s="35">
        <f>U174+U175</f>
        <v>0</v>
      </c>
      <c r="V172" s="35">
        <f t="shared" si="1008"/>
        <v>0</v>
      </c>
      <c r="W172" s="35">
        <f>W174+W175</f>
        <v>0</v>
      </c>
      <c r="X172" s="35">
        <f t="shared" si="1009"/>
        <v>0</v>
      </c>
      <c r="Y172" s="35">
        <f>Y174+Y175</f>
        <v>0</v>
      </c>
      <c r="Z172" s="35">
        <f t="shared" si="1010"/>
        <v>0</v>
      </c>
      <c r="AA172" s="35">
        <f>AA174+AA175</f>
        <v>0</v>
      </c>
      <c r="AB172" s="35">
        <f t="shared" si="1011"/>
        <v>0</v>
      </c>
      <c r="AC172" s="35">
        <f>AC174+AC175</f>
        <v>0</v>
      </c>
      <c r="AD172" s="35">
        <f t="shared" si="1012"/>
        <v>0</v>
      </c>
      <c r="AE172" s="35">
        <f>AE174+AE175</f>
        <v>0</v>
      </c>
      <c r="AF172" s="35">
        <f t="shared" si="1013"/>
        <v>0</v>
      </c>
      <c r="AG172" s="35">
        <f>AG174+AG175</f>
        <v>0</v>
      </c>
      <c r="AH172" s="35">
        <f t="shared" si="1014"/>
        <v>0</v>
      </c>
      <c r="AI172" s="35">
        <f>AI174+AI175</f>
        <v>0</v>
      </c>
      <c r="AJ172" s="35">
        <f t="shared" si="1015"/>
        <v>0</v>
      </c>
      <c r="AK172" s="35">
        <f>AK174+AK175</f>
        <v>0</v>
      </c>
      <c r="AL172" s="35">
        <f t="shared" si="1016"/>
        <v>0</v>
      </c>
      <c r="AM172" s="35">
        <f>AM174+AM175</f>
        <v>0</v>
      </c>
      <c r="AN172" s="35">
        <f t="shared" si="1017"/>
        <v>0</v>
      </c>
      <c r="AO172" s="46">
        <f>AO174+AO175</f>
        <v>0</v>
      </c>
      <c r="AP172" s="35">
        <f t="shared" si="1018"/>
        <v>0</v>
      </c>
      <c r="AQ172" s="35">
        <f t="shared" ref="AQ172:BW172" si="1061">AQ174+AQ175</f>
        <v>0</v>
      </c>
      <c r="AR172" s="35">
        <f t="shared" ref="AR172:AT172" si="1062">AR174+AR175</f>
        <v>0</v>
      </c>
      <c r="AS172" s="35">
        <f t="shared" si="527"/>
        <v>0</v>
      </c>
      <c r="AT172" s="35">
        <f t="shared" si="1062"/>
        <v>0</v>
      </c>
      <c r="AU172" s="35">
        <f t="shared" si="1021"/>
        <v>0</v>
      </c>
      <c r="AV172" s="35">
        <f t="shared" ref="AV172:AX172" si="1063">AV174+AV175</f>
        <v>0</v>
      </c>
      <c r="AW172" s="35">
        <f t="shared" si="1022"/>
        <v>0</v>
      </c>
      <c r="AX172" s="35">
        <f t="shared" si="1063"/>
        <v>0</v>
      </c>
      <c r="AY172" s="35">
        <f t="shared" si="1023"/>
        <v>0</v>
      </c>
      <c r="AZ172" s="35">
        <f t="shared" ref="AZ172:BB172" si="1064">AZ174+AZ175</f>
        <v>0</v>
      </c>
      <c r="BA172" s="35">
        <f t="shared" si="1024"/>
        <v>0</v>
      </c>
      <c r="BB172" s="35">
        <f t="shared" si="1064"/>
        <v>0</v>
      </c>
      <c r="BC172" s="35">
        <f t="shared" si="1025"/>
        <v>0</v>
      </c>
      <c r="BD172" s="35">
        <f t="shared" ref="BD172:BF172" si="1065">BD174+BD175</f>
        <v>0</v>
      </c>
      <c r="BE172" s="35">
        <f t="shared" si="1026"/>
        <v>0</v>
      </c>
      <c r="BF172" s="35">
        <f t="shared" si="1065"/>
        <v>0</v>
      </c>
      <c r="BG172" s="35">
        <f t="shared" si="1027"/>
        <v>0</v>
      </c>
      <c r="BH172" s="35">
        <f t="shared" ref="BH172:BJ172" si="1066">BH174+BH175</f>
        <v>0</v>
      </c>
      <c r="BI172" s="35">
        <f t="shared" si="1028"/>
        <v>0</v>
      </c>
      <c r="BJ172" s="35">
        <f t="shared" si="1066"/>
        <v>0</v>
      </c>
      <c r="BK172" s="35">
        <f t="shared" si="1029"/>
        <v>0</v>
      </c>
      <c r="BL172" s="35">
        <f t="shared" ref="BL172:BN172" si="1067">BL174+BL175</f>
        <v>0</v>
      </c>
      <c r="BM172" s="35">
        <f t="shared" si="1030"/>
        <v>0</v>
      </c>
      <c r="BN172" s="35">
        <f t="shared" si="1067"/>
        <v>0</v>
      </c>
      <c r="BO172" s="35">
        <f t="shared" si="1031"/>
        <v>0</v>
      </c>
      <c r="BP172" s="35">
        <f t="shared" ref="BP172:BR172" si="1068">BP174+BP175</f>
        <v>0</v>
      </c>
      <c r="BQ172" s="35">
        <f t="shared" si="1032"/>
        <v>0</v>
      </c>
      <c r="BR172" s="35">
        <f t="shared" si="1068"/>
        <v>0</v>
      </c>
      <c r="BS172" s="35">
        <f t="shared" si="1033"/>
        <v>0</v>
      </c>
      <c r="BT172" s="46">
        <f t="shared" ref="BT172" si="1069">BT174+BT175</f>
        <v>0</v>
      </c>
      <c r="BU172" s="35">
        <f t="shared" si="1034"/>
        <v>0</v>
      </c>
      <c r="BV172" s="35">
        <f t="shared" si="1061"/>
        <v>132163.9</v>
      </c>
      <c r="BW172" s="35">
        <f t="shared" si="1061"/>
        <v>0</v>
      </c>
      <c r="BX172" s="35">
        <f t="shared" si="528"/>
        <v>132163.9</v>
      </c>
      <c r="BY172" s="35">
        <f t="shared" ref="BY172:CA172" si="1070">BY174+BY175</f>
        <v>0</v>
      </c>
      <c r="BZ172" s="35">
        <f t="shared" si="1035"/>
        <v>132163.9</v>
      </c>
      <c r="CA172" s="35">
        <f t="shared" si="1070"/>
        <v>0</v>
      </c>
      <c r="CB172" s="35">
        <f t="shared" si="1036"/>
        <v>132163.9</v>
      </c>
      <c r="CC172" s="35">
        <f t="shared" ref="CC172:CE172" si="1071">CC174+CC175</f>
        <v>0</v>
      </c>
      <c r="CD172" s="35">
        <f t="shared" si="1037"/>
        <v>132163.9</v>
      </c>
      <c r="CE172" s="35">
        <f t="shared" si="1071"/>
        <v>0</v>
      </c>
      <c r="CF172" s="35">
        <f t="shared" si="1038"/>
        <v>132163.9</v>
      </c>
      <c r="CG172" s="35">
        <f t="shared" ref="CG172:CI172" si="1072">CG174+CG175</f>
        <v>0</v>
      </c>
      <c r="CH172" s="35">
        <f t="shared" si="1039"/>
        <v>132163.9</v>
      </c>
      <c r="CI172" s="35">
        <f t="shared" si="1072"/>
        <v>-132163.9</v>
      </c>
      <c r="CJ172" s="35">
        <f t="shared" si="1040"/>
        <v>0</v>
      </c>
      <c r="CK172" s="35">
        <f t="shared" ref="CK172:CM172" si="1073">CK174+CK175</f>
        <v>0</v>
      </c>
      <c r="CL172" s="35">
        <f t="shared" si="1041"/>
        <v>0</v>
      </c>
      <c r="CM172" s="35">
        <f t="shared" si="1073"/>
        <v>0</v>
      </c>
      <c r="CN172" s="35">
        <f t="shared" si="1042"/>
        <v>0</v>
      </c>
      <c r="CO172" s="35">
        <f t="shared" ref="CO172:CQ172" si="1074">CO174+CO175</f>
        <v>0</v>
      </c>
      <c r="CP172" s="35">
        <f t="shared" si="1043"/>
        <v>0</v>
      </c>
      <c r="CQ172" s="35">
        <f t="shared" si="1074"/>
        <v>0</v>
      </c>
      <c r="CR172" s="35">
        <f t="shared" si="1044"/>
        <v>0</v>
      </c>
      <c r="CS172" s="46">
        <f t="shared" ref="CS172" si="1075">CS174+CS175</f>
        <v>0</v>
      </c>
      <c r="CT172" s="35">
        <f t="shared" si="1045"/>
        <v>0</v>
      </c>
      <c r="CU172" s="29"/>
      <c r="CV172" s="23" t="s">
        <v>49</v>
      </c>
      <c r="CW172" s="11"/>
    </row>
    <row r="173" spans="1:101" hidden="1" x14ac:dyDescent="0.3">
      <c r="A173" s="1"/>
      <c r="B173" s="7" t="s">
        <v>5</v>
      </c>
      <c r="C173" s="6"/>
      <c r="D173" s="34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78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46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5"/>
      <c r="BB173" s="35"/>
      <c r="BC173" s="35"/>
      <c r="BD173" s="35"/>
      <c r="BE173" s="35"/>
      <c r="BF173" s="35"/>
      <c r="BG173" s="35"/>
      <c r="BH173" s="35"/>
      <c r="BI173" s="35"/>
      <c r="BJ173" s="35"/>
      <c r="BK173" s="35"/>
      <c r="BL173" s="35"/>
      <c r="BM173" s="35"/>
      <c r="BN173" s="35"/>
      <c r="BO173" s="35"/>
      <c r="BP173" s="35"/>
      <c r="BQ173" s="35"/>
      <c r="BR173" s="35"/>
      <c r="BS173" s="35"/>
      <c r="BT173" s="46"/>
      <c r="BU173" s="35"/>
      <c r="BV173" s="35"/>
      <c r="BW173" s="35"/>
      <c r="BX173" s="35"/>
      <c r="BY173" s="35"/>
      <c r="BZ173" s="35"/>
      <c r="CA173" s="35"/>
      <c r="CB173" s="35"/>
      <c r="CC173" s="35"/>
      <c r="CD173" s="35"/>
      <c r="CE173" s="35"/>
      <c r="CF173" s="35"/>
      <c r="CG173" s="35"/>
      <c r="CH173" s="35"/>
      <c r="CI173" s="35"/>
      <c r="CJ173" s="35"/>
      <c r="CK173" s="35"/>
      <c r="CL173" s="35"/>
      <c r="CM173" s="35"/>
      <c r="CN173" s="35"/>
      <c r="CO173" s="35"/>
      <c r="CP173" s="35"/>
      <c r="CQ173" s="35"/>
      <c r="CR173" s="35"/>
      <c r="CS173" s="46"/>
      <c r="CT173" s="35"/>
      <c r="CU173" s="29"/>
      <c r="CV173" s="23" t="s">
        <v>49</v>
      </c>
      <c r="CW173" s="11"/>
    </row>
    <row r="174" spans="1:101" hidden="1" x14ac:dyDescent="0.3">
      <c r="A174" s="1"/>
      <c r="B174" s="5" t="s">
        <v>6</v>
      </c>
      <c r="C174" s="44"/>
      <c r="D174" s="34">
        <v>0</v>
      </c>
      <c r="E174" s="35"/>
      <c r="F174" s="35">
        <f t="shared" si="526"/>
        <v>0</v>
      </c>
      <c r="G174" s="35"/>
      <c r="H174" s="35">
        <f t="shared" ref="H174:H176" si="1076">F174+G174</f>
        <v>0</v>
      </c>
      <c r="I174" s="35"/>
      <c r="J174" s="35">
        <f t="shared" ref="J174:J176" si="1077">H174+I174</f>
        <v>0</v>
      </c>
      <c r="K174" s="35"/>
      <c r="L174" s="35">
        <f t="shared" ref="L174:L176" si="1078">J174+K174</f>
        <v>0</v>
      </c>
      <c r="M174" s="35"/>
      <c r="N174" s="35">
        <f t="shared" ref="N174:N176" si="1079">L174+M174</f>
        <v>0</v>
      </c>
      <c r="O174" s="78"/>
      <c r="P174" s="35">
        <f t="shared" ref="P174:P176" si="1080">N174+O174</f>
        <v>0</v>
      </c>
      <c r="Q174" s="35"/>
      <c r="R174" s="35">
        <f t="shared" ref="R174:R176" si="1081">P174+Q174</f>
        <v>0</v>
      </c>
      <c r="S174" s="35"/>
      <c r="T174" s="35">
        <f t="shared" ref="T174:T176" si="1082">R174+S174</f>
        <v>0</v>
      </c>
      <c r="U174" s="35"/>
      <c r="V174" s="35">
        <f t="shared" ref="V174:V176" si="1083">T174+U174</f>
        <v>0</v>
      </c>
      <c r="W174" s="35"/>
      <c r="X174" s="35">
        <f t="shared" ref="X174:X176" si="1084">V174+W174</f>
        <v>0</v>
      </c>
      <c r="Y174" s="35"/>
      <c r="Z174" s="35">
        <f t="shared" ref="Z174:Z176" si="1085">X174+Y174</f>
        <v>0</v>
      </c>
      <c r="AA174" s="35"/>
      <c r="AB174" s="35">
        <f t="shared" ref="AB174:AB176" si="1086">Z174+AA174</f>
        <v>0</v>
      </c>
      <c r="AC174" s="35"/>
      <c r="AD174" s="35">
        <f t="shared" ref="AD174:AD176" si="1087">AB174+AC174</f>
        <v>0</v>
      </c>
      <c r="AE174" s="35"/>
      <c r="AF174" s="35">
        <f t="shared" ref="AF174:AF176" si="1088">AD174+AE174</f>
        <v>0</v>
      </c>
      <c r="AG174" s="35"/>
      <c r="AH174" s="35">
        <f t="shared" ref="AH174:AH176" si="1089">AF174+AG174</f>
        <v>0</v>
      </c>
      <c r="AI174" s="35"/>
      <c r="AJ174" s="35">
        <f t="shared" ref="AJ174:AJ176" si="1090">AH174+AI174</f>
        <v>0</v>
      </c>
      <c r="AK174" s="35"/>
      <c r="AL174" s="35">
        <f t="shared" ref="AL174:AL176" si="1091">AJ174+AK174</f>
        <v>0</v>
      </c>
      <c r="AM174" s="35"/>
      <c r="AN174" s="35">
        <f t="shared" ref="AN174:AN176" si="1092">AL174+AM174</f>
        <v>0</v>
      </c>
      <c r="AO174" s="46"/>
      <c r="AP174" s="35">
        <f t="shared" ref="AP174:AP176" si="1093">AN174+AO174</f>
        <v>0</v>
      </c>
      <c r="AQ174" s="35">
        <v>0</v>
      </c>
      <c r="AR174" s="35"/>
      <c r="AS174" s="35">
        <f t="shared" si="527"/>
        <v>0</v>
      </c>
      <c r="AT174" s="35"/>
      <c r="AU174" s="35">
        <f t="shared" ref="AU174:AU176" si="1094">AS174+AT174</f>
        <v>0</v>
      </c>
      <c r="AV174" s="35"/>
      <c r="AW174" s="35">
        <f t="shared" ref="AW174:AW176" si="1095">AU174+AV174</f>
        <v>0</v>
      </c>
      <c r="AX174" s="35"/>
      <c r="AY174" s="35">
        <f t="shared" ref="AY174:AY176" si="1096">AW174+AX174</f>
        <v>0</v>
      </c>
      <c r="AZ174" s="35"/>
      <c r="BA174" s="35">
        <f t="shared" ref="BA174:BA176" si="1097">AY174+AZ174</f>
        <v>0</v>
      </c>
      <c r="BB174" s="35"/>
      <c r="BC174" s="35">
        <f t="shared" ref="BC174:BC176" si="1098">BA174+BB174</f>
        <v>0</v>
      </c>
      <c r="BD174" s="35"/>
      <c r="BE174" s="35">
        <f t="shared" ref="BE174:BE176" si="1099">BC174+BD174</f>
        <v>0</v>
      </c>
      <c r="BF174" s="35"/>
      <c r="BG174" s="35">
        <f t="shared" ref="BG174:BG176" si="1100">BE174+BF174</f>
        <v>0</v>
      </c>
      <c r="BH174" s="35"/>
      <c r="BI174" s="35">
        <f t="shared" ref="BI174:BI176" si="1101">BG174+BH174</f>
        <v>0</v>
      </c>
      <c r="BJ174" s="35"/>
      <c r="BK174" s="35">
        <f t="shared" ref="BK174:BK176" si="1102">BI174+BJ174</f>
        <v>0</v>
      </c>
      <c r="BL174" s="35"/>
      <c r="BM174" s="35">
        <f t="shared" ref="BM174:BM176" si="1103">BK174+BL174</f>
        <v>0</v>
      </c>
      <c r="BN174" s="35"/>
      <c r="BO174" s="35">
        <f t="shared" ref="BO174:BO176" si="1104">BM174+BN174</f>
        <v>0</v>
      </c>
      <c r="BP174" s="35"/>
      <c r="BQ174" s="35">
        <f t="shared" ref="BQ174:BQ176" si="1105">BO174+BP174</f>
        <v>0</v>
      </c>
      <c r="BR174" s="35"/>
      <c r="BS174" s="35">
        <f t="shared" ref="BS174:BS176" si="1106">BQ174+BR174</f>
        <v>0</v>
      </c>
      <c r="BT174" s="46"/>
      <c r="BU174" s="35">
        <f t="shared" ref="BU174:BU176" si="1107">BS174+BT174</f>
        <v>0</v>
      </c>
      <c r="BV174" s="35">
        <v>33041.1</v>
      </c>
      <c r="BW174" s="35"/>
      <c r="BX174" s="35">
        <f t="shared" si="528"/>
        <v>33041.1</v>
      </c>
      <c r="BY174" s="35"/>
      <c r="BZ174" s="35">
        <f t="shared" ref="BZ174:BZ176" si="1108">BX174+BY174</f>
        <v>33041.1</v>
      </c>
      <c r="CA174" s="35"/>
      <c r="CB174" s="35">
        <f t="shared" ref="CB174:CB176" si="1109">BZ174+CA174</f>
        <v>33041.1</v>
      </c>
      <c r="CC174" s="35"/>
      <c r="CD174" s="35">
        <f t="shared" ref="CD174:CD176" si="1110">CB174+CC174</f>
        <v>33041.1</v>
      </c>
      <c r="CE174" s="35"/>
      <c r="CF174" s="35">
        <f t="shared" ref="CF174:CF176" si="1111">CD174+CE174</f>
        <v>33041.1</v>
      </c>
      <c r="CG174" s="35"/>
      <c r="CH174" s="35">
        <f t="shared" ref="CH174:CH176" si="1112">CF174+CG174</f>
        <v>33041.1</v>
      </c>
      <c r="CI174" s="35">
        <v>-33041.1</v>
      </c>
      <c r="CJ174" s="35">
        <f t="shared" ref="CJ174:CJ176" si="1113">CH174+CI174</f>
        <v>0</v>
      </c>
      <c r="CK174" s="35"/>
      <c r="CL174" s="35">
        <f t="shared" ref="CL174:CL176" si="1114">CJ174+CK174</f>
        <v>0</v>
      </c>
      <c r="CM174" s="35"/>
      <c r="CN174" s="35">
        <f t="shared" ref="CN174:CN176" si="1115">CL174+CM174</f>
        <v>0</v>
      </c>
      <c r="CO174" s="35"/>
      <c r="CP174" s="35">
        <f t="shared" ref="CP174:CP176" si="1116">CN174+CO174</f>
        <v>0</v>
      </c>
      <c r="CQ174" s="35"/>
      <c r="CR174" s="35">
        <f t="shared" ref="CR174:CR176" si="1117">CP174+CQ174</f>
        <v>0</v>
      </c>
      <c r="CS174" s="46"/>
      <c r="CT174" s="35">
        <f t="shared" ref="CT174:CT176" si="1118">CR174+CS174</f>
        <v>0</v>
      </c>
      <c r="CU174" s="29" t="s">
        <v>266</v>
      </c>
      <c r="CV174" s="23" t="s">
        <v>49</v>
      </c>
      <c r="CW174" s="11"/>
    </row>
    <row r="175" spans="1:101" hidden="1" x14ac:dyDescent="0.3">
      <c r="A175" s="1"/>
      <c r="B175" s="59" t="s">
        <v>20</v>
      </c>
      <c r="C175" s="60"/>
      <c r="D175" s="34">
        <v>0</v>
      </c>
      <c r="E175" s="35"/>
      <c r="F175" s="35">
        <f t="shared" si="526"/>
        <v>0</v>
      </c>
      <c r="G175" s="35"/>
      <c r="H175" s="35">
        <f t="shared" si="1076"/>
        <v>0</v>
      </c>
      <c r="I175" s="35"/>
      <c r="J175" s="35">
        <f t="shared" si="1077"/>
        <v>0</v>
      </c>
      <c r="K175" s="35"/>
      <c r="L175" s="35">
        <f t="shared" si="1078"/>
        <v>0</v>
      </c>
      <c r="M175" s="35"/>
      <c r="N175" s="35">
        <f t="shared" si="1079"/>
        <v>0</v>
      </c>
      <c r="O175" s="78"/>
      <c r="P175" s="35">
        <f t="shared" si="1080"/>
        <v>0</v>
      </c>
      <c r="Q175" s="35"/>
      <c r="R175" s="35">
        <f t="shared" si="1081"/>
        <v>0</v>
      </c>
      <c r="S175" s="35"/>
      <c r="T175" s="35">
        <f t="shared" si="1082"/>
        <v>0</v>
      </c>
      <c r="U175" s="35"/>
      <c r="V175" s="35">
        <f t="shared" si="1083"/>
        <v>0</v>
      </c>
      <c r="W175" s="35"/>
      <c r="X175" s="35">
        <f t="shared" si="1084"/>
        <v>0</v>
      </c>
      <c r="Y175" s="35"/>
      <c r="Z175" s="35">
        <f t="shared" si="1085"/>
        <v>0</v>
      </c>
      <c r="AA175" s="35"/>
      <c r="AB175" s="35">
        <f t="shared" si="1086"/>
        <v>0</v>
      </c>
      <c r="AC175" s="35"/>
      <c r="AD175" s="35">
        <f t="shared" si="1087"/>
        <v>0</v>
      </c>
      <c r="AE175" s="35"/>
      <c r="AF175" s="35">
        <f t="shared" si="1088"/>
        <v>0</v>
      </c>
      <c r="AG175" s="35"/>
      <c r="AH175" s="35">
        <f t="shared" si="1089"/>
        <v>0</v>
      </c>
      <c r="AI175" s="35"/>
      <c r="AJ175" s="35">
        <f t="shared" si="1090"/>
        <v>0</v>
      </c>
      <c r="AK175" s="35"/>
      <c r="AL175" s="35">
        <f t="shared" si="1091"/>
        <v>0</v>
      </c>
      <c r="AM175" s="35"/>
      <c r="AN175" s="35">
        <f t="shared" si="1092"/>
        <v>0</v>
      </c>
      <c r="AO175" s="46"/>
      <c r="AP175" s="35">
        <f t="shared" si="1093"/>
        <v>0</v>
      </c>
      <c r="AQ175" s="35">
        <v>0</v>
      </c>
      <c r="AR175" s="35"/>
      <c r="AS175" s="35">
        <f t="shared" si="527"/>
        <v>0</v>
      </c>
      <c r="AT175" s="35"/>
      <c r="AU175" s="35">
        <f t="shared" si="1094"/>
        <v>0</v>
      </c>
      <c r="AV175" s="35"/>
      <c r="AW175" s="35">
        <f t="shared" si="1095"/>
        <v>0</v>
      </c>
      <c r="AX175" s="35"/>
      <c r="AY175" s="35">
        <f t="shared" si="1096"/>
        <v>0</v>
      </c>
      <c r="AZ175" s="35"/>
      <c r="BA175" s="35">
        <f t="shared" si="1097"/>
        <v>0</v>
      </c>
      <c r="BB175" s="35"/>
      <c r="BC175" s="35">
        <f t="shared" si="1098"/>
        <v>0</v>
      </c>
      <c r="BD175" s="35"/>
      <c r="BE175" s="35">
        <f t="shared" si="1099"/>
        <v>0</v>
      </c>
      <c r="BF175" s="35"/>
      <c r="BG175" s="35">
        <f t="shared" si="1100"/>
        <v>0</v>
      </c>
      <c r="BH175" s="35"/>
      <c r="BI175" s="35">
        <f t="shared" si="1101"/>
        <v>0</v>
      </c>
      <c r="BJ175" s="35"/>
      <c r="BK175" s="35">
        <f t="shared" si="1102"/>
        <v>0</v>
      </c>
      <c r="BL175" s="35"/>
      <c r="BM175" s="35">
        <f t="shared" si="1103"/>
        <v>0</v>
      </c>
      <c r="BN175" s="35"/>
      <c r="BO175" s="35">
        <f t="shared" si="1104"/>
        <v>0</v>
      </c>
      <c r="BP175" s="35"/>
      <c r="BQ175" s="35">
        <f t="shared" si="1105"/>
        <v>0</v>
      </c>
      <c r="BR175" s="35"/>
      <c r="BS175" s="35">
        <f t="shared" si="1106"/>
        <v>0</v>
      </c>
      <c r="BT175" s="46"/>
      <c r="BU175" s="35">
        <f t="shared" si="1107"/>
        <v>0</v>
      </c>
      <c r="BV175" s="35">
        <v>99122.8</v>
      </c>
      <c r="BW175" s="35"/>
      <c r="BX175" s="35">
        <f t="shared" si="528"/>
        <v>99122.8</v>
      </c>
      <c r="BY175" s="35"/>
      <c r="BZ175" s="35">
        <f t="shared" si="1108"/>
        <v>99122.8</v>
      </c>
      <c r="CA175" s="35"/>
      <c r="CB175" s="35">
        <f t="shared" si="1109"/>
        <v>99122.8</v>
      </c>
      <c r="CC175" s="35"/>
      <c r="CD175" s="35">
        <f t="shared" si="1110"/>
        <v>99122.8</v>
      </c>
      <c r="CE175" s="35"/>
      <c r="CF175" s="35">
        <f t="shared" si="1111"/>
        <v>99122.8</v>
      </c>
      <c r="CG175" s="35"/>
      <c r="CH175" s="35">
        <f t="shared" si="1112"/>
        <v>99122.8</v>
      </c>
      <c r="CI175" s="35">
        <v>-99122.8</v>
      </c>
      <c r="CJ175" s="35">
        <f t="shared" si="1113"/>
        <v>0</v>
      </c>
      <c r="CK175" s="35"/>
      <c r="CL175" s="35">
        <f t="shared" si="1114"/>
        <v>0</v>
      </c>
      <c r="CM175" s="35"/>
      <c r="CN175" s="35">
        <f t="shared" si="1115"/>
        <v>0</v>
      </c>
      <c r="CO175" s="35"/>
      <c r="CP175" s="35">
        <f t="shared" si="1116"/>
        <v>0</v>
      </c>
      <c r="CQ175" s="35"/>
      <c r="CR175" s="35">
        <f t="shared" si="1117"/>
        <v>0</v>
      </c>
      <c r="CS175" s="46"/>
      <c r="CT175" s="35">
        <f t="shared" si="1118"/>
        <v>0</v>
      </c>
      <c r="CU175" s="29" t="s">
        <v>275</v>
      </c>
      <c r="CV175" s="23" t="s">
        <v>49</v>
      </c>
      <c r="CW175" s="11"/>
    </row>
    <row r="176" spans="1:101" ht="56.25" x14ac:dyDescent="0.3">
      <c r="A176" s="1" t="s">
        <v>171</v>
      </c>
      <c r="B176" s="59" t="s">
        <v>267</v>
      </c>
      <c r="C176" s="60" t="s">
        <v>106</v>
      </c>
      <c r="D176" s="34">
        <f>D178+D179</f>
        <v>0</v>
      </c>
      <c r="E176" s="35">
        <f>E178+E179</f>
        <v>0</v>
      </c>
      <c r="F176" s="35">
        <f t="shared" si="526"/>
        <v>0</v>
      </c>
      <c r="G176" s="35">
        <f>G178+G179</f>
        <v>0</v>
      </c>
      <c r="H176" s="35">
        <f t="shared" si="1076"/>
        <v>0</v>
      </c>
      <c r="I176" s="35">
        <f>I178+I179</f>
        <v>0</v>
      </c>
      <c r="J176" s="35">
        <f t="shared" si="1077"/>
        <v>0</v>
      </c>
      <c r="K176" s="35">
        <f>K178+K179</f>
        <v>0</v>
      </c>
      <c r="L176" s="35">
        <f t="shared" si="1078"/>
        <v>0</v>
      </c>
      <c r="M176" s="35">
        <f>M178+M179</f>
        <v>0</v>
      </c>
      <c r="N176" s="35">
        <f t="shared" si="1079"/>
        <v>0</v>
      </c>
      <c r="O176" s="78">
        <f>O178+O179</f>
        <v>0</v>
      </c>
      <c r="P176" s="35">
        <f t="shared" si="1080"/>
        <v>0</v>
      </c>
      <c r="Q176" s="35">
        <f>Q178+Q179</f>
        <v>0</v>
      </c>
      <c r="R176" s="35">
        <f t="shared" si="1081"/>
        <v>0</v>
      </c>
      <c r="S176" s="35">
        <f>S178+S179</f>
        <v>0</v>
      </c>
      <c r="T176" s="35">
        <f t="shared" si="1082"/>
        <v>0</v>
      </c>
      <c r="U176" s="35">
        <f>U178+U179</f>
        <v>0</v>
      </c>
      <c r="V176" s="35">
        <f t="shared" si="1083"/>
        <v>0</v>
      </c>
      <c r="W176" s="35">
        <f>W178+W179</f>
        <v>0</v>
      </c>
      <c r="X176" s="35">
        <f t="shared" si="1084"/>
        <v>0</v>
      </c>
      <c r="Y176" s="35">
        <f>Y178+Y179</f>
        <v>0</v>
      </c>
      <c r="Z176" s="35">
        <f t="shared" si="1085"/>
        <v>0</v>
      </c>
      <c r="AA176" s="35">
        <f>AA178+AA179</f>
        <v>0</v>
      </c>
      <c r="AB176" s="35">
        <f t="shared" si="1086"/>
        <v>0</v>
      </c>
      <c r="AC176" s="35">
        <f>AC178+AC179</f>
        <v>0</v>
      </c>
      <c r="AD176" s="35">
        <f t="shared" si="1087"/>
        <v>0</v>
      </c>
      <c r="AE176" s="35">
        <f>AE178+AE179</f>
        <v>0</v>
      </c>
      <c r="AF176" s="35">
        <f t="shared" si="1088"/>
        <v>0</v>
      </c>
      <c r="AG176" s="35">
        <f>AG178+AG179</f>
        <v>0</v>
      </c>
      <c r="AH176" s="35">
        <f t="shared" si="1089"/>
        <v>0</v>
      </c>
      <c r="AI176" s="35">
        <f>AI178+AI179</f>
        <v>0</v>
      </c>
      <c r="AJ176" s="35">
        <f t="shared" si="1090"/>
        <v>0</v>
      </c>
      <c r="AK176" s="35">
        <f>AK178+AK179</f>
        <v>0</v>
      </c>
      <c r="AL176" s="35">
        <f t="shared" si="1091"/>
        <v>0</v>
      </c>
      <c r="AM176" s="35">
        <f>AM178+AM179</f>
        <v>0</v>
      </c>
      <c r="AN176" s="35">
        <f t="shared" si="1092"/>
        <v>0</v>
      </c>
      <c r="AO176" s="46">
        <f>AO178+AO179</f>
        <v>0</v>
      </c>
      <c r="AP176" s="35">
        <f t="shared" si="1093"/>
        <v>0</v>
      </c>
      <c r="AQ176" s="35">
        <f t="shared" ref="AQ176:BW176" si="1119">AQ178+AQ179</f>
        <v>187200.09999999998</v>
      </c>
      <c r="AR176" s="35">
        <f t="shared" ref="AR176:AT176" si="1120">AR178+AR179</f>
        <v>0</v>
      </c>
      <c r="AS176" s="35">
        <f t="shared" si="527"/>
        <v>187200.09999999998</v>
      </c>
      <c r="AT176" s="35">
        <f t="shared" si="1120"/>
        <v>0</v>
      </c>
      <c r="AU176" s="35">
        <f t="shared" si="1094"/>
        <v>187200.09999999998</v>
      </c>
      <c r="AV176" s="35">
        <f t="shared" ref="AV176:AX176" si="1121">AV178+AV179</f>
        <v>0</v>
      </c>
      <c r="AW176" s="35">
        <f t="shared" si="1095"/>
        <v>187200.09999999998</v>
      </c>
      <c r="AX176" s="35">
        <f t="shared" si="1121"/>
        <v>0</v>
      </c>
      <c r="AY176" s="35">
        <f t="shared" si="1096"/>
        <v>187200.09999999998</v>
      </c>
      <c r="AZ176" s="35">
        <f t="shared" ref="AZ176:BB176" si="1122">AZ178+AZ179</f>
        <v>0</v>
      </c>
      <c r="BA176" s="35">
        <f t="shared" si="1097"/>
        <v>187200.09999999998</v>
      </c>
      <c r="BB176" s="35">
        <f t="shared" si="1122"/>
        <v>0</v>
      </c>
      <c r="BC176" s="35">
        <f t="shared" si="1098"/>
        <v>187200.09999999998</v>
      </c>
      <c r="BD176" s="35">
        <f t="shared" ref="BD176:BF176" si="1123">BD178+BD179</f>
        <v>-47019.841999999997</v>
      </c>
      <c r="BE176" s="35">
        <f t="shared" si="1099"/>
        <v>140180.25799999997</v>
      </c>
      <c r="BF176" s="35">
        <f t="shared" si="1123"/>
        <v>0</v>
      </c>
      <c r="BG176" s="35">
        <f t="shared" si="1100"/>
        <v>140180.25799999997</v>
      </c>
      <c r="BH176" s="35">
        <f t="shared" ref="BH176:BJ176" si="1124">BH178+BH179</f>
        <v>0</v>
      </c>
      <c r="BI176" s="35">
        <f t="shared" si="1101"/>
        <v>140180.25799999997</v>
      </c>
      <c r="BJ176" s="35">
        <f t="shared" si="1124"/>
        <v>0</v>
      </c>
      <c r="BK176" s="35">
        <f t="shared" si="1102"/>
        <v>140180.25799999997</v>
      </c>
      <c r="BL176" s="35">
        <f t="shared" ref="BL176:BN176" si="1125">BL178+BL179</f>
        <v>0</v>
      </c>
      <c r="BM176" s="35">
        <f t="shared" si="1103"/>
        <v>140180.25799999997</v>
      </c>
      <c r="BN176" s="35">
        <f t="shared" si="1125"/>
        <v>0</v>
      </c>
      <c r="BO176" s="35">
        <f t="shared" si="1104"/>
        <v>140180.25799999997</v>
      </c>
      <c r="BP176" s="35">
        <f t="shared" ref="BP176:BR176" si="1126">BP178+BP179</f>
        <v>0</v>
      </c>
      <c r="BQ176" s="35">
        <f t="shared" si="1105"/>
        <v>140180.25799999997</v>
      </c>
      <c r="BR176" s="35">
        <f t="shared" si="1126"/>
        <v>0</v>
      </c>
      <c r="BS176" s="35">
        <f t="shared" si="1106"/>
        <v>140180.25799999997</v>
      </c>
      <c r="BT176" s="46">
        <f t="shared" ref="BT176" si="1127">BT178+BT179</f>
        <v>0</v>
      </c>
      <c r="BU176" s="35">
        <f t="shared" si="1107"/>
        <v>140180.25799999997</v>
      </c>
      <c r="BV176" s="35">
        <f t="shared" si="1119"/>
        <v>461481.8</v>
      </c>
      <c r="BW176" s="35">
        <f t="shared" si="1119"/>
        <v>0</v>
      </c>
      <c r="BX176" s="35">
        <f t="shared" si="528"/>
        <v>461481.8</v>
      </c>
      <c r="BY176" s="35">
        <f t="shared" ref="BY176:CA176" si="1128">BY178+BY179</f>
        <v>0</v>
      </c>
      <c r="BZ176" s="35">
        <f t="shared" si="1108"/>
        <v>461481.8</v>
      </c>
      <c r="CA176" s="35">
        <f t="shared" si="1128"/>
        <v>0</v>
      </c>
      <c r="CB176" s="35">
        <f t="shared" si="1109"/>
        <v>461481.8</v>
      </c>
      <c r="CC176" s="35">
        <f t="shared" ref="CC176:CE176" si="1129">CC178+CC179</f>
        <v>0</v>
      </c>
      <c r="CD176" s="35">
        <f t="shared" si="1110"/>
        <v>461481.8</v>
      </c>
      <c r="CE176" s="35">
        <f t="shared" si="1129"/>
        <v>0</v>
      </c>
      <c r="CF176" s="35">
        <f t="shared" si="1111"/>
        <v>461481.8</v>
      </c>
      <c r="CG176" s="35">
        <f t="shared" ref="CG176:CI176" si="1130">CG178+CG179</f>
        <v>0</v>
      </c>
      <c r="CH176" s="35">
        <f t="shared" si="1112"/>
        <v>461481.8</v>
      </c>
      <c r="CI176" s="35">
        <f t="shared" si="1130"/>
        <v>57769.2</v>
      </c>
      <c r="CJ176" s="35">
        <f t="shared" si="1113"/>
        <v>519251</v>
      </c>
      <c r="CK176" s="35">
        <f t="shared" ref="CK176:CM176" si="1131">CK178+CK179</f>
        <v>0</v>
      </c>
      <c r="CL176" s="35">
        <f t="shared" si="1114"/>
        <v>519251</v>
      </c>
      <c r="CM176" s="35">
        <f t="shared" si="1131"/>
        <v>0</v>
      </c>
      <c r="CN176" s="35">
        <f t="shared" si="1115"/>
        <v>519251</v>
      </c>
      <c r="CO176" s="35">
        <f t="shared" ref="CO176:CQ176" si="1132">CO178+CO179</f>
        <v>0</v>
      </c>
      <c r="CP176" s="35">
        <f t="shared" si="1116"/>
        <v>519251</v>
      </c>
      <c r="CQ176" s="35">
        <f t="shared" si="1132"/>
        <v>0</v>
      </c>
      <c r="CR176" s="35">
        <f t="shared" si="1117"/>
        <v>519251</v>
      </c>
      <c r="CS176" s="46">
        <f t="shared" ref="CS176" si="1133">CS178+CS179</f>
        <v>0</v>
      </c>
      <c r="CT176" s="35">
        <f t="shared" si="1118"/>
        <v>519251</v>
      </c>
      <c r="CU176" s="29"/>
      <c r="CW176" s="11"/>
    </row>
    <row r="177" spans="1:101" x14ac:dyDescent="0.3">
      <c r="A177" s="1"/>
      <c r="B177" s="59" t="s">
        <v>5</v>
      </c>
      <c r="C177" s="6"/>
      <c r="D177" s="34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78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46"/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  <c r="BA177" s="35"/>
      <c r="BB177" s="35"/>
      <c r="BC177" s="35"/>
      <c r="BD177" s="35"/>
      <c r="BE177" s="35"/>
      <c r="BF177" s="35"/>
      <c r="BG177" s="35"/>
      <c r="BH177" s="35"/>
      <c r="BI177" s="35"/>
      <c r="BJ177" s="35"/>
      <c r="BK177" s="35"/>
      <c r="BL177" s="35"/>
      <c r="BM177" s="35"/>
      <c r="BN177" s="35"/>
      <c r="BO177" s="35"/>
      <c r="BP177" s="35"/>
      <c r="BQ177" s="35"/>
      <c r="BR177" s="35"/>
      <c r="BS177" s="35"/>
      <c r="BT177" s="46"/>
      <c r="BU177" s="35"/>
      <c r="BV177" s="35"/>
      <c r="BW177" s="35"/>
      <c r="BX177" s="35"/>
      <c r="BY177" s="35"/>
      <c r="BZ177" s="35"/>
      <c r="CA177" s="35"/>
      <c r="CB177" s="35"/>
      <c r="CC177" s="35"/>
      <c r="CD177" s="35"/>
      <c r="CE177" s="35"/>
      <c r="CF177" s="35"/>
      <c r="CG177" s="35"/>
      <c r="CH177" s="35"/>
      <c r="CI177" s="35"/>
      <c r="CJ177" s="35"/>
      <c r="CK177" s="35"/>
      <c r="CL177" s="35"/>
      <c r="CM177" s="35"/>
      <c r="CN177" s="35"/>
      <c r="CO177" s="35"/>
      <c r="CP177" s="35"/>
      <c r="CQ177" s="35"/>
      <c r="CR177" s="35"/>
      <c r="CS177" s="46"/>
      <c r="CT177" s="35"/>
      <c r="CU177" s="29"/>
      <c r="CW177" s="11"/>
    </row>
    <row r="178" spans="1:101" hidden="1" x14ac:dyDescent="0.3">
      <c r="A178" s="1"/>
      <c r="B178" s="5" t="s">
        <v>6</v>
      </c>
      <c r="C178" s="44"/>
      <c r="D178" s="34">
        <v>0</v>
      </c>
      <c r="E178" s="35"/>
      <c r="F178" s="35">
        <f t="shared" si="526"/>
        <v>0</v>
      </c>
      <c r="G178" s="35"/>
      <c r="H178" s="35">
        <f t="shared" ref="H178:H180" si="1134">F178+G178</f>
        <v>0</v>
      </c>
      <c r="I178" s="35"/>
      <c r="J178" s="35">
        <f t="shared" ref="J178:J180" si="1135">H178+I178</f>
        <v>0</v>
      </c>
      <c r="K178" s="35"/>
      <c r="L178" s="35">
        <f t="shared" ref="L178:L180" si="1136">J178+K178</f>
        <v>0</v>
      </c>
      <c r="M178" s="35"/>
      <c r="N178" s="35">
        <f t="shared" ref="N178:N180" si="1137">L178+M178</f>
        <v>0</v>
      </c>
      <c r="O178" s="78"/>
      <c r="P178" s="35">
        <f t="shared" ref="P178:P180" si="1138">N178+O178</f>
        <v>0</v>
      </c>
      <c r="Q178" s="35"/>
      <c r="R178" s="35">
        <f t="shared" ref="R178:R180" si="1139">P178+Q178</f>
        <v>0</v>
      </c>
      <c r="S178" s="35"/>
      <c r="T178" s="35">
        <f t="shared" ref="T178:T180" si="1140">R178+S178</f>
        <v>0</v>
      </c>
      <c r="U178" s="35"/>
      <c r="V178" s="35">
        <f t="shared" ref="V178:V180" si="1141">T178+U178</f>
        <v>0</v>
      </c>
      <c r="W178" s="35"/>
      <c r="X178" s="35">
        <f t="shared" ref="X178:X180" si="1142">V178+W178</f>
        <v>0</v>
      </c>
      <c r="Y178" s="35"/>
      <c r="Z178" s="35">
        <f t="shared" ref="Z178:Z180" si="1143">X178+Y178</f>
        <v>0</v>
      </c>
      <c r="AA178" s="35"/>
      <c r="AB178" s="35">
        <f t="shared" ref="AB178:AB180" si="1144">Z178+AA178</f>
        <v>0</v>
      </c>
      <c r="AC178" s="35"/>
      <c r="AD178" s="35">
        <f t="shared" ref="AD178:AD180" si="1145">AB178+AC178</f>
        <v>0</v>
      </c>
      <c r="AE178" s="35"/>
      <c r="AF178" s="35">
        <f t="shared" ref="AF178:AF180" si="1146">AD178+AE178</f>
        <v>0</v>
      </c>
      <c r="AG178" s="35"/>
      <c r="AH178" s="35">
        <f t="shared" ref="AH178:AH180" si="1147">AF178+AG178</f>
        <v>0</v>
      </c>
      <c r="AI178" s="35"/>
      <c r="AJ178" s="35">
        <f t="shared" ref="AJ178:AJ180" si="1148">AH178+AI178</f>
        <v>0</v>
      </c>
      <c r="AK178" s="35"/>
      <c r="AL178" s="35">
        <f t="shared" ref="AL178:AL180" si="1149">AJ178+AK178</f>
        <v>0</v>
      </c>
      <c r="AM178" s="35"/>
      <c r="AN178" s="35">
        <f t="shared" ref="AN178:AN180" si="1150">AL178+AM178</f>
        <v>0</v>
      </c>
      <c r="AO178" s="46"/>
      <c r="AP178" s="35">
        <f t="shared" ref="AP178:AP180" si="1151">AN178+AO178</f>
        <v>0</v>
      </c>
      <c r="AQ178" s="35">
        <v>82902.599999999977</v>
      </c>
      <c r="AR178" s="35"/>
      <c r="AS178" s="35">
        <f t="shared" si="527"/>
        <v>82902.599999999977</v>
      </c>
      <c r="AT178" s="35"/>
      <c r="AU178" s="35">
        <f t="shared" ref="AU178:AU180" si="1152">AS178+AT178</f>
        <v>82902.599999999977</v>
      </c>
      <c r="AV178" s="35"/>
      <c r="AW178" s="35">
        <f t="shared" ref="AW178:AW180" si="1153">AU178+AV178</f>
        <v>82902.599999999977</v>
      </c>
      <c r="AX178" s="35"/>
      <c r="AY178" s="35">
        <f t="shared" ref="AY178:AY180" si="1154">AW178+AX178</f>
        <v>82902.599999999977</v>
      </c>
      <c r="AZ178" s="35"/>
      <c r="BA178" s="35">
        <f t="shared" ref="BA178:BA180" si="1155">AY178+AZ178</f>
        <v>82902.599999999977</v>
      </c>
      <c r="BB178" s="35"/>
      <c r="BC178" s="35">
        <f t="shared" ref="BC178:BC180" si="1156">BA178+BB178</f>
        <v>82902.599999999977</v>
      </c>
      <c r="BD178" s="35">
        <v>-23039.741999999998</v>
      </c>
      <c r="BE178" s="35">
        <f t="shared" ref="BE178:BE180" si="1157">BC178+BD178</f>
        <v>59862.857999999978</v>
      </c>
      <c r="BF178" s="35"/>
      <c r="BG178" s="35">
        <f t="shared" ref="BG178:BG180" si="1158">BE178+BF178</f>
        <v>59862.857999999978</v>
      </c>
      <c r="BH178" s="35"/>
      <c r="BI178" s="35">
        <f t="shared" ref="BI178:BI180" si="1159">BG178+BH178</f>
        <v>59862.857999999978</v>
      </c>
      <c r="BJ178" s="35"/>
      <c r="BK178" s="35">
        <f t="shared" ref="BK178:BK180" si="1160">BI178+BJ178</f>
        <v>59862.857999999978</v>
      </c>
      <c r="BL178" s="35"/>
      <c r="BM178" s="35">
        <f t="shared" ref="BM178:BM180" si="1161">BK178+BL178</f>
        <v>59862.857999999978</v>
      </c>
      <c r="BN178" s="35"/>
      <c r="BO178" s="35">
        <f t="shared" ref="BO178:BO180" si="1162">BM178+BN178</f>
        <v>59862.857999999978</v>
      </c>
      <c r="BP178" s="35"/>
      <c r="BQ178" s="35">
        <f t="shared" ref="BQ178:BQ180" si="1163">BO178+BP178</f>
        <v>59862.857999999978</v>
      </c>
      <c r="BR178" s="35"/>
      <c r="BS178" s="35">
        <f t="shared" ref="BS178:BS180" si="1164">BQ178+BR178</f>
        <v>59862.857999999978</v>
      </c>
      <c r="BT178" s="46"/>
      <c r="BU178" s="35">
        <f t="shared" ref="BU178:BU180" si="1165">BS178+BT178</f>
        <v>59862.857999999978</v>
      </c>
      <c r="BV178" s="35">
        <v>100000</v>
      </c>
      <c r="BW178" s="35"/>
      <c r="BX178" s="35">
        <f t="shared" si="528"/>
        <v>100000</v>
      </c>
      <c r="BY178" s="35"/>
      <c r="BZ178" s="35">
        <f t="shared" ref="BZ178:BZ180" si="1166">BX178+BY178</f>
        <v>100000</v>
      </c>
      <c r="CA178" s="35"/>
      <c r="CB178" s="35">
        <f t="shared" ref="CB178:CB180" si="1167">BZ178+CA178</f>
        <v>100000</v>
      </c>
      <c r="CC178" s="35"/>
      <c r="CD178" s="35">
        <f t="shared" ref="CD178:CD180" si="1168">CB178+CC178</f>
        <v>100000</v>
      </c>
      <c r="CE178" s="35"/>
      <c r="CF178" s="35">
        <f t="shared" ref="CF178:CF180" si="1169">CD178+CE178</f>
        <v>100000</v>
      </c>
      <c r="CG178" s="35"/>
      <c r="CH178" s="35">
        <f t="shared" ref="CH178:CH180" si="1170">CF178+CG178</f>
        <v>100000</v>
      </c>
      <c r="CI178" s="35">
        <v>33041.1</v>
      </c>
      <c r="CJ178" s="35">
        <f t="shared" ref="CJ178:CJ180" si="1171">CH178+CI178</f>
        <v>133041.1</v>
      </c>
      <c r="CK178" s="35"/>
      <c r="CL178" s="35">
        <f t="shared" ref="CL178:CL180" si="1172">CJ178+CK178</f>
        <v>133041.1</v>
      </c>
      <c r="CM178" s="35"/>
      <c r="CN178" s="35">
        <f t="shared" ref="CN178:CN180" si="1173">CL178+CM178</f>
        <v>133041.1</v>
      </c>
      <c r="CO178" s="35"/>
      <c r="CP178" s="35">
        <f t="shared" ref="CP178:CP180" si="1174">CN178+CO178</f>
        <v>133041.1</v>
      </c>
      <c r="CQ178" s="35"/>
      <c r="CR178" s="35">
        <f t="shared" ref="CR178:CR180" si="1175">CP178+CQ178</f>
        <v>133041.1</v>
      </c>
      <c r="CS178" s="46"/>
      <c r="CT178" s="35">
        <f t="shared" ref="CT178:CT180" si="1176">CR178+CS178</f>
        <v>133041.1</v>
      </c>
      <c r="CU178" s="29" t="s">
        <v>268</v>
      </c>
      <c r="CV178" s="23" t="s">
        <v>49</v>
      </c>
      <c r="CW178" s="11"/>
    </row>
    <row r="179" spans="1:101" x14ac:dyDescent="0.3">
      <c r="A179" s="1"/>
      <c r="B179" s="59" t="s">
        <v>20</v>
      </c>
      <c r="C179" s="60"/>
      <c r="D179" s="34">
        <v>0</v>
      </c>
      <c r="E179" s="35"/>
      <c r="F179" s="35">
        <f t="shared" si="526"/>
        <v>0</v>
      </c>
      <c r="G179" s="35"/>
      <c r="H179" s="35">
        <f t="shared" si="1134"/>
        <v>0</v>
      </c>
      <c r="I179" s="35"/>
      <c r="J179" s="35">
        <f t="shared" si="1135"/>
        <v>0</v>
      </c>
      <c r="K179" s="35"/>
      <c r="L179" s="35">
        <f t="shared" si="1136"/>
        <v>0</v>
      </c>
      <c r="M179" s="35"/>
      <c r="N179" s="35">
        <f t="shared" si="1137"/>
        <v>0</v>
      </c>
      <c r="O179" s="78"/>
      <c r="P179" s="35">
        <f t="shared" si="1138"/>
        <v>0</v>
      </c>
      <c r="Q179" s="35"/>
      <c r="R179" s="35">
        <f t="shared" si="1139"/>
        <v>0</v>
      </c>
      <c r="S179" s="35"/>
      <c r="T179" s="35">
        <f t="shared" si="1140"/>
        <v>0</v>
      </c>
      <c r="U179" s="35"/>
      <c r="V179" s="35">
        <f t="shared" si="1141"/>
        <v>0</v>
      </c>
      <c r="W179" s="35"/>
      <c r="X179" s="35">
        <f t="shared" si="1142"/>
        <v>0</v>
      </c>
      <c r="Y179" s="35"/>
      <c r="Z179" s="35">
        <f t="shared" si="1143"/>
        <v>0</v>
      </c>
      <c r="AA179" s="35"/>
      <c r="AB179" s="35">
        <f t="shared" si="1144"/>
        <v>0</v>
      </c>
      <c r="AC179" s="35"/>
      <c r="AD179" s="35">
        <f t="shared" si="1145"/>
        <v>0</v>
      </c>
      <c r="AE179" s="35"/>
      <c r="AF179" s="35">
        <f t="shared" si="1146"/>
        <v>0</v>
      </c>
      <c r="AG179" s="35"/>
      <c r="AH179" s="35">
        <f t="shared" si="1147"/>
        <v>0</v>
      </c>
      <c r="AI179" s="35"/>
      <c r="AJ179" s="35">
        <f t="shared" si="1148"/>
        <v>0</v>
      </c>
      <c r="AK179" s="35"/>
      <c r="AL179" s="35">
        <f t="shared" si="1149"/>
        <v>0</v>
      </c>
      <c r="AM179" s="35"/>
      <c r="AN179" s="35">
        <f t="shared" si="1150"/>
        <v>0</v>
      </c>
      <c r="AO179" s="46"/>
      <c r="AP179" s="35">
        <f t="shared" si="1151"/>
        <v>0</v>
      </c>
      <c r="AQ179" s="35">
        <v>104297.5</v>
      </c>
      <c r="AR179" s="35"/>
      <c r="AS179" s="35">
        <f t="shared" si="527"/>
        <v>104297.5</v>
      </c>
      <c r="AT179" s="35"/>
      <c r="AU179" s="35">
        <f t="shared" si="1152"/>
        <v>104297.5</v>
      </c>
      <c r="AV179" s="35"/>
      <c r="AW179" s="35">
        <f t="shared" si="1153"/>
        <v>104297.5</v>
      </c>
      <c r="AX179" s="35"/>
      <c r="AY179" s="35">
        <f t="shared" si="1154"/>
        <v>104297.5</v>
      </c>
      <c r="AZ179" s="35"/>
      <c r="BA179" s="35">
        <f t="shared" si="1155"/>
        <v>104297.5</v>
      </c>
      <c r="BB179" s="35"/>
      <c r="BC179" s="35">
        <f t="shared" si="1156"/>
        <v>104297.5</v>
      </c>
      <c r="BD179" s="35">
        <v>-23980.1</v>
      </c>
      <c r="BE179" s="35">
        <f t="shared" si="1157"/>
        <v>80317.399999999994</v>
      </c>
      <c r="BF179" s="35"/>
      <c r="BG179" s="35">
        <f t="shared" si="1158"/>
        <v>80317.399999999994</v>
      </c>
      <c r="BH179" s="35"/>
      <c r="BI179" s="35">
        <f t="shared" si="1159"/>
        <v>80317.399999999994</v>
      </c>
      <c r="BJ179" s="35"/>
      <c r="BK179" s="35">
        <f t="shared" si="1160"/>
        <v>80317.399999999994</v>
      </c>
      <c r="BL179" s="35"/>
      <c r="BM179" s="35">
        <f t="shared" si="1161"/>
        <v>80317.399999999994</v>
      </c>
      <c r="BN179" s="35"/>
      <c r="BO179" s="35">
        <f t="shared" si="1162"/>
        <v>80317.399999999994</v>
      </c>
      <c r="BP179" s="35"/>
      <c r="BQ179" s="35">
        <f t="shared" si="1163"/>
        <v>80317.399999999994</v>
      </c>
      <c r="BR179" s="35"/>
      <c r="BS179" s="35">
        <f t="shared" si="1164"/>
        <v>80317.399999999994</v>
      </c>
      <c r="BT179" s="46"/>
      <c r="BU179" s="35">
        <f t="shared" si="1165"/>
        <v>80317.399999999994</v>
      </c>
      <c r="BV179" s="35">
        <v>361481.8</v>
      </c>
      <c r="BW179" s="35"/>
      <c r="BX179" s="35">
        <f t="shared" si="528"/>
        <v>361481.8</v>
      </c>
      <c r="BY179" s="35"/>
      <c r="BZ179" s="35">
        <f t="shared" si="1166"/>
        <v>361481.8</v>
      </c>
      <c r="CA179" s="35"/>
      <c r="CB179" s="35">
        <f t="shared" si="1167"/>
        <v>361481.8</v>
      </c>
      <c r="CC179" s="35"/>
      <c r="CD179" s="35">
        <f t="shared" si="1168"/>
        <v>361481.8</v>
      </c>
      <c r="CE179" s="35"/>
      <c r="CF179" s="35">
        <f t="shared" si="1169"/>
        <v>361481.8</v>
      </c>
      <c r="CG179" s="35"/>
      <c r="CH179" s="35">
        <f t="shared" si="1170"/>
        <v>361481.8</v>
      </c>
      <c r="CI179" s="35">
        <v>24728.1</v>
      </c>
      <c r="CJ179" s="35">
        <f t="shared" si="1171"/>
        <v>386209.89999999997</v>
      </c>
      <c r="CK179" s="35"/>
      <c r="CL179" s="35">
        <f t="shared" si="1172"/>
        <v>386209.89999999997</v>
      </c>
      <c r="CM179" s="35"/>
      <c r="CN179" s="35">
        <f t="shared" si="1173"/>
        <v>386209.89999999997</v>
      </c>
      <c r="CO179" s="35"/>
      <c r="CP179" s="35">
        <f t="shared" si="1174"/>
        <v>386209.89999999997</v>
      </c>
      <c r="CQ179" s="35"/>
      <c r="CR179" s="35">
        <f t="shared" si="1175"/>
        <v>386209.89999999997</v>
      </c>
      <c r="CS179" s="46"/>
      <c r="CT179" s="35">
        <f t="shared" si="1176"/>
        <v>386209.89999999997</v>
      </c>
      <c r="CU179" s="29" t="s">
        <v>275</v>
      </c>
      <c r="CW179" s="11"/>
    </row>
    <row r="180" spans="1:101" ht="56.25" x14ac:dyDescent="0.3">
      <c r="A180" s="1" t="s">
        <v>172</v>
      </c>
      <c r="B180" s="59" t="s">
        <v>114</v>
      </c>
      <c r="C180" s="60" t="s">
        <v>106</v>
      </c>
      <c r="D180" s="34">
        <f>D182+D183</f>
        <v>368198.39999999997</v>
      </c>
      <c r="E180" s="35">
        <f>E182+E183</f>
        <v>0</v>
      </c>
      <c r="F180" s="35">
        <f t="shared" si="526"/>
        <v>368198.39999999997</v>
      </c>
      <c r="G180" s="35">
        <f>G182+G183</f>
        <v>16885.599999999999</v>
      </c>
      <c r="H180" s="35">
        <f t="shared" si="1134"/>
        <v>385083.99999999994</v>
      </c>
      <c r="I180" s="35">
        <f>I182+I183</f>
        <v>0</v>
      </c>
      <c r="J180" s="35">
        <f t="shared" si="1135"/>
        <v>385083.99999999994</v>
      </c>
      <c r="K180" s="35">
        <f>K182+K183</f>
        <v>0</v>
      </c>
      <c r="L180" s="35">
        <f t="shared" si="1136"/>
        <v>385083.99999999994</v>
      </c>
      <c r="M180" s="35">
        <f>M182+M183</f>
        <v>0</v>
      </c>
      <c r="N180" s="35">
        <f t="shared" si="1137"/>
        <v>385083.99999999994</v>
      </c>
      <c r="O180" s="78">
        <f>O182+O183</f>
        <v>198236.696</v>
      </c>
      <c r="P180" s="35">
        <f t="shared" si="1138"/>
        <v>583320.696</v>
      </c>
      <c r="Q180" s="35">
        <f>Q182+Q183</f>
        <v>0</v>
      </c>
      <c r="R180" s="35">
        <f t="shared" si="1139"/>
        <v>583320.696</v>
      </c>
      <c r="S180" s="35">
        <f>S182+S183</f>
        <v>0</v>
      </c>
      <c r="T180" s="35">
        <f t="shared" si="1140"/>
        <v>583320.696</v>
      </c>
      <c r="U180" s="35">
        <f>U182+U183</f>
        <v>0</v>
      </c>
      <c r="V180" s="35">
        <f t="shared" si="1141"/>
        <v>583320.696</v>
      </c>
      <c r="W180" s="35">
        <f>W182+W183</f>
        <v>-142394.66500000001</v>
      </c>
      <c r="X180" s="35">
        <f t="shared" si="1142"/>
        <v>440926.03099999996</v>
      </c>
      <c r="Y180" s="35">
        <f>Y182+Y183</f>
        <v>0</v>
      </c>
      <c r="Z180" s="35">
        <f t="shared" si="1143"/>
        <v>440926.03099999996</v>
      </c>
      <c r="AA180" s="35">
        <f>AA182+AA183</f>
        <v>0</v>
      </c>
      <c r="AB180" s="35">
        <f t="shared" si="1144"/>
        <v>440926.03099999996</v>
      </c>
      <c r="AC180" s="35">
        <f>AC182+AC183</f>
        <v>0</v>
      </c>
      <c r="AD180" s="35">
        <f t="shared" si="1145"/>
        <v>440926.03099999996</v>
      </c>
      <c r="AE180" s="35">
        <f>AE182+AE183</f>
        <v>-35727.800000000003</v>
      </c>
      <c r="AF180" s="35">
        <f t="shared" si="1146"/>
        <v>405198.23099999997</v>
      </c>
      <c r="AG180" s="35">
        <f>AG182+AG183</f>
        <v>0</v>
      </c>
      <c r="AH180" s="35">
        <f t="shared" si="1147"/>
        <v>405198.23099999997</v>
      </c>
      <c r="AI180" s="35">
        <f>AI182+AI183</f>
        <v>0</v>
      </c>
      <c r="AJ180" s="35">
        <f t="shared" si="1148"/>
        <v>405198.23099999997</v>
      </c>
      <c r="AK180" s="35">
        <f>AK182+AK183</f>
        <v>0</v>
      </c>
      <c r="AL180" s="35">
        <f t="shared" si="1149"/>
        <v>405198.23099999997</v>
      </c>
      <c r="AM180" s="35">
        <f>AM182+AM183</f>
        <v>0</v>
      </c>
      <c r="AN180" s="35">
        <f t="shared" si="1150"/>
        <v>405198.23099999997</v>
      </c>
      <c r="AO180" s="46">
        <f>AO182+AO183</f>
        <v>-399893.23099999997</v>
      </c>
      <c r="AP180" s="35">
        <f t="shared" si="1151"/>
        <v>5305</v>
      </c>
      <c r="AQ180" s="35">
        <f t="shared" ref="AQ180:BW180" si="1177">AQ182+AQ183</f>
        <v>439063.3</v>
      </c>
      <c r="AR180" s="35">
        <f t="shared" ref="AR180:AT180" si="1178">AR182+AR183</f>
        <v>0</v>
      </c>
      <c r="AS180" s="35">
        <f t="shared" si="527"/>
        <v>439063.3</v>
      </c>
      <c r="AT180" s="35">
        <f t="shared" si="1178"/>
        <v>0</v>
      </c>
      <c r="AU180" s="35">
        <f t="shared" si="1152"/>
        <v>439063.3</v>
      </c>
      <c r="AV180" s="35">
        <f t="shared" ref="AV180:AX180" si="1179">AV182+AV183</f>
        <v>0</v>
      </c>
      <c r="AW180" s="35">
        <f t="shared" si="1153"/>
        <v>439063.3</v>
      </c>
      <c r="AX180" s="35">
        <f t="shared" si="1179"/>
        <v>0</v>
      </c>
      <c r="AY180" s="35">
        <f t="shared" si="1154"/>
        <v>439063.3</v>
      </c>
      <c r="AZ180" s="35">
        <f t="shared" ref="AZ180:BB180" si="1180">AZ182+AZ183</f>
        <v>-26250</v>
      </c>
      <c r="BA180" s="35">
        <f t="shared" si="1155"/>
        <v>412813.3</v>
      </c>
      <c r="BB180" s="35">
        <f t="shared" si="1180"/>
        <v>0</v>
      </c>
      <c r="BC180" s="35">
        <f t="shared" si="1156"/>
        <v>412813.3</v>
      </c>
      <c r="BD180" s="35">
        <f t="shared" ref="BD180:BF180" si="1181">BD182+BD183</f>
        <v>0</v>
      </c>
      <c r="BE180" s="35">
        <f t="shared" si="1157"/>
        <v>412813.3</v>
      </c>
      <c r="BF180" s="35">
        <f t="shared" si="1181"/>
        <v>0</v>
      </c>
      <c r="BG180" s="35">
        <f t="shared" si="1158"/>
        <v>412813.3</v>
      </c>
      <c r="BH180" s="35">
        <f t="shared" ref="BH180:BJ180" si="1182">BH182+BH183</f>
        <v>0</v>
      </c>
      <c r="BI180" s="35">
        <f t="shared" si="1159"/>
        <v>412813.3</v>
      </c>
      <c r="BJ180" s="35">
        <f t="shared" si="1182"/>
        <v>0</v>
      </c>
      <c r="BK180" s="35">
        <f t="shared" si="1160"/>
        <v>412813.3</v>
      </c>
      <c r="BL180" s="35">
        <f t="shared" ref="BL180:BN180" si="1183">BL182+BL183</f>
        <v>35727.800000000003</v>
      </c>
      <c r="BM180" s="35">
        <f t="shared" si="1161"/>
        <v>448541.1</v>
      </c>
      <c r="BN180" s="35">
        <f t="shared" si="1183"/>
        <v>0</v>
      </c>
      <c r="BO180" s="35">
        <f t="shared" si="1162"/>
        <v>448541.1</v>
      </c>
      <c r="BP180" s="35">
        <f t="shared" ref="BP180:BR180" si="1184">BP182+BP183</f>
        <v>0</v>
      </c>
      <c r="BQ180" s="35">
        <f t="shared" si="1163"/>
        <v>448541.1</v>
      </c>
      <c r="BR180" s="35">
        <f t="shared" si="1184"/>
        <v>0</v>
      </c>
      <c r="BS180" s="35">
        <f t="shared" si="1164"/>
        <v>448541.1</v>
      </c>
      <c r="BT180" s="46">
        <f t="shared" ref="BT180" si="1185">BT182+BT183</f>
        <v>-365025.3</v>
      </c>
      <c r="BU180" s="35">
        <f t="shared" si="1165"/>
        <v>83515.799999999988</v>
      </c>
      <c r="BV180" s="35">
        <f t="shared" si="1177"/>
        <v>780860.5</v>
      </c>
      <c r="BW180" s="35">
        <f t="shared" si="1177"/>
        <v>0</v>
      </c>
      <c r="BX180" s="35">
        <f t="shared" si="528"/>
        <v>780860.5</v>
      </c>
      <c r="BY180" s="35">
        <f t="shared" ref="BY180:CA180" si="1186">BY182+BY183</f>
        <v>0</v>
      </c>
      <c r="BZ180" s="35">
        <f t="shared" si="1166"/>
        <v>780860.5</v>
      </c>
      <c r="CA180" s="35">
        <f t="shared" si="1186"/>
        <v>0</v>
      </c>
      <c r="CB180" s="35">
        <f t="shared" si="1167"/>
        <v>780860.5</v>
      </c>
      <c r="CC180" s="35">
        <f t="shared" ref="CC180:CE180" si="1187">CC182+CC183</f>
        <v>0</v>
      </c>
      <c r="CD180" s="35">
        <f t="shared" si="1168"/>
        <v>780860.5</v>
      </c>
      <c r="CE180" s="35">
        <f t="shared" si="1187"/>
        <v>70483.820999999996</v>
      </c>
      <c r="CF180" s="35">
        <f t="shared" si="1169"/>
        <v>851344.321</v>
      </c>
      <c r="CG180" s="35">
        <f t="shared" ref="CG180:CI180" si="1188">CG182+CG183</f>
        <v>0</v>
      </c>
      <c r="CH180" s="35">
        <f t="shared" si="1170"/>
        <v>851344.321</v>
      </c>
      <c r="CI180" s="35">
        <f t="shared" si="1188"/>
        <v>-2281.1520000000019</v>
      </c>
      <c r="CJ180" s="35">
        <f t="shared" si="1171"/>
        <v>849063.16899999999</v>
      </c>
      <c r="CK180" s="35">
        <f t="shared" ref="CK180:CM180" si="1189">CK182+CK183</f>
        <v>0</v>
      </c>
      <c r="CL180" s="35">
        <f t="shared" si="1172"/>
        <v>849063.16899999999</v>
      </c>
      <c r="CM180" s="35">
        <f t="shared" si="1189"/>
        <v>0</v>
      </c>
      <c r="CN180" s="35">
        <f t="shared" si="1173"/>
        <v>849063.16899999999</v>
      </c>
      <c r="CO180" s="35">
        <f t="shared" ref="CO180:CQ180" si="1190">CO182+CO183</f>
        <v>0</v>
      </c>
      <c r="CP180" s="35">
        <f t="shared" si="1174"/>
        <v>849063.16899999999</v>
      </c>
      <c r="CQ180" s="35">
        <f t="shared" si="1190"/>
        <v>0</v>
      </c>
      <c r="CR180" s="35">
        <f t="shared" si="1175"/>
        <v>849063.16899999999</v>
      </c>
      <c r="CS180" s="46">
        <f t="shared" ref="CS180" si="1191">CS182+CS183</f>
        <v>-483099.8</v>
      </c>
      <c r="CT180" s="35">
        <f t="shared" si="1176"/>
        <v>365963.36900000001</v>
      </c>
      <c r="CU180" s="29"/>
      <c r="CW180" s="11"/>
    </row>
    <row r="181" spans="1:101" hidden="1" x14ac:dyDescent="0.3">
      <c r="A181" s="1"/>
      <c r="B181" s="59" t="s">
        <v>5</v>
      </c>
      <c r="C181" s="6"/>
      <c r="D181" s="34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78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46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  <c r="BE181" s="35"/>
      <c r="BF181" s="35"/>
      <c r="BG181" s="35"/>
      <c r="BH181" s="35"/>
      <c r="BI181" s="35"/>
      <c r="BJ181" s="35"/>
      <c r="BK181" s="35"/>
      <c r="BL181" s="35"/>
      <c r="BM181" s="35"/>
      <c r="BN181" s="35"/>
      <c r="BO181" s="35"/>
      <c r="BP181" s="35"/>
      <c r="BQ181" s="35"/>
      <c r="BR181" s="35"/>
      <c r="BS181" s="35"/>
      <c r="BT181" s="46"/>
      <c r="BU181" s="35"/>
      <c r="BV181" s="35"/>
      <c r="BW181" s="35"/>
      <c r="BX181" s="35"/>
      <c r="BY181" s="35"/>
      <c r="BZ181" s="35"/>
      <c r="CA181" s="35"/>
      <c r="CB181" s="35"/>
      <c r="CC181" s="35"/>
      <c r="CD181" s="35"/>
      <c r="CE181" s="35"/>
      <c r="CF181" s="35"/>
      <c r="CG181" s="35"/>
      <c r="CH181" s="35"/>
      <c r="CI181" s="35"/>
      <c r="CJ181" s="35"/>
      <c r="CK181" s="35"/>
      <c r="CL181" s="35"/>
      <c r="CM181" s="35"/>
      <c r="CN181" s="35"/>
      <c r="CO181" s="35"/>
      <c r="CP181" s="35"/>
      <c r="CQ181" s="35"/>
      <c r="CR181" s="35"/>
      <c r="CS181" s="46"/>
      <c r="CT181" s="35"/>
      <c r="CU181" s="29"/>
      <c r="CV181" s="23" t="s">
        <v>49</v>
      </c>
      <c r="CW181" s="11"/>
    </row>
    <row r="182" spans="1:101" hidden="1" x14ac:dyDescent="0.3">
      <c r="A182" s="1"/>
      <c r="B182" s="5" t="s">
        <v>6</v>
      </c>
      <c r="C182" s="10"/>
      <c r="D182" s="34">
        <v>222989.79999999996</v>
      </c>
      <c r="E182" s="35"/>
      <c r="F182" s="35">
        <f t="shared" si="526"/>
        <v>222989.79999999996</v>
      </c>
      <c r="G182" s="35">
        <f>5305+11580.6</f>
        <v>16885.599999999999</v>
      </c>
      <c r="H182" s="35">
        <f t="shared" ref="H182:H185" si="1192">F182+G182</f>
        <v>239875.39999999997</v>
      </c>
      <c r="I182" s="35"/>
      <c r="J182" s="35">
        <f t="shared" ref="J182:J185" si="1193">H182+I182</f>
        <v>239875.39999999997</v>
      </c>
      <c r="K182" s="35"/>
      <c r="L182" s="35">
        <f t="shared" ref="L182:L185" si="1194">J182+K182</f>
        <v>239875.39999999997</v>
      </c>
      <c r="M182" s="35"/>
      <c r="N182" s="35">
        <f t="shared" ref="N182:N185" si="1195">L182+M182</f>
        <v>239875.39999999997</v>
      </c>
      <c r="O182" s="78">
        <f>42130.217-44233.821</f>
        <v>-2103.6040000000066</v>
      </c>
      <c r="P182" s="35">
        <f t="shared" ref="P182:P185" si="1196">N182+O182</f>
        <v>237771.79599999997</v>
      </c>
      <c r="Q182" s="35"/>
      <c r="R182" s="35">
        <f t="shared" ref="R182:R185" si="1197">P182+Q182</f>
        <v>237771.79599999997</v>
      </c>
      <c r="S182" s="35"/>
      <c r="T182" s="35">
        <f t="shared" ref="T182:T185" si="1198">R182+S182</f>
        <v>237771.79599999997</v>
      </c>
      <c r="U182" s="35"/>
      <c r="V182" s="35">
        <f t="shared" ref="V182:V185" si="1199">T182+U182</f>
        <v>237771.79599999997</v>
      </c>
      <c r="W182" s="35">
        <f>-100264.448-42130.217</f>
        <v>-142394.66500000001</v>
      </c>
      <c r="X182" s="35">
        <f t="shared" ref="X182:X185" si="1200">V182+W182</f>
        <v>95377.130999999965</v>
      </c>
      <c r="Y182" s="35"/>
      <c r="Z182" s="35">
        <f t="shared" ref="Z182:Z185" si="1201">X182+Y182</f>
        <v>95377.130999999965</v>
      </c>
      <c r="AA182" s="35"/>
      <c r="AB182" s="35">
        <f t="shared" ref="AB182:AB185" si="1202">Z182+AA182</f>
        <v>95377.130999999965</v>
      </c>
      <c r="AC182" s="35"/>
      <c r="AD182" s="35">
        <f t="shared" ref="AD182:AD185" si="1203">AB182+AC182</f>
        <v>95377.130999999965</v>
      </c>
      <c r="AE182" s="35"/>
      <c r="AF182" s="35">
        <f t="shared" ref="AF182:AF185" si="1204">AD182+AE182</f>
        <v>95377.130999999965</v>
      </c>
      <c r="AG182" s="35"/>
      <c r="AH182" s="35">
        <f t="shared" ref="AH182:AH185" si="1205">AF182+AG182</f>
        <v>95377.130999999965</v>
      </c>
      <c r="AI182" s="35"/>
      <c r="AJ182" s="35">
        <f t="shared" ref="AJ182:AJ185" si="1206">AH182+AI182</f>
        <v>95377.130999999965</v>
      </c>
      <c r="AK182" s="35"/>
      <c r="AL182" s="35">
        <f t="shared" ref="AL182:AL185" si="1207">AJ182+AK182</f>
        <v>95377.130999999965</v>
      </c>
      <c r="AM182" s="35"/>
      <c r="AN182" s="35">
        <f t="shared" ref="AN182:AN185" si="1208">AL182+AM182</f>
        <v>95377.130999999965</v>
      </c>
      <c r="AO182" s="46">
        <v>-90072.130999999994</v>
      </c>
      <c r="AP182" s="35">
        <f t="shared" ref="AP182:AP185" si="1209">AN182+AO182</f>
        <v>5304.9999999999709</v>
      </c>
      <c r="AQ182" s="35">
        <v>109765.79999999999</v>
      </c>
      <c r="AR182" s="35"/>
      <c r="AS182" s="35">
        <f t="shared" si="527"/>
        <v>109765.79999999999</v>
      </c>
      <c r="AT182" s="35"/>
      <c r="AU182" s="35">
        <f t="shared" ref="AU182:AU185" si="1210">AS182+AT182</f>
        <v>109765.79999999999</v>
      </c>
      <c r="AV182" s="35"/>
      <c r="AW182" s="35">
        <f t="shared" ref="AW182:AW185" si="1211">AU182+AV182</f>
        <v>109765.79999999999</v>
      </c>
      <c r="AX182" s="35"/>
      <c r="AY182" s="35">
        <f t="shared" ref="AY182:AY185" si="1212">AW182+AX182</f>
        <v>109765.79999999999</v>
      </c>
      <c r="AZ182" s="35">
        <v>-26250</v>
      </c>
      <c r="BA182" s="35">
        <f t="shared" ref="BA182:BA185" si="1213">AY182+AZ182</f>
        <v>83515.799999999988</v>
      </c>
      <c r="BB182" s="35"/>
      <c r="BC182" s="35">
        <f t="shared" ref="BC182:BC185" si="1214">BA182+BB182</f>
        <v>83515.799999999988</v>
      </c>
      <c r="BD182" s="35"/>
      <c r="BE182" s="35">
        <f t="shared" ref="BE182:BE185" si="1215">BC182+BD182</f>
        <v>83515.799999999988</v>
      </c>
      <c r="BF182" s="35"/>
      <c r="BG182" s="35">
        <f t="shared" ref="BG182:BG185" si="1216">BE182+BF182</f>
        <v>83515.799999999988</v>
      </c>
      <c r="BH182" s="35"/>
      <c r="BI182" s="35">
        <f t="shared" ref="BI182:BI185" si="1217">BG182+BH182</f>
        <v>83515.799999999988</v>
      </c>
      <c r="BJ182" s="35"/>
      <c r="BK182" s="35">
        <f t="shared" ref="BK182:BK185" si="1218">BI182+BJ182</f>
        <v>83515.799999999988</v>
      </c>
      <c r="BL182" s="35"/>
      <c r="BM182" s="35">
        <f t="shared" ref="BM182:BM185" si="1219">BK182+BL182</f>
        <v>83515.799999999988</v>
      </c>
      <c r="BN182" s="35"/>
      <c r="BO182" s="35">
        <f t="shared" ref="BO182:BO185" si="1220">BM182+BN182</f>
        <v>83515.799999999988</v>
      </c>
      <c r="BP182" s="35"/>
      <c r="BQ182" s="35">
        <f t="shared" ref="BQ182:BQ185" si="1221">BO182+BP182</f>
        <v>83515.799999999988</v>
      </c>
      <c r="BR182" s="35"/>
      <c r="BS182" s="35">
        <f t="shared" ref="BS182:BS185" si="1222">BQ182+BR182</f>
        <v>83515.799999999988</v>
      </c>
      <c r="BT182" s="46"/>
      <c r="BU182" s="35">
        <f t="shared" ref="BU182:BU185" si="1223">BS182+BT182</f>
        <v>83515.799999999988</v>
      </c>
      <c r="BV182" s="35">
        <v>195215.1</v>
      </c>
      <c r="BW182" s="35"/>
      <c r="BX182" s="35">
        <f t="shared" si="528"/>
        <v>195215.1</v>
      </c>
      <c r="BY182" s="35"/>
      <c r="BZ182" s="35">
        <f t="shared" ref="BZ182:BZ185" si="1224">BX182+BY182</f>
        <v>195215.1</v>
      </c>
      <c r="CA182" s="35"/>
      <c r="CB182" s="35">
        <f t="shared" ref="CB182:CB185" si="1225">BZ182+CA182</f>
        <v>195215.1</v>
      </c>
      <c r="CC182" s="35"/>
      <c r="CD182" s="35">
        <f t="shared" ref="CD182:CD185" si="1226">CB182+CC182</f>
        <v>195215.1</v>
      </c>
      <c r="CE182" s="35">
        <v>70483.820999999996</v>
      </c>
      <c r="CF182" s="35">
        <f t="shared" ref="CF182:CF185" si="1227">CD182+CE182</f>
        <v>265698.92099999997</v>
      </c>
      <c r="CG182" s="35"/>
      <c r="CH182" s="35">
        <f t="shared" ref="CH182:CH185" si="1228">CF182+CG182</f>
        <v>265698.92099999997</v>
      </c>
      <c r="CI182" s="35">
        <v>100264.448</v>
      </c>
      <c r="CJ182" s="35">
        <f t="shared" ref="CJ182:CJ185" si="1229">CH182+CI182</f>
        <v>365963.36899999995</v>
      </c>
      <c r="CK182" s="35"/>
      <c r="CL182" s="35">
        <f t="shared" ref="CL182:CL185" si="1230">CJ182+CK182</f>
        <v>365963.36899999995</v>
      </c>
      <c r="CM182" s="35"/>
      <c r="CN182" s="35">
        <f t="shared" ref="CN182:CN185" si="1231">CL182+CM182</f>
        <v>365963.36899999995</v>
      </c>
      <c r="CO182" s="35"/>
      <c r="CP182" s="35">
        <f t="shared" ref="CP182:CP185" si="1232">CN182+CO182</f>
        <v>365963.36899999995</v>
      </c>
      <c r="CQ182" s="35"/>
      <c r="CR182" s="35">
        <f t="shared" ref="CR182:CR185" si="1233">CP182+CQ182</f>
        <v>365963.36899999995</v>
      </c>
      <c r="CS182" s="46"/>
      <c r="CT182" s="35">
        <f t="shared" ref="CT182:CT185" si="1234">CR182+CS182</f>
        <v>365963.36899999995</v>
      </c>
      <c r="CU182" s="29" t="s">
        <v>269</v>
      </c>
      <c r="CV182" s="23" t="s">
        <v>49</v>
      </c>
      <c r="CW182" s="11"/>
    </row>
    <row r="183" spans="1:101" hidden="1" x14ac:dyDescent="0.3">
      <c r="A183" s="1"/>
      <c r="B183" s="59" t="s">
        <v>20</v>
      </c>
      <c r="C183" s="2"/>
      <c r="D183" s="34">
        <v>145208.6</v>
      </c>
      <c r="E183" s="35"/>
      <c r="F183" s="35">
        <f t="shared" si="526"/>
        <v>145208.6</v>
      </c>
      <c r="G183" s="35"/>
      <c r="H183" s="35">
        <f t="shared" si="1192"/>
        <v>145208.6</v>
      </c>
      <c r="I183" s="35"/>
      <c r="J183" s="35">
        <f t="shared" si="1193"/>
        <v>145208.6</v>
      </c>
      <c r="K183" s="35"/>
      <c r="L183" s="35">
        <f t="shared" si="1194"/>
        <v>145208.6</v>
      </c>
      <c r="M183" s="35"/>
      <c r="N183" s="35">
        <f t="shared" si="1195"/>
        <v>145208.6</v>
      </c>
      <c r="O183" s="78">
        <v>200340.3</v>
      </c>
      <c r="P183" s="35">
        <f t="shared" si="1196"/>
        <v>345548.9</v>
      </c>
      <c r="Q183" s="35"/>
      <c r="R183" s="35">
        <f t="shared" si="1197"/>
        <v>345548.9</v>
      </c>
      <c r="S183" s="35"/>
      <c r="T183" s="35">
        <f t="shared" si="1198"/>
        <v>345548.9</v>
      </c>
      <c r="U183" s="35"/>
      <c r="V183" s="35">
        <f t="shared" si="1199"/>
        <v>345548.9</v>
      </c>
      <c r="W183" s="35"/>
      <c r="X183" s="35">
        <f t="shared" si="1200"/>
        <v>345548.9</v>
      </c>
      <c r="Y183" s="35"/>
      <c r="Z183" s="35">
        <f t="shared" si="1201"/>
        <v>345548.9</v>
      </c>
      <c r="AA183" s="35"/>
      <c r="AB183" s="35">
        <f t="shared" si="1202"/>
        <v>345548.9</v>
      </c>
      <c r="AC183" s="35"/>
      <c r="AD183" s="35">
        <f t="shared" si="1203"/>
        <v>345548.9</v>
      </c>
      <c r="AE183" s="35">
        <v>-35727.800000000003</v>
      </c>
      <c r="AF183" s="35">
        <f t="shared" si="1204"/>
        <v>309821.10000000003</v>
      </c>
      <c r="AG183" s="35"/>
      <c r="AH183" s="35">
        <f t="shared" si="1205"/>
        <v>309821.10000000003</v>
      </c>
      <c r="AI183" s="35"/>
      <c r="AJ183" s="35">
        <f t="shared" si="1206"/>
        <v>309821.10000000003</v>
      </c>
      <c r="AK183" s="35"/>
      <c r="AL183" s="35">
        <f t="shared" si="1207"/>
        <v>309821.10000000003</v>
      </c>
      <c r="AM183" s="35"/>
      <c r="AN183" s="35">
        <f t="shared" si="1208"/>
        <v>309821.10000000003</v>
      </c>
      <c r="AO183" s="46">
        <v>-309821.09999999998</v>
      </c>
      <c r="AP183" s="35">
        <f t="shared" si="1209"/>
        <v>0</v>
      </c>
      <c r="AQ183" s="35">
        <v>329297.5</v>
      </c>
      <c r="AR183" s="35"/>
      <c r="AS183" s="35">
        <f t="shared" si="527"/>
        <v>329297.5</v>
      </c>
      <c r="AT183" s="35"/>
      <c r="AU183" s="35">
        <f t="shared" si="1210"/>
        <v>329297.5</v>
      </c>
      <c r="AV183" s="35"/>
      <c r="AW183" s="35">
        <f t="shared" si="1211"/>
        <v>329297.5</v>
      </c>
      <c r="AX183" s="35"/>
      <c r="AY183" s="35">
        <f t="shared" si="1212"/>
        <v>329297.5</v>
      </c>
      <c r="AZ183" s="35"/>
      <c r="BA183" s="35">
        <f t="shared" si="1213"/>
        <v>329297.5</v>
      </c>
      <c r="BB183" s="35"/>
      <c r="BC183" s="35">
        <f t="shared" si="1214"/>
        <v>329297.5</v>
      </c>
      <c r="BD183" s="35"/>
      <c r="BE183" s="35">
        <f t="shared" si="1215"/>
        <v>329297.5</v>
      </c>
      <c r="BF183" s="35"/>
      <c r="BG183" s="35">
        <f t="shared" si="1216"/>
        <v>329297.5</v>
      </c>
      <c r="BH183" s="35"/>
      <c r="BI183" s="35">
        <f t="shared" si="1217"/>
        <v>329297.5</v>
      </c>
      <c r="BJ183" s="35"/>
      <c r="BK183" s="35">
        <f t="shared" si="1218"/>
        <v>329297.5</v>
      </c>
      <c r="BL183" s="35">
        <v>35727.800000000003</v>
      </c>
      <c r="BM183" s="35">
        <f t="shared" si="1219"/>
        <v>365025.3</v>
      </c>
      <c r="BN183" s="35"/>
      <c r="BO183" s="35">
        <f t="shared" si="1220"/>
        <v>365025.3</v>
      </c>
      <c r="BP183" s="35"/>
      <c r="BQ183" s="35">
        <f t="shared" si="1221"/>
        <v>365025.3</v>
      </c>
      <c r="BR183" s="35"/>
      <c r="BS183" s="35">
        <f t="shared" si="1222"/>
        <v>365025.3</v>
      </c>
      <c r="BT183" s="46">
        <v>-365025.3</v>
      </c>
      <c r="BU183" s="35">
        <f t="shared" si="1223"/>
        <v>0</v>
      </c>
      <c r="BV183" s="35">
        <v>585645.4</v>
      </c>
      <c r="BW183" s="35"/>
      <c r="BX183" s="35">
        <f t="shared" si="528"/>
        <v>585645.4</v>
      </c>
      <c r="BY183" s="35"/>
      <c r="BZ183" s="35">
        <f t="shared" si="1224"/>
        <v>585645.4</v>
      </c>
      <c r="CA183" s="35"/>
      <c r="CB183" s="35">
        <f t="shared" si="1225"/>
        <v>585645.4</v>
      </c>
      <c r="CC183" s="35"/>
      <c r="CD183" s="35">
        <f t="shared" si="1226"/>
        <v>585645.4</v>
      </c>
      <c r="CE183" s="35"/>
      <c r="CF183" s="35">
        <f t="shared" si="1227"/>
        <v>585645.4</v>
      </c>
      <c r="CG183" s="35"/>
      <c r="CH183" s="35">
        <f t="shared" si="1228"/>
        <v>585645.4</v>
      </c>
      <c r="CI183" s="35">
        <v>-102545.60000000001</v>
      </c>
      <c r="CJ183" s="35">
        <f t="shared" si="1229"/>
        <v>483099.80000000005</v>
      </c>
      <c r="CK183" s="35"/>
      <c r="CL183" s="35">
        <f t="shared" si="1230"/>
        <v>483099.80000000005</v>
      </c>
      <c r="CM183" s="35"/>
      <c r="CN183" s="35">
        <f t="shared" si="1231"/>
        <v>483099.80000000005</v>
      </c>
      <c r="CO183" s="35"/>
      <c r="CP183" s="35">
        <f t="shared" si="1232"/>
        <v>483099.80000000005</v>
      </c>
      <c r="CQ183" s="35"/>
      <c r="CR183" s="35">
        <f t="shared" si="1233"/>
        <v>483099.80000000005</v>
      </c>
      <c r="CS183" s="46">
        <v>-483099.8</v>
      </c>
      <c r="CT183" s="35">
        <f t="shared" si="1234"/>
        <v>0</v>
      </c>
      <c r="CU183" s="29" t="s">
        <v>275</v>
      </c>
      <c r="CV183" s="23" t="s">
        <v>49</v>
      </c>
      <c r="CW183" s="11"/>
    </row>
    <row r="184" spans="1:101" ht="56.25" x14ac:dyDescent="0.3">
      <c r="A184" s="1" t="s">
        <v>173</v>
      </c>
      <c r="B184" s="59" t="s">
        <v>115</v>
      </c>
      <c r="C184" s="10" t="s">
        <v>106</v>
      </c>
      <c r="D184" s="34">
        <v>21398.400000000001</v>
      </c>
      <c r="E184" s="35"/>
      <c r="F184" s="35">
        <f t="shared" si="526"/>
        <v>21398.400000000001</v>
      </c>
      <c r="G184" s="35"/>
      <c r="H184" s="35">
        <f t="shared" si="1192"/>
        <v>21398.400000000001</v>
      </c>
      <c r="I184" s="35"/>
      <c r="J184" s="35">
        <f t="shared" si="1193"/>
        <v>21398.400000000001</v>
      </c>
      <c r="K184" s="35"/>
      <c r="L184" s="35">
        <f t="shared" si="1194"/>
        <v>21398.400000000001</v>
      </c>
      <c r="M184" s="35"/>
      <c r="N184" s="35">
        <f t="shared" si="1195"/>
        <v>21398.400000000001</v>
      </c>
      <c r="O184" s="78"/>
      <c r="P184" s="35">
        <f t="shared" si="1196"/>
        <v>21398.400000000001</v>
      </c>
      <c r="Q184" s="35"/>
      <c r="R184" s="35">
        <f t="shared" si="1197"/>
        <v>21398.400000000001</v>
      </c>
      <c r="S184" s="35"/>
      <c r="T184" s="35">
        <f t="shared" si="1198"/>
        <v>21398.400000000001</v>
      </c>
      <c r="U184" s="35"/>
      <c r="V184" s="35">
        <f t="shared" si="1199"/>
        <v>21398.400000000001</v>
      </c>
      <c r="W184" s="35"/>
      <c r="X184" s="35">
        <f t="shared" si="1200"/>
        <v>21398.400000000001</v>
      </c>
      <c r="Y184" s="35"/>
      <c r="Z184" s="35">
        <f t="shared" si="1201"/>
        <v>21398.400000000001</v>
      </c>
      <c r="AA184" s="35"/>
      <c r="AB184" s="35">
        <f t="shared" si="1202"/>
        <v>21398.400000000001</v>
      </c>
      <c r="AC184" s="35"/>
      <c r="AD184" s="35">
        <f t="shared" si="1203"/>
        <v>21398.400000000001</v>
      </c>
      <c r="AE184" s="35"/>
      <c r="AF184" s="35">
        <f t="shared" si="1204"/>
        <v>21398.400000000001</v>
      </c>
      <c r="AG184" s="35"/>
      <c r="AH184" s="35">
        <f t="shared" si="1205"/>
        <v>21398.400000000001</v>
      </c>
      <c r="AI184" s="35"/>
      <c r="AJ184" s="35">
        <f t="shared" si="1206"/>
        <v>21398.400000000001</v>
      </c>
      <c r="AK184" s="35"/>
      <c r="AL184" s="35">
        <f t="shared" si="1207"/>
        <v>21398.400000000001</v>
      </c>
      <c r="AM184" s="35"/>
      <c r="AN184" s="35">
        <f t="shared" si="1208"/>
        <v>21398.400000000001</v>
      </c>
      <c r="AO184" s="46"/>
      <c r="AP184" s="35">
        <f t="shared" si="1209"/>
        <v>21398.400000000001</v>
      </c>
      <c r="AQ184" s="35">
        <v>0</v>
      </c>
      <c r="AR184" s="35"/>
      <c r="AS184" s="35">
        <f t="shared" si="527"/>
        <v>0</v>
      </c>
      <c r="AT184" s="35"/>
      <c r="AU184" s="35">
        <f t="shared" si="1210"/>
        <v>0</v>
      </c>
      <c r="AV184" s="35"/>
      <c r="AW184" s="35">
        <f t="shared" si="1211"/>
        <v>0</v>
      </c>
      <c r="AX184" s="35"/>
      <c r="AY184" s="35">
        <f t="shared" si="1212"/>
        <v>0</v>
      </c>
      <c r="AZ184" s="35"/>
      <c r="BA184" s="35">
        <f t="shared" si="1213"/>
        <v>0</v>
      </c>
      <c r="BB184" s="35"/>
      <c r="BC184" s="35">
        <f t="shared" si="1214"/>
        <v>0</v>
      </c>
      <c r="BD184" s="35"/>
      <c r="BE184" s="35">
        <f t="shared" si="1215"/>
        <v>0</v>
      </c>
      <c r="BF184" s="35"/>
      <c r="BG184" s="35">
        <f t="shared" si="1216"/>
        <v>0</v>
      </c>
      <c r="BH184" s="35"/>
      <c r="BI184" s="35">
        <f t="shared" si="1217"/>
        <v>0</v>
      </c>
      <c r="BJ184" s="35"/>
      <c r="BK184" s="35">
        <f t="shared" si="1218"/>
        <v>0</v>
      </c>
      <c r="BL184" s="35"/>
      <c r="BM184" s="35">
        <f t="shared" si="1219"/>
        <v>0</v>
      </c>
      <c r="BN184" s="35"/>
      <c r="BO184" s="35">
        <f t="shared" si="1220"/>
        <v>0</v>
      </c>
      <c r="BP184" s="35"/>
      <c r="BQ184" s="35">
        <f t="shared" si="1221"/>
        <v>0</v>
      </c>
      <c r="BR184" s="35"/>
      <c r="BS184" s="35">
        <f t="shared" si="1222"/>
        <v>0</v>
      </c>
      <c r="BT184" s="46"/>
      <c r="BU184" s="35">
        <f t="shared" si="1223"/>
        <v>0</v>
      </c>
      <c r="BV184" s="35">
        <v>0</v>
      </c>
      <c r="BW184" s="35"/>
      <c r="BX184" s="35">
        <f t="shared" si="528"/>
        <v>0</v>
      </c>
      <c r="BY184" s="35"/>
      <c r="BZ184" s="35">
        <f t="shared" si="1224"/>
        <v>0</v>
      </c>
      <c r="CA184" s="35"/>
      <c r="CB184" s="35">
        <f t="shared" si="1225"/>
        <v>0</v>
      </c>
      <c r="CC184" s="35"/>
      <c r="CD184" s="35">
        <f t="shared" si="1226"/>
        <v>0</v>
      </c>
      <c r="CE184" s="35"/>
      <c r="CF184" s="35">
        <f t="shared" si="1227"/>
        <v>0</v>
      </c>
      <c r="CG184" s="35"/>
      <c r="CH184" s="35">
        <f t="shared" si="1228"/>
        <v>0</v>
      </c>
      <c r="CI184" s="35"/>
      <c r="CJ184" s="35">
        <f t="shared" si="1229"/>
        <v>0</v>
      </c>
      <c r="CK184" s="35"/>
      <c r="CL184" s="35">
        <f t="shared" si="1230"/>
        <v>0</v>
      </c>
      <c r="CM184" s="35"/>
      <c r="CN184" s="35">
        <f t="shared" si="1231"/>
        <v>0</v>
      </c>
      <c r="CO184" s="35"/>
      <c r="CP184" s="35">
        <f t="shared" si="1232"/>
        <v>0</v>
      </c>
      <c r="CQ184" s="35"/>
      <c r="CR184" s="35">
        <f t="shared" si="1233"/>
        <v>0</v>
      </c>
      <c r="CS184" s="46"/>
      <c r="CT184" s="35">
        <f t="shared" si="1234"/>
        <v>0</v>
      </c>
      <c r="CU184" s="29" t="s">
        <v>270</v>
      </c>
      <c r="CW184" s="11"/>
    </row>
    <row r="185" spans="1:101" ht="56.25" x14ac:dyDescent="0.3">
      <c r="A185" s="1" t="s">
        <v>174</v>
      </c>
      <c r="B185" s="59" t="s">
        <v>116</v>
      </c>
      <c r="C185" s="6" t="s">
        <v>106</v>
      </c>
      <c r="D185" s="34">
        <f>D187+D188</f>
        <v>35000</v>
      </c>
      <c r="E185" s="35">
        <f>E187+E188</f>
        <v>0</v>
      </c>
      <c r="F185" s="35">
        <f t="shared" si="526"/>
        <v>35000</v>
      </c>
      <c r="G185" s="35">
        <f>G187+G188</f>
        <v>0</v>
      </c>
      <c r="H185" s="35">
        <f t="shared" si="1192"/>
        <v>35000</v>
      </c>
      <c r="I185" s="35">
        <f>I187+I188</f>
        <v>0</v>
      </c>
      <c r="J185" s="35">
        <f t="shared" si="1193"/>
        <v>35000</v>
      </c>
      <c r="K185" s="35">
        <f>K187+K188</f>
        <v>0</v>
      </c>
      <c r="L185" s="35">
        <f t="shared" si="1194"/>
        <v>35000</v>
      </c>
      <c r="M185" s="35">
        <f>M187+M188</f>
        <v>0</v>
      </c>
      <c r="N185" s="35">
        <f t="shared" si="1195"/>
        <v>35000</v>
      </c>
      <c r="O185" s="78">
        <f>O187+O188</f>
        <v>0</v>
      </c>
      <c r="P185" s="35">
        <f t="shared" si="1196"/>
        <v>35000</v>
      </c>
      <c r="Q185" s="35">
        <f>Q187+Q188</f>
        <v>0</v>
      </c>
      <c r="R185" s="35">
        <f t="shared" si="1197"/>
        <v>35000</v>
      </c>
      <c r="S185" s="35">
        <f>S187+S188</f>
        <v>0</v>
      </c>
      <c r="T185" s="35">
        <f t="shared" si="1198"/>
        <v>35000</v>
      </c>
      <c r="U185" s="35">
        <f>U187+U188</f>
        <v>0</v>
      </c>
      <c r="V185" s="35">
        <f t="shared" si="1199"/>
        <v>35000</v>
      </c>
      <c r="W185" s="35">
        <f>W187+W188</f>
        <v>0</v>
      </c>
      <c r="X185" s="35">
        <f t="shared" si="1200"/>
        <v>35000</v>
      </c>
      <c r="Y185" s="35">
        <f>Y187+Y188</f>
        <v>0</v>
      </c>
      <c r="Z185" s="35">
        <f t="shared" si="1201"/>
        <v>35000</v>
      </c>
      <c r="AA185" s="35">
        <f>AA187+AA188</f>
        <v>0</v>
      </c>
      <c r="AB185" s="35">
        <f t="shared" si="1202"/>
        <v>35000</v>
      </c>
      <c r="AC185" s="35">
        <f>AC187+AC188</f>
        <v>0</v>
      </c>
      <c r="AD185" s="35">
        <f t="shared" si="1203"/>
        <v>35000</v>
      </c>
      <c r="AE185" s="35">
        <f>AE187+AE188</f>
        <v>0</v>
      </c>
      <c r="AF185" s="35">
        <f t="shared" si="1204"/>
        <v>35000</v>
      </c>
      <c r="AG185" s="35">
        <f>AG187+AG188</f>
        <v>0</v>
      </c>
      <c r="AH185" s="35">
        <f t="shared" si="1205"/>
        <v>35000</v>
      </c>
      <c r="AI185" s="35">
        <f>AI187+AI188</f>
        <v>0</v>
      </c>
      <c r="AJ185" s="35">
        <f t="shared" si="1206"/>
        <v>35000</v>
      </c>
      <c r="AK185" s="35">
        <f>AK187+AK188</f>
        <v>0</v>
      </c>
      <c r="AL185" s="35">
        <f t="shared" si="1207"/>
        <v>35000</v>
      </c>
      <c r="AM185" s="35">
        <f>AM187+AM188</f>
        <v>0</v>
      </c>
      <c r="AN185" s="35">
        <f t="shared" si="1208"/>
        <v>35000</v>
      </c>
      <c r="AO185" s="46">
        <f>AO187+AO188</f>
        <v>0</v>
      </c>
      <c r="AP185" s="35">
        <f t="shared" si="1209"/>
        <v>35000</v>
      </c>
      <c r="AQ185" s="35">
        <f t="shared" ref="AQ185:BW185" si="1235">AQ187+AQ188</f>
        <v>105000</v>
      </c>
      <c r="AR185" s="35">
        <f t="shared" ref="AR185:AT185" si="1236">AR187+AR188</f>
        <v>0</v>
      </c>
      <c r="AS185" s="35">
        <f t="shared" si="527"/>
        <v>105000</v>
      </c>
      <c r="AT185" s="35">
        <f t="shared" si="1236"/>
        <v>0</v>
      </c>
      <c r="AU185" s="35">
        <f t="shared" si="1210"/>
        <v>105000</v>
      </c>
      <c r="AV185" s="35">
        <f t="shared" ref="AV185:AX185" si="1237">AV187+AV188</f>
        <v>0</v>
      </c>
      <c r="AW185" s="35">
        <f t="shared" si="1211"/>
        <v>105000</v>
      </c>
      <c r="AX185" s="35">
        <f t="shared" si="1237"/>
        <v>0</v>
      </c>
      <c r="AY185" s="35">
        <f t="shared" si="1212"/>
        <v>105000</v>
      </c>
      <c r="AZ185" s="35">
        <f t="shared" ref="AZ185:BB185" si="1238">AZ187+AZ188</f>
        <v>0</v>
      </c>
      <c r="BA185" s="35">
        <f t="shared" si="1213"/>
        <v>105000</v>
      </c>
      <c r="BB185" s="35">
        <f t="shared" si="1238"/>
        <v>0</v>
      </c>
      <c r="BC185" s="35">
        <f t="shared" si="1214"/>
        <v>105000</v>
      </c>
      <c r="BD185" s="35">
        <f t="shared" ref="BD185:BF185" si="1239">BD187+BD188</f>
        <v>0</v>
      </c>
      <c r="BE185" s="35">
        <f t="shared" si="1215"/>
        <v>105000</v>
      </c>
      <c r="BF185" s="35">
        <f t="shared" si="1239"/>
        <v>0</v>
      </c>
      <c r="BG185" s="35">
        <f t="shared" si="1216"/>
        <v>105000</v>
      </c>
      <c r="BH185" s="35">
        <f t="shared" ref="BH185:BJ185" si="1240">BH187+BH188</f>
        <v>0</v>
      </c>
      <c r="BI185" s="35">
        <f t="shared" si="1217"/>
        <v>105000</v>
      </c>
      <c r="BJ185" s="35">
        <f t="shared" si="1240"/>
        <v>0</v>
      </c>
      <c r="BK185" s="35">
        <f t="shared" si="1218"/>
        <v>105000</v>
      </c>
      <c r="BL185" s="35">
        <f t="shared" ref="BL185:BN185" si="1241">BL187+BL188</f>
        <v>47278.85</v>
      </c>
      <c r="BM185" s="35">
        <f t="shared" si="1219"/>
        <v>152278.85</v>
      </c>
      <c r="BN185" s="35">
        <f t="shared" si="1241"/>
        <v>0</v>
      </c>
      <c r="BO185" s="35">
        <f t="shared" si="1220"/>
        <v>152278.85</v>
      </c>
      <c r="BP185" s="35">
        <f t="shared" ref="BP185:BR185" si="1242">BP187+BP188</f>
        <v>0</v>
      </c>
      <c r="BQ185" s="35">
        <f t="shared" si="1221"/>
        <v>152278.85</v>
      </c>
      <c r="BR185" s="35">
        <f t="shared" si="1242"/>
        <v>0</v>
      </c>
      <c r="BS185" s="35">
        <f t="shared" si="1222"/>
        <v>152278.85</v>
      </c>
      <c r="BT185" s="46">
        <f t="shared" ref="BT185" si="1243">BT187+BT188</f>
        <v>0</v>
      </c>
      <c r="BU185" s="35">
        <f t="shared" si="1223"/>
        <v>152278.85</v>
      </c>
      <c r="BV185" s="35">
        <f t="shared" si="1235"/>
        <v>105000</v>
      </c>
      <c r="BW185" s="35">
        <f t="shared" si="1235"/>
        <v>0</v>
      </c>
      <c r="BX185" s="35">
        <f t="shared" si="528"/>
        <v>105000</v>
      </c>
      <c r="BY185" s="35">
        <f t="shared" ref="BY185:CA185" si="1244">BY187+BY188</f>
        <v>0</v>
      </c>
      <c r="BZ185" s="35">
        <f t="shared" si="1224"/>
        <v>105000</v>
      </c>
      <c r="CA185" s="35">
        <f t="shared" si="1244"/>
        <v>0</v>
      </c>
      <c r="CB185" s="35">
        <f t="shared" si="1225"/>
        <v>105000</v>
      </c>
      <c r="CC185" s="35">
        <f t="shared" ref="CC185:CE185" si="1245">CC187+CC188</f>
        <v>0</v>
      </c>
      <c r="CD185" s="35">
        <f t="shared" si="1226"/>
        <v>105000</v>
      </c>
      <c r="CE185" s="35">
        <f t="shared" si="1245"/>
        <v>0</v>
      </c>
      <c r="CF185" s="35">
        <f t="shared" si="1227"/>
        <v>105000</v>
      </c>
      <c r="CG185" s="35">
        <f t="shared" ref="CG185:CI185" si="1246">CG187+CG188</f>
        <v>0</v>
      </c>
      <c r="CH185" s="35">
        <f t="shared" si="1228"/>
        <v>105000</v>
      </c>
      <c r="CI185" s="35">
        <f t="shared" si="1246"/>
        <v>0</v>
      </c>
      <c r="CJ185" s="35">
        <f t="shared" si="1229"/>
        <v>105000</v>
      </c>
      <c r="CK185" s="35">
        <f t="shared" ref="CK185:CM185" si="1247">CK187+CK188</f>
        <v>0</v>
      </c>
      <c r="CL185" s="35">
        <f t="shared" si="1230"/>
        <v>105000</v>
      </c>
      <c r="CM185" s="35">
        <f t="shared" si="1247"/>
        <v>0</v>
      </c>
      <c r="CN185" s="35">
        <f t="shared" si="1231"/>
        <v>105000</v>
      </c>
      <c r="CO185" s="35">
        <f t="shared" ref="CO185:CQ185" si="1248">CO187+CO188</f>
        <v>0</v>
      </c>
      <c r="CP185" s="35">
        <f t="shared" si="1232"/>
        <v>105000</v>
      </c>
      <c r="CQ185" s="35">
        <f t="shared" si="1248"/>
        <v>0</v>
      </c>
      <c r="CR185" s="35">
        <f t="shared" si="1233"/>
        <v>105000</v>
      </c>
      <c r="CS185" s="46">
        <f t="shared" ref="CS185" si="1249">CS187+CS188</f>
        <v>0</v>
      </c>
      <c r="CT185" s="35">
        <f t="shared" si="1234"/>
        <v>105000</v>
      </c>
      <c r="CU185" s="29"/>
      <c r="CW185" s="11"/>
    </row>
    <row r="186" spans="1:101" x14ac:dyDescent="0.3">
      <c r="A186" s="1"/>
      <c r="B186" s="59" t="s">
        <v>5</v>
      </c>
      <c r="C186" s="10"/>
      <c r="D186" s="34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78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46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  <c r="BA186" s="35"/>
      <c r="BB186" s="35"/>
      <c r="BC186" s="35"/>
      <c r="BD186" s="35"/>
      <c r="BE186" s="35"/>
      <c r="BF186" s="35"/>
      <c r="BG186" s="35"/>
      <c r="BH186" s="35"/>
      <c r="BI186" s="35"/>
      <c r="BJ186" s="35"/>
      <c r="BK186" s="35"/>
      <c r="BL186" s="35"/>
      <c r="BM186" s="35"/>
      <c r="BN186" s="35"/>
      <c r="BO186" s="35"/>
      <c r="BP186" s="35"/>
      <c r="BQ186" s="35"/>
      <c r="BR186" s="35"/>
      <c r="BS186" s="35"/>
      <c r="BT186" s="46"/>
      <c r="BU186" s="35"/>
      <c r="BV186" s="35"/>
      <c r="BW186" s="35"/>
      <c r="BX186" s="35"/>
      <c r="BY186" s="35"/>
      <c r="BZ186" s="35"/>
      <c r="CA186" s="35"/>
      <c r="CB186" s="35"/>
      <c r="CC186" s="35"/>
      <c r="CD186" s="35"/>
      <c r="CE186" s="35"/>
      <c r="CF186" s="35"/>
      <c r="CG186" s="35"/>
      <c r="CH186" s="35"/>
      <c r="CI186" s="35"/>
      <c r="CJ186" s="35"/>
      <c r="CK186" s="35"/>
      <c r="CL186" s="35"/>
      <c r="CM186" s="35"/>
      <c r="CN186" s="35"/>
      <c r="CO186" s="35"/>
      <c r="CP186" s="35"/>
      <c r="CQ186" s="35"/>
      <c r="CR186" s="35"/>
      <c r="CS186" s="46"/>
      <c r="CT186" s="35"/>
      <c r="CU186" s="29"/>
      <c r="CW186" s="11"/>
    </row>
    <row r="187" spans="1:101" hidden="1" x14ac:dyDescent="0.3">
      <c r="A187" s="1"/>
      <c r="B187" s="5" t="s">
        <v>6</v>
      </c>
      <c r="C187" s="2"/>
      <c r="D187" s="34">
        <v>26250</v>
      </c>
      <c r="E187" s="35"/>
      <c r="F187" s="35">
        <f t="shared" ref="F187:F270" si="1250">D187+E187</f>
        <v>26250</v>
      </c>
      <c r="G187" s="35"/>
      <c r="H187" s="35">
        <f t="shared" ref="H187:H189" si="1251">F187+G187</f>
        <v>26250</v>
      </c>
      <c r="I187" s="35"/>
      <c r="J187" s="35">
        <f t="shared" ref="J187:J189" si="1252">H187+I187</f>
        <v>26250</v>
      </c>
      <c r="K187" s="35"/>
      <c r="L187" s="35">
        <f t="shared" ref="L187:L189" si="1253">J187+K187</f>
        <v>26250</v>
      </c>
      <c r="M187" s="35"/>
      <c r="N187" s="35">
        <f t="shared" ref="N187:N189" si="1254">L187+M187</f>
        <v>26250</v>
      </c>
      <c r="O187" s="78"/>
      <c r="P187" s="35">
        <f t="shared" ref="P187:P189" si="1255">N187+O187</f>
        <v>26250</v>
      </c>
      <c r="Q187" s="35"/>
      <c r="R187" s="35">
        <f t="shared" ref="R187:R189" si="1256">P187+Q187</f>
        <v>26250</v>
      </c>
      <c r="S187" s="35"/>
      <c r="T187" s="35">
        <f t="shared" ref="T187:T189" si="1257">R187+S187</f>
        <v>26250</v>
      </c>
      <c r="U187" s="35"/>
      <c r="V187" s="35">
        <f t="shared" ref="V187:V189" si="1258">T187+U187</f>
        <v>26250</v>
      </c>
      <c r="W187" s="35"/>
      <c r="X187" s="35">
        <f t="shared" ref="X187:X189" si="1259">V187+W187</f>
        <v>26250</v>
      </c>
      <c r="Y187" s="35"/>
      <c r="Z187" s="35">
        <f t="shared" ref="Z187:Z189" si="1260">X187+Y187</f>
        <v>26250</v>
      </c>
      <c r="AA187" s="35"/>
      <c r="AB187" s="35">
        <f t="shared" ref="AB187:AB189" si="1261">Z187+AA187</f>
        <v>26250</v>
      </c>
      <c r="AC187" s="35"/>
      <c r="AD187" s="35">
        <f t="shared" ref="AD187:AD189" si="1262">AB187+AC187</f>
        <v>26250</v>
      </c>
      <c r="AE187" s="35"/>
      <c r="AF187" s="35">
        <f t="shared" ref="AF187:AF189" si="1263">AD187+AE187</f>
        <v>26250</v>
      </c>
      <c r="AG187" s="35"/>
      <c r="AH187" s="35">
        <f t="shared" ref="AH187:AH189" si="1264">AF187+AG187</f>
        <v>26250</v>
      </c>
      <c r="AI187" s="35"/>
      <c r="AJ187" s="35">
        <f t="shared" ref="AJ187:AJ189" si="1265">AH187+AI187</f>
        <v>26250</v>
      </c>
      <c r="AK187" s="35"/>
      <c r="AL187" s="35">
        <f t="shared" ref="AL187:AL189" si="1266">AJ187+AK187</f>
        <v>26250</v>
      </c>
      <c r="AM187" s="35"/>
      <c r="AN187" s="35">
        <f t="shared" ref="AN187:AN189" si="1267">AL187+AM187</f>
        <v>26250</v>
      </c>
      <c r="AO187" s="46">
        <v>8750</v>
      </c>
      <c r="AP187" s="35">
        <f t="shared" ref="AP187:AP189" si="1268">AN187+AO187</f>
        <v>35000</v>
      </c>
      <c r="AQ187" s="35">
        <v>26250</v>
      </c>
      <c r="AR187" s="35"/>
      <c r="AS187" s="35">
        <f t="shared" ref="AS187:AS270" si="1269">AQ187+AR187</f>
        <v>26250</v>
      </c>
      <c r="AT187" s="35"/>
      <c r="AU187" s="35">
        <f t="shared" ref="AU187:AU189" si="1270">AS187+AT187</f>
        <v>26250</v>
      </c>
      <c r="AV187" s="35"/>
      <c r="AW187" s="35">
        <f t="shared" ref="AW187:AW189" si="1271">AU187+AV187</f>
        <v>26250</v>
      </c>
      <c r="AX187" s="35"/>
      <c r="AY187" s="35">
        <f t="shared" ref="AY187:AY189" si="1272">AW187+AX187</f>
        <v>26250</v>
      </c>
      <c r="AZ187" s="35"/>
      <c r="BA187" s="35">
        <f t="shared" ref="BA187:BA189" si="1273">AY187+AZ187</f>
        <v>26250</v>
      </c>
      <c r="BB187" s="35"/>
      <c r="BC187" s="35">
        <f t="shared" ref="BC187:BC189" si="1274">BA187+BB187</f>
        <v>26250</v>
      </c>
      <c r="BD187" s="35"/>
      <c r="BE187" s="35">
        <f t="shared" ref="BE187:BE189" si="1275">BC187+BD187</f>
        <v>26250</v>
      </c>
      <c r="BF187" s="35"/>
      <c r="BG187" s="35">
        <f t="shared" ref="BG187:BG189" si="1276">BE187+BF187</f>
        <v>26250</v>
      </c>
      <c r="BH187" s="35"/>
      <c r="BI187" s="35">
        <f t="shared" ref="BI187:BI189" si="1277">BG187+BH187</f>
        <v>26250</v>
      </c>
      <c r="BJ187" s="35"/>
      <c r="BK187" s="35">
        <f t="shared" ref="BK187:BK189" si="1278">BI187+BJ187</f>
        <v>26250</v>
      </c>
      <c r="BL187" s="35">
        <v>1016.15</v>
      </c>
      <c r="BM187" s="35">
        <f t="shared" ref="BM187:BM189" si="1279">BK187+BL187</f>
        <v>27266.15</v>
      </c>
      <c r="BN187" s="35"/>
      <c r="BO187" s="35">
        <f t="shared" ref="BO187:BO189" si="1280">BM187+BN187</f>
        <v>27266.15</v>
      </c>
      <c r="BP187" s="35"/>
      <c r="BQ187" s="35">
        <f t="shared" ref="BQ187:BQ189" si="1281">BO187+BP187</f>
        <v>27266.15</v>
      </c>
      <c r="BR187" s="35"/>
      <c r="BS187" s="35">
        <f t="shared" ref="BS187:BS189" si="1282">BQ187+BR187</f>
        <v>27266.15</v>
      </c>
      <c r="BT187" s="46"/>
      <c r="BU187" s="35">
        <f t="shared" ref="BU187:BU189" si="1283">BS187+BT187</f>
        <v>27266.15</v>
      </c>
      <c r="BV187" s="35">
        <v>26250</v>
      </c>
      <c r="BW187" s="35"/>
      <c r="BX187" s="35">
        <f t="shared" ref="BX187:BX270" si="1284">BV187+BW187</f>
        <v>26250</v>
      </c>
      <c r="BY187" s="35"/>
      <c r="BZ187" s="35">
        <f t="shared" ref="BZ187:BZ189" si="1285">BX187+BY187</f>
        <v>26250</v>
      </c>
      <c r="CA187" s="35"/>
      <c r="CB187" s="35">
        <f t="shared" ref="CB187:CB189" si="1286">BZ187+CA187</f>
        <v>26250</v>
      </c>
      <c r="CC187" s="35"/>
      <c r="CD187" s="35">
        <f t="shared" ref="CD187:CD189" si="1287">CB187+CC187</f>
        <v>26250</v>
      </c>
      <c r="CE187" s="35"/>
      <c r="CF187" s="35">
        <f t="shared" ref="CF187:CF189" si="1288">CD187+CE187</f>
        <v>26250</v>
      </c>
      <c r="CG187" s="35"/>
      <c r="CH187" s="35">
        <f t="shared" ref="CH187:CH189" si="1289">CF187+CG187</f>
        <v>26250</v>
      </c>
      <c r="CI187" s="35"/>
      <c r="CJ187" s="35">
        <f t="shared" ref="CJ187:CJ189" si="1290">CH187+CI187</f>
        <v>26250</v>
      </c>
      <c r="CK187" s="35"/>
      <c r="CL187" s="35">
        <f t="shared" ref="CL187:CL189" si="1291">CJ187+CK187</f>
        <v>26250</v>
      </c>
      <c r="CM187" s="35"/>
      <c r="CN187" s="35">
        <f t="shared" ref="CN187:CN189" si="1292">CL187+CM187</f>
        <v>26250</v>
      </c>
      <c r="CO187" s="35"/>
      <c r="CP187" s="35">
        <f t="shared" ref="CP187:CP189" si="1293">CN187+CO187</f>
        <v>26250</v>
      </c>
      <c r="CQ187" s="35"/>
      <c r="CR187" s="35">
        <f t="shared" ref="CR187:CR189" si="1294">CP187+CQ187</f>
        <v>26250</v>
      </c>
      <c r="CS187" s="46"/>
      <c r="CT187" s="35">
        <f t="shared" ref="CT187:CT189" si="1295">CR187+CS187</f>
        <v>26250</v>
      </c>
      <c r="CU187" s="30" t="s">
        <v>271</v>
      </c>
      <c r="CV187" s="23" t="s">
        <v>49</v>
      </c>
      <c r="CW187" s="11"/>
    </row>
    <row r="188" spans="1:101" x14ac:dyDescent="0.3">
      <c r="A188" s="1"/>
      <c r="B188" s="59" t="s">
        <v>20</v>
      </c>
      <c r="C188" s="10"/>
      <c r="D188" s="34">
        <v>8750</v>
      </c>
      <c r="E188" s="35"/>
      <c r="F188" s="35">
        <f t="shared" si="1250"/>
        <v>8750</v>
      </c>
      <c r="G188" s="35"/>
      <c r="H188" s="35">
        <f t="shared" si="1251"/>
        <v>8750</v>
      </c>
      <c r="I188" s="35"/>
      <c r="J188" s="35">
        <f t="shared" si="1252"/>
        <v>8750</v>
      </c>
      <c r="K188" s="35"/>
      <c r="L188" s="35">
        <f t="shared" si="1253"/>
        <v>8750</v>
      </c>
      <c r="M188" s="35"/>
      <c r="N188" s="35">
        <f t="shared" si="1254"/>
        <v>8750</v>
      </c>
      <c r="O188" s="78"/>
      <c r="P188" s="35">
        <f t="shared" si="1255"/>
        <v>8750</v>
      </c>
      <c r="Q188" s="35"/>
      <c r="R188" s="35">
        <f t="shared" si="1256"/>
        <v>8750</v>
      </c>
      <c r="S188" s="35"/>
      <c r="T188" s="35">
        <f t="shared" si="1257"/>
        <v>8750</v>
      </c>
      <c r="U188" s="35"/>
      <c r="V188" s="35">
        <f t="shared" si="1258"/>
        <v>8750</v>
      </c>
      <c r="W188" s="35"/>
      <c r="X188" s="35">
        <f t="shared" si="1259"/>
        <v>8750</v>
      </c>
      <c r="Y188" s="35"/>
      <c r="Z188" s="35">
        <f t="shared" si="1260"/>
        <v>8750</v>
      </c>
      <c r="AA188" s="35"/>
      <c r="AB188" s="35">
        <f t="shared" si="1261"/>
        <v>8750</v>
      </c>
      <c r="AC188" s="35"/>
      <c r="AD188" s="35">
        <f t="shared" si="1262"/>
        <v>8750</v>
      </c>
      <c r="AE188" s="35"/>
      <c r="AF188" s="35">
        <f t="shared" si="1263"/>
        <v>8750</v>
      </c>
      <c r="AG188" s="35"/>
      <c r="AH188" s="35">
        <f t="shared" si="1264"/>
        <v>8750</v>
      </c>
      <c r="AI188" s="35"/>
      <c r="AJ188" s="35">
        <f t="shared" si="1265"/>
        <v>8750</v>
      </c>
      <c r="AK188" s="35"/>
      <c r="AL188" s="35">
        <f t="shared" si="1266"/>
        <v>8750</v>
      </c>
      <c r="AM188" s="35"/>
      <c r="AN188" s="35">
        <f t="shared" si="1267"/>
        <v>8750</v>
      </c>
      <c r="AO188" s="46">
        <v>-8750</v>
      </c>
      <c r="AP188" s="35">
        <f t="shared" si="1268"/>
        <v>0</v>
      </c>
      <c r="AQ188" s="35">
        <v>78750</v>
      </c>
      <c r="AR188" s="35"/>
      <c r="AS188" s="35">
        <f t="shared" si="1269"/>
        <v>78750</v>
      </c>
      <c r="AT188" s="35"/>
      <c r="AU188" s="35">
        <f t="shared" si="1270"/>
        <v>78750</v>
      </c>
      <c r="AV188" s="35"/>
      <c r="AW188" s="35">
        <f t="shared" si="1271"/>
        <v>78750</v>
      </c>
      <c r="AX188" s="35"/>
      <c r="AY188" s="35">
        <f t="shared" si="1272"/>
        <v>78750</v>
      </c>
      <c r="AZ188" s="35"/>
      <c r="BA188" s="35">
        <f t="shared" si="1273"/>
        <v>78750</v>
      </c>
      <c r="BB188" s="35"/>
      <c r="BC188" s="35">
        <f t="shared" si="1274"/>
        <v>78750</v>
      </c>
      <c r="BD188" s="35"/>
      <c r="BE188" s="35">
        <f t="shared" si="1275"/>
        <v>78750</v>
      </c>
      <c r="BF188" s="35"/>
      <c r="BG188" s="35">
        <f t="shared" si="1276"/>
        <v>78750</v>
      </c>
      <c r="BH188" s="35"/>
      <c r="BI188" s="35">
        <f t="shared" si="1277"/>
        <v>78750</v>
      </c>
      <c r="BJ188" s="35"/>
      <c r="BK188" s="35">
        <f t="shared" si="1278"/>
        <v>78750</v>
      </c>
      <c r="BL188" s="35">
        <v>46262.7</v>
      </c>
      <c r="BM188" s="35">
        <f t="shared" si="1279"/>
        <v>125012.7</v>
      </c>
      <c r="BN188" s="35"/>
      <c r="BO188" s="35">
        <f t="shared" si="1280"/>
        <v>125012.7</v>
      </c>
      <c r="BP188" s="35"/>
      <c r="BQ188" s="35">
        <f t="shared" si="1281"/>
        <v>125012.7</v>
      </c>
      <c r="BR188" s="35"/>
      <c r="BS188" s="35">
        <f t="shared" si="1282"/>
        <v>125012.7</v>
      </c>
      <c r="BT188" s="46"/>
      <c r="BU188" s="35">
        <f t="shared" si="1283"/>
        <v>125012.7</v>
      </c>
      <c r="BV188" s="35">
        <v>78750</v>
      </c>
      <c r="BW188" s="35"/>
      <c r="BX188" s="35">
        <f t="shared" si="1284"/>
        <v>78750</v>
      </c>
      <c r="BY188" s="35"/>
      <c r="BZ188" s="35">
        <f t="shared" si="1285"/>
        <v>78750</v>
      </c>
      <c r="CA188" s="35"/>
      <c r="CB188" s="35">
        <f t="shared" si="1286"/>
        <v>78750</v>
      </c>
      <c r="CC188" s="35"/>
      <c r="CD188" s="35">
        <f t="shared" si="1287"/>
        <v>78750</v>
      </c>
      <c r="CE188" s="35"/>
      <c r="CF188" s="35">
        <f t="shared" si="1288"/>
        <v>78750</v>
      </c>
      <c r="CG188" s="35"/>
      <c r="CH188" s="35">
        <f t="shared" si="1289"/>
        <v>78750</v>
      </c>
      <c r="CI188" s="35"/>
      <c r="CJ188" s="35">
        <f t="shared" si="1290"/>
        <v>78750</v>
      </c>
      <c r="CK188" s="35"/>
      <c r="CL188" s="35">
        <f t="shared" si="1291"/>
        <v>78750</v>
      </c>
      <c r="CM188" s="35"/>
      <c r="CN188" s="35">
        <f t="shared" si="1292"/>
        <v>78750</v>
      </c>
      <c r="CO188" s="35"/>
      <c r="CP188" s="35">
        <f t="shared" si="1293"/>
        <v>78750</v>
      </c>
      <c r="CQ188" s="35"/>
      <c r="CR188" s="35">
        <f t="shared" si="1294"/>
        <v>78750</v>
      </c>
      <c r="CS188" s="46"/>
      <c r="CT188" s="35">
        <f t="shared" si="1295"/>
        <v>78750</v>
      </c>
      <c r="CU188" s="29" t="s">
        <v>275</v>
      </c>
      <c r="CW188" s="11"/>
    </row>
    <row r="189" spans="1:101" ht="56.25" x14ac:dyDescent="0.3">
      <c r="A189" s="1" t="s">
        <v>175</v>
      </c>
      <c r="B189" s="59" t="s">
        <v>117</v>
      </c>
      <c r="C189" s="6" t="s">
        <v>106</v>
      </c>
      <c r="D189" s="34">
        <f>D191+D192</f>
        <v>0</v>
      </c>
      <c r="E189" s="35">
        <f>E191+E192</f>
        <v>0</v>
      </c>
      <c r="F189" s="35">
        <f t="shared" si="1250"/>
        <v>0</v>
      </c>
      <c r="G189" s="35">
        <f>G191+G192</f>
        <v>0</v>
      </c>
      <c r="H189" s="35">
        <f t="shared" si="1251"/>
        <v>0</v>
      </c>
      <c r="I189" s="35">
        <f>I191+I192</f>
        <v>0</v>
      </c>
      <c r="J189" s="35">
        <f t="shared" si="1252"/>
        <v>0</v>
      </c>
      <c r="K189" s="35">
        <f>K191+K192</f>
        <v>0</v>
      </c>
      <c r="L189" s="35">
        <f t="shared" si="1253"/>
        <v>0</v>
      </c>
      <c r="M189" s="35">
        <f>M191+M192</f>
        <v>0</v>
      </c>
      <c r="N189" s="35">
        <f t="shared" si="1254"/>
        <v>0</v>
      </c>
      <c r="O189" s="78">
        <f>O191+O192</f>
        <v>0</v>
      </c>
      <c r="P189" s="35">
        <f t="shared" si="1255"/>
        <v>0</v>
      </c>
      <c r="Q189" s="35">
        <f>Q191+Q192</f>
        <v>0</v>
      </c>
      <c r="R189" s="35">
        <f t="shared" si="1256"/>
        <v>0</v>
      </c>
      <c r="S189" s="35">
        <f>S191+S192</f>
        <v>0</v>
      </c>
      <c r="T189" s="35">
        <f t="shared" si="1257"/>
        <v>0</v>
      </c>
      <c r="U189" s="35">
        <f>U191+U192</f>
        <v>0</v>
      </c>
      <c r="V189" s="35">
        <f t="shared" si="1258"/>
        <v>0</v>
      </c>
      <c r="W189" s="35">
        <f>W191+W192</f>
        <v>0</v>
      </c>
      <c r="X189" s="35">
        <f t="shared" si="1259"/>
        <v>0</v>
      </c>
      <c r="Y189" s="35">
        <f>Y191+Y192</f>
        <v>0</v>
      </c>
      <c r="Z189" s="35">
        <f t="shared" si="1260"/>
        <v>0</v>
      </c>
      <c r="AA189" s="35">
        <f>AA191+AA192</f>
        <v>0</v>
      </c>
      <c r="AB189" s="35">
        <f t="shared" si="1261"/>
        <v>0</v>
      </c>
      <c r="AC189" s="35">
        <f>AC191+AC192</f>
        <v>0</v>
      </c>
      <c r="AD189" s="35">
        <f t="shared" si="1262"/>
        <v>0</v>
      </c>
      <c r="AE189" s="35">
        <f>AE191+AE192</f>
        <v>0</v>
      </c>
      <c r="AF189" s="35">
        <f t="shared" si="1263"/>
        <v>0</v>
      </c>
      <c r="AG189" s="35">
        <f>AG191+AG192</f>
        <v>0</v>
      </c>
      <c r="AH189" s="35">
        <f t="shared" si="1264"/>
        <v>0</v>
      </c>
      <c r="AI189" s="35">
        <f>AI191+AI192</f>
        <v>0</v>
      </c>
      <c r="AJ189" s="35">
        <f t="shared" si="1265"/>
        <v>0</v>
      </c>
      <c r="AK189" s="35">
        <f>AK191+AK192</f>
        <v>0</v>
      </c>
      <c r="AL189" s="35">
        <f t="shared" si="1266"/>
        <v>0</v>
      </c>
      <c r="AM189" s="35">
        <f>AM191+AM192</f>
        <v>0</v>
      </c>
      <c r="AN189" s="35">
        <f t="shared" si="1267"/>
        <v>0</v>
      </c>
      <c r="AO189" s="46">
        <f>AO191+AO192</f>
        <v>0</v>
      </c>
      <c r="AP189" s="35">
        <f t="shared" si="1268"/>
        <v>0</v>
      </c>
      <c r="AQ189" s="35">
        <f t="shared" ref="AQ189:BW189" si="1296">AQ191+AQ192</f>
        <v>8664.7000000000007</v>
      </c>
      <c r="AR189" s="35">
        <f t="shared" ref="AR189:AT189" si="1297">AR191+AR192</f>
        <v>0</v>
      </c>
      <c r="AS189" s="35">
        <f t="shared" si="1269"/>
        <v>8664.7000000000007</v>
      </c>
      <c r="AT189" s="35">
        <f t="shared" si="1297"/>
        <v>0</v>
      </c>
      <c r="AU189" s="35">
        <f t="shared" si="1270"/>
        <v>8664.7000000000007</v>
      </c>
      <c r="AV189" s="35">
        <f t="shared" ref="AV189:AX189" si="1298">AV191+AV192</f>
        <v>0</v>
      </c>
      <c r="AW189" s="35">
        <f t="shared" si="1271"/>
        <v>8664.7000000000007</v>
      </c>
      <c r="AX189" s="35">
        <f t="shared" si="1298"/>
        <v>0</v>
      </c>
      <c r="AY189" s="35">
        <f t="shared" si="1272"/>
        <v>8664.7000000000007</v>
      </c>
      <c r="AZ189" s="35">
        <f t="shared" ref="AZ189:BB189" si="1299">AZ191+AZ192</f>
        <v>0</v>
      </c>
      <c r="BA189" s="35">
        <f t="shared" si="1273"/>
        <v>8664.7000000000007</v>
      </c>
      <c r="BB189" s="35">
        <f t="shared" si="1299"/>
        <v>0</v>
      </c>
      <c r="BC189" s="35">
        <f t="shared" si="1274"/>
        <v>8664.7000000000007</v>
      </c>
      <c r="BD189" s="35">
        <f t="shared" ref="BD189:BF189" si="1300">BD191+BD192</f>
        <v>0</v>
      </c>
      <c r="BE189" s="35">
        <f t="shared" si="1275"/>
        <v>8664.7000000000007</v>
      </c>
      <c r="BF189" s="35">
        <f t="shared" si="1300"/>
        <v>0</v>
      </c>
      <c r="BG189" s="35">
        <f t="shared" si="1276"/>
        <v>8664.7000000000007</v>
      </c>
      <c r="BH189" s="35">
        <f t="shared" ref="BH189:BJ189" si="1301">BH191+BH192</f>
        <v>0</v>
      </c>
      <c r="BI189" s="35">
        <f t="shared" si="1277"/>
        <v>8664.7000000000007</v>
      </c>
      <c r="BJ189" s="35">
        <f t="shared" si="1301"/>
        <v>0</v>
      </c>
      <c r="BK189" s="35">
        <f t="shared" si="1278"/>
        <v>8664.7000000000007</v>
      </c>
      <c r="BL189" s="35">
        <f t="shared" ref="BL189:BN189" si="1302">BL191+BL192</f>
        <v>0</v>
      </c>
      <c r="BM189" s="35">
        <f t="shared" si="1279"/>
        <v>8664.7000000000007</v>
      </c>
      <c r="BN189" s="35">
        <f t="shared" si="1302"/>
        <v>0</v>
      </c>
      <c r="BO189" s="35">
        <f t="shared" si="1280"/>
        <v>8664.7000000000007</v>
      </c>
      <c r="BP189" s="35">
        <f t="shared" ref="BP189:BR189" si="1303">BP191+BP192</f>
        <v>0</v>
      </c>
      <c r="BQ189" s="35">
        <f t="shared" si="1281"/>
        <v>8664.7000000000007</v>
      </c>
      <c r="BR189" s="35">
        <f t="shared" si="1303"/>
        <v>0</v>
      </c>
      <c r="BS189" s="35">
        <f t="shared" si="1282"/>
        <v>8664.7000000000007</v>
      </c>
      <c r="BT189" s="46">
        <f t="shared" ref="BT189" si="1304">BT191+BT192</f>
        <v>0</v>
      </c>
      <c r="BU189" s="35">
        <f t="shared" si="1283"/>
        <v>8664.7000000000007</v>
      </c>
      <c r="BV189" s="35">
        <f t="shared" si="1296"/>
        <v>0</v>
      </c>
      <c r="BW189" s="35">
        <f t="shared" si="1296"/>
        <v>0</v>
      </c>
      <c r="BX189" s="35">
        <f t="shared" si="1284"/>
        <v>0</v>
      </c>
      <c r="BY189" s="35">
        <f t="shared" ref="BY189:CA189" si="1305">BY191+BY192</f>
        <v>0</v>
      </c>
      <c r="BZ189" s="35">
        <f t="shared" si="1285"/>
        <v>0</v>
      </c>
      <c r="CA189" s="35">
        <f t="shared" si="1305"/>
        <v>0</v>
      </c>
      <c r="CB189" s="35">
        <f t="shared" si="1286"/>
        <v>0</v>
      </c>
      <c r="CC189" s="35">
        <f t="shared" ref="CC189:CE189" si="1306">CC191+CC192</f>
        <v>0</v>
      </c>
      <c r="CD189" s="35">
        <f t="shared" si="1287"/>
        <v>0</v>
      </c>
      <c r="CE189" s="35">
        <f t="shared" si="1306"/>
        <v>0</v>
      </c>
      <c r="CF189" s="35">
        <f t="shared" si="1288"/>
        <v>0</v>
      </c>
      <c r="CG189" s="35">
        <f t="shared" ref="CG189:CI189" si="1307">CG191+CG192</f>
        <v>0</v>
      </c>
      <c r="CH189" s="35">
        <f t="shared" si="1289"/>
        <v>0</v>
      </c>
      <c r="CI189" s="35">
        <f t="shared" si="1307"/>
        <v>0</v>
      </c>
      <c r="CJ189" s="35">
        <f t="shared" si="1290"/>
        <v>0</v>
      </c>
      <c r="CK189" s="35">
        <f t="shared" ref="CK189:CM189" si="1308">CK191+CK192</f>
        <v>0</v>
      </c>
      <c r="CL189" s="35">
        <f t="shared" si="1291"/>
        <v>0</v>
      </c>
      <c r="CM189" s="35">
        <f t="shared" si="1308"/>
        <v>0</v>
      </c>
      <c r="CN189" s="35">
        <f t="shared" si="1292"/>
        <v>0</v>
      </c>
      <c r="CO189" s="35">
        <f t="shared" ref="CO189:CQ189" si="1309">CO191+CO192</f>
        <v>0</v>
      </c>
      <c r="CP189" s="35">
        <f t="shared" si="1293"/>
        <v>0</v>
      </c>
      <c r="CQ189" s="35">
        <f t="shared" si="1309"/>
        <v>0</v>
      </c>
      <c r="CR189" s="35">
        <f t="shared" si="1294"/>
        <v>0</v>
      </c>
      <c r="CS189" s="46">
        <f t="shared" ref="CS189" si="1310">CS191+CS192</f>
        <v>0</v>
      </c>
      <c r="CT189" s="35">
        <f t="shared" si="1295"/>
        <v>0</v>
      </c>
      <c r="CU189" s="29"/>
      <c r="CW189" s="11"/>
    </row>
    <row r="190" spans="1:101" x14ac:dyDescent="0.3">
      <c r="A190" s="1"/>
      <c r="B190" s="59" t="s">
        <v>5</v>
      </c>
      <c r="C190" s="6"/>
      <c r="D190" s="34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78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46"/>
      <c r="AP190" s="35"/>
      <c r="AQ190" s="35"/>
      <c r="AR190" s="35"/>
      <c r="AS190" s="35"/>
      <c r="AT190" s="35"/>
      <c r="AU190" s="35"/>
      <c r="AV190" s="35"/>
      <c r="AW190" s="35"/>
      <c r="AX190" s="35"/>
      <c r="AY190" s="35"/>
      <c r="AZ190" s="35"/>
      <c r="BA190" s="35"/>
      <c r="BB190" s="35"/>
      <c r="BC190" s="35"/>
      <c r="BD190" s="35"/>
      <c r="BE190" s="35"/>
      <c r="BF190" s="35"/>
      <c r="BG190" s="35"/>
      <c r="BH190" s="35"/>
      <c r="BI190" s="35"/>
      <c r="BJ190" s="35"/>
      <c r="BK190" s="35"/>
      <c r="BL190" s="35"/>
      <c r="BM190" s="35"/>
      <c r="BN190" s="35"/>
      <c r="BO190" s="35"/>
      <c r="BP190" s="35"/>
      <c r="BQ190" s="35"/>
      <c r="BR190" s="35"/>
      <c r="BS190" s="35"/>
      <c r="BT190" s="46"/>
      <c r="BU190" s="35"/>
      <c r="BV190" s="35"/>
      <c r="BW190" s="35"/>
      <c r="BX190" s="35"/>
      <c r="BY190" s="35"/>
      <c r="BZ190" s="35"/>
      <c r="CA190" s="35"/>
      <c r="CB190" s="35"/>
      <c r="CC190" s="35"/>
      <c r="CD190" s="35"/>
      <c r="CE190" s="35"/>
      <c r="CF190" s="35"/>
      <c r="CG190" s="35"/>
      <c r="CH190" s="35"/>
      <c r="CI190" s="35"/>
      <c r="CJ190" s="35"/>
      <c r="CK190" s="35"/>
      <c r="CL190" s="35"/>
      <c r="CM190" s="35"/>
      <c r="CN190" s="35"/>
      <c r="CO190" s="35"/>
      <c r="CP190" s="35"/>
      <c r="CQ190" s="35"/>
      <c r="CR190" s="35"/>
      <c r="CS190" s="46"/>
      <c r="CT190" s="35"/>
      <c r="CU190" s="29"/>
      <c r="CW190" s="11"/>
    </row>
    <row r="191" spans="1:101" hidden="1" x14ac:dyDescent="0.3">
      <c r="A191" s="1"/>
      <c r="B191" s="5" t="s">
        <v>6</v>
      </c>
      <c r="C191" s="43"/>
      <c r="D191" s="34">
        <v>0</v>
      </c>
      <c r="E191" s="35"/>
      <c r="F191" s="35">
        <f t="shared" si="1250"/>
        <v>0</v>
      </c>
      <c r="G191" s="35"/>
      <c r="H191" s="35">
        <f t="shared" ref="H191:H193" si="1311">F191+G191</f>
        <v>0</v>
      </c>
      <c r="I191" s="35"/>
      <c r="J191" s="35">
        <f t="shared" ref="J191:J193" si="1312">H191+I191</f>
        <v>0</v>
      </c>
      <c r="K191" s="35"/>
      <c r="L191" s="35">
        <f t="shared" ref="L191:L193" si="1313">J191+K191</f>
        <v>0</v>
      </c>
      <c r="M191" s="35"/>
      <c r="N191" s="35">
        <f t="shared" ref="N191:N193" si="1314">L191+M191</f>
        <v>0</v>
      </c>
      <c r="O191" s="78"/>
      <c r="P191" s="35">
        <f t="shared" ref="P191:P193" si="1315">N191+O191</f>
        <v>0</v>
      </c>
      <c r="Q191" s="35"/>
      <c r="R191" s="35">
        <f t="shared" ref="R191:R193" si="1316">P191+Q191</f>
        <v>0</v>
      </c>
      <c r="S191" s="35"/>
      <c r="T191" s="35">
        <f t="shared" ref="T191:T193" si="1317">R191+S191</f>
        <v>0</v>
      </c>
      <c r="U191" s="35"/>
      <c r="V191" s="35">
        <f t="shared" ref="V191:V193" si="1318">T191+U191</f>
        <v>0</v>
      </c>
      <c r="W191" s="35"/>
      <c r="X191" s="35">
        <f t="shared" ref="X191:X193" si="1319">V191+W191</f>
        <v>0</v>
      </c>
      <c r="Y191" s="35"/>
      <c r="Z191" s="35">
        <f t="shared" ref="Z191:Z193" si="1320">X191+Y191</f>
        <v>0</v>
      </c>
      <c r="AA191" s="35"/>
      <c r="AB191" s="35">
        <f t="shared" ref="AB191:AB193" si="1321">Z191+AA191</f>
        <v>0</v>
      </c>
      <c r="AC191" s="35"/>
      <c r="AD191" s="35">
        <f t="shared" ref="AD191:AD193" si="1322">AB191+AC191</f>
        <v>0</v>
      </c>
      <c r="AE191" s="35"/>
      <c r="AF191" s="35">
        <f t="shared" ref="AF191:AF193" si="1323">AD191+AE191</f>
        <v>0</v>
      </c>
      <c r="AG191" s="35"/>
      <c r="AH191" s="35">
        <f t="shared" ref="AH191:AH193" si="1324">AF191+AG191</f>
        <v>0</v>
      </c>
      <c r="AI191" s="35"/>
      <c r="AJ191" s="35">
        <f t="shared" ref="AJ191:AJ193" si="1325">AH191+AI191</f>
        <v>0</v>
      </c>
      <c r="AK191" s="35"/>
      <c r="AL191" s="35">
        <f t="shared" ref="AL191:AL193" si="1326">AJ191+AK191</f>
        <v>0</v>
      </c>
      <c r="AM191" s="35"/>
      <c r="AN191" s="35">
        <f t="shared" ref="AN191:AN193" si="1327">AL191+AM191</f>
        <v>0</v>
      </c>
      <c r="AO191" s="46"/>
      <c r="AP191" s="35">
        <f t="shared" ref="AP191:AP193" si="1328">AN191+AO191</f>
        <v>0</v>
      </c>
      <c r="AQ191" s="35">
        <v>2166.1999999999998</v>
      </c>
      <c r="AR191" s="35"/>
      <c r="AS191" s="35">
        <f t="shared" si="1269"/>
        <v>2166.1999999999998</v>
      </c>
      <c r="AT191" s="35"/>
      <c r="AU191" s="35">
        <f t="shared" ref="AU191:AU193" si="1329">AS191+AT191</f>
        <v>2166.1999999999998</v>
      </c>
      <c r="AV191" s="35"/>
      <c r="AW191" s="35">
        <f t="shared" ref="AW191:AW193" si="1330">AU191+AV191</f>
        <v>2166.1999999999998</v>
      </c>
      <c r="AX191" s="35"/>
      <c r="AY191" s="35">
        <f t="shared" ref="AY191:AY193" si="1331">AW191+AX191</f>
        <v>2166.1999999999998</v>
      </c>
      <c r="AZ191" s="35"/>
      <c r="BA191" s="35">
        <f t="shared" ref="BA191:BA193" si="1332">AY191+AZ191</f>
        <v>2166.1999999999998</v>
      </c>
      <c r="BB191" s="35"/>
      <c r="BC191" s="35">
        <f t="shared" ref="BC191:BC193" si="1333">BA191+BB191</f>
        <v>2166.1999999999998</v>
      </c>
      <c r="BD191" s="35"/>
      <c r="BE191" s="35">
        <f t="shared" ref="BE191:BE193" si="1334">BC191+BD191</f>
        <v>2166.1999999999998</v>
      </c>
      <c r="BF191" s="35"/>
      <c r="BG191" s="35">
        <f t="shared" ref="BG191:BG193" si="1335">BE191+BF191</f>
        <v>2166.1999999999998</v>
      </c>
      <c r="BH191" s="35"/>
      <c r="BI191" s="35">
        <f t="shared" ref="BI191:BI193" si="1336">BG191+BH191</f>
        <v>2166.1999999999998</v>
      </c>
      <c r="BJ191" s="35"/>
      <c r="BK191" s="35">
        <f t="shared" ref="BK191:BK193" si="1337">BI191+BJ191</f>
        <v>2166.1999999999998</v>
      </c>
      <c r="BL191" s="35"/>
      <c r="BM191" s="35">
        <f t="shared" ref="BM191:BM193" si="1338">BK191+BL191</f>
        <v>2166.1999999999998</v>
      </c>
      <c r="BN191" s="35"/>
      <c r="BO191" s="35">
        <f t="shared" ref="BO191:BO193" si="1339">BM191+BN191</f>
        <v>2166.1999999999998</v>
      </c>
      <c r="BP191" s="35"/>
      <c r="BQ191" s="35">
        <f t="shared" ref="BQ191:BQ193" si="1340">BO191+BP191</f>
        <v>2166.1999999999998</v>
      </c>
      <c r="BR191" s="35"/>
      <c r="BS191" s="35">
        <f t="shared" ref="BS191:BS193" si="1341">BQ191+BR191</f>
        <v>2166.1999999999998</v>
      </c>
      <c r="BT191" s="46"/>
      <c r="BU191" s="35">
        <f t="shared" ref="BU191:BU193" si="1342">BS191+BT191</f>
        <v>2166.1999999999998</v>
      </c>
      <c r="BV191" s="35">
        <v>0</v>
      </c>
      <c r="BW191" s="35"/>
      <c r="BX191" s="35">
        <f t="shared" si="1284"/>
        <v>0</v>
      </c>
      <c r="BY191" s="35"/>
      <c r="BZ191" s="35">
        <f t="shared" ref="BZ191:BZ193" si="1343">BX191+BY191</f>
        <v>0</v>
      </c>
      <c r="CA191" s="35"/>
      <c r="CB191" s="35">
        <f t="shared" ref="CB191:CB193" si="1344">BZ191+CA191</f>
        <v>0</v>
      </c>
      <c r="CC191" s="35"/>
      <c r="CD191" s="35">
        <f t="shared" ref="CD191:CD193" si="1345">CB191+CC191</f>
        <v>0</v>
      </c>
      <c r="CE191" s="35"/>
      <c r="CF191" s="35">
        <f t="shared" ref="CF191:CF193" si="1346">CD191+CE191</f>
        <v>0</v>
      </c>
      <c r="CG191" s="35"/>
      <c r="CH191" s="35">
        <f t="shared" ref="CH191:CH193" si="1347">CF191+CG191</f>
        <v>0</v>
      </c>
      <c r="CI191" s="35"/>
      <c r="CJ191" s="35">
        <f t="shared" ref="CJ191:CJ193" si="1348">CH191+CI191</f>
        <v>0</v>
      </c>
      <c r="CK191" s="35"/>
      <c r="CL191" s="35">
        <f t="shared" ref="CL191:CL193" si="1349">CJ191+CK191</f>
        <v>0</v>
      </c>
      <c r="CM191" s="35"/>
      <c r="CN191" s="35">
        <f t="shared" ref="CN191:CN193" si="1350">CL191+CM191</f>
        <v>0</v>
      </c>
      <c r="CO191" s="35"/>
      <c r="CP191" s="35">
        <f t="shared" ref="CP191:CP193" si="1351">CN191+CO191</f>
        <v>0</v>
      </c>
      <c r="CQ191" s="35"/>
      <c r="CR191" s="35">
        <f t="shared" ref="CR191:CR193" si="1352">CP191+CQ191</f>
        <v>0</v>
      </c>
      <c r="CS191" s="46"/>
      <c r="CT191" s="35">
        <f t="shared" ref="CT191:CT193" si="1353">CR191+CS191</f>
        <v>0</v>
      </c>
      <c r="CU191" s="29" t="s">
        <v>272</v>
      </c>
      <c r="CV191" s="23" t="s">
        <v>49</v>
      </c>
      <c r="CW191" s="11"/>
    </row>
    <row r="192" spans="1:101" x14ac:dyDescent="0.3">
      <c r="A192" s="1"/>
      <c r="B192" s="59" t="s">
        <v>20</v>
      </c>
      <c r="C192" s="59"/>
      <c r="D192" s="34">
        <v>0</v>
      </c>
      <c r="E192" s="35"/>
      <c r="F192" s="35">
        <f t="shared" si="1250"/>
        <v>0</v>
      </c>
      <c r="G192" s="35"/>
      <c r="H192" s="35">
        <f t="shared" si="1311"/>
        <v>0</v>
      </c>
      <c r="I192" s="35"/>
      <c r="J192" s="35">
        <f t="shared" si="1312"/>
        <v>0</v>
      </c>
      <c r="K192" s="35"/>
      <c r="L192" s="35">
        <f t="shared" si="1313"/>
        <v>0</v>
      </c>
      <c r="M192" s="35"/>
      <c r="N192" s="35">
        <f t="shared" si="1314"/>
        <v>0</v>
      </c>
      <c r="O192" s="78"/>
      <c r="P192" s="35">
        <f t="shared" si="1315"/>
        <v>0</v>
      </c>
      <c r="Q192" s="35"/>
      <c r="R192" s="35">
        <f t="shared" si="1316"/>
        <v>0</v>
      </c>
      <c r="S192" s="35"/>
      <c r="T192" s="35">
        <f t="shared" si="1317"/>
        <v>0</v>
      </c>
      <c r="U192" s="35"/>
      <c r="V192" s="35">
        <f t="shared" si="1318"/>
        <v>0</v>
      </c>
      <c r="W192" s="35"/>
      <c r="X192" s="35">
        <f t="shared" si="1319"/>
        <v>0</v>
      </c>
      <c r="Y192" s="35"/>
      <c r="Z192" s="35">
        <f t="shared" si="1320"/>
        <v>0</v>
      </c>
      <c r="AA192" s="35"/>
      <c r="AB192" s="35">
        <f t="shared" si="1321"/>
        <v>0</v>
      </c>
      <c r="AC192" s="35"/>
      <c r="AD192" s="35">
        <f t="shared" si="1322"/>
        <v>0</v>
      </c>
      <c r="AE192" s="35"/>
      <c r="AF192" s="35">
        <f t="shared" si="1323"/>
        <v>0</v>
      </c>
      <c r="AG192" s="35"/>
      <c r="AH192" s="35">
        <f t="shared" si="1324"/>
        <v>0</v>
      </c>
      <c r="AI192" s="35"/>
      <c r="AJ192" s="35">
        <f t="shared" si="1325"/>
        <v>0</v>
      </c>
      <c r="AK192" s="35"/>
      <c r="AL192" s="35">
        <f t="shared" si="1326"/>
        <v>0</v>
      </c>
      <c r="AM192" s="35"/>
      <c r="AN192" s="35">
        <f t="shared" si="1327"/>
        <v>0</v>
      </c>
      <c r="AO192" s="46"/>
      <c r="AP192" s="35">
        <f t="shared" si="1328"/>
        <v>0</v>
      </c>
      <c r="AQ192" s="35">
        <v>6498.5</v>
      </c>
      <c r="AR192" s="35"/>
      <c r="AS192" s="35">
        <f t="shared" si="1269"/>
        <v>6498.5</v>
      </c>
      <c r="AT192" s="35"/>
      <c r="AU192" s="35">
        <f t="shared" si="1329"/>
        <v>6498.5</v>
      </c>
      <c r="AV192" s="35"/>
      <c r="AW192" s="35">
        <f t="shared" si="1330"/>
        <v>6498.5</v>
      </c>
      <c r="AX192" s="35"/>
      <c r="AY192" s="35">
        <f t="shared" si="1331"/>
        <v>6498.5</v>
      </c>
      <c r="AZ192" s="35"/>
      <c r="BA192" s="35">
        <f t="shared" si="1332"/>
        <v>6498.5</v>
      </c>
      <c r="BB192" s="35"/>
      <c r="BC192" s="35">
        <f t="shared" si="1333"/>
        <v>6498.5</v>
      </c>
      <c r="BD192" s="35"/>
      <c r="BE192" s="35">
        <f t="shared" si="1334"/>
        <v>6498.5</v>
      </c>
      <c r="BF192" s="35"/>
      <c r="BG192" s="35">
        <f t="shared" si="1335"/>
        <v>6498.5</v>
      </c>
      <c r="BH192" s="35"/>
      <c r="BI192" s="35">
        <f t="shared" si="1336"/>
        <v>6498.5</v>
      </c>
      <c r="BJ192" s="35"/>
      <c r="BK192" s="35">
        <f t="shared" si="1337"/>
        <v>6498.5</v>
      </c>
      <c r="BL192" s="35"/>
      <c r="BM192" s="35">
        <f t="shared" si="1338"/>
        <v>6498.5</v>
      </c>
      <c r="BN192" s="35"/>
      <c r="BO192" s="35">
        <f t="shared" si="1339"/>
        <v>6498.5</v>
      </c>
      <c r="BP192" s="35"/>
      <c r="BQ192" s="35">
        <f t="shared" si="1340"/>
        <v>6498.5</v>
      </c>
      <c r="BR192" s="35"/>
      <c r="BS192" s="35">
        <f t="shared" si="1341"/>
        <v>6498.5</v>
      </c>
      <c r="BT192" s="46"/>
      <c r="BU192" s="35">
        <f t="shared" si="1342"/>
        <v>6498.5</v>
      </c>
      <c r="BV192" s="35">
        <v>0</v>
      </c>
      <c r="BW192" s="35"/>
      <c r="BX192" s="35">
        <f t="shared" si="1284"/>
        <v>0</v>
      </c>
      <c r="BY192" s="35"/>
      <c r="BZ192" s="35">
        <f t="shared" si="1343"/>
        <v>0</v>
      </c>
      <c r="CA192" s="35"/>
      <c r="CB192" s="35">
        <f t="shared" si="1344"/>
        <v>0</v>
      </c>
      <c r="CC192" s="35"/>
      <c r="CD192" s="35">
        <f t="shared" si="1345"/>
        <v>0</v>
      </c>
      <c r="CE192" s="35"/>
      <c r="CF192" s="35">
        <f t="shared" si="1346"/>
        <v>0</v>
      </c>
      <c r="CG192" s="35"/>
      <c r="CH192" s="35">
        <f t="shared" si="1347"/>
        <v>0</v>
      </c>
      <c r="CI192" s="35"/>
      <c r="CJ192" s="35">
        <f t="shared" si="1348"/>
        <v>0</v>
      </c>
      <c r="CK192" s="35"/>
      <c r="CL192" s="35">
        <f t="shared" si="1349"/>
        <v>0</v>
      </c>
      <c r="CM192" s="35"/>
      <c r="CN192" s="35">
        <f t="shared" si="1350"/>
        <v>0</v>
      </c>
      <c r="CO192" s="35"/>
      <c r="CP192" s="35">
        <f t="shared" si="1351"/>
        <v>0</v>
      </c>
      <c r="CQ192" s="35"/>
      <c r="CR192" s="35">
        <f t="shared" si="1352"/>
        <v>0</v>
      </c>
      <c r="CS192" s="46"/>
      <c r="CT192" s="35">
        <f t="shared" si="1353"/>
        <v>0</v>
      </c>
      <c r="CU192" s="29" t="s">
        <v>275</v>
      </c>
      <c r="CW192" s="11"/>
    </row>
    <row r="193" spans="1:101" ht="56.25" x14ac:dyDescent="0.3">
      <c r="A193" s="1" t="s">
        <v>176</v>
      </c>
      <c r="B193" s="59" t="s">
        <v>118</v>
      </c>
      <c r="C193" s="59" t="s">
        <v>106</v>
      </c>
      <c r="D193" s="34">
        <f>D195+D196</f>
        <v>0</v>
      </c>
      <c r="E193" s="35">
        <f>E195+E196</f>
        <v>0</v>
      </c>
      <c r="F193" s="35">
        <f t="shared" si="1250"/>
        <v>0</v>
      </c>
      <c r="G193" s="35">
        <f>G195+G196</f>
        <v>0</v>
      </c>
      <c r="H193" s="35">
        <f t="shared" si="1311"/>
        <v>0</v>
      </c>
      <c r="I193" s="35">
        <f>I195+I196</f>
        <v>0</v>
      </c>
      <c r="J193" s="35">
        <f t="shared" si="1312"/>
        <v>0</v>
      </c>
      <c r="K193" s="35">
        <f>K195+K196</f>
        <v>0</v>
      </c>
      <c r="L193" s="35">
        <f t="shared" si="1313"/>
        <v>0</v>
      </c>
      <c r="M193" s="35">
        <f>M195+M196</f>
        <v>0</v>
      </c>
      <c r="N193" s="35">
        <f t="shared" si="1314"/>
        <v>0</v>
      </c>
      <c r="O193" s="78">
        <f>O195+O196</f>
        <v>0</v>
      </c>
      <c r="P193" s="35">
        <f t="shared" si="1315"/>
        <v>0</v>
      </c>
      <c r="Q193" s="35">
        <f>Q195+Q196</f>
        <v>0</v>
      </c>
      <c r="R193" s="35">
        <f t="shared" si="1316"/>
        <v>0</v>
      </c>
      <c r="S193" s="35">
        <f>S195+S196</f>
        <v>0</v>
      </c>
      <c r="T193" s="35">
        <f t="shared" si="1317"/>
        <v>0</v>
      </c>
      <c r="U193" s="35">
        <f>U195+U196</f>
        <v>0</v>
      </c>
      <c r="V193" s="35">
        <f t="shared" si="1318"/>
        <v>0</v>
      </c>
      <c r="W193" s="35">
        <f>W195+W196</f>
        <v>0</v>
      </c>
      <c r="X193" s="35">
        <f t="shared" si="1319"/>
        <v>0</v>
      </c>
      <c r="Y193" s="35">
        <f>Y195+Y196</f>
        <v>0</v>
      </c>
      <c r="Z193" s="35">
        <f t="shared" si="1320"/>
        <v>0</v>
      </c>
      <c r="AA193" s="35">
        <f>AA195+AA196</f>
        <v>0</v>
      </c>
      <c r="AB193" s="35">
        <f t="shared" si="1321"/>
        <v>0</v>
      </c>
      <c r="AC193" s="35">
        <f>AC195+AC196</f>
        <v>0</v>
      </c>
      <c r="AD193" s="35">
        <f t="shared" si="1322"/>
        <v>0</v>
      </c>
      <c r="AE193" s="35">
        <f>AE195+AE196</f>
        <v>0</v>
      </c>
      <c r="AF193" s="35">
        <f t="shared" si="1323"/>
        <v>0</v>
      </c>
      <c r="AG193" s="35">
        <f>AG195+AG196</f>
        <v>0</v>
      </c>
      <c r="AH193" s="35">
        <f t="shared" si="1324"/>
        <v>0</v>
      </c>
      <c r="AI193" s="35">
        <f>AI195+AI196</f>
        <v>0</v>
      </c>
      <c r="AJ193" s="35">
        <f t="shared" si="1325"/>
        <v>0</v>
      </c>
      <c r="AK193" s="35">
        <f>AK195+AK196</f>
        <v>0</v>
      </c>
      <c r="AL193" s="35">
        <f t="shared" si="1326"/>
        <v>0</v>
      </c>
      <c r="AM193" s="35">
        <f>AM195+AM196</f>
        <v>0</v>
      </c>
      <c r="AN193" s="35">
        <f t="shared" si="1327"/>
        <v>0</v>
      </c>
      <c r="AO193" s="46">
        <f>AO195+AO196</f>
        <v>0</v>
      </c>
      <c r="AP193" s="35">
        <f t="shared" si="1328"/>
        <v>0</v>
      </c>
      <c r="AQ193" s="35">
        <f t="shared" ref="AQ193:BW193" si="1354">AQ195+AQ196</f>
        <v>8208.7000000000007</v>
      </c>
      <c r="AR193" s="35">
        <f t="shared" ref="AR193:AT193" si="1355">AR195+AR196</f>
        <v>0</v>
      </c>
      <c r="AS193" s="35">
        <f t="shared" si="1269"/>
        <v>8208.7000000000007</v>
      </c>
      <c r="AT193" s="35">
        <f t="shared" si="1355"/>
        <v>0</v>
      </c>
      <c r="AU193" s="35">
        <f t="shared" si="1329"/>
        <v>8208.7000000000007</v>
      </c>
      <c r="AV193" s="35">
        <f t="shared" ref="AV193:AX193" si="1356">AV195+AV196</f>
        <v>0</v>
      </c>
      <c r="AW193" s="35">
        <f t="shared" si="1330"/>
        <v>8208.7000000000007</v>
      </c>
      <c r="AX193" s="35">
        <f t="shared" si="1356"/>
        <v>0</v>
      </c>
      <c r="AY193" s="35">
        <f t="shared" si="1331"/>
        <v>8208.7000000000007</v>
      </c>
      <c r="AZ193" s="35">
        <f t="shared" ref="AZ193:BB193" si="1357">AZ195+AZ196</f>
        <v>0</v>
      </c>
      <c r="BA193" s="35">
        <f t="shared" si="1332"/>
        <v>8208.7000000000007</v>
      </c>
      <c r="BB193" s="35">
        <f t="shared" si="1357"/>
        <v>0</v>
      </c>
      <c r="BC193" s="35">
        <f t="shared" si="1333"/>
        <v>8208.7000000000007</v>
      </c>
      <c r="BD193" s="35">
        <f t="shared" ref="BD193:BF193" si="1358">BD195+BD196</f>
        <v>0</v>
      </c>
      <c r="BE193" s="35">
        <f t="shared" si="1334"/>
        <v>8208.7000000000007</v>
      </c>
      <c r="BF193" s="35">
        <f t="shared" si="1358"/>
        <v>0</v>
      </c>
      <c r="BG193" s="35">
        <f t="shared" si="1335"/>
        <v>8208.7000000000007</v>
      </c>
      <c r="BH193" s="35">
        <f t="shared" ref="BH193:BJ193" si="1359">BH195+BH196</f>
        <v>0</v>
      </c>
      <c r="BI193" s="35">
        <f t="shared" si="1336"/>
        <v>8208.7000000000007</v>
      </c>
      <c r="BJ193" s="35">
        <f t="shared" si="1359"/>
        <v>0</v>
      </c>
      <c r="BK193" s="35">
        <f t="shared" si="1337"/>
        <v>8208.7000000000007</v>
      </c>
      <c r="BL193" s="35">
        <f t="shared" ref="BL193:BN193" si="1360">BL195+BL196</f>
        <v>0</v>
      </c>
      <c r="BM193" s="35">
        <f t="shared" si="1338"/>
        <v>8208.7000000000007</v>
      </c>
      <c r="BN193" s="35">
        <f t="shared" si="1360"/>
        <v>0</v>
      </c>
      <c r="BO193" s="35">
        <f t="shared" si="1339"/>
        <v>8208.7000000000007</v>
      </c>
      <c r="BP193" s="35">
        <f t="shared" ref="BP193:BR193" si="1361">BP195+BP196</f>
        <v>0</v>
      </c>
      <c r="BQ193" s="35">
        <f t="shared" si="1340"/>
        <v>8208.7000000000007</v>
      </c>
      <c r="BR193" s="35">
        <f t="shared" si="1361"/>
        <v>0</v>
      </c>
      <c r="BS193" s="35">
        <f t="shared" si="1341"/>
        <v>8208.7000000000007</v>
      </c>
      <c r="BT193" s="46">
        <f t="shared" ref="BT193" si="1362">BT195+BT196</f>
        <v>0</v>
      </c>
      <c r="BU193" s="35">
        <f t="shared" si="1342"/>
        <v>8208.7000000000007</v>
      </c>
      <c r="BV193" s="35">
        <f t="shared" si="1354"/>
        <v>0</v>
      </c>
      <c r="BW193" s="35">
        <f t="shared" si="1354"/>
        <v>0</v>
      </c>
      <c r="BX193" s="35">
        <f t="shared" si="1284"/>
        <v>0</v>
      </c>
      <c r="BY193" s="35">
        <f t="shared" ref="BY193:CA193" si="1363">BY195+BY196</f>
        <v>0</v>
      </c>
      <c r="BZ193" s="35">
        <f t="shared" si="1343"/>
        <v>0</v>
      </c>
      <c r="CA193" s="35">
        <f t="shared" si="1363"/>
        <v>0</v>
      </c>
      <c r="CB193" s="35">
        <f t="shared" si="1344"/>
        <v>0</v>
      </c>
      <c r="CC193" s="35">
        <f t="shared" ref="CC193:CE193" si="1364">CC195+CC196</f>
        <v>0</v>
      </c>
      <c r="CD193" s="35">
        <f t="shared" si="1345"/>
        <v>0</v>
      </c>
      <c r="CE193" s="35">
        <f t="shared" si="1364"/>
        <v>0</v>
      </c>
      <c r="CF193" s="35">
        <f t="shared" si="1346"/>
        <v>0</v>
      </c>
      <c r="CG193" s="35">
        <f t="shared" ref="CG193:CI193" si="1365">CG195+CG196</f>
        <v>0</v>
      </c>
      <c r="CH193" s="35">
        <f t="shared" si="1347"/>
        <v>0</v>
      </c>
      <c r="CI193" s="35">
        <f t="shared" si="1365"/>
        <v>0</v>
      </c>
      <c r="CJ193" s="35">
        <f t="shared" si="1348"/>
        <v>0</v>
      </c>
      <c r="CK193" s="35">
        <f t="shared" ref="CK193:CM193" si="1366">CK195+CK196</f>
        <v>0</v>
      </c>
      <c r="CL193" s="35">
        <f t="shared" si="1349"/>
        <v>0</v>
      </c>
      <c r="CM193" s="35">
        <f t="shared" si="1366"/>
        <v>0</v>
      </c>
      <c r="CN193" s="35">
        <f t="shared" si="1350"/>
        <v>0</v>
      </c>
      <c r="CO193" s="35">
        <f t="shared" ref="CO193:CQ193" si="1367">CO195+CO196</f>
        <v>0</v>
      </c>
      <c r="CP193" s="35">
        <f t="shared" si="1351"/>
        <v>0</v>
      </c>
      <c r="CQ193" s="35">
        <f t="shared" si="1367"/>
        <v>0</v>
      </c>
      <c r="CR193" s="35">
        <f t="shared" si="1352"/>
        <v>0</v>
      </c>
      <c r="CS193" s="46">
        <f t="shared" ref="CS193" si="1368">CS195+CS196</f>
        <v>0</v>
      </c>
      <c r="CT193" s="35">
        <f t="shared" si="1353"/>
        <v>0</v>
      </c>
      <c r="CU193" s="29"/>
      <c r="CW193" s="11"/>
    </row>
    <row r="194" spans="1:101" x14ac:dyDescent="0.3">
      <c r="A194" s="1"/>
      <c r="B194" s="59" t="s">
        <v>5</v>
      </c>
      <c r="C194" s="6"/>
      <c r="D194" s="34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78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46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5"/>
      <c r="BA194" s="35"/>
      <c r="BB194" s="35"/>
      <c r="BC194" s="35"/>
      <c r="BD194" s="35"/>
      <c r="BE194" s="35"/>
      <c r="BF194" s="35"/>
      <c r="BG194" s="35"/>
      <c r="BH194" s="35"/>
      <c r="BI194" s="35"/>
      <c r="BJ194" s="35"/>
      <c r="BK194" s="35"/>
      <c r="BL194" s="35"/>
      <c r="BM194" s="35"/>
      <c r="BN194" s="35"/>
      <c r="BO194" s="35"/>
      <c r="BP194" s="35"/>
      <c r="BQ194" s="35"/>
      <c r="BR194" s="35"/>
      <c r="BS194" s="35"/>
      <c r="BT194" s="46"/>
      <c r="BU194" s="35"/>
      <c r="BV194" s="35"/>
      <c r="BW194" s="35"/>
      <c r="BX194" s="35"/>
      <c r="BY194" s="35"/>
      <c r="BZ194" s="35"/>
      <c r="CA194" s="35"/>
      <c r="CB194" s="35"/>
      <c r="CC194" s="35"/>
      <c r="CD194" s="35"/>
      <c r="CE194" s="35"/>
      <c r="CF194" s="35"/>
      <c r="CG194" s="35"/>
      <c r="CH194" s="35"/>
      <c r="CI194" s="35"/>
      <c r="CJ194" s="35"/>
      <c r="CK194" s="35"/>
      <c r="CL194" s="35"/>
      <c r="CM194" s="35"/>
      <c r="CN194" s="35"/>
      <c r="CO194" s="35"/>
      <c r="CP194" s="35"/>
      <c r="CQ194" s="35"/>
      <c r="CR194" s="35"/>
      <c r="CS194" s="46"/>
      <c r="CT194" s="35"/>
      <c r="CU194" s="29"/>
      <c r="CW194" s="11"/>
    </row>
    <row r="195" spans="1:101" hidden="1" x14ac:dyDescent="0.3">
      <c r="A195" s="1"/>
      <c r="B195" s="5" t="s">
        <v>6</v>
      </c>
      <c r="C195" s="43"/>
      <c r="D195" s="34">
        <v>0</v>
      </c>
      <c r="E195" s="35"/>
      <c r="F195" s="35">
        <f t="shared" si="1250"/>
        <v>0</v>
      </c>
      <c r="G195" s="35"/>
      <c r="H195" s="35">
        <f t="shared" ref="H195:H197" si="1369">F195+G195</f>
        <v>0</v>
      </c>
      <c r="I195" s="35"/>
      <c r="J195" s="35">
        <f t="shared" ref="J195:J197" si="1370">H195+I195</f>
        <v>0</v>
      </c>
      <c r="K195" s="35"/>
      <c r="L195" s="35">
        <f t="shared" ref="L195:L197" si="1371">J195+K195</f>
        <v>0</v>
      </c>
      <c r="M195" s="35"/>
      <c r="N195" s="35">
        <f t="shared" ref="N195:N197" si="1372">L195+M195</f>
        <v>0</v>
      </c>
      <c r="O195" s="78"/>
      <c r="P195" s="35">
        <f t="shared" ref="P195:P197" si="1373">N195+O195</f>
        <v>0</v>
      </c>
      <c r="Q195" s="35"/>
      <c r="R195" s="35">
        <f t="shared" ref="R195:R197" si="1374">P195+Q195</f>
        <v>0</v>
      </c>
      <c r="S195" s="35"/>
      <c r="T195" s="35">
        <f t="shared" ref="T195:T197" si="1375">R195+S195</f>
        <v>0</v>
      </c>
      <c r="U195" s="35"/>
      <c r="V195" s="35">
        <f t="shared" ref="V195:V197" si="1376">T195+U195</f>
        <v>0</v>
      </c>
      <c r="W195" s="35"/>
      <c r="X195" s="35">
        <f t="shared" ref="X195:X197" si="1377">V195+W195</f>
        <v>0</v>
      </c>
      <c r="Y195" s="35"/>
      <c r="Z195" s="35">
        <f t="shared" ref="Z195:Z197" si="1378">X195+Y195</f>
        <v>0</v>
      </c>
      <c r="AA195" s="35"/>
      <c r="AB195" s="35">
        <f t="shared" ref="AB195:AB197" si="1379">Z195+AA195</f>
        <v>0</v>
      </c>
      <c r="AC195" s="35"/>
      <c r="AD195" s="35">
        <f t="shared" ref="AD195:AD197" si="1380">AB195+AC195</f>
        <v>0</v>
      </c>
      <c r="AE195" s="35"/>
      <c r="AF195" s="35">
        <f t="shared" ref="AF195:AF197" si="1381">AD195+AE195</f>
        <v>0</v>
      </c>
      <c r="AG195" s="35"/>
      <c r="AH195" s="35">
        <f t="shared" ref="AH195:AH197" si="1382">AF195+AG195</f>
        <v>0</v>
      </c>
      <c r="AI195" s="35"/>
      <c r="AJ195" s="35">
        <f t="shared" ref="AJ195:AJ197" si="1383">AH195+AI195</f>
        <v>0</v>
      </c>
      <c r="AK195" s="35"/>
      <c r="AL195" s="35">
        <f t="shared" ref="AL195:AL197" si="1384">AJ195+AK195</f>
        <v>0</v>
      </c>
      <c r="AM195" s="35"/>
      <c r="AN195" s="35">
        <f t="shared" ref="AN195:AN197" si="1385">AL195+AM195</f>
        <v>0</v>
      </c>
      <c r="AO195" s="46"/>
      <c r="AP195" s="35">
        <f t="shared" ref="AP195:AP197" si="1386">AN195+AO195</f>
        <v>0</v>
      </c>
      <c r="AQ195" s="35">
        <v>2052.1999999999998</v>
      </c>
      <c r="AR195" s="35"/>
      <c r="AS195" s="35">
        <f t="shared" si="1269"/>
        <v>2052.1999999999998</v>
      </c>
      <c r="AT195" s="35"/>
      <c r="AU195" s="35">
        <f t="shared" ref="AU195:AU197" si="1387">AS195+AT195</f>
        <v>2052.1999999999998</v>
      </c>
      <c r="AV195" s="35"/>
      <c r="AW195" s="35">
        <f t="shared" ref="AW195:AW197" si="1388">AU195+AV195</f>
        <v>2052.1999999999998</v>
      </c>
      <c r="AX195" s="35"/>
      <c r="AY195" s="35">
        <f t="shared" ref="AY195:AY197" si="1389">AW195+AX195</f>
        <v>2052.1999999999998</v>
      </c>
      <c r="AZ195" s="35"/>
      <c r="BA195" s="35">
        <f t="shared" ref="BA195:BA197" si="1390">AY195+AZ195</f>
        <v>2052.1999999999998</v>
      </c>
      <c r="BB195" s="35"/>
      <c r="BC195" s="35">
        <f t="shared" ref="BC195:BC197" si="1391">BA195+BB195</f>
        <v>2052.1999999999998</v>
      </c>
      <c r="BD195" s="35"/>
      <c r="BE195" s="35">
        <f t="shared" ref="BE195:BE197" si="1392">BC195+BD195</f>
        <v>2052.1999999999998</v>
      </c>
      <c r="BF195" s="35"/>
      <c r="BG195" s="35">
        <f t="shared" ref="BG195:BG197" si="1393">BE195+BF195</f>
        <v>2052.1999999999998</v>
      </c>
      <c r="BH195" s="35"/>
      <c r="BI195" s="35">
        <f t="shared" ref="BI195:BI197" si="1394">BG195+BH195</f>
        <v>2052.1999999999998</v>
      </c>
      <c r="BJ195" s="35"/>
      <c r="BK195" s="35">
        <f t="shared" ref="BK195:BK197" si="1395">BI195+BJ195</f>
        <v>2052.1999999999998</v>
      </c>
      <c r="BL195" s="35"/>
      <c r="BM195" s="35">
        <f t="shared" ref="BM195:BM197" si="1396">BK195+BL195</f>
        <v>2052.1999999999998</v>
      </c>
      <c r="BN195" s="35"/>
      <c r="BO195" s="35">
        <f t="shared" ref="BO195:BO197" si="1397">BM195+BN195</f>
        <v>2052.1999999999998</v>
      </c>
      <c r="BP195" s="35"/>
      <c r="BQ195" s="35">
        <f t="shared" ref="BQ195:BQ197" si="1398">BO195+BP195</f>
        <v>2052.1999999999998</v>
      </c>
      <c r="BR195" s="35"/>
      <c r="BS195" s="35">
        <f t="shared" ref="BS195:BS197" si="1399">BQ195+BR195</f>
        <v>2052.1999999999998</v>
      </c>
      <c r="BT195" s="46"/>
      <c r="BU195" s="35">
        <f t="shared" ref="BU195:BU197" si="1400">BS195+BT195</f>
        <v>2052.1999999999998</v>
      </c>
      <c r="BV195" s="35">
        <v>0</v>
      </c>
      <c r="BW195" s="35"/>
      <c r="BX195" s="35">
        <f t="shared" si="1284"/>
        <v>0</v>
      </c>
      <c r="BY195" s="35"/>
      <c r="BZ195" s="35">
        <f t="shared" ref="BZ195:BZ197" si="1401">BX195+BY195</f>
        <v>0</v>
      </c>
      <c r="CA195" s="35"/>
      <c r="CB195" s="35">
        <f t="shared" ref="CB195:CB197" si="1402">BZ195+CA195</f>
        <v>0</v>
      </c>
      <c r="CC195" s="35"/>
      <c r="CD195" s="35">
        <f t="shared" ref="CD195:CD197" si="1403">CB195+CC195</f>
        <v>0</v>
      </c>
      <c r="CE195" s="35"/>
      <c r="CF195" s="35">
        <f t="shared" ref="CF195:CF197" si="1404">CD195+CE195</f>
        <v>0</v>
      </c>
      <c r="CG195" s="35"/>
      <c r="CH195" s="35">
        <f t="shared" ref="CH195:CH197" si="1405">CF195+CG195</f>
        <v>0</v>
      </c>
      <c r="CI195" s="35"/>
      <c r="CJ195" s="35">
        <f t="shared" ref="CJ195:CJ197" si="1406">CH195+CI195</f>
        <v>0</v>
      </c>
      <c r="CK195" s="35"/>
      <c r="CL195" s="35">
        <f t="shared" ref="CL195:CL197" si="1407">CJ195+CK195</f>
        <v>0</v>
      </c>
      <c r="CM195" s="35"/>
      <c r="CN195" s="35">
        <f t="shared" ref="CN195:CN197" si="1408">CL195+CM195</f>
        <v>0</v>
      </c>
      <c r="CO195" s="35"/>
      <c r="CP195" s="35">
        <f t="shared" ref="CP195:CP197" si="1409">CN195+CO195</f>
        <v>0</v>
      </c>
      <c r="CQ195" s="35"/>
      <c r="CR195" s="35">
        <f t="shared" ref="CR195:CR197" si="1410">CP195+CQ195</f>
        <v>0</v>
      </c>
      <c r="CS195" s="46"/>
      <c r="CT195" s="35">
        <f t="shared" ref="CT195:CT197" si="1411">CR195+CS195</f>
        <v>0</v>
      </c>
      <c r="CU195" s="29" t="s">
        <v>273</v>
      </c>
      <c r="CV195" s="23" t="s">
        <v>49</v>
      </c>
      <c r="CW195" s="11"/>
    </row>
    <row r="196" spans="1:101" x14ac:dyDescent="0.3">
      <c r="A196" s="1"/>
      <c r="B196" s="59" t="s">
        <v>20</v>
      </c>
      <c r="C196" s="59"/>
      <c r="D196" s="34">
        <v>0</v>
      </c>
      <c r="E196" s="35"/>
      <c r="F196" s="35">
        <f t="shared" si="1250"/>
        <v>0</v>
      </c>
      <c r="G196" s="35"/>
      <c r="H196" s="35">
        <f t="shared" si="1369"/>
        <v>0</v>
      </c>
      <c r="I196" s="35"/>
      <c r="J196" s="35">
        <f t="shared" si="1370"/>
        <v>0</v>
      </c>
      <c r="K196" s="35"/>
      <c r="L196" s="35">
        <f t="shared" si="1371"/>
        <v>0</v>
      </c>
      <c r="M196" s="35"/>
      <c r="N196" s="35">
        <f t="shared" si="1372"/>
        <v>0</v>
      </c>
      <c r="O196" s="78"/>
      <c r="P196" s="35">
        <f t="shared" si="1373"/>
        <v>0</v>
      </c>
      <c r="Q196" s="35"/>
      <c r="R196" s="35">
        <f t="shared" si="1374"/>
        <v>0</v>
      </c>
      <c r="S196" s="35"/>
      <c r="T196" s="35">
        <f t="shared" si="1375"/>
        <v>0</v>
      </c>
      <c r="U196" s="35"/>
      <c r="V196" s="35">
        <f t="shared" si="1376"/>
        <v>0</v>
      </c>
      <c r="W196" s="35"/>
      <c r="X196" s="35">
        <f t="shared" si="1377"/>
        <v>0</v>
      </c>
      <c r="Y196" s="35"/>
      <c r="Z196" s="35">
        <f t="shared" si="1378"/>
        <v>0</v>
      </c>
      <c r="AA196" s="35"/>
      <c r="AB196" s="35">
        <f t="shared" si="1379"/>
        <v>0</v>
      </c>
      <c r="AC196" s="35"/>
      <c r="AD196" s="35">
        <f t="shared" si="1380"/>
        <v>0</v>
      </c>
      <c r="AE196" s="35"/>
      <c r="AF196" s="35">
        <f t="shared" si="1381"/>
        <v>0</v>
      </c>
      <c r="AG196" s="35"/>
      <c r="AH196" s="35">
        <f t="shared" si="1382"/>
        <v>0</v>
      </c>
      <c r="AI196" s="35"/>
      <c r="AJ196" s="35">
        <f t="shared" si="1383"/>
        <v>0</v>
      </c>
      <c r="AK196" s="35"/>
      <c r="AL196" s="35">
        <f t="shared" si="1384"/>
        <v>0</v>
      </c>
      <c r="AM196" s="35"/>
      <c r="AN196" s="35">
        <f t="shared" si="1385"/>
        <v>0</v>
      </c>
      <c r="AO196" s="46"/>
      <c r="AP196" s="35">
        <f t="shared" si="1386"/>
        <v>0</v>
      </c>
      <c r="AQ196" s="35">
        <v>6156.5</v>
      </c>
      <c r="AR196" s="35"/>
      <c r="AS196" s="35">
        <f t="shared" si="1269"/>
        <v>6156.5</v>
      </c>
      <c r="AT196" s="35"/>
      <c r="AU196" s="35">
        <f t="shared" si="1387"/>
        <v>6156.5</v>
      </c>
      <c r="AV196" s="35"/>
      <c r="AW196" s="35">
        <f t="shared" si="1388"/>
        <v>6156.5</v>
      </c>
      <c r="AX196" s="35"/>
      <c r="AY196" s="35">
        <f t="shared" si="1389"/>
        <v>6156.5</v>
      </c>
      <c r="AZ196" s="35"/>
      <c r="BA196" s="35">
        <f t="shared" si="1390"/>
        <v>6156.5</v>
      </c>
      <c r="BB196" s="35"/>
      <c r="BC196" s="35">
        <f t="shared" si="1391"/>
        <v>6156.5</v>
      </c>
      <c r="BD196" s="35"/>
      <c r="BE196" s="35">
        <f t="shared" si="1392"/>
        <v>6156.5</v>
      </c>
      <c r="BF196" s="35"/>
      <c r="BG196" s="35">
        <f t="shared" si="1393"/>
        <v>6156.5</v>
      </c>
      <c r="BH196" s="35"/>
      <c r="BI196" s="35">
        <f t="shared" si="1394"/>
        <v>6156.5</v>
      </c>
      <c r="BJ196" s="35"/>
      <c r="BK196" s="35">
        <f t="shared" si="1395"/>
        <v>6156.5</v>
      </c>
      <c r="BL196" s="35"/>
      <c r="BM196" s="35">
        <f t="shared" si="1396"/>
        <v>6156.5</v>
      </c>
      <c r="BN196" s="35"/>
      <c r="BO196" s="35">
        <f t="shared" si="1397"/>
        <v>6156.5</v>
      </c>
      <c r="BP196" s="35"/>
      <c r="BQ196" s="35">
        <f t="shared" si="1398"/>
        <v>6156.5</v>
      </c>
      <c r="BR196" s="35"/>
      <c r="BS196" s="35">
        <f t="shared" si="1399"/>
        <v>6156.5</v>
      </c>
      <c r="BT196" s="46"/>
      <c r="BU196" s="35">
        <f t="shared" si="1400"/>
        <v>6156.5</v>
      </c>
      <c r="BV196" s="35">
        <v>0</v>
      </c>
      <c r="BW196" s="35"/>
      <c r="BX196" s="35">
        <f t="shared" si="1284"/>
        <v>0</v>
      </c>
      <c r="BY196" s="35"/>
      <c r="BZ196" s="35">
        <f t="shared" si="1401"/>
        <v>0</v>
      </c>
      <c r="CA196" s="35"/>
      <c r="CB196" s="35">
        <f t="shared" si="1402"/>
        <v>0</v>
      </c>
      <c r="CC196" s="35"/>
      <c r="CD196" s="35">
        <f t="shared" si="1403"/>
        <v>0</v>
      </c>
      <c r="CE196" s="35"/>
      <c r="CF196" s="35">
        <f t="shared" si="1404"/>
        <v>0</v>
      </c>
      <c r="CG196" s="35"/>
      <c r="CH196" s="35">
        <f t="shared" si="1405"/>
        <v>0</v>
      </c>
      <c r="CI196" s="35"/>
      <c r="CJ196" s="35">
        <f t="shared" si="1406"/>
        <v>0</v>
      </c>
      <c r="CK196" s="35"/>
      <c r="CL196" s="35">
        <f t="shared" si="1407"/>
        <v>0</v>
      </c>
      <c r="CM196" s="35"/>
      <c r="CN196" s="35">
        <f t="shared" si="1408"/>
        <v>0</v>
      </c>
      <c r="CO196" s="35"/>
      <c r="CP196" s="35">
        <f t="shared" si="1409"/>
        <v>0</v>
      </c>
      <c r="CQ196" s="35"/>
      <c r="CR196" s="35">
        <f t="shared" si="1410"/>
        <v>0</v>
      </c>
      <c r="CS196" s="46"/>
      <c r="CT196" s="35">
        <f t="shared" si="1411"/>
        <v>0</v>
      </c>
      <c r="CU196" s="29" t="s">
        <v>275</v>
      </c>
      <c r="CW196" s="11"/>
    </row>
    <row r="197" spans="1:101" ht="56.25" x14ac:dyDescent="0.3">
      <c r="A197" s="1" t="s">
        <v>177</v>
      </c>
      <c r="B197" s="59" t="s">
        <v>119</v>
      </c>
      <c r="C197" s="59" t="s">
        <v>106</v>
      </c>
      <c r="D197" s="34">
        <f>D199+D200</f>
        <v>235920.4</v>
      </c>
      <c r="E197" s="35">
        <f>E199+E200</f>
        <v>0</v>
      </c>
      <c r="F197" s="35">
        <f t="shared" si="1250"/>
        <v>235920.4</v>
      </c>
      <c r="G197" s="35">
        <f>G199+G200</f>
        <v>0</v>
      </c>
      <c r="H197" s="35">
        <f t="shared" si="1369"/>
        <v>235920.4</v>
      </c>
      <c r="I197" s="35">
        <f>I199+I200</f>
        <v>0</v>
      </c>
      <c r="J197" s="35">
        <f t="shared" si="1370"/>
        <v>235920.4</v>
      </c>
      <c r="K197" s="35">
        <f>K199+K200</f>
        <v>0</v>
      </c>
      <c r="L197" s="35">
        <f t="shared" si="1371"/>
        <v>235920.4</v>
      </c>
      <c r="M197" s="35">
        <f>M199+M200</f>
        <v>0</v>
      </c>
      <c r="N197" s="35">
        <f t="shared" si="1372"/>
        <v>235920.4</v>
      </c>
      <c r="O197" s="78">
        <f>O199+O200</f>
        <v>-58980.1</v>
      </c>
      <c r="P197" s="35">
        <f t="shared" si="1373"/>
        <v>176940.3</v>
      </c>
      <c r="Q197" s="35">
        <f>Q199+Q200</f>
        <v>0</v>
      </c>
      <c r="R197" s="35">
        <f t="shared" si="1374"/>
        <v>176940.3</v>
      </c>
      <c r="S197" s="35">
        <f>S199+S200</f>
        <v>0</v>
      </c>
      <c r="T197" s="35">
        <f t="shared" si="1375"/>
        <v>176940.3</v>
      </c>
      <c r="U197" s="35">
        <f>U199+U200</f>
        <v>0</v>
      </c>
      <c r="V197" s="35">
        <f t="shared" si="1376"/>
        <v>176940.3</v>
      </c>
      <c r="W197" s="35">
        <f>W199+W200</f>
        <v>-176940.3</v>
      </c>
      <c r="X197" s="35">
        <f t="shared" si="1377"/>
        <v>0</v>
      </c>
      <c r="Y197" s="35">
        <f>Y199+Y200</f>
        <v>0</v>
      </c>
      <c r="Z197" s="35">
        <f t="shared" si="1378"/>
        <v>0</v>
      </c>
      <c r="AA197" s="35">
        <f>AA199+AA200</f>
        <v>0</v>
      </c>
      <c r="AB197" s="35">
        <f t="shared" si="1379"/>
        <v>0</v>
      </c>
      <c r="AC197" s="35">
        <f>AC199+AC200</f>
        <v>0</v>
      </c>
      <c r="AD197" s="35">
        <f t="shared" si="1380"/>
        <v>0</v>
      </c>
      <c r="AE197" s="35">
        <f>AE199+AE200</f>
        <v>0</v>
      </c>
      <c r="AF197" s="35">
        <f t="shared" si="1381"/>
        <v>0</v>
      </c>
      <c r="AG197" s="35">
        <f>AG199+AG200</f>
        <v>0</v>
      </c>
      <c r="AH197" s="35">
        <f t="shared" si="1382"/>
        <v>0</v>
      </c>
      <c r="AI197" s="35">
        <f>AI199+AI200</f>
        <v>0</v>
      </c>
      <c r="AJ197" s="35">
        <f t="shared" si="1383"/>
        <v>0</v>
      </c>
      <c r="AK197" s="35">
        <f>AK199+AK200</f>
        <v>0</v>
      </c>
      <c r="AL197" s="35">
        <f t="shared" si="1384"/>
        <v>0</v>
      </c>
      <c r="AM197" s="35">
        <f>AM199+AM200</f>
        <v>0</v>
      </c>
      <c r="AN197" s="35">
        <f t="shared" si="1385"/>
        <v>0</v>
      </c>
      <c r="AO197" s="46">
        <f>AO199+AO200</f>
        <v>0</v>
      </c>
      <c r="AP197" s="35">
        <f t="shared" si="1386"/>
        <v>0</v>
      </c>
      <c r="AQ197" s="35">
        <f t="shared" ref="AQ197:BW197" si="1412">AQ199+AQ200</f>
        <v>0</v>
      </c>
      <c r="AR197" s="35">
        <f t="shared" ref="AR197:AT197" si="1413">AR199+AR200</f>
        <v>0</v>
      </c>
      <c r="AS197" s="35">
        <f t="shared" si="1269"/>
        <v>0</v>
      </c>
      <c r="AT197" s="35">
        <f t="shared" si="1413"/>
        <v>0</v>
      </c>
      <c r="AU197" s="35">
        <f t="shared" si="1387"/>
        <v>0</v>
      </c>
      <c r="AV197" s="35">
        <f t="shared" ref="AV197:AX197" si="1414">AV199+AV200</f>
        <v>0</v>
      </c>
      <c r="AW197" s="35">
        <f t="shared" si="1388"/>
        <v>0</v>
      </c>
      <c r="AX197" s="35">
        <f t="shared" si="1414"/>
        <v>0</v>
      </c>
      <c r="AY197" s="35">
        <f t="shared" si="1389"/>
        <v>0</v>
      </c>
      <c r="AZ197" s="35">
        <f t="shared" ref="AZ197:BB197" si="1415">AZ199+AZ200</f>
        <v>1433.318</v>
      </c>
      <c r="BA197" s="35">
        <f t="shared" si="1390"/>
        <v>1433.318</v>
      </c>
      <c r="BB197" s="35">
        <f t="shared" si="1415"/>
        <v>0</v>
      </c>
      <c r="BC197" s="35">
        <f t="shared" si="1391"/>
        <v>1433.318</v>
      </c>
      <c r="BD197" s="35">
        <f t="shared" ref="BD197:BF197" si="1416">BD199+BD200</f>
        <v>0</v>
      </c>
      <c r="BE197" s="35">
        <f t="shared" si="1392"/>
        <v>1433.318</v>
      </c>
      <c r="BF197" s="35">
        <f t="shared" si="1416"/>
        <v>0</v>
      </c>
      <c r="BG197" s="35">
        <f t="shared" si="1393"/>
        <v>1433.318</v>
      </c>
      <c r="BH197" s="35">
        <f t="shared" ref="BH197:BJ197" si="1417">BH199+BH200</f>
        <v>0</v>
      </c>
      <c r="BI197" s="35">
        <f t="shared" si="1394"/>
        <v>1433.318</v>
      </c>
      <c r="BJ197" s="35">
        <f t="shared" si="1417"/>
        <v>0</v>
      </c>
      <c r="BK197" s="35">
        <f t="shared" si="1395"/>
        <v>1433.318</v>
      </c>
      <c r="BL197" s="35">
        <f t="shared" ref="BL197:BN197" si="1418">BL199+BL200</f>
        <v>0</v>
      </c>
      <c r="BM197" s="35">
        <f t="shared" si="1396"/>
        <v>1433.318</v>
      </c>
      <c r="BN197" s="35">
        <f t="shared" si="1418"/>
        <v>0</v>
      </c>
      <c r="BO197" s="35">
        <f t="shared" si="1397"/>
        <v>1433.318</v>
      </c>
      <c r="BP197" s="35">
        <f t="shared" ref="BP197:BR197" si="1419">BP199+BP200</f>
        <v>0</v>
      </c>
      <c r="BQ197" s="35">
        <f t="shared" si="1398"/>
        <v>1433.318</v>
      </c>
      <c r="BR197" s="35">
        <f t="shared" si="1419"/>
        <v>0</v>
      </c>
      <c r="BS197" s="35">
        <f t="shared" si="1399"/>
        <v>1433.318</v>
      </c>
      <c r="BT197" s="46">
        <f t="shared" ref="BT197" si="1420">BT199+BT200</f>
        <v>0</v>
      </c>
      <c r="BU197" s="35">
        <f t="shared" si="1400"/>
        <v>1433.318</v>
      </c>
      <c r="BV197" s="35">
        <f t="shared" si="1412"/>
        <v>0</v>
      </c>
      <c r="BW197" s="35">
        <f t="shared" si="1412"/>
        <v>0</v>
      </c>
      <c r="BX197" s="35">
        <f t="shared" si="1284"/>
        <v>0</v>
      </c>
      <c r="BY197" s="35">
        <f t="shared" ref="BY197:CA197" si="1421">BY199+BY200</f>
        <v>0</v>
      </c>
      <c r="BZ197" s="35">
        <f t="shared" si="1401"/>
        <v>0</v>
      </c>
      <c r="CA197" s="35">
        <f t="shared" si="1421"/>
        <v>0</v>
      </c>
      <c r="CB197" s="35">
        <f t="shared" si="1402"/>
        <v>0</v>
      </c>
      <c r="CC197" s="35">
        <f t="shared" ref="CC197:CE197" si="1422">CC199+CC200</f>
        <v>0</v>
      </c>
      <c r="CD197" s="35">
        <f t="shared" si="1403"/>
        <v>0</v>
      </c>
      <c r="CE197" s="35">
        <f t="shared" si="1422"/>
        <v>57546.781999999999</v>
      </c>
      <c r="CF197" s="35">
        <f t="shared" si="1404"/>
        <v>57546.781999999999</v>
      </c>
      <c r="CG197" s="35">
        <f t="shared" ref="CG197:CI197" si="1423">CG199+CG200</f>
        <v>0</v>
      </c>
      <c r="CH197" s="35">
        <f t="shared" si="1405"/>
        <v>57546.781999999999</v>
      </c>
      <c r="CI197" s="35">
        <f t="shared" si="1423"/>
        <v>176940.3</v>
      </c>
      <c r="CJ197" s="35">
        <f t="shared" si="1406"/>
        <v>234487.08199999999</v>
      </c>
      <c r="CK197" s="35">
        <f t="shared" ref="CK197:CM197" si="1424">CK199+CK200</f>
        <v>0</v>
      </c>
      <c r="CL197" s="35">
        <f t="shared" si="1407"/>
        <v>234487.08199999999</v>
      </c>
      <c r="CM197" s="35">
        <f t="shared" si="1424"/>
        <v>0</v>
      </c>
      <c r="CN197" s="35">
        <f t="shared" si="1408"/>
        <v>234487.08199999999</v>
      </c>
      <c r="CO197" s="35">
        <f t="shared" ref="CO197:CQ197" si="1425">CO199+CO200</f>
        <v>0</v>
      </c>
      <c r="CP197" s="35">
        <f t="shared" si="1409"/>
        <v>234487.08199999999</v>
      </c>
      <c r="CQ197" s="35">
        <f t="shared" si="1425"/>
        <v>0</v>
      </c>
      <c r="CR197" s="35">
        <f t="shared" si="1410"/>
        <v>234487.08199999999</v>
      </c>
      <c r="CS197" s="46">
        <f t="shared" ref="CS197" si="1426">CS199+CS200</f>
        <v>0</v>
      </c>
      <c r="CT197" s="35">
        <f t="shared" si="1411"/>
        <v>234487.08199999999</v>
      </c>
      <c r="CU197" s="29"/>
      <c r="CW197" s="11"/>
    </row>
    <row r="198" spans="1:101" x14ac:dyDescent="0.3">
      <c r="A198" s="1"/>
      <c r="B198" s="59" t="s">
        <v>5</v>
      </c>
      <c r="C198" s="6"/>
      <c r="D198" s="34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78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46"/>
      <c r="AP198" s="35"/>
      <c r="AQ198" s="35"/>
      <c r="AR198" s="35"/>
      <c r="AS198" s="35"/>
      <c r="AT198" s="35"/>
      <c r="AU198" s="35"/>
      <c r="AV198" s="35"/>
      <c r="AW198" s="35"/>
      <c r="AX198" s="35"/>
      <c r="AY198" s="35"/>
      <c r="AZ198" s="35"/>
      <c r="BA198" s="35"/>
      <c r="BB198" s="35"/>
      <c r="BC198" s="35"/>
      <c r="BD198" s="35"/>
      <c r="BE198" s="35"/>
      <c r="BF198" s="35"/>
      <c r="BG198" s="35"/>
      <c r="BH198" s="35"/>
      <c r="BI198" s="35"/>
      <c r="BJ198" s="35"/>
      <c r="BK198" s="35"/>
      <c r="BL198" s="35"/>
      <c r="BM198" s="35"/>
      <c r="BN198" s="35"/>
      <c r="BO198" s="35"/>
      <c r="BP198" s="35"/>
      <c r="BQ198" s="35"/>
      <c r="BR198" s="35"/>
      <c r="BS198" s="35"/>
      <c r="BT198" s="46"/>
      <c r="BU198" s="35"/>
      <c r="BV198" s="35"/>
      <c r="BW198" s="35"/>
      <c r="BX198" s="35"/>
      <c r="BY198" s="35"/>
      <c r="BZ198" s="35"/>
      <c r="CA198" s="35"/>
      <c r="CB198" s="35"/>
      <c r="CC198" s="35"/>
      <c r="CD198" s="35"/>
      <c r="CE198" s="35"/>
      <c r="CF198" s="35"/>
      <c r="CG198" s="35"/>
      <c r="CH198" s="35"/>
      <c r="CI198" s="35"/>
      <c r="CJ198" s="35"/>
      <c r="CK198" s="35"/>
      <c r="CL198" s="35"/>
      <c r="CM198" s="35"/>
      <c r="CN198" s="35"/>
      <c r="CO198" s="35"/>
      <c r="CP198" s="35"/>
      <c r="CQ198" s="35"/>
      <c r="CR198" s="35"/>
      <c r="CS198" s="46"/>
      <c r="CT198" s="35"/>
      <c r="CU198" s="29"/>
      <c r="CW198" s="11"/>
    </row>
    <row r="199" spans="1:101" hidden="1" x14ac:dyDescent="0.3">
      <c r="A199" s="1"/>
      <c r="B199" s="5" t="s">
        <v>6</v>
      </c>
      <c r="C199" s="43"/>
      <c r="D199" s="34">
        <v>58980.1</v>
      </c>
      <c r="E199" s="35"/>
      <c r="F199" s="35">
        <f t="shared" si="1250"/>
        <v>58980.1</v>
      </c>
      <c r="G199" s="35"/>
      <c r="H199" s="35">
        <f t="shared" ref="H199:H201" si="1427">F199+G199</f>
        <v>58980.1</v>
      </c>
      <c r="I199" s="35"/>
      <c r="J199" s="35">
        <f t="shared" ref="J199:J201" si="1428">H199+I199</f>
        <v>58980.1</v>
      </c>
      <c r="K199" s="35"/>
      <c r="L199" s="35">
        <f t="shared" ref="L199:L201" si="1429">J199+K199</f>
        <v>58980.1</v>
      </c>
      <c r="M199" s="35"/>
      <c r="N199" s="35">
        <f t="shared" ref="N199:N201" si="1430">L199+M199</f>
        <v>58980.1</v>
      </c>
      <c r="O199" s="78">
        <v>-58980.1</v>
      </c>
      <c r="P199" s="35">
        <f t="shared" ref="P199:P201" si="1431">N199+O199</f>
        <v>0</v>
      </c>
      <c r="Q199" s="35"/>
      <c r="R199" s="35">
        <f t="shared" ref="R199:R201" si="1432">P199+Q199</f>
        <v>0</v>
      </c>
      <c r="S199" s="35"/>
      <c r="T199" s="35">
        <f t="shared" ref="T199:T201" si="1433">R199+S199</f>
        <v>0</v>
      </c>
      <c r="U199" s="35"/>
      <c r="V199" s="35">
        <f t="shared" ref="V199:V201" si="1434">T199+U199</f>
        <v>0</v>
      </c>
      <c r="W199" s="35"/>
      <c r="X199" s="35">
        <f t="shared" ref="X199:X201" si="1435">V199+W199</f>
        <v>0</v>
      </c>
      <c r="Y199" s="35"/>
      <c r="Z199" s="35">
        <f t="shared" ref="Z199:Z201" si="1436">X199+Y199</f>
        <v>0</v>
      </c>
      <c r="AA199" s="35"/>
      <c r="AB199" s="35">
        <f t="shared" ref="AB199:AB201" si="1437">Z199+AA199</f>
        <v>0</v>
      </c>
      <c r="AC199" s="35"/>
      <c r="AD199" s="35">
        <f t="shared" ref="AD199:AD201" si="1438">AB199+AC199</f>
        <v>0</v>
      </c>
      <c r="AE199" s="35"/>
      <c r="AF199" s="35">
        <f t="shared" ref="AF199:AF201" si="1439">AD199+AE199</f>
        <v>0</v>
      </c>
      <c r="AG199" s="35"/>
      <c r="AH199" s="35">
        <f t="shared" ref="AH199:AH201" si="1440">AF199+AG199</f>
        <v>0</v>
      </c>
      <c r="AI199" s="35"/>
      <c r="AJ199" s="35">
        <f t="shared" ref="AJ199:AJ201" si="1441">AH199+AI199</f>
        <v>0</v>
      </c>
      <c r="AK199" s="35"/>
      <c r="AL199" s="35">
        <f t="shared" ref="AL199:AL201" si="1442">AJ199+AK199</f>
        <v>0</v>
      </c>
      <c r="AM199" s="35"/>
      <c r="AN199" s="35">
        <f t="shared" ref="AN199:AN201" si="1443">AL199+AM199</f>
        <v>0</v>
      </c>
      <c r="AO199" s="46"/>
      <c r="AP199" s="35">
        <f t="shared" ref="AP199:AP201" si="1444">AN199+AO199</f>
        <v>0</v>
      </c>
      <c r="AQ199" s="35">
        <v>0</v>
      </c>
      <c r="AR199" s="35"/>
      <c r="AS199" s="35">
        <f t="shared" si="1269"/>
        <v>0</v>
      </c>
      <c r="AT199" s="35"/>
      <c r="AU199" s="35">
        <f t="shared" ref="AU199:AU201" si="1445">AS199+AT199</f>
        <v>0</v>
      </c>
      <c r="AV199" s="35"/>
      <c r="AW199" s="35">
        <f t="shared" ref="AW199:AW201" si="1446">AU199+AV199</f>
        <v>0</v>
      </c>
      <c r="AX199" s="35"/>
      <c r="AY199" s="35">
        <f t="shared" ref="AY199:AY201" si="1447">AW199+AX199</f>
        <v>0</v>
      </c>
      <c r="AZ199" s="35">
        <v>1433.318</v>
      </c>
      <c r="BA199" s="35">
        <f t="shared" ref="BA199:BA201" si="1448">AY199+AZ199</f>
        <v>1433.318</v>
      </c>
      <c r="BB199" s="35"/>
      <c r="BC199" s="35">
        <f t="shared" ref="BC199:BC201" si="1449">BA199+BB199</f>
        <v>1433.318</v>
      </c>
      <c r="BD199" s="35"/>
      <c r="BE199" s="35">
        <f t="shared" ref="BE199:BE201" si="1450">BC199+BD199</f>
        <v>1433.318</v>
      </c>
      <c r="BF199" s="35"/>
      <c r="BG199" s="35">
        <f t="shared" ref="BG199:BG201" si="1451">BE199+BF199</f>
        <v>1433.318</v>
      </c>
      <c r="BH199" s="35"/>
      <c r="BI199" s="35">
        <f t="shared" ref="BI199:BI201" si="1452">BG199+BH199</f>
        <v>1433.318</v>
      </c>
      <c r="BJ199" s="35"/>
      <c r="BK199" s="35">
        <f t="shared" ref="BK199:BK201" si="1453">BI199+BJ199</f>
        <v>1433.318</v>
      </c>
      <c r="BL199" s="35"/>
      <c r="BM199" s="35">
        <f t="shared" ref="BM199:BM201" si="1454">BK199+BL199</f>
        <v>1433.318</v>
      </c>
      <c r="BN199" s="35"/>
      <c r="BO199" s="35">
        <f t="shared" ref="BO199:BO201" si="1455">BM199+BN199</f>
        <v>1433.318</v>
      </c>
      <c r="BP199" s="35"/>
      <c r="BQ199" s="35">
        <f t="shared" ref="BQ199:BQ201" si="1456">BO199+BP199</f>
        <v>1433.318</v>
      </c>
      <c r="BR199" s="35"/>
      <c r="BS199" s="35">
        <f t="shared" ref="BS199:BS201" si="1457">BQ199+BR199</f>
        <v>1433.318</v>
      </c>
      <c r="BT199" s="46"/>
      <c r="BU199" s="35">
        <f t="shared" ref="BU199:BU201" si="1458">BS199+BT199</f>
        <v>1433.318</v>
      </c>
      <c r="BV199" s="35">
        <v>0</v>
      </c>
      <c r="BW199" s="35"/>
      <c r="BX199" s="35">
        <f t="shared" si="1284"/>
        <v>0</v>
      </c>
      <c r="BY199" s="35"/>
      <c r="BZ199" s="35">
        <f t="shared" ref="BZ199:BZ201" si="1459">BX199+BY199</f>
        <v>0</v>
      </c>
      <c r="CA199" s="35"/>
      <c r="CB199" s="35">
        <f t="shared" ref="CB199:CB201" si="1460">BZ199+CA199</f>
        <v>0</v>
      </c>
      <c r="CC199" s="35"/>
      <c r="CD199" s="35">
        <f t="shared" ref="CD199:CD201" si="1461">CB199+CC199</f>
        <v>0</v>
      </c>
      <c r="CE199" s="35">
        <v>57546.781999999999</v>
      </c>
      <c r="CF199" s="35">
        <f t="shared" ref="CF199:CF201" si="1462">CD199+CE199</f>
        <v>57546.781999999999</v>
      </c>
      <c r="CG199" s="35"/>
      <c r="CH199" s="35">
        <f t="shared" ref="CH199:CH201" si="1463">CF199+CG199</f>
        <v>57546.781999999999</v>
      </c>
      <c r="CI199" s="35"/>
      <c r="CJ199" s="35">
        <f t="shared" ref="CJ199:CJ201" si="1464">CH199+CI199</f>
        <v>57546.781999999999</v>
      </c>
      <c r="CK199" s="35"/>
      <c r="CL199" s="35">
        <f t="shared" ref="CL199:CL201" si="1465">CJ199+CK199</f>
        <v>57546.781999999999</v>
      </c>
      <c r="CM199" s="35"/>
      <c r="CN199" s="35">
        <f t="shared" ref="CN199:CN201" si="1466">CL199+CM199</f>
        <v>57546.781999999999</v>
      </c>
      <c r="CO199" s="35"/>
      <c r="CP199" s="35">
        <f t="shared" ref="CP199:CP201" si="1467">CN199+CO199</f>
        <v>57546.781999999999</v>
      </c>
      <c r="CQ199" s="35"/>
      <c r="CR199" s="35">
        <f t="shared" ref="CR199:CR201" si="1468">CP199+CQ199</f>
        <v>57546.781999999999</v>
      </c>
      <c r="CS199" s="46"/>
      <c r="CT199" s="35">
        <f t="shared" ref="CT199:CT201" si="1469">CR199+CS199</f>
        <v>57546.781999999999</v>
      </c>
      <c r="CU199" s="29" t="s">
        <v>274</v>
      </c>
      <c r="CV199" s="23" t="s">
        <v>49</v>
      </c>
      <c r="CW199" s="11"/>
    </row>
    <row r="200" spans="1:101" x14ac:dyDescent="0.3">
      <c r="A200" s="1"/>
      <c r="B200" s="59" t="s">
        <v>20</v>
      </c>
      <c r="C200" s="59"/>
      <c r="D200" s="34">
        <v>176940.3</v>
      </c>
      <c r="E200" s="35"/>
      <c r="F200" s="35">
        <f t="shared" si="1250"/>
        <v>176940.3</v>
      </c>
      <c r="G200" s="35"/>
      <c r="H200" s="35">
        <f t="shared" si="1427"/>
        <v>176940.3</v>
      </c>
      <c r="I200" s="35"/>
      <c r="J200" s="35">
        <f t="shared" si="1428"/>
        <v>176940.3</v>
      </c>
      <c r="K200" s="35"/>
      <c r="L200" s="35">
        <f t="shared" si="1429"/>
        <v>176940.3</v>
      </c>
      <c r="M200" s="35"/>
      <c r="N200" s="35">
        <f t="shared" si="1430"/>
        <v>176940.3</v>
      </c>
      <c r="O200" s="78"/>
      <c r="P200" s="35">
        <f t="shared" si="1431"/>
        <v>176940.3</v>
      </c>
      <c r="Q200" s="35"/>
      <c r="R200" s="35">
        <f t="shared" si="1432"/>
        <v>176940.3</v>
      </c>
      <c r="S200" s="35"/>
      <c r="T200" s="35">
        <f t="shared" si="1433"/>
        <v>176940.3</v>
      </c>
      <c r="U200" s="35"/>
      <c r="V200" s="35">
        <f t="shared" si="1434"/>
        <v>176940.3</v>
      </c>
      <c r="W200" s="35">
        <v>-176940.3</v>
      </c>
      <c r="X200" s="35">
        <f t="shared" si="1435"/>
        <v>0</v>
      </c>
      <c r="Y200" s="35"/>
      <c r="Z200" s="35">
        <f t="shared" si="1436"/>
        <v>0</v>
      </c>
      <c r="AA200" s="35"/>
      <c r="AB200" s="35">
        <f t="shared" si="1437"/>
        <v>0</v>
      </c>
      <c r="AC200" s="35"/>
      <c r="AD200" s="35">
        <f t="shared" si="1438"/>
        <v>0</v>
      </c>
      <c r="AE200" s="35"/>
      <c r="AF200" s="35">
        <f t="shared" si="1439"/>
        <v>0</v>
      </c>
      <c r="AG200" s="35"/>
      <c r="AH200" s="35">
        <f t="shared" si="1440"/>
        <v>0</v>
      </c>
      <c r="AI200" s="35"/>
      <c r="AJ200" s="35">
        <f t="shared" si="1441"/>
        <v>0</v>
      </c>
      <c r="AK200" s="35"/>
      <c r="AL200" s="35">
        <f t="shared" si="1442"/>
        <v>0</v>
      </c>
      <c r="AM200" s="35"/>
      <c r="AN200" s="35">
        <f t="shared" si="1443"/>
        <v>0</v>
      </c>
      <c r="AO200" s="46"/>
      <c r="AP200" s="35">
        <f t="shared" si="1444"/>
        <v>0</v>
      </c>
      <c r="AQ200" s="35">
        <v>0</v>
      </c>
      <c r="AR200" s="35"/>
      <c r="AS200" s="35">
        <f t="shared" si="1269"/>
        <v>0</v>
      </c>
      <c r="AT200" s="35"/>
      <c r="AU200" s="35">
        <f t="shared" si="1445"/>
        <v>0</v>
      </c>
      <c r="AV200" s="35"/>
      <c r="AW200" s="35">
        <f t="shared" si="1446"/>
        <v>0</v>
      </c>
      <c r="AX200" s="35"/>
      <c r="AY200" s="35">
        <f t="shared" si="1447"/>
        <v>0</v>
      </c>
      <c r="AZ200" s="35"/>
      <c r="BA200" s="35">
        <f t="shared" si="1448"/>
        <v>0</v>
      </c>
      <c r="BB200" s="35"/>
      <c r="BC200" s="35">
        <f t="shared" si="1449"/>
        <v>0</v>
      </c>
      <c r="BD200" s="35"/>
      <c r="BE200" s="35">
        <f t="shared" si="1450"/>
        <v>0</v>
      </c>
      <c r="BF200" s="35"/>
      <c r="BG200" s="35">
        <f t="shared" si="1451"/>
        <v>0</v>
      </c>
      <c r="BH200" s="35"/>
      <c r="BI200" s="35">
        <f t="shared" si="1452"/>
        <v>0</v>
      </c>
      <c r="BJ200" s="35"/>
      <c r="BK200" s="35">
        <f t="shared" si="1453"/>
        <v>0</v>
      </c>
      <c r="BL200" s="35"/>
      <c r="BM200" s="35">
        <f t="shared" si="1454"/>
        <v>0</v>
      </c>
      <c r="BN200" s="35"/>
      <c r="BO200" s="35">
        <f t="shared" si="1455"/>
        <v>0</v>
      </c>
      <c r="BP200" s="35"/>
      <c r="BQ200" s="35">
        <f t="shared" si="1456"/>
        <v>0</v>
      </c>
      <c r="BR200" s="35"/>
      <c r="BS200" s="35">
        <f t="shared" si="1457"/>
        <v>0</v>
      </c>
      <c r="BT200" s="46"/>
      <c r="BU200" s="35">
        <f t="shared" si="1458"/>
        <v>0</v>
      </c>
      <c r="BV200" s="35">
        <v>0</v>
      </c>
      <c r="BW200" s="35"/>
      <c r="BX200" s="35">
        <f t="shared" si="1284"/>
        <v>0</v>
      </c>
      <c r="BY200" s="35"/>
      <c r="BZ200" s="35">
        <f t="shared" si="1459"/>
        <v>0</v>
      </c>
      <c r="CA200" s="35"/>
      <c r="CB200" s="35">
        <f t="shared" si="1460"/>
        <v>0</v>
      </c>
      <c r="CC200" s="35"/>
      <c r="CD200" s="35">
        <f t="shared" si="1461"/>
        <v>0</v>
      </c>
      <c r="CE200" s="35"/>
      <c r="CF200" s="35">
        <f t="shared" si="1462"/>
        <v>0</v>
      </c>
      <c r="CG200" s="35"/>
      <c r="CH200" s="35">
        <f t="shared" si="1463"/>
        <v>0</v>
      </c>
      <c r="CI200" s="35">
        <v>176940.3</v>
      </c>
      <c r="CJ200" s="35">
        <f t="shared" si="1464"/>
        <v>176940.3</v>
      </c>
      <c r="CK200" s="35"/>
      <c r="CL200" s="35">
        <f t="shared" si="1465"/>
        <v>176940.3</v>
      </c>
      <c r="CM200" s="35"/>
      <c r="CN200" s="35">
        <f t="shared" si="1466"/>
        <v>176940.3</v>
      </c>
      <c r="CO200" s="35"/>
      <c r="CP200" s="35">
        <f t="shared" si="1467"/>
        <v>176940.3</v>
      </c>
      <c r="CQ200" s="35"/>
      <c r="CR200" s="35">
        <f t="shared" si="1468"/>
        <v>176940.3</v>
      </c>
      <c r="CS200" s="46"/>
      <c r="CT200" s="35">
        <f t="shared" si="1469"/>
        <v>176940.3</v>
      </c>
      <c r="CU200" s="29" t="s">
        <v>275</v>
      </c>
      <c r="CW200" s="11"/>
    </row>
    <row r="201" spans="1:101" ht="56.25" x14ac:dyDescent="0.3">
      <c r="A201" s="1" t="s">
        <v>178</v>
      </c>
      <c r="B201" s="59" t="s">
        <v>120</v>
      </c>
      <c r="C201" s="59" t="s">
        <v>106</v>
      </c>
      <c r="D201" s="34">
        <f>D203+D204</f>
        <v>270720.40000000002</v>
      </c>
      <c r="E201" s="35">
        <f>E203+E204</f>
        <v>0</v>
      </c>
      <c r="F201" s="35">
        <f t="shared" si="1250"/>
        <v>270720.40000000002</v>
      </c>
      <c r="G201" s="35">
        <f>G203+G204</f>
        <v>0</v>
      </c>
      <c r="H201" s="35">
        <f t="shared" si="1427"/>
        <v>270720.40000000002</v>
      </c>
      <c r="I201" s="35">
        <f>I203+I204</f>
        <v>0</v>
      </c>
      <c r="J201" s="35">
        <f t="shared" si="1428"/>
        <v>270720.40000000002</v>
      </c>
      <c r="K201" s="35">
        <f>K203+K204+K205</f>
        <v>0</v>
      </c>
      <c r="L201" s="35">
        <f t="shared" si="1429"/>
        <v>270720.40000000002</v>
      </c>
      <c r="M201" s="35">
        <f>M203+M204+M205</f>
        <v>0</v>
      </c>
      <c r="N201" s="35">
        <f t="shared" si="1430"/>
        <v>270720.40000000002</v>
      </c>
      <c r="O201" s="78">
        <f>O203+O204+O205</f>
        <v>14029.483000000007</v>
      </c>
      <c r="P201" s="35">
        <f t="shared" si="1431"/>
        <v>284749.88300000003</v>
      </c>
      <c r="Q201" s="35">
        <f>Q203+Q204+Q205</f>
        <v>0</v>
      </c>
      <c r="R201" s="35">
        <f t="shared" si="1432"/>
        <v>284749.88300000003</v>
      </c>
      <c r="S201" s="35">
        <f>S203+S204+S205</f>
        <v>0</v>
      </c>
      <c r="T201" s="35">
        <f t="shared" si="1433"/>
        <v>284749.88300000003</v>
      </c>
      <c r="U201" s="35">
        <f>U203+U204+U205</f>
        <v>0</v>
      </c>
      <c r="V201" s="35">
        <f t="shared" si="1434"/>
        <v>284749.88300000003</v>
      </c>
      <c r="W201" s="35">
        <f>W203+W204+W205</f>
        <v>0</v>
      </c>
      <c r="X201" s="35">
        <f t="shared" si="1435"/>
        <v>284749.88300000003</v>
      </c>
      <c r="Y201" s="35">
        <f>Y203+Y204+Y205</f>
        <v>0</v>
      </c>
      <c r="Z201" s="35">
        <f t="shared" si="1436"/>
        <v>284749.88300000003</v>
      </c>
      <c r="AA201" s="35">
        <f>AA203+AA204+AA205</f>
        <v>-14552.05</v>
      </c>
      <c r="AB201" s="35">
        <f t="shared" si="1437"/>
        <v>270197.83300000004</v>
      </c>
      <c r="AC201" s="35">
        <f>AC203+AC204+AC205</f>
        <v>0</v>
      </c>
      <c r="AD201" s="35">
        <f t="shared" si="1438"/>
        <v>270197.83300000004</v>
      </c>
      <c r="AE201" s="35">
        <f>AE203+AE204+AE205</f>
        <v>35727.800000000003</v>
      </c>
      <c r="AF201" s="35">
        <f t="shared" si="1439"/>
        <v>305925.63300000003</v>
      </c>
      <c r="AG201" s="35">
        <f>AG203+AG204+AG205</f>
        <v>0</v>
      </c>
      <c r="AH201" s="35">
        <f t="shared" si="1440"/>
        <v>305925.63300000003</v>
      </c>
      <c r="AI201" s="35">
        <f>AI203+AI204+AI205</f>
        <v>0</v>
      </c>
      <c r="AJ201" s="35">
        <f t="shared" si="1441"/>
        <v>305925.63300000003</v>
      </c>
      <c r="AK201" s="35">
        <f>AK203+AK204+AK205</f>
        <v>0</v>
      </c>
      <c r="AL201" s="35">
        <f t="shared" si="1442"/>
        <v>305925.63300000003</v>
      </c>
      <c r="AM201" s="35">
        <f>AM203+AM204+AM205</f>
        <v>0</v>
      </c>
      <c r="AN201" s="35">
        <f t="shared" si="1443"/>
        <v>305925.63300000003</v>
      </c>
      <c r="AO201" s="46">
        <f>AO203+AO204+AO205</f>
        <v>0</v>
      </c>
      <c r="AP201" s="35">
        <f t="shared" si="1444"/>
        <v>305925.63300000003</v>
      </c>
      <c r="AQ201" s="35">
        <f t="shared" ref="AQ201:BW201" si="1470">AQ203+AQ204</f>
        <v>0</v>
      </c>
      <c r="AR201" s="35">
        <f t="shared" ref="AR201:AT201" si="1471">AR203+AR204</f>
        <v>0</v>
      </c>
      <c r="AS201" s="35">
        <f t="shared" si="1269"/>
        <v>0</v>
      </c>
      <c r="AT201" s="35">
        <f t="shared" si="1471"/>
        <v>0</v>
      </c>
      <c r="AU201" s="35">
        <f t="shared" si="1445"/>
        <v>0</v>
      </c>
      <c r="AV201" s="35">
        <f t="shared" ref="AV201" si="1472">AV203+AV204</f>
        <v>0</v>
      </c>
      <c r="AW201" s="35">
        <f t="shared" si="1446"/>
        <v>0</v>
      </c>
      <c r="AX201" s="35">
        <f>AX203+AX204+AX205</f>
        <v>0</v>
      </c>
      <c r="AY201" s="35">
        <f t="shared" si="1447"/>
        <v>0</v>
      </c>
      <c r="AZ201" s="35">
        <f>AZ203+AZ204+AZ205</f>
        <v>0</v>
      </c>
      <c r="BA201" s="35">
        <f t="shared" si="1448"/>
        <v>0</v>
      </c>
      <c r="BB201" s="35">
        <f>BB203+BB204+BB205</f>
        <v>0</v>
      </c>
      <c r="BC201" s="35">
        <f t="shared" si="1449"/>
        <v>0</v>
      </c>
      <c r="BD201" s="35">
        <f>BD203+BD204+BD205</f>
        <v>135331.242</v>
      </c>
      <c r="BE201" s="35">
        <f t="shared" si="1450"/>
        <v>135331.242</v>
      </c>
      <c r="BF201" s="35">
        <f>BF203+BF204+BF205</f>
        <v>0</v>
      </c>
      <c r="BG201" s="35">
        <f t="shared" si="1451"/>
        <v>135331.242</v>
      </c>
      <c r="BH201" s="35">
        <f>BH203+BH204+BH205</f>
        <v>0</v>
      </c>
      <c r="BI201" s="35">
        <f t="shared" si="1452"/>
        <v>135331.242</v>
      </c>
      <c r="BJ201" s="35">
        <f>BJ203+BJ204+BJ205</f>
        <v>0</v>
      </c>
      <c r="BK201" s="35">
        <f t="shared" si="1453"/>
        <v>135331.242</v>
      </c>
      <c r="BL201" s="35">
        <f>BL203+BL204+BL205</f>
        <v>-83006.649999999994</v>
      </c>
      <c r="BM201" s="35">
        <f t="shared" si="1454"/>
        <v>52324.592000000004</v>
      </c>
      <c r="BN201" s="35">
        <f>BN203+BN204+BN205</f>
        <v>0</v>
      </c>
      <c r="BO201" s="35">
        <f t="shared" si="1455"/>
        <v>52324.592000000004</v>
      </c>
      <c r="BP201" s="35">
        <f>BP203+BP204+BP205</f>
        <v>0</v>
      </c>
      <c r="BQ201" s="35">
        <f t="shared" si="1456"/>
        <v>52324.592000000004</v>
      </c>
      <c r="BR201" s="35">
        <f>BR203+BR204+BR205</f>
        <v>0</v>
      </c>
      <c r="BS201" s="35">
        <f t="shared" si="1457"/>
        <v>52324.592000000004</v>
      </c>
      <c r="BT201" s="46">
        <f>BT203+BT204+BT205</f>
        <v>0</v>
      </c>
      <c r="BU201" s="35">
        <f t="shared" si="1458"/>
        <v>52324.592000000004</v>
      </c>
      <c r="BV201" s="35">
        <f t="shared" si="1470"/>
        <v>0</v>
      </c>
      <c r="BW201" s="35">
        <f t="shared" si="1470"/>
        <v>0</v>
      </c>
      <c r="BX201" s="35">
        <f t="shared" si="1284"/>
        <v>0</v>
      </c>
      <c r="BY201" s="35">
        <f t="shared" ref="BY201:CA201" si="1473">BY203+BY204</f>
        <v>0</v>
      </c>
      <c r="BZ201" s="35">
        <f t="shared" si="1459"/>
        <v>0</v>
      </c>
      <c r="CA201" s="35">
        <f t="shared" si="1473"/>
        <v>0</v>
      </c>
      <c r="CB201" s="35">
        <f t="shared" si="1460"/>
        <v>0</v>
      </c>
      <c r="CC201" s="35">
        <f>CC203+CC204+CC205</f>
        <v>0</v>
      </c>
      <c r="CD201" s="35">
        <f t="shared" si="1461"/>
        <v>0</v>
      </c>
      <c r="CE201" s="35">
        <f>CE203+CE204+CE205</f>
        <v>0</v>
      </c>
      <c r="CF201" s="35">
        <f t="shared" si="1462"/>
        <v>0</v>
      </c>
      <c r="CG201" s="35">
        <f>CG203+CG204+CG205</f>
        <v>0</v>
      </c>
      <c r="CH201" s="35">
        <f t="shared" si="1463"/>
        <v>0</v>
      </c>
      <c r="CI201" s="35">
        <f>CI203+CI204+CI205</f>
        <v>0</v>
      </c>
      <c r="CJ201" s="35">
        <f t="shared" si="1464"/>
        <v>0</v>
      </c>
      <c r="CK201" s="35">
        <f>CK203+CK204+CK205</f>
        <v>0</v>
      </c>
      <c r="CL201" s="35">
        <f t="shared" si="1465"/>
        <v>0</v>
      </c>
      <c r="CM201" s="35">
        <f>CM203+CM204+CM205</f>
        <v>0</v>
      </c>
      <c r="CN201" s="35">
        <f t="shared" si="1466"/>
        <v>0</v>
      </c>
      <c r="CO201" s="35">
        <f>CO203+CO204+CO205</f>
        <v>0</v>
      </c>
      <c r="CP201" s="35">
        <f t="shared" si="1467"/>
        <v>0</v>
      </c>
      <c r="CQ201" s="35">
        <f>CQ203+CQ204+CQ205</f>
        <v>0</v>
      </c>
      <c r="CR201" s="35">
        <f t="shared" si="1468"/>
        <v>0</v>
      </c>
      <c r="CS201" s="46">
        <f>CS203+CS204+CS205</f>
        <v>0</v>
      </c>
      <c r="CT201" s="35">
        <f t="shared" si="1469"/>
        <v>0</v>
      </c>
      <c r="CU201" s="29"/>
      <c r="CW201" s="11"/>
    </row>
    <row r="202" spans="1:101" x14ac:dyDescent="0.3">
      <c r="A202" s="1"/>
      <c r="B202" s="59" t="s">
        <v>5</v>
      </c>
      <c r="C202" s="59"/>
      <c r="D202" s="34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78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46"/>
      <c r="AP202" s="35"/>
      <c r="AQ202" s="35"/>
      <c r="AR202" s="35"/>
      <c r="AS202" s="35"/>
      <c r="AT202" s="35"/>
      <c r="AU202" s="35"/>
      <c r="AV202" s="35"/>
      <c r="AW202" s="35"/>
      <c r="AX202" s="35"/>
      <c r="AY202" s="35"/>
      <c r="AZ202" s="35"/>
      <c r="BA202" s="35"/>
      <c r="BB202" s="35"/>
      <c r="BC202" s="35"/>
      <c r="BD202" s="35"/>
      <c r="BE202" s="35"/>
      <c r="BF202" s="35"/>
      <c r="BG202" s="35"/>
      <c r="BH202" s="35"/>
      <c r="BI202" s="35"/>
      <c r="BJ202" s="35"/>
      <c r="BK202" s="35"/>
      <c r="BL202" s="35"/>
      <c r="BM202" s="35"/>
      <c r="BN202" s="35"/>
      <c r="BO202" s="35"/>
      <c r="BP202" s="35"/>
      <c r="BQ202" s="35"/>
      <c r="BR202" s="35"/>
      <c r="BS202" s="35"/>
      <c r="BT202" s="46"/>
      <c r="BU202" s="35"/>
      <c r="BV202" s="35"/>
      <c r="BW202" s="35"/>
      <c r="BX202" s="35"/>
      <c r="BY202" s="35"/>
      <c r="BZ202" s="35"/>
      <c r="CA202" s="35"/>
      <c r="CB202" s="35"/>
      <c r="CC202" s="35"/>
      <c r="CD202" s="35"/>
      <c r="CE202" s="35"/>
      <c r="CF202" s="35"/>
      <c r="CG202" s="35"/>
      <c r="CH202" s="35"/>
      <c r="CI202" s="35"/>
      <c r="CJ202" s="35"/>
      <c r="CK202" s="35"/>
      <c r="CL202" s="35"/>
      <c r="CM202" s="35"/>
      <c r="CN202" s="35"/>
      <c r="CO202" s="35"/>
      <c r="CP202" s="35"/>
      <c r="CQ202" s="35"/>
      <c r="CR202" s="35"/>
      <c r="CS202" s="46"/>
      <c r="CT202" s="35"/>
      <c r="CU202" s="29"/>
      <c r="CW202" s="11"/>
    </row>
    <row r="203" spans="1:101" hidden="1" x14ac:dyDescent="0.3">
      <c r="A203" s="1"/>
      <c r="B203" s="43" t="s">
        <v>6</v>
      </c>
      <c r="C203" s="43"/>
      <c r="D203" s="34">
        <v>67680.100000000006</v>
      </c>
      <c r="E203" s="35"/>
      <c r="F203" s="35">
        <f t="shared" si="1250"/>
        <v>67680.100000000006</v>
      </c>
      <c r="G203" s="35"/>
      <c r="H203" s="35">
        <f t="shared" ref="H203:H206" si="1474">F203+G203</f>
        <v>67680.100000000006</v>
      </c>
      <c r="I203" s="35"/>
      <c r="J203" s="35">
        <f t="shared" ref="J203:J206" si="1475">H203+I203</f>
        <v>67680.100000000006</v>
      </c>
      <c r="K203" s="35">
        <f>11520.4-11520.4</f>
        <v>0</v>
      </c>
      <c r="L203" s="35">
        <f t="shared" ref="L203:L206" si="1476">J203+K203</f>
        <v>67680.100000000006</v>
      </c>
      <c r="M203" s="35">
        <f>11520.4-11520.4</f>
        <v>0</v>
      </c>
      <c r="N203" s="35">
        <f t="shared" ref="N203:N206" si="1477">L203+M203</f>
        <v>67680.100000000006</v>
      </c>
      <c r="O203" s="78">
        <f>-52930.217+10800</f>
        <v>-42130.216999999997</v>
      </c>
      <c r="P203" s="35">
        <f t="shared" ref="P203:P206" si="1478">N203+O203</f>
        <v>25549.883000000009</v>
      </c>
      <c r="Q203" s="35"/>
      <c r="R203" s="35">
        <f t="shared" ref="R203:R206" si="1479">P203+Q203</f>
        <v>25549.883000000009</v>
      </c>
      <c r="S203" s="35"/>
      <c r="T203" s="35">
        <f t="shared" ref="T203:T206" si="1480">R203+S203</f>
        <v>25549.883000000009</v>
      </c>
      <c r="U203" s="35"/>
      <c r="V203" s="35">
        <f t="shared" ref="V203:V206" si="1481">T203+U203</f>
        <v>25549.883000000009</v>
      </c>
      <c r="W203" s="35"/>
      <c r="X203" s="35">
        <f t="shared" ref="X203:X206" si="1482">V203+W203</f>
        <v>25549.883000000009</v>
      </c>
      <c r="Y203" s="35"/>
      <c r="Z203" s="35">
        <f t="shared" ref="Z203:Z206" si="1483">X203+Y203</f>
        <v>25549.883000000009</v>
      </c>
      <c r="AA203" s="35">
        <v>-14552.05</v>
      </c>
      <c r="AB203" s="35">
        <f t="shared" ref="AB203:AB206" si="1484">Z203+AA203</f>
        <v>10997.83300000001</v>
      </c>
      <c r="AC203" s="35"/>
      <c r="AD203" s="35">
        <f t="shared" ref="AD203:AD206" si="1485">AB203+AC203</f>
        <v>10997.83300000001</v>
      </c>
      <c r="AE203" s="35"/>
      <c r="AF203" s="35">
        <f t="shared" ref="AF203:AF206" si="1486">AD203+AE203</f>
        <v>10997.83300000001</v>
      </c>
      <c r="AG203" s="35"/>
      <c r="AH203" s="35">
        <f t="shared" ref="AH203:AH206" si="1487">AF203+AG203</f>
        <v>10997.83300000001</v>
      </c>
      <c r="AI203" s="35"/>
      <c r="AJ203" s="35">
        <f t="shared" ref="AJ203:AJ206" si="1488">AH203+AI203</f>
        <v>10997.83300000001</v>
      </c>
      <c r="AK203" s="35"/>
      <c r="AL203" s="35">
        <f t="shared" ref="AL203:AL206" si="1489">AJ203+AK203</f>
        <v>10997.83300000001</v>
      </c>
      <c r="AM203" s="35"/>
      <c r="AN203" s="35">
        <f t="shared" ref="AN203:AN206" si="1490">AL203+AM203</f>
        <v>10997.83300000001</v>
      </c>
      <c r="AO203" s="46"/>
      <c r="AP203" s="35">
        <f t="shared" ref="AP203:AP206" si="1491">AN203+AO203</f>
        <v>10997.83300000001</v>
      </c>
      <c r="AQ203" s="35">
        <v>0</v>
      </c>
      <c r="AR203" s="35"/>
      <c r="AS203" s="35">
        <f t="shared" si="1269"/>
        <v>0</v>
      </c>
      <c r="AT203" s="35"/>
      <c r="AU203" s="35">
        <f t="shared" ref="AU203:AU206" si="1492">AS203+AT203</f>
        <v>0</v>
      </c>
      <c r="AV203" s="35"/>
      <c r="AW203" s="35">
        <f t="shared" ref="AW203:AW206" si="1493">AU203+AV203</f>
        <v>0</v>
      </c>
      <c r="AX203" s="35"/>
      <c r="AY203" s="35">
        <f t="shared" ref="AY203:AY206" si="1494">AW203+AX203</f>
        <v>0</v>
      </c>
      <c r="AZ203" s="35"/>
      <c r="BA203" s="35">
        <f t="shared" ref="BA203:BA206" si="1495">AY203+AZ203</f>
        <v>0</v>
      </c>
      <c r="BB203" s="35"/>
      <c r="BC203" s="35">
        <f t="shared" ref="BC203:BC206" si="1496">BA203+BB203</f>
        <v>0</v>
      </c>
      <c r="BD203" s="35">
        <v>23039.741999999998</v>
      </c>
      <c r="BE203" s="35">
        <f t="shared" ref="BE203:BE206" si="1497">BC203+BD203</f>
        <v>23039.741999999998</v>
      </c>
      <c r="BF203" s="35"/>
      <c r="BG203" s="35">
        <f t="shared" ref="BG203:BG206" si="1498">BE203+BF203</f>
        <v>23039.741999999998</v>
      </c>
      <c r="BH203" s="35"/>
      <c r="BI203" s="35">
        <f t="shared" ref="BI203:BI206" si="1499">BG203+BH203</f>
        <v>23039.741999999998</v>
      </c>
      <c r="BJ203" s="35"/>
      <c r="BK203" s="35">
        <f t="shared" ref="BK203:BK206" si="1500">BI203+BJ203</f>
        <v>23039.741999999998</v>
      </c>
      <c r="BL203" s="35">
        <v>-1016.15</v>
      </c>
      <c r="BM203" s="35">
        <f t="shared" ref="BM203:BM206" si="1501">BK203+BL203</f>
        <v>22023.591999999997</v>
      </c>
      <c r="BN203" s="35"/>
      <c r="BO203" s="35">
        <f t="shared" ref="BO203:BO206" si="1502">BM203+BN203</f>
        <v>22023.591999999997</v>
      </c>
      <c r="BP203" s="35"/>
      <c r="BQ203" s="35">
        <f t="shared" ref="BQ203:BQ206" si="1503">BO203+BP203</f>
        <v>22023.591999999997</v>
      </c>
      <c r="BR203" s="35"/>
      <c r="BS203" s="35">
        <f t="shared" ref="BS203:BS206" si="1504">BQ203+BR203</f>
        <v>22023.591999999997</v>
      </c>
      <c r="BT203" s="46"/>
      <c r="BU203" s="35">
        <f t="shared" ref="BU203:BU206" si="1505">BS203+BT203</f>
        <v>22023.591999999997</v>
      </c>
      <c r="BV203" s="35">
        <v>0</v>
      </c>
      <c r="BW203" s="35"/>
      <c r="BX203" s="35">
        <f t="shared" si="1284"/>
        <v>0</v>
      </c>
      <c r="BY203" s="35"/>
      <c r="BZ203" s="35">
        <f t="shared" ref="BZ203:BZ206" si="1506">BX203+BY203</f>
        <v>0</v>
      </c>
      <c r="CA203" s="35"/>
      <c r="CB203" s="35">
        <f t="shared" ref="CB203:CB206" si="1507">BZ203+CA203</f>
        <v>0</v>
      </c>
      <c r="CC203" s="35"/>
      <c r="CD203" s="35">
        <f t="shared" ref="CD203:CD206" si="1508">CB203+CC203</f>
        <v>0</v>
      </c>
      <c r="CE203" s="35"/>
      <c r="CF203" s="35">
        <f t="shared" ref="CF203:CF206" si="1509">CD203+CE203</f>
        <v>0</v>
      </c>
      <c r="CG203" s="35"/>
      <c r="CH203" s="35">
        <f t="shared" ref="CH203:CH206" si="1510">CF203+CG203</f>
        <v>0</v>
      </c>
      <c r="CI203" s="35"/>
      <c r="CJ203" s="35">
        <f t="shared" ref="CJ203:CJ206" si="1511">CH203+CI203</f>
        <v>0</v>
      </c>
      <c r="CK203" s="35"/>
      <c r="CL203" s="35">
        <f t="shared" ref="CL203:CL206" si="1512">CJ203+CK203</f>
        <v>0</v>
      </c>
      <c r="CM203" s="35"/>
      <c r="CN203" s="35">
        <f t="shared" ref="CN203:CN206" si="1513">CL203+CM203</f>
        <v>0</v>
      </c>
      <c r="CO203" s="35"/>
      <c r="CP203" s="35">
        <f t="shared" ref="CP203:CP206" si="1514">CN203+CO203</f>
        <v>0</v>
      </c>
      <c r="CQ203" s="35"/>
      <c r="CR203" s="35">
        <f t="shared" ref="CR203:CR206" si="1515">CP203+CQ203</f>
        <v>0</v>
      </c>
      <c r="CS203" s="46"/>
      <c r="CT203" s="35">
        <f t="shared" ref="CT203:CT206" si="1516">CR203+CS203</f>
        <v>0</v>
      </c>
      <c r="CU203" s="29" t="s">
        <v>332</v>
      </c>
      <c r="CV203" s="23" t="s">
        <v>49</v>
      </c>
      <c r="CW203" s="11"/>
    </row>
    <row r="204" spans="1:101" x14ac:dyDescent="0.3">
      <c r="A204" s="1"/>
      <c r="B204" s="59" t="s">
        <v>20</v>
      </c>
      <c r="C204" s="59"/>
      <c r="D204" s="34">
        <v>203040.3</v>
      </c>
      <c r="E204" s="35"/>
      <c r="F204" s="35">
        <f t="shared" si="1250"/>
        <v>203040.3</v>
      </c>
      <c r="G204" s="35"/>
      <c r="H204" s="35">
        <f t="shared" si="1474"/>
        <v>203040.3</v>
      </c>
      <c r="I204" s="35"/>
      <c r="J204" s="35">
        <f t="shared" si="1475"/>
        <v>203040.3</v>
      </c>
      <c r="K204" s="35"/>
      <c r="L204" s="35">
        <f t="shared" si="1476"/>
        <v>203040.3</v>
      </c>
      <c r="M204" s="35"/>
      <c r="N204" s="35">
        <f t="shared" si="1477"/>
        <v>203040.3</v>
      </c>
      <c r="O204" s="78">
        <f>-203040.3+2700</f>
        <v>-200340.3</v>
      </c>
      <c r="P204" s="35">
        <f t="shared" si="1478"/>
        <v>2700</v>
      </c>
      <c r="Q204" s="35"/>
      <c r="R204" s="35">
        <f t="shared" si="1479"/>
        <v>2700</v>
      </c>
      <c r="S204" s="35"/>
      <c r="T204" s="35">
        <f t="shared" si="1480"/>
        <v>2700</v>
      </c>
      <c r="U204" s="35"/>
      <c r="V204" s="35">
        <f t="shared" si="1481"/>
        <v>2700</v>
      </c>
      <c r="W204" s="35"/>
      <c r="X204" s="35">
        <f t="shared" si="1482"/>
        <v>2700</v>
      </c>
      <c r="Y204" s="35"/>
      <c r="Z204" s="35">
        <f t="shared" si="1483"/>
        <v>2700</v>
      </c>
      <c r="AA204" s="35"/>
      <c r="AB204" s="35">
        <f t="shared" si="1484"/>
        <v>2700</v>
      </c>
      <c r="AC204" s="35"/>
      <c r="AD204" s="35">
        <f t="shared" si="1485"/>
        <v>2700</v>
      </c>
      <c r="AE204" s="35">
        <v>35727.800000000003</v>
      </c>
      <c r="AF204" s="35">
        <f t="shared" si="1486"/>
        <v>38427.800000000003</v>
      </c>
      <c r="AG204" s="35"/>
      <c r="AH204" s="35">
        <f t="shared" si="1487"/>
        <v>38427.800000000003</v>
      </c>
      <c r="AI204" s="35"/>
      <c r="AJ204" s="35">
        <f t="shared" si="1488"/>
        <v>38427.800000000003</v>
      </c>
      <c r="AK204" s="35"/>
      <c r="AL204" s="35">
        <f t="shared" si="1489"/>
        <v>38427.800000000003</v>
      </c>
      <c r="AM204" s="35"/>
      <c r="AN204" s="35">
        <f t="shared" si="1490"/>
        <v>38427.800000000003</v>
      </c>
      <c r="AO204" s="46"/>
      <c r="AP204" s="35">
        <f t="shared" si="1491"/>
        <v>38427.800000000003</v>
      </c>
      <c r="AQ204" s="35">
        <v>0</v>
      </c>
      <c r="AR204" s="35"/>
      <c r="AS204" s="35">
        <f t="shared" si="1269"/>
        <v>0</v>
      </c>
      <c r="AT204" s="35"/>
      <c r="AU204" s="35">
        <f t="shared" si="1492"/>
        <v>0</v>
      </c>
      <c r="AV204" s="35"/>
      <c r="AW204" s="35">
        <f t="shared" si="1493"/>
        <v>0</v>
      </c>
      <c r="AX204" s="35"/>
      <c r="AY204" s="35">
        <f t="shared" si="1494"/>
        <v>0</v>
      </c>
      <c r="AZ204" s="35"/>
      <c r="BA204" s="35">
        <f t="shared" si="1495"/>
        <v>0</v>
      </c>
      <c r="BB204" s="35"/>
      <c r="BC204" s="35">
        <f t="shared" si="1496"/>
        <v>0</v>
      </c>
      <c r="BD204" s="35">
        <v>112291.5</v>
      </c>
      <c r="BE204" s="35">
        <f t="shared" si="1497"/>
        <v>112291.5</v>
      </c>
      <c r="BF204" s="35"/>
      <c r="BG204" s="35">
        <f t="shared" si="1498"/>
        <v>112291.5</v>
      </c>
      <c r="BH204" s="35"/>
      <c r="BI204" s="35">
        <f t="shared" si="1499"/>
        <v>112291.5</v>
      </c>
      <c r="BJ204" s="35"/>
      <c r="BK204" s="35">
        <f t="shared" si="1500"/>
        <v>112291.5</v>
      </c>
      <c r="BL204" s="35">
        <v>-81990.5</v>
      </c>
      <c r="BM204" s="35">
        <f t="shared" si="1501"/>
        <v>30301</v>
      </c>
      <c r="BN204" s="35"/>
      <c r="BO204" s="35">
        <f t="shared" si="1502"/>
        <v>30301</v>
      </c>
      <c r="BP204" s="35"/>
      <c r="BQ204" s="35">
        <f t="shared" si="1503"/>
        <v>30301</v>
      </c>
      <c r="BR204" s="35"/>
      <c r="BS204" s="35">
        <f t="shared" si="1504"/>
        <v>30301</v>
      </c>
      <c r="BT204" s="46"/>
      <c r="BU204" s="35">
        <f t="shared" si="1505"/>
        <v>30301</v>
      </c>
      <c r="BV204" s="35">
        <v>0</v>
      </c>
      <c r="BW204" s="35"/>
      <c r="BX204" s="35">
        <f t="shared" si="1284"/>
        <v>0</v>
      </c>
      <c r="BY204" s="35"/>
      <c r="BZ204" s="35">
        <f t="shared" si="1506"/>
        <v>0</v>
      </c>
      <c r="CA204" s="35"/>
      <c r="CB204" s="35">
        <f t="shared" si="1507"/>
        <v>0</v>
      </c>
      <c r="CC204" s="35"/>
      <c r="CD204" s="35">
        <f t="shared" si="1508"/>
        <v>0</v>
      </c>
      <c r="CE204" s="35"/>
      <c r="CF204" s="35">
        <f t="shared" si="1509"/>
        <v>0</v>
      </c>
      <c r="CG204" s="35"/>
      <c r="CH204" s="35">
        <f t="shared" si="1510"/>
        <v>0</v>
      </c>
      <c r="CI204" s="35"/>
      <c r="CJ204" s="35">
        <f t="shared" si="1511"/>
        <v>0</v>
      </c>
      <c r="CK204" s="35"/>
      <c r="CL204" s="35">
        <f t="shared" si="1512"/>
        <v>0</v>
      </c>
      <c r="CM204" s="35"/>
      <c r="CN204" s="35">
        <f t="shared" si="1513"/>
        <v>0</v>
      </c>
      <c r="CO204" s="35"/>
      <c r="CP204" s="35">
        <f t="shared" si="1514"/>
        <v>0</v>
      </c>
      <c r="CQ204" s="35"/>
      <c r="CR204" s="35">
        <f t="shared" si="1515"/>
        <v>0</v>
      </c>
      <c r="CS204" s="46"/>
      <c r="CT204" s="35">
        <f t="shared" si="1516"/>
        <v>0</v>
      </c>
      <c r="CU204" s="29" t="s">
        <v>275</v>
      </c>
      <c r="CW204" s="11"/>
    </row>
    <row r="205" spans="1:101" x14ac:dyDescent="0.3">
      <c r="A205" s="1"/>
      <c r="B205" s="59" t="s">
        <v>19</v>
      </c>
      <c r="C205" s="59"/>
      <c r="D205" s="34"/>
      <c r="E205" s="35"/>
      <c r="F205" s="35"/>
      <c r="G205" s="35"/>
      <c r="H205" s="35"/>
      <c r="I205" s="35"/>
      <c r="J205" s="35"/>
      <c r="K205" s="35"/>
      <c r="L205" s="35">
        <f t="shared" si="1476"/>
        <v>0</v>
      </c>
      <c r="M205" s="35"/>
      <c r="N205" s="35">
        <f t="shared" si="1477"/>
        <v>0</v>
      </c>
      <c r="O205" s="78">
        <v>256500</v>
      </c>
      <c r="P205" s="35">
        <f t="shared" si="1478"/>
        <v>256500</v>
      </c>
      <c r="Q205" s="35"/>
      <c r="R205" s="35">
        <f t="shared" si="1479"/>
        <v>256500</v>
      </c>
      <c r="S205" s="35"/>
      <c r="T205" s="35">
        <f t="shared" si="1480"/>
        <v>256500</v>
      </c>
      <c r="U205" s="35"/>
      <c r="V205" s="35">
        <f t="shared" si="1481"/>
        <v>256500</v>
      </c>
      <c r="W205" s="35"/>
      <c r="X205" s="35">
        <f t="shared" si="1482"/>
        <v>256500</v>
      </c>
      <c r="Y205" s="35"/>
      <c r="Z205" s="35">
        <f t="shared" si="1483"/>
        <v>256500</v>
      </c>
      <c r="AA205" s="35"/>
      <c r="AB205" s="35">
        <f t="shared" si="1484"/>
        <v>256500</v>
      </c>
      <c r="AC205" s="35"/>
      <c r="AD205" s="35">
        <f t="shared" si="1485"/>
        <v>256500</v>
      </c>
      <c r="AE205" s="35"/>
      <c r="AF205" s="35">
        <f t="shared" si="1486"/>
        <v>256500</v>
      </c>
      <c r="AG205" s="35"/>
      <c r="AH205" s="35">
        <f t="shared" si="1487"/>
        <v>256500</v>
      </c>
      <c r="AI205" s="35"/>
      <c r="AJ205" s="35">
        <f t="shared" si="1488"/>
        <v>256500</v>
      </c>
      <c r="AK205" s="35"/>
      <c r="AL205" s="35">
        <f t="shared" si="1489"/>
        <v>256500</v>
      </c>
      <c r="AM205" s="35"/>
      <c r="AN205" s="35">
        <f t="shared" si="1490"/>
        <v>256500</v>
      </c>
      <c r="AO205" s="46"/>
      <c r="AP205" s="35">
        <f t="shared" si="1491"/>
        <v>256500</v>
      </c>
      <c r="AQ205" s="35"/>
      <c r="AR205" s="35"/>
      <c r="AS205" s="35"/>
      <c r="AT205" s="35"/>
      <c r="AU205" s="35"/>
      <c r="AV205" s="35"/>
      <c r="AW205" s="35"/>
      <c r="AX205" s="35"/>
      <c r="AY205" s="35">
        <f t="shared" si="1494"/>
        <v>0</v>
      </c>
      <c r="AZ205" s="35"/>
      <c r="BA205" s="35">
        <f t="shared" si="1495"/>
        <v>0</v>
      </c>
      <c r="BB205" s="35"/>
      <c r="BC205" s="35">
        <f t="shared" si="1496"/>
        <v>0</v>
      </c>
      <c r="BD205" s="35"/>
      <c r="BE205" s="35">
        <f t="shared" si="1497"/>
        <v>0</v>
      </c>
      <c r="BF205" s="35"/>
      <c r="BG205" s="35">
        <f t="shared" si="1498"/>
        <v>0</v>
      </c>
      <c r="BH205" s="35"/>
      <c r="BI205" s="35">
        <f t="shared" si="1499"/>
        <v>0</v>
      </c>
      <c r="BJ205" s="35"/>
      <c r="BK205" s="35">
        <f t="shared" si="1500"/>
        <v>0</v>
      </c>
      <c r="BL205" s="35"/>
      <c r="BM205" s="35">
        <f t="shared" si="1501"/>
        <v>0</v>
      </c>
      <c r="BN205" s="35"/>
      <c r="BO205" s="35">
        <f t="shared" si="1502"/>
        <v>0</v>
      </c>
      <c r="BP205" s="35"/>
      <c r="BQ205" s="35">
        <f t="shared" si="1503"/>
        <v>0</v>
      </c>
      <c r="BR205" s="35"/>
      <c r="BS205" s="35">
        <f t="shared" si="1504"/>
        <v>0</v>
      </c>
      <c r="BT205" s="46"/>
      <c r="BU205" s="35">
        <f t="shared" si="1505"/>
        <v>0</v>
      </c>
      <c r="BV205" s="35"/>
      <c r="BW205" s="35"/>
      <c r="BX205" s="35"/>
      <c r="BY205" s="35"/>
      <c r="BZ205" s="35"/>
      <c r="CA205" s="35"/>
      <c r="CB205" s="35"/>
      <c r="CC205" s="35"/>
      <c r="CD205" s="35">
        <f t="shared" si="1508"/>
        <v>0</v>
      </c>
      <c r="CE205" s="35"/>
      <c r="CF205" s="35">
        <f t="shared" si="1509"/>
        <v>0</v>
      </c>
      <c r="CG205" s="35"/>
      <c r="CH205" s="35">
        <f t="shared" si="1510"/>
        <v>0</v>
      </c>
      <c r="CI205" s="35"/>
      <c r="CJ205" s="35">
        <f t="shared" si="1511"/>
        <v>0</v>
      </c>
      <c r="CK205" s="35"/>
      <c r="CL205" s="35">
        <f t="shared" si="1512"/>
        <v>0</v>
      </c>
      <c r="CM205" s="35"/>
      <c r="CN205" s="35">
        <f t="shared" si="1513"/>
        <v>0</v>
      </c>
      <c r="CO205" s="35"/>
      <c r="CP205" s="35">
        <f t="shared" si="1514"/>
        <v>0</v>
      </c>
      <c r="CQ205" s="35"/>
      <c r="CR205" s="35">
        <f t="shared" si="1515"/>
        <v>0</v>
      </c>
      <c r="CS205" s="46"/>
      <c r="CT205" s="35">
        <f t="shared" si="1516"/>
        <v>0</v>
      </c>
      <c r="CU205" s="29" t="s">
        <v>331</v>
      </c>
      <c r="CW205" s="11"/>
    </row>
    <row r="206" spans="1:101" ht="56.25" x14ac:dyDescent="0.3">
      <c r="A206" s="1" t="s">
        <v>179</v>
      </c>
      <c r="B206" s="59" t="s">
        <v>121</v>
      </c>
      <c r="C206" s="6" t="s">
        <v>106</v>
      </c>
      <c r="D206" s="34">
        <f>D208</f>
        <v>87406.8</v>
      </c>
      <c r="E206" s="35">
        <f>E208</f>
        <v>0</v>
      </c>
      <c r="F206" s="35">
        <f t="shared" si="1250"/>
        <v>87406.8</v>
      </c>
      <c r="G206" s="35">
        <f>G208</f>
        <v>0</v>
      </c>
      <c r="H206" s="35">
        <f t="shared" si="1474"/>
        <v>87406.8</v>
      </c>
      <c r="I206" s="35">
        <f>I208</f>
        <v>0</v>
      </c>
      <c r="J206" s="35">
        <f t="shared" si="1475"/>
        <v>87406.8</v>
      </c>
      <c r="K206" s="35">
        <f>K208</f>
        <v>0</v>
      </c>
      <c r="L206" s="35">
        <f t="shared" si="1476"/>
        <v>87406.8</v>
      </c>
      <c r="M206" s="35">
        <f>M208</f>
        <v>0</v>
      </c>
      <c r="N206" s="35">
        <f t="shared" si="1477"/>
        <v>87406.8</v>
      </c>
      <c r="O206" s="78">
        <f>O208</f>
        <v>0</v>
      </c>
      <c r="P206" s="35">
        <f t="shared" si="1478"/>
        <v>87406.8</v>
      </c>
      <c r="Q206" s="35">
        <f>Q208</f>
        <v>0</v>
      </c>
      <c r="R206" s="35">
        <f t="shared" si="1479"/>
        <v>87406.8</v>
      </c>
      <c r="S206" s="35">
        <f>S208</f>
        <v>0</v>
      </c>
      <c r="T206" s="35">
        <f t="shared" si="1480"/>
        <v>87406.8</v>
      </c>
      <c r="U206" s="35">
        <f>U208</f>
        <v>0</v>
      </c>
      <c r="V206" s="35">
        <f t="shared" si="1481"/>
        <v>87406.8</v>
      </c>
      <c r="W206" s="35">
        <f>W208</f>
        <v>-36663.1</v>
      </c>
      <c r="X206" s="35">
        <f t="shared" si="1482"/>
        <v>50743.700000000004</v>
      </c>
      <c r="Y206" s="35">
        <f>Y208</f>
        <v>0</v>
      </c>
      <c r="Z206" s="35">
        <f t="shared" si="1483"/>
        <v>50743.700000000004</v>
      </c>
      <c r="AA206" s="35">
        <f>AA208</f>
        <v>0</v>
      </c>
      <c r="AB206" s="35">
        <f t="shared" si="1484"/>
        <v>50743.700000000004</v>
      </c>
      <c r="AC206" s="35">
        <f>AC208</f>
        <v>0</v>
      </c>
      <c r="AD206" s="35">
        <f t="shared" si="1485"/>
        <v>50743.700000000004</v>
      </c>
      <c r="AE206" s="35">
        <f>AE208</f>
        <v>0</v>
      </c>
      <c r="AF206" s="35">
        <f t="shared" si="1486"/>
        <v>50743.700000000004</v>
      </c>
      <c r="AG206" s="35">
        <f>AG208</f>
        <v>0</v>
      </c>
      <c r="AH206" s="35">
        <f t="shared" si="1487"/>
        <v>50743.700000000004</v>
      </c>
      <c r="AI206" s="35">
        <f>AI208</f>
        <v>0</v>
      </c>
      <c r="AJ206" s="35">
        <f t="shared" si="1488"/>
        <v>50743.700000000004</v>
      </c>
      <c r="AK206" s="35">
        <f>AK208</f>
        <v>0</v>
      </c>
      <c r="AL206" s="35">
        <f t="shared" si="1489"/>
        <v>50743.700000000004</v>
      </c>
      <c r="AM206" s="35">
        <f>AM208</f>
        <v>0</v>
      </c>
      <c r="AN206" s="35">
        <f t="shared" si="1490"/>
        <v>50743.700000000004</v>
      </c>
      <c r="AO206" s="46">
        <f>AO208</f>
        <v>0</v>
      </c>
      <c r="AP206" s="35">
        <f t="shared" si="1491"/>
        <v>50743.700000000004</v>
      </c>
      <c r="AQ206" s="35">
        <f t="shared" ref="AQ206:BW206" si="1517">AQ208</f>
        <v>0</v>
      </c>
      <c r="AR206" s="35">
        <f t="shared" ref="AR206:AT206" si="1518">AR208</f>
        <v>0</v>
      </c>
      <c r="AS206" s="35">
        <f t="shared" si="1269"/>
        <v>0</v>
      </c>
      <c r="AT206" s="35">
        <f t="shared" si="1518"/>
        <v>0</v>
      </c>
      <c r="AU206" s="35">
        <f t="shared" si="1492"/>
        <v>0</v>
      </c>
      <c r="AV206" s="35">
        <f t="shared" ref="AV206:AX206" si="1519">AV208</f>
        <v>0</v>
      </c>
      <c r="AW206" s="35">
        <f t="shared" si="1493"/>
        <v>0</v>
      </c>
      <c r="AX206" s="35">
        <f t="shared" si="1519"/>
        <v>0</v>
      </c>
      <c r="AY206" s="35">
        <f t="shared" si="1494"/>
        <v>0</v>
      </c>
      <c r="AZ206" s="35">
        <f t="shared" ref="AZ206:BB206" si="1520">AZ208</f>
        <v>0</v>
      </c>
      <c r="BA206" s="35">
        <f t="shared" si="1495"/>
        <v>0</v>
      </c>
      <c r="BB206" s="35">
        <f t="shared" si="1520"/>
        <v>0</v>
      </c>
      <c r="BC206" s="35">
        <f t="shared" si="1496"/>
        <v>0</v>
      </c>
      <c r="BD206" s="35">
        <f t="shared" ref="BD206:BF206" si="1521">BD208</f>
        <v>0</v>
      </c>
      <c r="BE206" s="35">
        <f t="shared" si="1497"/>
        <v>0</v>
      </c>
      <c r="BF206" s="35">
        <f t="shared" si="1521"/>
        <v>0</v>
      </c>
      <c r="BG206" s="35">
        <f t="shared" si="1498"/>
        <v>0</v>
      </c>
      <c r="BH206" s="35">
        <f t="shared" ref="BH206:BJ206" si="1522">BH208</f>
        <v>0</v>
      </c>
      <c r="BI206" s="35">
        <f t="shared" si="1499"/>
        <v>0</v>
      </c>
      <c r="BJ206" s="35">
        <f t="shared" si="1522"/>
        <v>0</v>
      </c>
      <c r="BK206" s="35">
        <f t="shared" si="1500"/>
        <v>0</v>
      </c>
      <c r="BL206" s="35">
        <f t="shared" ref="BL206:BN206" si="1523">BL208</f>
        <v>0</v>
      </c>
      <c r="BM206" s="35">
        <f t="shared" si="1501"/>
        <v>0</v>
      </c>
      <c r="BN206" s="35">
        <f t="shared" si="1523"/>
        <v>0</v>
      </c>
      <c r="BO206" s="35">
        <f t="shared" si="1502"/>
        <v>0</v>
      </c>
      <c r="BP206" s="35">
        <f t="shared" ref="BP206:BR206" si="1524">BP208</f>
        <v>0</v>
      </c>
      <c r="BQ206" s="35">
        <f t="shared" si="1503"/>
        <v>0</v>
      </c>
      <c r="BR206" s="35">
        <f t="shared" si="1524"/>
        <v>0</v>
      </c>
      <c r="BS206" s="35">
        <f t="shared" si="1504"/>
        <v>0</v>
      </c>
      <c r="BT206" s="46">
        <f t="shared" ref="BT206" si="1525">BT208</f>
        <v>0</v>
      </c>
      <c r="BU206" s="35">
        <f t="shared" si="1505"/>
        <v>0</v>
      </c>
      <c r="BV206" s="35">
        <f t="shared" si="1517"/>
        <v>0</v>
      </c>
      <c r="BW206" s="35">
        <f t="shared" si="1517"/>
        <v>0</v>
      </c>
      <c r="BX206" s="35">
        <f t="shared" si="1284"/>
        <v>0</v>
      </c>
      <c r="BY206" s="35">
        <f t="shared" ref="BY206:CA206" si="1526">BY208</f>
        <v>0</v>
      </c>
      <c r="BZ206" s="35">
        <f t="shared" si="1506"/>
        <v>0</v>
      </c>
      <c r="CA206" s="35">
        <f t="shared" si="1526"/>
        <v>0</v>
      </c>
      <c r="CB206" s="35">
        <f t="shared" si="1507"/>
        <v>0</v>
      </c>
      <c r="CC206" s="35">
        <f t="shared" ref="CC206:CE206" si="1527">CC208</f>
        <v>0</v>
      </c>
      <c r="CD206" s="35">
        <f t="shared" si="1508"/>
        <v>0</v>
      </c>
      <c r="CE206" s="35">
        <f t="shared" si="1527"/>
        <v>0</v>
      </c>
      <c r="CF206" s="35">
        <f t="shared" si="1509"/>
        <v>0</v>
      </c>
      <c r="CG206" s="35">
        <f t="shared" ref="CG206:CI206" si="1528">CG208</f>
        <v>0</v>
      </c>
      <c r="CH206" s="35">
        <f t="shared" si="1510"/>
        <v>0</v>
      </c>
      <c r="CI206" s="35">
        <f t="shared" si="1528"/>
        <v>0</v>
      </c>
      <c r="CJ206" s="35">
        <f t="shared" si="1511"/>
        <v>0</v>
      </c>
      <c r="CK206" s="35">
        <f t="shared" ref="CK206:CM206" si="1529">CK208</f>
        <v>0</v>
      </c>
      <c r="CL206" s="35">
        <f t="shared" si="1512"/>
        <v>0</v>
      </c>
      <c r="CM206" s="35">
        <f t="shared" si="1529"/>
        <v>0</v>
      </c>
      <c r="CN206" s="35">
        <f t="shared" si="1513"/>
        <v>0</v>
      </c>
      <c r="CO206" s="35">
        <f t="shared" ref="CO206:CQ206" si="1530">CO208</f>
        <v>0</v>
      </c>
      <c r="CP206" s="35">
        <f t="shared" si="1514"/>
        <v>0</v>
      </c>
      <c r="CQ206" s="35">
        <f t="shared" si="1530"/>
        <v>0</v>
      </c>
      <c r="CR206" s="35">
        <f t="shared" si="1515"/>
        <v>0</v>
      </c>
      <c r="CS206" s="46">
        <f t="shared" ref="CS206" si="1531">CS208</f>
        <v>0</v>
      </c>
      <c r="CT206" s="35">
        <f t="shared" si="1516"/>
        <v>0</v>
      </c>
      <c r="CU206" s="29"/>
      <c r="CW206" s="11"/>
    </row>
    <row r="207" spans="1:101" x14ac:dyDescent="0.3">
      <c r="A207" s="1"/>
      <c r="B207" s="59" t="s">
        <v>5</v>
      </c>
      <c r="C207" s="59"/>
      <c r="D207" s="34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78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46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35"/>
      <c r="BA207" s="35"/>
      <c r="BB207" s="35"/>
      <c r="BC207" s="35"/>
      <c r="BD207" s="35"/>
      <c r="BE207" s="35"/>
      <c r="BF207" s="35"/>
      <c r="BG207" s="35"/>
      <c r="BH207" s="35"/>
      <c r="BI207" s="35"/>
      <c r="BJ207" s="35"/>
      <c r="BK207" s="35"/>
      <c r="BL207" s="35"/>
      <c r="BM207" s="35"/>
      <c r="BN207" s="35"/>
      <c r="BO207" s="35"/>
      <c r="BP207" s="35"/>
      <c r="BQ207" s="35"/>
      <c r="BR207" s="35"/>
      <c r="BS207" s="35"/>
      <c r="BT207" s="46"/>
      <c r="BU207" s="35"/>
      <c r="BV207" s="35"/>
      <c r="BW207" s="35"/>
      <c r="BX207" s="35"/>
      <c r="BY207" s="35"/>
      <c r="BZ207" s="35"/>
      <c r="CA207" s="35"/>
      <c r="CB207" s="35"/>
      <c r="CC207" s="35"/>
      <c r="CD207" s="35"/>
      <c r="CE207" s="35"/>
      <c r="CF207" s="35"/>
      <c r="CG207" s="35"/>
      <c r="CH207" s="35"/>
      <c r="CI207" s="35"/>
      <c r="CJ207" s="35"/>
      <c r="CK207" s="35"/>
      <c r="CL207" s="35"/>
      <c r="CM207" s="35"/>
      <c r="CN207" s="35"/>
      <c r="CO207" s="35"/>
      <c r="CP207" s="35"/>
      <c r="CQ207" s="35"/>
      <c r="CR207" s="35"/>
      <c r="CS207" s="46"/>
      <c r="CT207" s="35"/>
      <c r="CU207" s="29"/>
      <c r="CW207" s="11"/>
    </row>
    <row r="208" spans="1:101" x14ac:dyDescent="0.3">
      <c r="A208" s="1"/>
      <c r="B208" s="59" t="s">
        <v>20</v>
      </c>
      <c r="C208" s="59"/>
      <c r="D208" s="34">
        <v>87406.8</v>
      </c>
      <c r="E208" s="35"/>
      <c r="F208" s="35">
        <f t="shared" si="1250"/>
        <v>87406.8</v>
      </c>
      <c r="G208" s="35"/>
      <c r="H208" s="35">
        <f t="shared" ref="H208:H221" si="1532">F208+G208</f>
        <v>87406.8</v>
      </c>
      <c r="I208" s="35"/>
      <c r="J208" s="35">
        <f t="shared" ref="J208" si="1533">H208+I208</f>
        <v>87406.8</v>
      </c>
      <c r="K208" s="35"/>
      <c r="L208" s="35">
        <f t="shared" ref="L208" si="1534">J208+K208</f>
        <v>87406.8</v>
      </c>
      <c r="M208" s="35"/>
      <c r="N208" s="35">
        <f t="shared" ref="N208" si="1535">L208+M208</f>
        <v>87406.8</v>
      </c>
      <c r="O208" s="78"/>
      <c r="P208" s="35">
        <f t="shared" ref="P208" si="1536">N208+O208</f>
        <v>87406.8</v>
      </c>
      <c r="Q208" s="35"/>
      <c r="R208" s="35">
        <f t="shared" ref="R208" si="1537">P208+Q208</f>
        <v>87406.8</v>
      </c>
      <c r="S208" s="35"/>
      <c r="T208" s="35">
        <f t="shared" ref="T208" si="1538">R208+S208</f>
        <v>87406.8</v>
      </c>
      <c r="U208" s="35"/>
      <c r="V208" s="35">
        <f t="shared" ref="V208" si="1539">T208+U208</f>
        <v>87406.8</v>
      </c>
      <c r="W208" s="35">
        <v>-36663.1</v>
      </c>
      <c r="X208" s="35">
        <f t="shared" ref="X208" si="1540">V208+W208</f>
        <v>50743.700000000004</v>
      </c>
      <c r="Y208" s="35"/>
      <c r="Z208" s="35">
        <f t="shared" ref="Z208" si="1541">X208+Y208</f>
        <v>50743.700000000004</v>
      </c>
      <c r="AA208" s="35"/>
      <c r="AB208" s="35">
        <f t="shared" ref="AB208" si="1542">Z208+AA208</f>
        <v>50743.700000000004</v>
      </c>
      <c r="AC208" s="35"/>
      <c r="AD208" s="35">
        <f t="shared" ref="AD208" si="1543">AB208+AC208</f>
        <v>50743.700000000004</v>
      </c>
      <c r="AE208" s="35"/>
      <c r="AF208" s="35">
        <f t="shared" ref="AF208" si="1544">AD208+AE208</f>
        <v>50743.700000000004</v>
      </c>
      <c r="AG208" s="35"/>
      <c r="AH208" s="35">
        <f t="shared" ref="AH208" si="1545">AF208+AG208</f>
        <v>50743.700000000004</v>
      </c>
      <c r="AI208" s="35"/>
      <c r="AJ208" s="35">
        <f t="shared" ref="AJ208" si="1546">AH208+AI208</f>
        <v>50743.700000000004</v>
      </c>
      <c r="AK208" s="35"/>
      <c r="AL208" s="35">
        <f t="shared" ref="AL208" si="1547">AJ208+AK208</f>
        <v>50743.700000000004</v>
      </c>
      <c r="AM208" s="35"/>
      <c r="AN208" s="35">
        <f t="shared" ref="AN208" si="1548">AL208+AM208</f>
        <v>50743.700000000004</v>
      </c>
      <c r="AO208" s="46"/>
      <c r="AP208" s="35">
        <f t="shared" ref="AP208" si="1549">AN208+AO208</f>
        <v>50743.700000000004</v>
      </c>
      <c r="AQ208" s="35">
        <v>0</v>
      </c>
      <c r="AR208" s="35"/>
      <c r="AS208" s="35">
        <f t="shared" si="1269"/>
        <v>0</v>
      </c>
      <c r="AT208" s="35"/>
      <c r="AU208" s="35">
        <f t="shared" ref="AU208:AU221" si="1550">AS208+AT208</f>
        <v>0</v>
      </c>
      <c r="AV208" s="35"/>
      <c r="AW208" s="35">
        <f t="shared" ref="AW208:AW221" si="1551">AU208+AV208</f>
        <v>0</v>
      </c>
      <c r="AX208" s="35"/>
      <c r="AY208" s="35">
        <f t="shared" ref="AY208:AY221" si="1552">AW208+AX208</f>
        <v>0</v>
      </c>
      <c r="AZ208" s="35"/>
      <c r="BA208" s="35">
        <f t="shared" ref="BA208:BA209" si="1553">AY208+AZ208</f>
        <v>0</v>
      </c>
      <c r="BB208" s="35"/>
      <c r="BC208" s="35">
        <f t="shared" ref="BC208:BC209" si="1554">BA208+BB208</f>
        <v>0</v>
      </c>
      <c r="BD208" s="35"/>
      <c r="BE208" s="35">
        <f t="shared" ref="BE208:BE209" si="1555">BC208+BD208</f>
        <v>0</v>
      </c>
      <c r="BF208" s="35"/>
      <c r="BG208" s="35">
        <f t="shared" ref="BG208:BG209" si="1556">BE208+BF208</f>
        <v>0</v>
      </c>
      <c r="BH208" s="35"/>
      <c r="BI208" s="35">
        <f t="shared" ref="BI208:BI209" si="1557">BG208+BH208</f>
        <v>0</v>
      </c>
      <c r="BJ208" s="35"/>
      <c r="BK208" s="35">
        <f t="shared" ref="BK208:BK209" si="1558">BI208+BJ208</f>
        <v>0</v>
      </c>
      <c r="BL208" s="35"/>
      <c r="BM208" s="35">
        <f t="shared" ref="BM208:BM209" si="1559">BK208+BL208</f>
        <v>0</v>
      </c>
      <c r="BN208" s="35"/>
      <c r="BO208" s="35">
        <f t="shared" ref="BO208:BO209" si="1560">BM208+BN208</f>
        <v>0</v>
      </c>
      <c r="BP208" s="35"/>
      <c r="BQ208" s="35">
        <f t="shared" ref="BQ208:BQ209" si="1561">BO208+BP208</f>
        <v>0</v>
      </c>
      <c r="BR208" s="35"/>
      <c r="BS208" s="35">
        <f t="shared" ref="BS208:BS209" si="1562">BQ208+BR208</f>
        <v>0</v>
      </c>
      <c r="BT208" s="46"/>
      <c r="BU208" s="35">
        <f t="shared" ref="BU208:BU209" si="1563">BS208+BT208</f>
        <v>0</v>
      </c>
      <c r="BV208" s="35">
        <v>0</v>
      </c>
      <c r="BW208" s="35"/>
      <c r="BX208" s="35">
        <f t="shared" si="1284"/>
        <v>0</v>
      </c>
      <c r="BY208" s="35"/>
      <c r="BZ208" s="35">
        <f t="shared" ref="BZ208:BZ221" si="1564">BX208+BY208</f>
        <v>0</v>
      </c>
      <c r="CA208" s="35"/>
      <c r="CB208" s="35">
        <f t="shared" ref="CB208:CB221" si="1565">BZ208+CA208</f>
        <v>0</v>
      </c>
      <c r="CC208" s="35"/>
      <c r="CD208" s="35">
        <f t="shared" ref="CD208:CD221" si="1566">CB208+CC208</f>
        <v>0</v>
      </c>
      <c r="CE208" s="35"/>
      <c r="CF208" s="35">
        <f t="shared" ref="CF208:CF209" si="1567">CD208+CE208</f>
        <v>0</v>
      </c>
      <c r="CG208" s="35"/>
      <c r="CH208" s="35">
        <f t="shared" ref="CH208:CH209" si="1568">CF208+CG208</f>
        <v>0</v>
      </c>
      <c r="CI208" s="35"/>
      <c r="CJ208" s="35">
        <f t="shared" ref="CJ208:CJ209" si="1569">CH208+CI208</f>
        <v>0</v>
      </c>
      <c r="CK208" s="35"/>
      <c r="CL208" s="35">
        <f t="shared" ref="CL208:CL209" si="1570">CJ208+CK208</f>
        <v>0</v>
      </c>
      <c r="CM208" s="35"/>
      <c r="CN208" s="35">
        <f t="shared" ref="CN208:CN209" si="1571">CL208+CM208</f>
        <v>0</v>
      </c>
      <c r="CO208" s="35"/>
      <c r="CP208" s="35">
        <f t="shared" ref="CP208:CP209" si="1572">CN208+CO208</f>
        <v>0</v>
      </c>
      <c r="CQ208" s="35"/>
      <c r="CR208" s="35">
        <f t="shared" ref="CR208:CR209" si="1573">CP208+CQ208</f>
        <v>0</v>
      </c>
      <c r="CS208" s="46"/>
      <c r="CT208" s="35">
        <f t="shared" ref="CT208:CT209" si="1574">CR208+CS208</f>
        <v>0</v>
      </c>
      <c r="CU208" s="29" t="s">
        <v>275</v>
      </c>
      <c r="CW208" s="11"/>
    </row>
    <row r="209" spans="1:101" ht="56.25" x14ac:dyDescent="0.3">
      <c r="A209" s="1" t="s">
        <v>180</v>
      </c>
      <c r="B209" s="59" t="s">
        <v>311</v>
      </c>
      <c r="C209" s="59" t="s">
        <v>106</v>
      </c>
      <c r="D209" s="34"/>
      <c r="E209" s="35"/>
      <c r="F209" s="35"/>
      <c r="G209" s="35">
        <v>13812.6</v>
      </c>
      <c r="H209" s="35">
        <f>F209+G209</f>
        <v>13812.6</v>
      </c>
      <c r="I209" s="35"/>
      <c r="J209" s="35">
        <f>H209+I209</f>
        <v>13812.6</v>
      </c>
      <c r="K209" s="35">
        <f>K211+K212</f>
        <v>0</v>
      </c>
      <c r="L209" s="35">
        <f>J209+K209</f>
        <v>13812.6</v>
      </c>
      <c r="M209" s="35">
        <f>M211+M212</f>
        <v>0</v>
      </c>
      <c r="N209" s="35">
        <f>L209+M209</f>
        <v>13812.6</v>
      </c>
      <c r="O209" s="78">
        <f>O211+O212</f>
        <v>0</v>
      </c>
      <c r="P209" s="35">
        <f>N209+O209</f>
        <v>13812.6</v>
      </c>
      <c r="Q209" s="35">
        <f>Q211+Q212</f>
        <v>0</v>
      </c>
      <c r="R209" s="35">
        <f>P209+Q209</f>
        <v>13812.6</v>
      </c>
      <c r="S209" s="35">
        <f>S211+S212</f>
        <v>0</v>
      </c>
      <c r="T209" s="35">
        <f>R209+S209</f>
        <v>13812.6</v>
      </c>
      <c r="U209" s="35">
        <f>U211+U212</f>
        <v>0</v>
      </c>
      <c r="V209" s="35">
        <f>T209+U209</f>
        <v>13812.6</v>
      </c>
      <c r="W209" s="35">
        <f>W211+W212</f>
        <v>0</v>
      </c>
      <c r="X209" s="35">
        <f>V209+W209</f>
        <v>13812.6</v>
      </c>
      <c r="Y209" s="35">
        <f>Y211+Y212</f>
        <v>0</v>
      </c>
      <c r="Z209" s="35">
        <f>X209+Y209</f>
        <v>13812.6</v>
      </c>
      <c r="AA209" s="35">
        <f>AA211+AA212</f>
        <v>0</v>
      </c>
      <c r="AB209" s="35">
        <f>Z209+AA209</f>
        <v>13812.6</v>
      </c>
      <c r="AC209" s="35">
        <f>AC211+AC212</f>
        <v>0</v>
      </c>
      <c r="AD209" s="35">
        <f>AB209+AC209</f>
        <v>13812.6</v>
      </c>
      <c r="AE209" s="35">
        <f>AE211+AE212</f>
        <v>0</v>
      </c>
      <c r="AF209" s="35">
        <f>AD209+AE209</f>
        <v>13812.6</v>
      </c>
      <c r="AG209" s="35">
        <f>AG211+AG212</f>
        <v>0</v>
      </c>
      <c r="AH209" s="35">
        <f>AF209+AG209</f>
        <v>13812.6</v>
      </c>
      <c r="AI209" s="35">
        <f>AI211+AI212</f>
        <v>0</v>
      </c>
      <c r="AJ209" s="35">
        <f>AH209+AI209</f>
        <v>13812.6</v>
      </c>
      <c r="AK209" s="35">
        <f>AK211+AK212</f>
        <v>0</v>
      </c>
      <c r="AL209" s="35">
        <f>AJ209+AK209</f>
        <v>13812.6</v>
      </c>
      <c r="AM209" s="35">
        <f>AM211+AM212</f>
        <v>0</v>
      </c>
      <c r="AN209" s="35">
        <f>AL209+AM209</f>
        <v>13812.6</v>
      </c>
      <c r="AO209" s="46">
        <f>AO211+AO212</f>
        <v>0</v>
      </c>
      <c r="AP209" s="35">
        <f>AN209+AO209</f>
        <v>13812.6</v>
      </c>
      <c r="AQ209" s="35"/>
      <c r="AR209" s="35"/>
      <c r="AS209" s="35"/>
      <c r="AT209" s="35"/>
      <c r="AU209" s="35">
        <f t="shared" si="1550"/>
        <v>0</v>
      </c>
      <c r="AV209" s="35"/>
      <c r="AW209" s="35">
        <f t="shared" si="1551"/>
        <v>0</v>
      </c>
      <c r="AX209" s="35"/>
      <c r="AY209" s="35">
        <f t="shared" si="1552"/>
        <v>0</v>
      </c>
      <c r="AZ209" s="35"/>
      <c r="BA209" s="35">
        <f t="shared" si="1553"/>
        <v>0</v>
      </c>
      <c r="BB209" s="35"/>
      <c r="BC209" s="35">
        <f t="shared" si="1554"/>
        <v>0</v>
      </c>
      <c r="BD209" s="35"/>
      <c r="BE209" s="35">
        <f t="shared" si="1555"/>
        <v>0</v>
      </c>
      <c r="BF209" s="35"/>
      <c r="BG209" s="35">
        <f t="shared" si="1556"/>
        <v>0</v>
      </c>
      <c r="BH209" s="35"/>
      <c r="BI209" s="35">
        <f t="shared" si="1557"/>
        <v>0</v>
      </c>
      <c r="BJ209" s="35"/>
      <c r="BK209" s="35">
        <f t="shared" si="1558"/>
        <v>0</v>
      </c>
      <c r="BL209" s="35"/>
      <c r="BM209" s="35">
        <f t="shared" si="1559"/>
        <v>0</v>
      </c>
      <c r="BN209" s="35"/>
      <c r="BO209" s="35">
        <f t="shared" si="1560"/>
        <v>0</v>
      </c>
      <c r="BP209" s="35"/>
      <c r="BQ209" s="35">
        <f t="shared" si="1561"/>
        <v>0</v>
      </c>
      <c r="BR209" s="35"/>
      <c r="BS209" s="35">
        <f t="shared" si="1562"/>
        <v>0</v>
      </c>
      <c r="BT209" s="46"/>
      <c r="BU209" s="35">
        <f t="shared" si="1563"/>
        <v>0</v>
      </c>
      <c r="BV209" s="35"/>
      <c r="BW209" s="35"/>
      <c r="BX209" s="35"/>
      <c r="BY209" s="35"/>
      <c r="BZ209" s="35">
        <f t="shared" si="1564"/>
        <v>0</v>
      </c>
      <c r="CA209" s="35"/>
      <c r="CB209" s="35">
        <f t="shared" si="1565"/>
        <v>0</v>
      </c>
      <c r="CC209" s="35"/>
      <c r="CD209" s="35">
        <f t="shared" si="1566"/>
        <v>0</v>
      </c>
      <c r="CE209" s="35"/>
      <c r="CF209" s="35">
        <f t="shared" si="1567"/>
        <v>0</v>
      </c>
      <c r="CG209" s="35"/>
      <c r="CH209" s="35">
        <f t="shared" si="1568"/>
        <v>0</v>
      </c>
      <c r="CI209" s="35"/>
      <c r="CJ209" s="35">
        <f t="shared" si="1569"/>
        <v>0</v>
      </c>
      <c r="CK209" s="35"/>
      <c r="CL209" s="35">
        <f t="shared" si="1570"/>
        <v>0</v>
      </c>
      <c r="CM209" s="35"/>
      <c r="CN209" s="35">
        <f t="shared" si="1571"/>
        <v>0</v>
      </c>
      <c r="CO209" s="35"/>
      <c r="CP209" s="35">
        <f t="shared" si="1572"/>
        <v>0</v>
      </c>
      <c r="CQ209" s="35"/>
      <c r="CR209" s="35">
        <f t="shared" si="1573"/>
        <v>0</v>
      </c>
      <c r="CS209" s="46"/>
      <c r="CT209" s="35">
        <f t="shared" si="1574"/>
        <v>0</v>
      </c>
      <c r="CU209" s="29"/>
      <c r="CW209" s="11"/>
    </row>
    <row r="210" spans="1:101" hidden="1" x14ac:dyDescent="0.3">
      <c r="A210" s="1"/>
      <c r="B210" s="59" t="s">
        <v>5</v>
      </c>
      <c r="C210" s="59"/>
      <c r="D210" s="34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78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46"/>
      <c r="AP210" s="35"/>
      <c r="AQ210" s="35"/>
      <c r="AR210" s="35"/>
      <c r="AS210" s="35"/>
      <c r="AT210" s="35"/>
      <c r="AU210" s="35"/>
      <c r="AV210" s="35"/>
      <c r="AW210" s="35"/>
      <c r="AX210" s="35"/>
      <c r="AY210" s="35"/>
      <c r="AZ210" s="35"/>
      <c r="BA210" s="35"/>
      <c r="BB210" s="35"/>
      <c r="BC210" s="35"/>
      <c r="BD210" s="35"/>
      <c r="BE210" s="35"/>
      <c r="BF210" s="35"/>
      <c r="BG210" s="35"/>
      <c r="BH210" s="35"/>
      <c r="BI210" s="35"/>
      <c r="BJ210" s="35"/>
      <c r="BK210" s="35"/>
      <c r="BL210" s="35"/>
      <c r="BM210" s="35"/>
      <c r="BN210" s="35"/>
      <c r="BO210" s="35"/>
      <c r="BP210" s="35"/>
      <c r="BQ210" s="35"/>
      <c r="BR210" s="35"/>
      <c r="BS210" s="35"/>
      <c r="BT210" s="46"/>
      <c r="BU210" s="35"/>
      <c r="BV210" s="35"/>
      <c r="BW210" s="35"/>
      <c r="BX210" s="35"/>
      <c r="BY210" s="35"/>
      <c r="BZ210" s="35"/>
      <c r="CA210" s="35"/>
      <c r="CB210" s="35"/>
      <c r="CC210" s="35"/>
      <c r="CD210" s="35"/>
      <c r="CE210" s="35"/>
      <c r="CF210" s="35"/>
      <c r="CG210" s="35"/>
      <c r="CH210" s="35"/>
      <c r="CI210" s="35"/>
      <c r="CJ210" s="35"/>
      <c r="CK210" s="35"/>
      <c r="CL210" s="35"/>
      <c r="CM210" s="35"/>
      <c r="CN210" s="35"/>
      <c r="CO210" s="35"/>
      <c r="CP210" s="35"/>
      <c r="CQ210" s="35"/>
      <c r="CR210" s="35"/>
      <c r="CS210" s="46"/>
      <c r="CT210" s="35"/>
      <c r="CU210" s="29"/>
      <c r="CV210" s="23" t="s">
        <v>49</v>
      </c>
      <c r="CW210" s="11"/>
    </row>
    <row r="211" spans="1:101" hidden="1" x14ac:dyDescent="0.3">
      <c r="A211" s="1"/>
      <c r="B211" s="59" t="s">
        <v>6</v>
      </c>
      <c r="C211" s="59"/>
      <c r="D211" s="34"/>
      <c r="E211" s="35"/>
      <c r="F211" s="35"/>
      <c r="G211" s="35">
        <v>13812.6</v>
      </c>
      <c r="H211" s="35">
        <f t="shared" ref="H211:H212" si="1575">F211+G211</f>
        <v>13812.6</v>
      </c>
      <c r="I211" s="35"/>
      <c r="J211" s="35">
        <f t="shared" ref="J211:J212" si="1576">H211+I211</f>
        <v>13812.6</v>
      </c>
      <c r="K211" s="35"/>
      <c r="L211" s="35">
        <f t="shared" ref="L211:L212" si="1577">J211+K211</f>
        <v>13812.6</v>
      </c>
      <c r="M211" s="35"/>
      <c r="N211" s="35">
        <f t="shared" ref="N211:N221" si="1578">L211+M211</f>
        <v>13812.6</v>
      </c>
      <c r="O211" s="78"/>
      <c r="P211" s="35">
        <f t="shared" ref="P211:P221" si="1579">N211+O211</f>
        <v>13812.6</v>
      </c>
      <c r="Q211" s="35"/>
      <c r="R211" s="35">
        <f t="shared" ref="R211:R221" si="1580">P211+Q211</f>
        <v>13812.6</v>
      </c>
      <c r="S211" s="35"/>
      <c r="T211" s="35">
        <f t="shared" ref="T211:T221" si="1581">R211+S211</f>
        <v>13812.6</v>
      </c>
      <c r="U211" s="35"/>
      <c r="V211" s="35">
        <f t="shared" ref="V211:V221" si="1582">T211+U211</f>
        <v>13812.6</v>
      </c>
      <c r="W211" s="35"/>
      <c r="X211" s="35">
        <f t="shared" ref="X211:X221" si="1583">V211+W211</f>
        <v>13812.6</v>
      </c>
      <c r="Y211" s="35"/>
      <c r="Z211" s="35">
        <f t="shared" ref="Z211:Z221" si="1584">X211+Y211</f>
        <v>13812.6</v>
      </c>
      <c r="AA211" s="35"/>
      <c r="AB211" s="35">
        <f t="shared" ref="AB211:AB221" si="1585">Z211+AA211</f>
        <v>13812.6</v>
      </c>
      <c r="AC211" s="35"/>
      <c r="AD211" s="35">
        <f t="shared" ref="AD211:AD221" si="1586">AB211+AC211</f>
        <v>13812.6</v>
      </c>
      <c r="AE211" s="35"/>
      <c r="AF211" s="35">
        <f t="shared" ref="AF211:AF221" si="1587">AD211+AE211</f>
        <v>13812.6</v>
      </c>
      <c r="AG211" s="35"/>
      <c r="AH211" s="35">
        <f t="shared" ref="AH211:AH221" si="1588">AF211+AG211</f>
        <v>13812.6</v>
      </c>
      <c r="AI211" s="35"/>
      <c r="AJ211" s="35">
        <f t="shared" ref="AJ211:AJ221" si="1589">AH211+AI211</f>
        <v>13812.6</v>
      </c>
      <c r="AK211" s="35"/>
      <c r="AL211" s="35">
        <f t="shared" ref="AL211:AL221" si="1590">AJ211+AK211</f>
        <v>13812.6</v>
      </c>
      <c r="AM211" s="35"/>
      <c r="AN211" s="35">
        <f t="shared" ref="AN211:AN221" si="1591">AL211+AM211</f>
        <v>13812.6</v>
      </c>
      <c r="AO211" s="46"/>
      <c r="AP211" s="35">
        <f t="shared" ref="AP211:AP221" si="1592">AN211+AO211</f>
        <v>13812.6</v>
      </c>
      <c r="AQ211" s="35"/>
      <c r="AR211" s="35"/>
      <c r="AS211" s="35"/>
      <c r="AT211" s="35"/>
      <c r="AU211" s="35"/>
      <c r="AV211" s="35"/>
      <c r="AW211" s="35"/>
      <c r="AX211" s="35"/>
      <c r="AY211" s="35">
        <f t="shared" si="1552"/>
        <v>0</v>
      </c>
      <c r="AZ211" s="35"/>
      <c r="BA211" s="35">
        <f t="shared" ref="BA211:BA221" si="1593">AY211+AZ211</f>
        <v>0</v>
      </c>
      <c r="BB211" s="35"/>
      <c r="BC211" s="35">
        <f t="shared" ref="BC211:BC219" si="1594">BA211+BB211</f>
        <v>0</v>
      </c>
      <c r="BD211" s="35"/>
      <c r="BE211" s="35">
        <f t="shared" ref="BE211:BE219" si="1595">BC211+BD211</f>
        <v>0</v>
      </c>
      <c r="BF211" s="35"/>
      <c r="BG211" s="35">
        <f t="shared" ref="BG211:BG219" si="1596">BE211+BF211</f>
        <v>0</v>
      </c>
      <c r="BH211" s="35"/>
      <c r="BI211" s="35">
        <f t="shared" ref="BI211:BI219" si="1597">BG211+BH211</f>
        <v>0</v>
      </c>
      <c r="BJ211" s="35"/>
      <c r="BK211" s="35">
        <f t="shared" ref="BK211:BK219" si="1598">BI211+BJ211</f>
        <v>0</v>
      </c>
      <c r="BL211" s="35"/>
      <c r="BM211" s="35">
        <f t="shared" ref="BM211:BM219" si="1599">BK211+BL211</f>
        <v>0</v>
      </c>
      <c r="BN211" s="35"/>
      <c r="BO211" s="35">
        <f t="shared" ref="BO211:BO219" si="1600">BM211+BN211</f>
        <v>0</v>
      </c>
      <c r="BP211" s="35"/>
      <c r="BQ211" s="35">
        <f t="shared" ref="BQ211:BQ219" si="1601">BO211+BP211</f>
        <v>0</v>
      </c>
      <c r="BR211" s="35"/>
      <c r="BS211" s="35">
        <f t="shared" ref="BS211:BS219" si="1602">BQ211+BR211</f>
        <v>0</v>
      </c>
      <c r="BT211" s="46"/>
      <c r="BU211" s="35">
        <f t="shared" ref="BU211:BU219" si="1603">BS211+BT211</f>
        <v>0</v>
      </c>
      <c r="BV211" s="35"/>
      <c r="BW211" s="35"/>
      <c r="BX211" s="35"/>
      <c r="BY211" s="35"/>
      <c r="BZ211" s="35"/>
      <c r="CA211" s="35"/>
      <c r="CB211" s="35"/>
      <c r="CC211" s="35"/>
      <c r="CD211" s="35">
        <f t="shared" si="1566"/>
        <v>0</v>
      </c>
      <c r="CE211" s="35"/>
      <c r="CF211" s="35">
        <f t="shared" ref="CF211:CF221" si="1604">CD211+CE211</f>
        <v>0</v>
      </c>
      <c r="CG211" s="35"/>
      <c r="CH211" s="35">
        <f t="shared" ref="CH211:CH221" si="1605">CF211+CG211</f>
        <v>0</v>
      </c>
      <c r="CI211" s="35"/>
      <c r="CJ211" s="35">
        <f t="shared" ref="CJ211:CJ221" si="1606">CH211+CI211</f>
        <v>0</v>
      </c>
      <c r="CK211" s="35"/>
      <c r="CL211" s="35">
        <f t="shared" ref="CL211:CL221" si="1607">CJ211+CK211</f>
        <v>0</v>
      </c>
      <c r="CM211" s="35"/>
      <c r="CN211" s="35">
        <f t="shared" ref="CN211:CN221" si="1608">CL211+CM211</f>
        <v>0</v>
      </c>
      <c r="CO211" s="35"/>
      <c r="CP211" s="35">
        <f t="shared" ref="CP211:CP221" si="1609">CN211+CO211</f>
        <v>0</v>
      </c>
      <c r="CQ211" s="35"/>
      <c r="CR211" s="35">
        <f t="shared" ref="CR211:CR221" si="1610">CP211+CQ211</f>
        <v>0</v>
      </c>
      <c r="CS211" s="46"/>
      <c r="CT211" s="35">
        <f t="shared" ref="CT211:CT221" si="1611">CR211+CS211</f>
        <v>0</v>
      </c>
      <c r="CU211" s="29" t="s">
        <v>310</v>
      </c>
      <c r="CV211" s="23" t="s">
        <v>49</v>
      </c>
      <c r="CW211" s="11"/>
    </row>
    <row r="212" spans="1:101" hidden="1" x14ac:dyDescent="0.3">
      <c r="A212" s="1"/>
      <c r="B212" s="59" t="s">
        <v>20</v>
      </c>
      <c r="C212" s="59"/>
      <c r="D212" s="34"/>
      <c r="E212" s="35"/>
      <c r="F212" s="35"/>
      <c r="G212" s="35"/>
      <c r="H212" s="35">
        <f t="shared" si="1575"/>
        <v>0</v>
      </c>
      <c r="I212" s="35"/>
      <c r="J212" s="35">
        <f t="shared" si="1576"/>
        <v>0</v>
      </c>
      <c r="K212" s="35"/>
      <c r="L212" s="35">
        <f t="shared" si="1577"/>
        <v>0</v>
      </c>
      <c r="M212" s="35"/>
      <c r="N212" s="35">
        <f t="shared" si="1578"/>
        <v>0</v>
      </c>
      <c r="O212" s="78"/>
      <c r="P212" s="35">
        <f t="shared" si="1579"/>
        <v>0</v>
      </c>
      <c r="Q212" s="35"/>
      <c r="R212" s="35">
        <f t="shared" si="1580"/>
        <v>0</v>
      </c>
      <c r="S212" s="35"/>
      <c r="T212" s="35">
        <f t="shared" si="1581"/>
        <v>0</v>
      </c>
      <c r="U212" s="35"/>
      <c r="V212" s="35">
        <f t="shared" si="1582"/>
        <v>0</v>
      </c>
      <c r="W212" s="35"/>
      <c r="X212" s="35">
        <f t="shared" si="1583"/>
        <v>0</v>
      </c>
      <c r="Y212" s="35"/>
      <c r="Z212" s="35">
        <f t="shared" si="1584"/>
        <v>0</v>
      </c>
      <c r="AA212" s="35"/>
      <c r="AB212" s="35">
        <f t="shared" si="1585"/>
        <v>0</v>
      </c>
      <c r="AC212" s="35"/>
      <c r="AD212" s="35">
        <f t="shared" si="1586"/>
        <v>0</v>
      </c>
      <c r="AE212" s="35"/>
      <c r="AF212" s="35">
        <f t="shared" si="1587"/>
        <v>0</v>
      </c>
      <c r="AG212" s="35"/>
      <c r="AH212" s="35">
        <f t="shared" si="1588"/>
        <v>0</v>
      </c>
      <c r="AI212" s="35"/>
      <c r="AJ212" s="35">
        <f t="shared" si="1589"/>
        <v>0</v>
      </c>
      <c r="AK212" s="35"/>
      <c r="AL212" s="35">
        <f t="shared" si="1590"/>
        <v>0</v>
      </c>
      <c r="AM212" s="35"/>
      <c r="AN212" s="35">
        <f t="shared" si="1591"/>
        <v>0</v>
      </c>
      <c r="AO212" s="46"/>
      <c r="AP212" s="35">
        <f t="shared" si="1592"/>
        <v>0</v>
      </c>
      <c r="AQ212" s="35"/>
      <c r="AR212" s="35"/>
      <c r="AS212" s="35"/>
      <c r="AT212" s="35"/>
      <c r="AU212" s="35"/>
      <c r="AV212" s="35"/>
      <c r="AW212" s="35"/>
      <c r="AX212" s="35"/>
      <c r="AY212" s="35">
        <f t="shared" si="1552"/>
        <v>0</v>
      </c>
      <c r="AZ212" s="35"/>
      <c r="BA212" s="35">
        <f t="shared" si="1593"/>
        <v>0</v>
      </c>
      <c r="BB212" s="35"/>
      <c r="BC212" s="35">
        <f t="shared" si="1594"/>
        <v>0</v>
      </c>
      <c r="BD212" s="35"/>
      <c r="BE212" s="35">
        <f t="shared" si="1595"/>
        <v>0</v>
      </c>
      <c r="BF212" s="35"/>
      <c r="BG212" s="35">
        <f t="shared" si="1596"/>
        <v>0</v>
      </c>
      <c r="BH212" s="35"/>
      <c r="BI212" s="35">
        <f t="shared" si="1597"/>
        <v>0</v>
      </c>
      <c r="BJ212" s="35"/>
      <c r="BK212" s="35">
        <f t="shared" si="1598"/>
        <v>0</v>
      </c>
      <c r="BL212" s="35"/>
      <c r="BM212" s="35">
        <f t="shared" si="1599"/>
        <v>0</v>
      </c>
      <c r="BN212" s="35"/>
      <c r="BO212" s="35">
        <f t="shared" si="1600"/>
        <v>0</v>
      </c>
      <c r="BP212" s="35"/>
      <c r="BQ212" s="35">
        <f t="shared" si="1601"/>
        <v>0</v>
      </c>
      <c r="BR212" s="35"/>
      <c r="BS212" s="35">
        <f t="shared" si="1602"/>
        <v>0</v>
      </c>
      <c r="BT212" s="46"/>
      <c r="BU212" s="35">
        <f t="shared" si="1603"/>
        <v>0</v>
      </c>
      <c r="BV212" s="35"/>
      <c r="BW212" s="35"/>
      <c r="BX212" s="35"/>
      <c r="BY212" s="35"/>
      <c r="BZ212" s="35"/>
      <c r="CA212" s="35"/>
      <c r="CB212" s="35"/>
      <c r="CC212" s="35"/>
      <c r="CD212" s="35">
        <f t="shared" si="1566"/>
        <v>0</v>
      </c>
      <c r="CE212" s="35"/>
      <c r="CF212" s="35">
        <f t="shared" si="1604"/>
        <v>0</v>
      </c>
      <c r="CG212" s="35"/>
      <c r="CH212" s="35">
        <f t="shared" si="1605"/>
        <v>0</v>
      </c>
      <c r="CI212" s="35"/>
      <c r="CJ212" s="35">
        <f t="shared" si="1606"/>
        <v>0</v>
      </c>
      <c r="CK212" s="35"/>
      <c r="CL212" s="35">
        <f t="shared" si="1607"/>
        <v>0</v>
      </c>
      <c r="CM212" s="35"/>
      <c r="CN212" s="35">
        <f t="shared" si="1608"/>
        <v>0</v>
      </c>
      <c r="CO212" s="35"/>
      <c r="CP212" s="35">
        <f t="shared" si="1609"/>
        <v>0</v>
      </c>
      <c r="CQ212" s="35"/>
      <c r="CR212" s="35">
        <f t="shared" si="1610"/>
        <v>0</v>
      </c>
      <c r="CS212" s="46"/>
      <c r="CT212" s="35">
        <f t="shared" si="1611"/>
        <v>0</v>
      </c>
      <c r="CU212" s="29" t="s">
        <v>275</v>
      </c>
      <c r="CV212" s="23" t="s">
        <v>49</v>
      </c>
      <c r="CW212" s="11"/>
    </row>
    <row r="213" spans="1:101" ht="56.25" x14ac:dyDescent="0.3">
      <c r="A213" s="1" t="s">
        <v>181</v>
      </c>
      <c r="B213" s="59" t="s">
        <v>350</v>
      </c>
      <c r="C213" s="59" t="s">
        <v>106</v>
      </c>
      <c r="D213" s="34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78"/>
      <c r="P213" s="35"/>
      <c r="Q213" s="35"/>
      <c r="R213" s="35"/>
      <c r="S213" s="35">
        <v>15502.397999999999</v>
      </c>
      <c r="T213" s="35">
        <f t="shared" si="1581"/>
        <v>15502.397999999999</v>
      </c>
      <c r="U213" s="35"/>
      <c r="V213" s="35">
        <f t="shared" si="1582"/>
        <v>15502.397999999999</v>
      </c>
      <c r="W213" s="35"/>
      <c r="X213" s="35">
        <f t="shared" si="1583"/>
        <v>15502.397999999999</v>
      </c>
      <c r="Y213" s="35"/>
      <c r="Z213" s="35">
        <f t="shared" si="1584"/>
        <v>15502.397999999999</v>
      </c>
      <c r="AA213" s="35"/>
      <c r="AB213" s="35">
        <f t="shared" si="1585"/>
        <v>15502.397999999999</v>
      </c>
      <c r="AC213" s="35"/>
      <c r="AD213" s="35">
        <f t="shared" si="1586"/>
        <v>15502.397999999999</v>
      </c>
      <c r="AE213" s="35"/>
      <c r="AF213" s="35">
        <f t="shared" si="1587"/>
        <v>15502.397999999999</v>
      </c>
      <c r="AG213" s="35"/>
      <c r="AH213" s="35">
        <f t="shared" si="1588"/>
        <v>15502.397999999999</v>
      </c>
      <c r="AI213" s="35"/>
      <c r="AJ213" s="35">
        <f t="shared" si="1589"/>
        <v>15502.397999999999</v>
      </c>
      <c r="AK213" s="35"/>
      <c r="AL213" s="35">
        <f t="shared" si="1590"/>
        <v>15502.397999999999</v>
      </c>
      <c r="AM213" s="35"/>
      <c r="AN213" s="35">
        <f t="shared" si="1591"/>
        <v>15502.397999999999</v>
      </c>
      <c r="AO213" s="46"/>
      <c r="AP213" s="35">
        <f t="shared" si="1592"/>
        <v>15502.397999999999</v>
      </c>
      <c r="AQ213" s="35"/>
      <c r="AR213" s="35"/>
      <c r="AS213" s="35"/>
      <c r="AT213" s="35"/>
      <c r="AU213" s="35"/>
      <c r="AV213" s="35"/>
      <c r="AW213" s="35"/>
      <c r="AX213" s="35"/>
      <c r="AY213" s="35"/>
      <c r="AZ213" s="35"/>
      <c r="BA213" s="35"/>
      <c r="BB213" s="35"/>
      <c r="BC213" s="35">
        <f t="shared" si="1594"/>
        <v>0</v>
      </c>
      <c r="BD213" s="35"/>
      <c r="BE213" s="35">
        <f t="shared" si="1595"/>
        <v>0</v>
      </c>
      <c r="BF213" s="35"/>
      <c r="BG213" s="35">
        <f t="shared" si="1596"/>
        <v>0</v>
      </c>
      <c r="BH213" s="35"/>
      <c r="BI213" s="35">
        <f t="shared" si="1597"/>
        <v>0</v>
      </c>
      <c r="BJ213" s="35"/>
      <c r="BK213" s="35">
        <f t="shared" si="1598"/>
        <v>0</v>
      </c>
      <c r="BL213" s="35"/>
      <c r="BM213" s="35">
        <f t="shared" si="1599"/>
        <v>0</v>
      </c>
      <c r="BN213" s="35"/>
      <c r="BO213" s="35">
        <f t="shared" si="1600"/>
        <v>0</v>
      </c>
      <c r="BP213" s="35"/>
      <c r="BQ213" s="35">
        <f t="shared" si="1601"/>
        <v>0</v>
      </c>
      <c r="BR213" s="35"/>
      <c r="BS213" s="35">
        <f t="shared" si="1602"/>
        <v>0</v>
      </c>
      <c r="BT213" s="46"/>
      <c r="BU213" s="35">
        <f t="shared" si="1603"/>
        <v>0</v>
      </c>
      <c r="BV213" s="35"/>
      <c r="BW213" s="35"/>
      <c r="BX213" s="35"/>
      <c r="BY213" s="35"/>
      <c r="BZ213" s="35"/>
      <c r="CA213" s="35"/>
      <c r="CB213" s="35"/>
      <c r="CC213" s="35"/>
      <c r="CD213" s="35"/>
      <c r="CE213" s="35"/>
      <c r="CF213" s="35"/>
      <c r="CG213" s="35"/>
      <c r="CH213" s="35">
        <f t="shared" si="1605"/>
        <v>0</v>
      </c>
      <c r="CI213" s="35"/>
      <c r="CJ213" s="35">
        <f t="shared" si="1606"/>
        <v>0</v>
      </c>
      <c r="CK213" s="35"/>
      <c r="CL213" s="35">
        <f t="shared" si="1607"/>
        <v>0</v>
      </c>
      <c r="CM213" s="35"/>
      <c r="CN213" s="35">
        <f t="shared" si="1608"/>
        <v>0</v>
      </c>
      <c r="CO213" s="35"/>
      <c r="CP213" s="35">
        <f t="shared" si="1609"/>
        <v>0</v>
      </c>
      <c r="CQ213" s="35"/>
      <c r="CR213" s="35">
        <f t="shared" si="1610"/>
        <v>0</v>
      </c>
      <c r="CS213" s="46"/>
      <c r="CT213" s="35">
        <f t="shared" si="1611"/>
        <v>0</v>
      </c>
      <c r="CU213" s="82">
        <v>2010142250</v>
      </c>
      <c r="CW213" s="11"/>
    </row>
    <row r="214" spans="1:101" ht="56.25" x14ac:dyDescent="0.3">
      <c r="A214" s="1" t="s">
        <v>182</v>
      </c>
      <c r="B214" s="59" t="s">
        <v>390</v>
      </c>
      <c r="C214" s="59" t="s">
        <v>106</v>
      </c>
      <c r="D214" s="34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78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46">
        <v>81322.130999999994</v>
      </c>
      <c r="AP214" s="35">
        <f t="shared" si="1592"/>
        <v>81322.130999999994</v>
      </c>
      <c r="AQ214" s="35"/>
      <c r="AR214" s="35"/>
      <c r="AS214" s="35"/>
      <c r="AT214" s="35"/>
      <c r="AU214" s="35"/>
      <c r="AV214" s="35"/>
      <c r="AW214" s="35"/>
      <c r="AX214" s="35"/>
      <c r="AY214" s="35"/>
      <c r="AZ214" s="35"/>
      <c r="BA214" s="35"/>
      <c r="BB214" s="35"/>
      <c r="BC214" s="35"/>
      <c r="BD214" s="35"/>
      <c r="BE214" s="35"/>
      <c r="BF214" s="35"/>
      <c r="BG214" s="35"/>
      <c r="BH214" s="35"/>
      <c r="BI214" s="35"/>
      <c r="BJ214" s="35"/>
      <c r="BK214" s="35"/>
      <c r="BL214" s="35"/>
      <c r="BM214" s="35"/>
      <c r="BN214" s="35"/>
      <c r="BO214" s="35"/>
      <c r="BP214" s="35"/>
      <c r="BQ214" s="35"/>
      <c r="BR214" s="35"/>
      <c r="BS214" s="35"/>
      <c r="BT214" s="46"/>
      <c r="BU214" s="35">
        <f t="shared" si="1603"/>
        <v>0</v>
      </c>
      <c r="BV214" s="35"/>
      <c r="BW214" s="35"/>
      <c r="BX214" s="35"/>
      <c r="BY214" s="35"/>
      <c r="BZ214" s="35"/>
      <c r="CA214" s="35"/>
      <c r="CB214" s="35"/>
      <c r="CC214" s="35"/>
      <c r="CD214" s="35"/>
      <c r="CE214" s="35"/>
      <c r="CF214" s="35"/>
      <c r="CG214" s="35"/>
      <c r="CH214" s="35"/>
      <c r="CI214" s="35"/>
      <c r="CJ214" s="35"/>
      <c r="CK214" s="35"/>
      <c r="CL214" s="35"/>
      <c r="CM214" s="35"/>
      <c r="CN214" s="35"/>
      <c r="CO214" s="35"/>
      <c r="CP214" s="35"/>
      <c r="CQ214" s="35"/>
      <c r="CR214" s="35"/>
      <c r="CS214" s="46"/>
      <c r="CT214" s="35">
        <f t="shared" si="1611"/>
        <v>0</v>
      </c>
      <c r="CU214" s="82" t="s">
        <v>391</v>
      </c>
      <c r="CW214" s="11"/>
    </row>
    <row r="215" spans="1:101" x14ac:dyDescent="0.3">
      <c r="A215" s="1"/>
      <c r="B215" s="59" t="s">
        <v>363</v>
      </c>
      <c r="C215" s="59"/>
      <c r="D215" s="36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>
        <f>W216</f>
        <v>0</v>
      </c>
      <c r="X215" s="37">
        <f t="shared" si="1583"/>
        <v>0</v>
      </c>
      <c r="Y215" s="37">
        <f>Y216</f>
        <v>0</v>
      </c>
      <c r="Z215" s="37">
        <f t="shared" si="1584"/>
        <v>0</v>
      </c>
      <c r="AA215" s="37">
        <f>AA216</f>
        <v>0</v>
      </c>
      <c r="AB215" s="37">
        <f t="shared" si="1585"/>
        <v>0</v>
      </c>
      <c r="AC215" s="37">
        <f>AC216</f>
        <v>0</v>
      </c>
      <c r="AD215" s="37">
        <f t="shared" si="1586"/>
        <v>0</v>
      </c>
      <c r="AE215" s="37">
        <f>AE216</f>
        <v>0</v>
      </c>
      <c r="AF215" s="37">
        <f t="shared" si="1587"/>
        <v>0</v>
      </c>
      <c r="AG215" s="37">
        <f>AG216</f>
        <v>0</v>
      </c>
      <c r="AH215" s="37">
        <f t="shared" si="1588"/>
        <v>0</v>
      </c>
      <c r="AI215" s="37">
        <f>AI216</f>
        <v>0</v>
      </c>
      <c r="AJ215" s="37">
        <f t="shared" si="1589"/>
        <v>0</v>
      </c>
      <c r="AK215" s="37">
        <f>AK216</f>
        <v>0</v>
      </c>
      <c r="AL215" s="37">
        <f t="shared" si="1590"/>
        <v>0</v>
      </c>
      <c r="AM215" s="37">
        <f>AM216</f>
        <v>0</v>
      </c>
      <c r="AN215" s="37">
        <f t="shared" si="1591"/>
        <v>0</v>
      </c>
      <c r="AO215" s="37">
        <f>AO216</f>
        <v>0</v>
      </c>
      <c r="AP215" s="35">
        <f t="shared" si="1592"/>
        <v>0</v>
      </c>
      <c r="AQ215" s="37"/>
      <c r="AR215" s="37"/>
      <c r="AS215" s="37"/>
      <c r="AT215" s="37"/>
      <c r="AU215" s="37"/>
      <c r="AV215" s="37"/>
      <c r="AW215" s="37"/>
      <c r="AX215" s="37"/>
      <c r="AY215" s="37"/>
      <c r="AZ215" s="37"/>
      <c r="BA215" s="37"/>
      <c r="BB215" s="37"/>
      <c r="BC215" s="37"/>
      <c r="BD215" s="37">
        <f>BD216</f>
        <v>30051.151999999998</v>
      </c>
      <c r="BE215" s="37">
        <f t="shared" si="1595"/>
        <v>30051.151999999998</v>
      </c>
      <c r="BF215" s="37">
        <f>BF216</f>
        <v>0</v>
      </c>
      <c r="BG215" s="37">
        <f t="shared" si="1596"/>
        <v>30051.151999999998</v>
      </c>
      <c r="BH215" s="37">
        <f>BH216</f>
        <v>0</v>
      </c>
      <c r="BI215" s="37">
        <f t="shared" si="1597"/>
        <v>30051.151999999998</v>
      </c>
      <c r="BJ215" s="37">
        <f>BJ216</f>
        <v>0</v>
      </c>
      <c r="BK215" s="37">
        <f t="shared" si="1598"/>
        <v>30051.151999999998</v>
      </c>
      <c r="BL215" s="37">
        <f>BL216</f>
        <v>0</v>
      </c>
      <c r="BM215" s="37">
        <f t="shared" si="1599"/>
        <v>30051.151999999998</v>
      </c>
      <c r="BN215" s="37">
        <f>BN216</f>
        <v>0</v>
      </c>
      <c r="BO215" s="37">
        <f t="shared" si="1600"/>
        <v>30051.151999999998</v>
      </c>
      <c r="BP215" s="37">
        <f>BP216</f>
        <v>0</v>
      </c>
      <c r="BQ215" s="37">
        <f t="shared" si="1601"/>
        <v>30051.151999999998</v>
      </c>
      <c r="BR215" s="37">
        <f>BR216</f>
        <v>0</v>
      </c>
      <c r="BS215" s="37">
        <f t="shared" si="1602"/>
        <v>30051.151999999998</v>
      </c>
      <c r="BT215" s="37">
        <f>BT216</f>
        <v>0</v>
      </c>
      <c r="BU215" s="35">
        <f t="shared" si="1603"/>
        <v>30051.151999999998</v>
      </c>
      <c r="BV215" s="37"/>
      <c r="BW215" s="37"/>
      <c r="BX215" s="37"/>
      <c r="BY215" s="37"/>
      <c r="BZ215" s="37"/>
      <c r="CA215" s="37"/>
      <c r="CB215" s="37"/>
      <c r="CC215" s="37"/>
      <c r="CD215" s="37"/>
      <c r="CE215" s="37"/>
      <c r="CF215" s="37"/>
      <c r="CG215" s="37"/>
      <c r="CH215" s="37"/>
      <c r="CI215" s="37">
        <f>CI216</f>
        <v>14989.883</v>
      </c>
      <c r="CJ215" s="37">
        <f t="shared" si="1606"/>
        <v>14989.883</v>
      </c>
      <c r="CK215" s="37">
        <f>CK216</f>
        <v>0</v>
      </c>
      <c r="CL215" s="37">
        <f t="shared" si="1607"/>
        <v>14989.883</v>
      </c>
      <c r="CM215" s="37">
        <f>CM216</f>
        <v>0</v>
      </c>
      <c r="CN215" s="37">
        <f t="shared" si="1608"/>
        <v>14989.883</v>
      </c>
      <c r="CO215" s="37">
        <f>CO216</f>
        <v>0</v>
      </c>
      <c r="CP215" s="37">
        <f t="shared" si="1609"/>
        <v>14989.883</v>
      </c>
      <c r="CQ215" s="37">
        <f>CQ216</f>
        <v>0</v>
      </c>
      <c r="CR215" s="37">
        <f t="shared" si="1610"/>
        <v>14989.883</v>
      </c>
      <c r="CS215" s="37">
        <f>CS216</f>
        <v>0</v>
      </c>
      <c r="CT215" s="35">
        <f t="shared" si="1611"/>
        <v>14989.883</v>
      </c>
      <c r="CU215" s="87"/>
      <c r="CV215" s="24"/>
      <c r="CW215" s="17"/>
    </row>
    <row r="216" spans="1:101" ht="37.5" x14ac:dyDescent="0.3">
      <c r="A216" s="1" t="s">
        <v>183</v>
      </c>
      <c r="B216" s="59" t="s">
        <v>367</v>
      </c>
      <c r="C216" s="59" t="s">
        <v>364</v>
      </c>
      <c r="D216" s="34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78"/>
      <c r="P216" s="35"/>
      <c r="Q216" s="35"/>
      <c r="R216" s="35"/>
      <c r="S216" s="35"/>
      <c r="T216" s="35"/>
      <c r="U216" s="35"/>
      <c r="V216" s="35"/>
      <c r="W216" s="35"/>
      <c r="X216" s="35">
        <f t="shared" si="1583"/>
        <v>0</v>
      </c>
      <c r="Y216" s="35"/>
      <c r="Z216" s="35">
        <f t="shared" si="1584"/>
        <v>0</v>
      </c>
      <c r="AA216" s="35"/>
      <c r="AB216" s="35">
        <f t="shared" si="1585"/>
        <v>0</v>
      </c>
      <c r="AC216" s="35"/>
      <c r="AD216" s="35">
        <f t="shared" si="1586"/>
        <v>0</v>
      </c>
      <c r="AE216" s="35"/>
      <c r="AF216" s="35">
        <f t="shared" si="1587"/>
        <v>0</v>
      </c>
      <c r="AG216" s="35"/>
      <c r="AH216" s="35">
        <f t="shared" si="1588"/>
        <v>0</v>
      </c>
      <c r="AI216" s="35"/>
      <c r="AJ216" s="35">
        <f t="shared" si="1589"/>
        <v>0</v>
      </c>
      <c r="AK216" s="35"/>
      <c r="AL216" s="35">
        <f t="shared" si="1590"/>
        <v>0</v>
      </c>
      <c r="AM216" s="35"/>
      <c r="AN216" s="35">
        <f t="shared" si="1591"/>
        <v>0</v>
      </c>
      <c r="AO216" s="46"/>
      <c r="AP216" s="35">
        <f t="shared" si="1592"/>
        <v>0</v>
      </c>
      <c r="AQ216" s="35"/>
      <c r="AR216" s="35"/>
      <c r="AS216" s="35"/>
      <c r="AT216" s="35"/>
      <c r="AU216" s="35"/>
      <c r="AV216" s="35"/>
      <c r="AW216" s="35"/>
      <c r="AX216" s="35"/>
      <c r="AY216" s="35"/>
      <c r="AZ216" s="35"/>
      <c r="BA216" s="35"/>
      <c r="BB216" s="35"/>
      <c r="BC216" s="35"/>
      <c r="BD216" s="35">
        <v>30051.151999999998</v>
      </c>
      <c r="BE216" s="35">
        <f t="shared" si="1595"/>
        <v>30051.151999999998</v>
      </c>
      <c r="BF216" s="35"/>
      <c r="BG216" s="35">
        <f t="shared" si="1596"/>
        <v>30051.151999999998</v>
      </c>
      <c r="BH216" s="35"/>
      <c r="BI216" s="35">
        <f t="shared" si="1597"/>
        <v>30051.151999999998</v>
      </c>
      <c r="BJ216" s="35"/>
      <c r="BK216" s="35">
        <f t="shared" si="1598"/>
        <v>30051.151999999998</v>
      </c>
      <c r="BL216" s="35"/>
      <c r="BM216" s="35">
        <f t="shared" si="1599"/>
        <v>30051.151999999998</v>
      </c>
      <c r="BN216" s="35"/>
      <c r="BO216" s="35">
        <f t="shared" si="1600"/>
        <v>30051.151999999998</v>
      </c>
      <c r="BP216" s="35"/>
      <c r="BQ216" s="35">
        <f t="shared" si="1601"/>
        <v>30051.151999999998</v>
      </c>
      <c r="BR216" s="35"/>
      <c r="BS216" s="35">
        <f t="shared" si="1602"/>
        <v>30051.151999999998</v>
      </c>
      <c r="BT216" s="46"/>
      <c r="BU216" s="35">
        <f t="shared" si="1603"/>
        <v>30051.151999999998</v>
      </c>
      <c r="BV216" s="35"/>
      <c r="BW216" s="35"/>
      <c r="BX216" s="35"/>
      <c r="BY216" s="35"/>
      <c r="BZ216" s="35"/>
      <c r="CA216" s="35"/>
      <c r="CB216" s="35"/>
      <c r="CC216" s="35"/>
      <c r="CD216" s="35"/>
      <c r="CE216" s="35"/>
      <c r="CF216" s="35"/>
      <c r="CG216" s="35"/>
      <c r="CH216" s="35"/>
      <c r="CI216" s="35">
        <v>14989.883</v>
      </c>
      <c r="CJ216" s="35">
        <f t="shared" si="1606"/>
        <v>14989.883</v>
      </c>
      <c r="CK216" s="35"/>
      <c r="CL216" s="35">
        <f t="shared" si="1607"/>
        <v>14989.883</v>
      </c>
      <c r="CM216" s="35"/>
      <c r="CN216" s="35">
        <f t="shared" si="1608"/>
        <v>14989.883</v>
      </c>
      <c r="CO216" s="35"/>
      <c r="CP216" s="35">
        <f t="shared" si="1609"/>
        <v>14989.883</v>
      </c>
      <c r="CQ216" s="35"/>
      <c r="CR216" s="35">
        <f t="shared" si="1610"/>
        <v>14989.883</v>
      </c>
      <c r="CS216" s="46"/>
      <c r="CT216" s="35">
        <f t="shared" si="1611"/>
        <v>14989.883</v>
      </c>
      <c r="CU216" s="82" t="s">
        <v>365</v>
      </c>
      <c r="CW216" s="11"/>
    </row>
    <row r="217" spans="1:101" x14ac:dyDescent="0.3">
      <c r="A217" s="1"/>
      <c r="B217" s="59" t="s">
        <v>21</v>
      </c>
      <c r="C217" s="10"/>
      <c r="D217" s="37">
        <f>D218+D219</f>
        <v>458741.8</v>
      </c>
      <c r="E217" s="37">
        <f>E218+E219</f>
        <v>0</v>
      </c>
      <c r="F217" s="37">
        <f t="shared" si="1250"/>
        <v>458741.8</v>
      </c>
      <c r="G217" s="37">
        <f>G218+G219</f>
        <v>25643.728999999999</v>
      </c>
      <c r="H217" s="37">
        <f t="shared" si="1532"/>
        <v>484385.52899999998</v>
      </c>
      <c r="I217" s="37">
        <f>I218+I219</f>
        <v>-361.59899999999999</v>
      </c>
      <c r="J217" s="37">
        <f t="shared" ref="J217:J221" si="1612">H217+I217</f>
        <v>484023.93</v>
      </c>
      <c r="K217" s="37">
        <f>K218+K219</f>
        <v>0</v>
      </c>
      <c r="L217" s="37">
        <f t="shared" ref="L217:L221" si="1613">J217+K217</f>
        <v>484023.93</v>
      </c>
      <c r="M217" s="37">
        <f>M218+M219</f>
        <v>0</v>
      </c>
      <c r="N217" s="37">
        <f t="shared" si="1578"/>
        <v>484023.93</v>
      </c>
      <c r="O217" s="37">
        <f>O218+O219+O220</f>
        <v>85000</v>
      </c>
      <c r="P217" s="37">
        <f t="shared" si="1579"/>
        <v>569023.92999999993</v>
      </c>
      <c r="Q217" s="37">
        <f>Q218+Q219+Q220</f>
        <v>0</v>
      </c>
      <c r="R217" s="37">
        <f t="shared" si="1580"/>
        <v>569023.92999999993</v>
      </c>
      <c r="S217" s="37">
        <f>S218+S219+S220</f>
        <v>0</v>
      </c>
      <c r="T217" s="37">
        <f t="shared" si="1581"/>
        <v>569023.92999999993</v>
      </c>
      <c r="U217" s="37">
        <f>U218+U219+U220</f>
        <v>0</v>
      </c>
      <c r="V217" s="37">
        <f t="shared" si="1582"/>
        <v>569023.92999999993</v>
      </c>
      <c r="W217" s="37">
        <f>W218+W219+W220</f>
        <v>0</v>
      </c>
      <c r="X217" s="37">
        <f t="shared" si="1583"/>
        <v>569023.92999999993</v>
      </c>
      <c r="Y217" s="37">
        <f>Y218+Y219+Y220</f>
        <v>-4650</v>
      </c>
      <c r="Z217" s="37">
        <f t="shared" si="1584"/>
        <v>564373.92999999993</v>
      </c>
      <c r="AA217" s="37">
        <f>AA218+AA219+AA220</f>
        <v>-13981.8</v>
      </c>
      <c r="AB217" s="37">
        <f t="shared" si="1585"/>
        <v>550392.12999999989</v>
      </c>
      <c r="AC217" s="37">
        <f>AC218+AC219+AC220</f>
        <v>0</v>
      </c>
      <c r="AD217" s="37">
        <f t="shared" si="1586"/>
        <v>550392.12999999989</v>
      </c>
      <c r="AE217" s="37">
        <f>AE218+AE219+AE220</f>
        <v>0</v>
      </c>
      <c r="AF217" s="37">
        <f t="shared" si="1587"/>
        <v>550392.12999999989</v>
      </c>
      <c r="AG217" s="37">
        <f>AG218+AG219+AG220</f>
        <v>0</v>
      </c>
      <c r="AH217" s="37">
        <f t="shared" si="1588"/>
        <v>550392.12999999989</v>
      </c>
      <c r="AI217" s="37">
        <f>AI218+AI219+AI220</f>
        <v>-4829.9359999999997</v>
      </c>
      <c r="AJ217" s="37">
        <f t="shared" si="1589"/>
        <v>545562.1939999999</v>
      </c>
      <c r="AK217" s="37">
        <f>AK218+AK219+AK220</f>
        <v>0</v>
      </c>
      <c r="AL217" s="37">
        <f t="shared" si="1590"/>
        <v>545562.1939999999</v>
      </c>
      <c r="AM217" s="37">
        <f>AM218+AM219+AM220</f>
        <v>0</v>
      </c>
      <c r="AN217" s="37">
        <f t="shared" si="1591"/>
        <v>545562.1939999999</v>
      </c>
      <c r="AO217" s="37">
        <f>AO218+AO219+AO220</f>
        <v>-5574</v>
      </c>
      <c r="AP217" s="35">
        <f t="shared" si="1592"/>
        <v>539988.1939999999</v>
      </c>
      <c r="AQ217" s="37">
        <f t="shared" ref="AQ217" si="1614">AQ218+AQ219</f>
        <v>0</v>
      </c>
      <c r="AR217" s="37">
        <f t="shared" ref="AR217:AT217" si="1615">AR218+AR219</f>
        <v>0</v>
      </c>
      <c r="AS217" s="37">
        <f t="shared" si="1269"/>
        <v>0</v>
      </c>
      <c r="AT217" s="37">
        <f t="shared" si="1615"/>
        <v>0</v>
      </c>
      <c r="AU217" s="37">
        <f t="shared" si="1550"/>
        <v>0</v>
      </c>
      <c r="AV217" s="37">
        <f t="shared" ref="AV217:AX217" si="1616">AV218+AV219</f>
        <v>0</v>
      </c>
      <c r="AW217" s="37">
        <f t="shared" si="1551"/>
        <v>0</v>
      </c>
      <c r="AX217" s="37">
        <f t="shared" si="1616"/>
        <v>0</v>
      </c>
      <c r="AY217" s="37">
        <f t="shared" si="1552"/>
        <v>0</v>
      </c>
      <c r="AZ217" s="37">
        <f>AZ218+AZ219+AZ220</f>
        <v>0</v>
      </c>
      <c r="BA217" s="37">
        <f t="shared" si="1593"/>
        <v>0</v>
      </c>
      <c r="BB217" s="37">
        <f>BB218+BB219+BB220</f>
        <v>0</v>
      </c>
      <c r="BC217" s="37">
        <f t="shared" si="1594"/>
        <v>0</v>
      </c>
      <c r="BD217" s="37">
        <f>BD218+BD219+BD220</f>
        <v>0</v>
      </c>
      <c r="BE217" s="37">
        <f t="shared" si="1595"/>
        <v>0</v>
      </c>
      <c r="BF217" s="37">
        <f>BF218+BF219+BF220</f>
        <v>0</v>
      </c>
      <c r="BG217" s="37">
        <f t="shared" si="1596"/>
        <v>0</v>
      </c>
      <c r="BH217" s="37">
        <f>BH218+BH219+BH220</f>
        <v>0</v>
      </c>
      <c r="BI217" s="37">
        <f t="shared" si="1597"/>
        <v>0</v>
      </c>
      <c r="BJ217" s="37">
        <f>BJ218+BJ219+BJ220</f>
        <v>0</v>
      </c>
      <c r="BK217" s="37">
        <f t="shared" si="1598"/>
        <v>0</v>
      </c>
      <c r="BL217" s="37">
        <f>BL218+BL219+BL220</f>
        <v>0</v>
      </c>
      <c r="BM217" s="37">
        <f t="shared" si="1599"/>
        <v>0</v>
      </c>
      <c r="BN217" s="37">
        <f>BN218+BN219+BN220</f>
        <v>0</v>
      </c>
      <c r="BO217" s="37">
        <f t="shared" si="1600"/>
        <v>0</v>
      </c>
      <c r="BP217" s="37">
        <f>BP218+BP219+BP220</f>
        <v>0</v>
      </c>
      <c r="BQ217" s="37">
        <f t="shared" si="1601"/>
        <v>0</v>
      </c>
      <c r="BR217" s="37">
        <f>BR218+BR219+BR220</f>
        <v>0</v>
      </c>
      <c r="BS217" s="37">
        <f t="shared" si="1602"/>
        <v>0</v>
      </c>
      <c r="BT217" s="37">
        <f>BT218+BT219+BT220</f>
        <v>0</v>
      </c>
      <c r="BU217" s="35">
        <f t="shared" si="1603"/>
        <v>0</v>
      </c>
      <c r="BV217" s="37">
        <f>BV218+BV219</f>
        <v>0</v>
      </c>
      <c r="BW217" s="37">
        <f>BW218+BW219</f>
        <v>0</v>
      </c>
      <c r="BX217" s="37">
        <f t="shared" si="1284"/>
        <v>0</v>
      </c>
      <c r="BY217" s="37">
        <f>BY218+BY219</f>
        <v>0</v>
      </c>
      <c r="BZ217" s="37">
        <f t="shared" si="1564"/>
        <v>0</v>
      </c>
      <c r="CA217" s="37">
        <f>CA218+CA219</f>
        <v>0</v>
      </c>
      <c r="CB217" s="37">
        <f t="shared" si="1565"/>
        <v>0</v>
      </c>
      <c r="CC217" s="37">
        <f>CC218+CC219</f>
        <v>0</v>
      </c>
      <c r="CD217" s="37">
        <f t="shared" si="1566"/>
        <v>0</v>
      </c>
      <c r="CE217" s="37">
        <f>CE218+CE219+CE220</f>
        <v>0</v>
      </c>
      <c r="CF217" s="37">
        <f t="shared" si="1604"/>
        <v>0</v>
      </c>
      <c r="CG217" s="37">
        <f>CG218+CG219+CG220</f>
        <v>0</v>
      </c>
      <c r="CH217" s="37">
        <f t="shared" si="1605"/>
        <v>0</v>
      </c>
      <c r="CI217" s="37">
        <f>CI218+CI219+CI220</f>
        <v>0</v>
      </c>
      <c r="CJ217" s="37">
        <f t="shared" si="1606"/>
        <v>0</v>
      </c>
      <c r="CK217" s="37">
        <f>CK218+CK219+CK220</f>
        <v>0</v>
      </c>
      <c r="CL217" s="37">
        <f t="shared" si="1607"/>
        <v>0</v>
      </c>
      <c r="CM217" s="37">
        <f>CM218+CM219+CM220</f>
        <v>0</v>
      </c>
      <c r="CN217" s="37">
        <f t="shared" si="1608"/>
        <v>0</v>
      </c>
      <c r="CO217" s="37">
        <f>CO218+CO219+CO220</f>
        <v>0</v>
      </c>
      <c r="CP217" s="37">
        <f t="shared" si="1609"/>
        <v>0</v>
      </c>
      <c r="CQ217" s="37">
        <f>CQ218+CQ219+CQ220</f>
        <v>0</v>
      </c>
      <c r="CR217" s="37">
        <f t="shared" si="1610"/>
        <v>0</v>
      </c>
      <c r="CS217" s="37">
        <f>CS218+CS219+CS220</f>
        <v>0</v>
      </c>
      <c r="CT217" s="35">
        <f t="shared" si="1611"/>
        <v>0</v>
      </c>
      <c r="CU217" s="31"/>
      <c r="CV217" s="24"/>
      <c r="CW217" s="17"/>
    </row>
    <row r="218" spans="1:101" ht="56.25" x14ac:dyDescent="0.3">
      <c r="A218" s="133" t="s">
        <v>184</v>
      </c>
      <c r="B218" s="137" t="s">
        <v>126</v>
      </c>
      <c r="C218" s="6" t="s">
        <v>32</v>
      </c>
      <c r="D218" s="35">
        <v>444760</v>
      </c>
      <c r="E218" s="35"/>
      <c r="F218" s="35">
        <f t="shared" si="1250"/>
        <v>444760</v>
      </c>
      <c r="G218" s="35">
        <f>25282.13+361.599</f>
        <v>25643.728999999999</v>
      </c>
      <c r="H218" s="35">
        <f t="shared" si="1532"/>
        <v>470403.72899999999</v>
      </c>
      <c r="I218" s="35">
        <v>-361.59899999999999</v>
      </c>
      <c r="J218" s="35">
        <f t="shared" si="1612"/>
        <v>470042.13</v>
      </c>
      <c r="K218" s="35"/>
      <c r="L218" s="35">
        <f t="shared" si="1613"/>
        <v>470042.13</v>
      </c>
      <c r="M218" s="35"/>
      <c r="N218" s="35">
        <f t="shared" si="1578"/>
        <v>470042.13</v>
      </c>
      <c r="O218" s="78"/>
      <c r="P218" s="35">
        <f t="shared" si="1579"/>
        <v>470042.13</v>
      </c>
      <c r="Q218" s="35"/>
      <c r="R218" s="35">
        <f t="shared" si="1580"/>
        <v>470042.13</v>
      </c>
      <c r="S218" s="35"/>
      <c r="T218" s="35">
        <f t="shared" si="1581"/>
        <v>470042.13</v>
      </c>
      <c r="U218" s="35"/>
      <c r="V218" s="35">
        <f t="shared" si="1582"/>
        <v>470042.13</v>
      </c>
      <c r="W218" s="35"/>
      <c r="X218" s="35">
        <f t="shared" si="1583"/>
        <v>470042.13</v>
      </c>
      <c r="Y218" s="35"/>
      <c r="Z218" s="35">
        <f t="shared" si="1584"/>
        <v>470042.13</v>
      </c>
      <c r="AA218" s="35"/>
      <c r="AB218" s="35">
        <f t="shared" si="1585"/>
        <v>470042.13</v>
      </c>
      <c r="AC218" s="35"/>
      <c r="AD218" s="35">
        <f t="shared" si="1586"/>
        <v>470042.13</v>
      </c>
      <c r="AE218" s="35"/>
      <c r="AF218" s="35">
        <f t="shared" si="1587"/>
        <v>470042.13</v>
      </c>
      <c r="AG218" s="35"/>
      <c r="AH218" s="35">
        <f t="shared" si="1588"/>
        <v>470042.13</v>
      </c>
      <c r="AI218" s="35">
        <v>-4829.9359999999997</v>
      </c>
      <c r="AJ218" s="35">
        <f t="shared" si="1589"/>
        <v>465212.19400000002</v>
      </c>
      <c r="AK218" s="35"/>
      <c r="AL218" s="35">
        <f t="shared" si="1590"/>
        <v>465212.19400000002</v>
      </c>
      <c r="AM218" s="35"/>
      <c r="AN218" s="35">
        <f t="shared" si="1591"/>
        <v>465212.19400000002</v>
      </c>
      <c r="AO218" s="46"/>
      <c r="AP218" s="35">
        <f t="shared" si="1592"/>
        <v>465212.19400000002</v>
      </c>
      <c r="AQ218" s="35">
        <v>0</v>
      </c>
      <c r="AR218" s="35"/>
      <c r="AS218" s="35">
        <f t="shared" si="1269"/>
        <v>0</v>
      </c>
      <c r="AT218" s="35"/>
      <c r="AU218" s="35">
        <f t="shared" si="1550"/>
        <v>0</v>
      </c>
      <c r="AV218" s="35"/>
      <c r="AW218" s="35">
        <f t="shared" si="1551"/>
        <v>0</v>
      </c>
      <c r="AX218" s="35"/>
      <c r="AY218" s="35">
        <f t="shared" si="1552"/>
        <v>0</v>
      </c>
      <c r="AZ218" s="35"/>
      <c r="BA218" s="35">
        <f t="shared" si="1593"/>
        <v>0</v>
      </c>
      <c r="BB218" s="35"/>
      <c r="BC218" s="35">
        <f t="shared" si="1594"/>
        <v>0</v>
      </c>
      <c r="BD218" s="35"/>
      <c r="BE218" s="35">
        <f t="shared" si="1595"/>
        <v>0</v>
      </c>
      <c r="BF218" s="35"/>
      <c r="BG218" s="35">
        <f t="shared" si="1596"/>
        <v>0</v>
      </c>
      <c r="BH218" s="35"/>
      <c r="BI218" s="35">
        <f t="shared" si="1597"/>
        <v>0</v>
      </c>
      <c r="BJ218" s="35"/>
      <c r="BK218" s="35">
        <f t="shared" si="1598"/>
        <v>0</v>
      </c>
      <c r="BL218" s="35"/>
      <c r="BM218" s="35">
        <f t="shared" si="1599"/>
        <v>0</v>
      </c>
      <c r="BN218" s="35"/>
      <c r="BO218" s="35">
        <f t="shared" si="1600"/>
        <v>0</v>
      </c>
      <c r="BP218" s="35"/>
      <c r="BQ218" s="35">
        <f t="shared" si="1601"/>
        <v>0</v>
      </c>
      <c r="BR218" s="35"/>
      <c r="BS218" s="35">
        <f t="shared" si="1602"/>
        <v>0</v>
      </c>
      <c r="BT218" s="46"/>
      <c r="BU218" s="35">
        <f t="shared" si="1603"/>
        <v>0</v>
      </c>
      <c r="BV218" s="35">
        <v>0</v>
      </c>
      <c r="BW218" s="35"/>
      <c r="BX218" s="35">
        <f t="shared" si="1284"/>
        <v>0</v>
      </c>
      <c r="BY218" s="35"/>
      <c r="BZ218" s="35">
        <f t="shared" si="1564"/>
        <v>0</v>
      </c>
      <c r="CA218" s="35"/>
      <c r="CB218" s="35">
        <f t="shared" si="1565"/>
        <v>0</v>
      </c>
      <c r="CC218" s="35"/>
      <c r="CD218" s="35">
        <f t="shared" si="1566"/>
        <v>0</v>
      </c>
      <c r="CE218" s="35"/>
      <c r="CF218" s="35">
        <f t="shared" si="1604"/>
        <v>0</v>
      </c>
      <c r="CG218" s="35"/>
      <c r="CH218" s="35">
        <f t="shared" si="1605"/>
        <v>0</v>
      </c>
      <c r="CI218" s="35"/>
      <c r="CJ218" s="35">
        <f t="shared" si="1606"/>
        <v>0</v>
      </c>
      <c r="CK218" s="35"/>
      <c r="CL218" s="35">
        <f t="shared" si="1607"/>
        <v>0</v>
      </c>
      <c r="CM218" s="35"/>
      <c r="CN218" s="35">
        <f t="shared" si="1608"/>
        <v>0</v>
      </c>
      <c r="CO218" s="35"/>
      <c r="CP218" s="35">
        <f t="shared" si="1609"/>
        <v>0</v>
      </c>
      <c r="CQ218" s="35"/>
      <c r="CR218" s="35">
        <f t="shared" si="1610"/>
        <v>0</v>
      </c>
      <c r="CS218" s="46"/>
      <c r="CT218" s="35">
        <f t="shared" si="1611"/>
        <v>0</v>
      </c>
      <c r="CU218" s="29" t="s">
        <v>276</v>
      </c>
      <c r="CW218" s="11"/>
    </row>
    <row r="219" spans="1:101" ht="75" hidden="1" x14ac:dyDescent="0.3">
      <c r="A219" s="134"/>
      <c r="B219" s="138"/>
      <c r="C219" s="6" t="s">
        <v>33</v>
      </c>
      <c r="D219" s="35">
        <v>13981.8</v>
      </c>
      <c r="E219" s="35"/>
      <c r="F219" s="35">
        <f t="shared" si="1250"/>
        <v>13981.8</v>
      </c>
      <c r="G219" s="35"/>
      <c r="H219" s="35">
        <f t="shared" si="1532"/>
        <v>13981.8</v>
      </c>
      <c r="I219" s="35"/>
      <c r="J219" s="35">
        <f t="shared" si="1612"/>
        <v>13981.8</v>
      </c>
      <c r="K219" s="35"/>
      <c r="L219" s="35">
        <f t="shared" si="1613"/>
        <v>13981.8</v>
      </c>
      <c r="M219" s="35"/>
      <c r="N219" s="35">
        <f t="shared" si="1578"/>
        <v>13981.8</v>
      </c>
      <c r="O219" s="78"/>
      <c r="P219" s="35">
        <f t="shared" si="1579"/>
        <v>13981.8</v>
      </c>
      <c r="Q219" s="35"/>
      <c r="R219" s="35">
        <f t="shared" si="1580"/>
        <v>13981.8</v>
      </c>
      <c r="S219" s="35"/>
      <c r="T219" s="35">
        <f t="shared" si="1581"/>
        <v>13981.8</v>
      </c>
      <c r="U219" s="35"/>
      <c r="V219" s="35">
        <f t="shared" si="1582"/>
        <v>13981.8</v>
      </c>
      <c r="W219" s="35"/>
      <c r="X219" s="35">
        <f t="shared" si="1583"/>
        <v>13981.8</v>
      </c>
      <c r="Y219" s="35"/>
      <c r="Z219" s="35">
        <f t="shared" si="1584"/>
        <v>13981.8</v>
      </c>
      <c r="AA219" s="35">
        <v>-13981.8</v>
      </c>
      <c r="AB219" s="35">
        <f t="shared" si="1585"/>
        <v>0</v>
      </c>
      <c r="AC219" s="35"/>
      <c r="AD219" s="35">
        <f t="shared" si="1586"/>
        <v>0</v>
      </c>
      <c r="AE219" s="35"/>
      <c r="AF219" s="35">
        <f t="shared" si="1587"/>
        <v>0</v>
      </c>
      <c r="AG219" s="35"/>
      <c r="AH219" s="35">
        <f t="shared" si="1588"/>
        <v>0</v>
      </c>
      <c r="AI219" s="35"/>
      <c r="AJ219" s="35">
        <f t="shared" si="1589"/>
        <v>0</v>
      </c>
      <c r="AK219" s="35"/>
      <c r="AL219" s="35">
        <f t="shared" si="1590"/>
        <v>0</v>
      </c>
      <c r="AM219" s="35"/>
      <c r="AN219" s="35">
        <f t="shared" si="1591"/>
        <v>0</v>
      </c>
      <c r="AO219" s="46"/>
      <c r="AP219" s="35">
        <f t="shared" si="1592"/>
        <v>0</v>
      </c>
      <c r="AQ219" s="35">
        <v>0</v>
      </c>
      <c r="AR219" s="35"/>
      <c r="AS219" s="35">
        <f t="shared" si="1269"/>
        <v>0</v>
      </c>
      <c r="AT219" s="35"/>
      <c r="AU219" s="35">
        <f t="shared" si="1550"/>
        <v>0</v>
      </c>
      <c r="AV219" s="35"/>
      <c r="AW219" s="35">
        <f t="shared" si="1551"/>
        <v>0</v>
      </c>
      <c r="AX219" s="35"/>
      <c r="AY219" s="35">
        <f t="shared" si="1552"/>
        <v>0</v>
      </c>
      <c r="AZ219" s="35"/>
      <c r="BA219" s="35">
        <f t="shared" ref="BA219:CD219" si="1617">AY219+AZ219</f>
        <v>0</v>
      </c>
      <c r="BB219" s="35"/>
      <c r="BC219" s="35">
        <f t="shared" si="1594"/>
        <v>0</v>
      </c>
      <c r="BD219" s="35"/>
      <c r="BE219" s="35">
        <f t="shared" si="1595"/>
        <v>0</v>
      </c>
      <c r="BF219" s="35"/>
      <c r="BG219" s="35">
        <f t="shared" si="1596"/>
        <v>0</v>
      </c>
      <c r="BH219" s="35"/>
      <c r="BI219" s="35">
        <f t="shared" si="1597"/>
        <v>0</v>
      </c>
      <c r="BJ219" s="35"/>
      <c r="BK219" s="35">
        <f t="shared" si="1598"/>
        <v>0</v>
      </c>
      <c r="BL219" s="35"/>
      <c r="BM219" s="35">
        <f t="shared" si="1599"/>
        <v>0</v>
      </c>
      <c r="BN219" s="35"/>
      <c r="BO219" s="35">
        <f t="shared" si="1600"/>
        <v>0</v>
      </c>
      <c r="BP219" s="35"/>
      <c r="BQ219" s="35">
        <f t="shared" si="1601"/>
        <v>0</v>
      </c>
      <c r="BR219" s="35"/>
      <c r="BS219" s="35">
        <f t="shared" si="1602"/>
        <v>0</v>
      </c>
      <c r="BT219" s="46"/>
      <c r="BU219" s="35">
        <f t="shared" si="1603"/>
        <v>0</v>
      </c>
      <c r="BV219" s="35">
        <f>AZ219+BA219</f>
        <v>0</v>
      </c>
      <c r="BW219" s="35">
        <f>BA219+BV219</f>
        <v>0</v>
      </c>
      <c r="BX219" s="35">
        <f t="shared" si="1617"/>
        <v>0</v>
      </c>
      <c r="BY219" s="35">
        <f t="shared" si="1617"/>
        <v>0</v>
      </c>
      <c r="BZ219" s="35">
        <f t="shared" si="1617"/>
        <v>0</v>
      </c>
      <c r="CA219" s="35">
        <f t="shared" si="1617"/>
        <v>0</v>
      </c>
      <c r="CB219" s="35">
        <f t="shared" si="1617"/>
        <v>0</v>
      </c>
      <c r="CC219" s="35">
        <f t="shared" si="1617"/>
        <v>0</v>
      </c>
      <c r="CD219" s="35">
        <f t="shared" si="1617"/>
        <v>0</v>
      </c>
      <c r="CE219" s="35"/>
      <c r="CF219" s="35">
        <f t="shared" si="1604"/>
        <v>0</v>
      </c>
      <c r="CG219" s="35"/>
      <c r="CH219" s="35">
        <f t="shared" si="1605"/>
        <v>0</v>
      </c>
      <c r="CI219" s="35"/>
      <c r="CJ219" s="35">
        <f t="shared" si="1606"/>
        <v>0</v>
      </c>
      <c r="CK219" s="35"/>
      <c r="CL219" s="35">
        <f t="shared" si="1607"/>
        <v>0</v>
      </c>
      <c r="CM219" s="35"/>
      <c r="CN219" s="35">
        <f t="shared" si="1608"/>
        <v>0</v>
      </c>
      <c r="CO219" s="35"/>
      <c r="CP219" s="35">
        <f t="shared" si="1609"/>
        <v>0</v>
      </c>
      <c r="CQ219" s="35"/>
      <c r="CR219" s="35">
        <f t="shared" si="1610"/>
        <v>0</v>
      </c>
      <c r="CS219" s="46"/>
      <c r="CT219" s="35">
        <f t="shared" si="1611"/>
        <v>0</v>
      </c>
      <c r="CU219" s="29" t="s">
        <v>276</v>
      </c>
      <c r="CV219" s="23" t="s">
        <v>49</v>
      </c>
      <c r="CW219" s="11"/>
    </row>
    <row r="220" spans="1:101" ht="56.25" x14ac:dyDescent="0.3">
      <c r="A220" s="1" t="s">
        <v>185</v>
      </c>
      <c r="B220" s="59" t="s">
        <v>388</v>
      </c>
      <c r="C220" s="6" t="s">
        <v>321</v>
      </c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78">
        <v>85000</v>
      </c>
      <c r="P220" s="35">
        <f t="shared" si="1579"/>
        <v>85000</v>
      </c>
      <c r="Q220" s="35"/>
      <c r="R220" s="35">
        <f t="shared" si="1580"/>
        <v>85000</v>
      </c>
      <c r="S220" s="35"/>
      <c r="T220" s="35">
        <f t="shared" si="1581"/>
        <v>85000</v>
      </c>
      <c r="U220" s="35"/>
      <c r="V220" s="35">
        <f t="shared" si="1582"/>
        <v>85000</v>
      </c>
      <c r="W220" s="35"/>
      <c r="X220" s="35">
        <f t="shared" si="1583"/>
        <v>85000</v>
      </c>
      <c r="Y220" s="35">
        <v>-4650</v>
      </c>
      <c r="Z220" s="35">
        <f t="shared" si="1584"/>
        <v>80350</v>
      </c>
      <c r="AA220" s="35"/>
      <c r="AB220" s="35">
        <f t="shared" si="1585"/>
        <v>80350</v>
      </c>
      <c r="AC220" s="35"/>
      <c r="AD220" s="35">
        <f t="shared" si="1586"/>
        <v>80350</v>
      </c>
      <c r="AE220" s="35"/>
      <c r="AF220" s="35">
        <f t="shared" si="1587"/>
        <v>80350</v>
      </c>
      <c r="AG220" s="35"/>
      <c r="AH220" s="35">
        <f t="shared" si="1588"/>
        <v>80350</v>
      </c>
      <c r="AI220" s="35"/>
      <c r="AJ220" s="35">
        <f t="shared" si="1589"/>
        <v>80350</v>
      </c>
      <c r="AK220" s="35"/>
      <c r="AL220" s="35">
        <f t="shared" si="1590"/>
        <v>80350</v>
      </c>
      <c r="AM220" s="35"/>
      <c r="AN220" s="35">
        <f t="shared" si="1591"/>
        <v>80350</v>
      </c>
      <c r="AO220" s="46">
        <v>-5574</v>
      </c>
      <c r="AP220" s="35">
        <f t="shared" si="1592"/>
        <v>74776</v>
      </c>
      <c r="AQ220" s="35"/>
      <c r="AR220" s="35"/>
      <c r="AS220" s="35"/>
      <c r="AT220" s="35"/>
      <c r="AU220" s="35"/>
      <c r="AV220" s="35"/>
      <c r="AW220" s="35"/>
      <c r="AX220" s="35"/>
      <c r="AY220" s="35"/>
      <c r="AZ220" s="35"/>
      <c r="BA220" s="35">
        <f>AY220+AZ220</f>
        <v>0</v>
      </c>
      <c r="BB220" s="35"/>
      <c r="BC220" s="35">
        <f>BA220+BB220</f>
        <v>0</v>
      </c>
      <c r="BD220" s="35"/>
      <c r="BE220" s="35">
        <f>BC220+BD220</f>
        <v>0</v>
      </c>
      <c r="BF220" s="35"/>
      <c r="BG220" s="35">
        <f>BE220+BF220</f>
        <v>0</v>
      </c>
      <c r="BH220" s="35"/>
      <c r="BI220" s="35">
        <f>BG220+BH220</f>
        <v>0</v>
      </c>
      <c r="BJ220" s="35"/>
      <c r="BK220" s="35">
        <f>BI220+BJ220</f>
        <v>0</v>
      </c>
      <c r="BL220" s="35"/>
      <c r="BM220" s="35">
        <f>BK220+BL220</f>
        <v>0</v>
      </c>
      <c r="BN220" s="35"/>
      <c r="BO220" s="35">
        <f>BM220+BN220</f>
        <v>0</v>
      </c>
      <c r="BP220" s="35"/>
      <c r="BQ220" s="35">
        <f>BO220+BP220</f>
        <v>0</v>
      </c>
      <c r="BR220" s="35"/>
      <c r="BS220" s="35">
        <f>BQ220+BR220</f>
        <v>0</v>
      </c>
      <c r="BT220" s="46"/>
      <c r="BU220" s="35">
        <f>BS220+BT220</f>
        <v>0</v>
      </c>
      <c r="BV220" s="35"/>
      <c r="BW220" s="35"/>
      <c r="BX220" s="35"/>
      <c r="BY220" s="35"/>
      <c r="BZ220" s="35"/>
      <c r="CA220" s="35"/>
      <c r="CB220" s="35"/>
      <c r="CC220" s="35"/>
      <c r="CD220" s="35"/>
      <c r="CE220" s="35"/>
      <c r="CF220" s="35">
        <f t="shared" si="1604"/>
        <v>0</v>
      </c>
      <c r="CG220" s="35"/>
      <c r="CH220" s="35">
        <f t="shared" si="1605"/>
        <v>0</v>
      </c>
      <c r="CI220" s="35"/>
      <c r="CJ220" s="35">
        <f t="shared" si="1606"/>
        <v>0</v>
      </c>
      <c r="CK220" s="35"/>
      <c r="CL220" s="35">
        <f t="shared" si="1607"/>
        <v>0</v>
      </c>
      <c r="CM220" s="35"/>
      <c r="CN220" s="35">
        <f t="shared" si="1608"/>
        <v>0</v>
      </c>
      <c r="CO220" s="35"/>
      <c r="CP220" s="35">
        <f t="shared" si="1609"/>
        <v>0</v>
      </c>
      <c r="CQ220" s="35"/>
      <c r="CR220" s="35">
        <f t="shared" si="1610"/>
        <v>0</v>
      </c>
      <c r="CS220" s="46"/>
      <c r="CT220" s="35">
        <f t="shared" si="1611"/>
        <v>0</v>
      </c>
      <c r="CU220" s="39" t="s">
        <v>340</v>
      </c>
      <c r="CW220" s="11"/>
    </row>
    <row r="221" spans="1:101" x14ac:dyDescent="0.3">
      <c r="A221" s="1"/>
      <c r="B221" s="156" t="s">
        <v>7</v>
      </c>
      <c r="C221" s="156"/>
      <c r="D221" s="37">
        <f>D225+D226+D227+D228++D232+D233+D234+D235</f>
        <v>372844.10000000003</v>
      </c>
      <c r="E221" s="37">
        <f>E225+E226+E227+E228++E232+E233+E234+E235</f>
        <v>-47211.199999999997</v>
      </c>
      <c r="F221" s="37">
        <f t="shared" si="1250"/>
        <v>325632.90000000002</v>
      </c>
      <c r="G221" s="37">
        <f>G225+G226+G227+G228++G232+G233+G234+G235+G236</f>
        <v>53149.605000000003</v>
      </c>
      <c r="H221" s="37">
        <f t="shared" si="1532"/>
        <v>378782.505</v>
      </c>
      <c r="I221" s="37">
        <f>I225+I226+I227+I228++I232+I233+I234+I235+I236</f>
        <v>-1208.5989999999999</v>
      </c>
      <c r="J221" s="37">
        <f t="shared" si="1612"/>
        <v>377573.90600000002</v>
      </c>
      <c r="K221" s="37">
        <f>K225+K226+K227+K228++K232+K233+K234+K235+K236</f>
        <v>0</v>
      </c>
      <c r="L221" s="37">
        <f t="shared" si="1613"/>
        <v>377573.90600000002</v>
      </c>
      <c r="M221" s="37">
        <f>M225+M226+M227+M228++M232+M233+M234+M235+M236</f>
        <v>0</v>
      </c>
      <c r="N221" s="37">
        <f t="shared" si="1578"/>
        <v>377573.90600000002</v>
      </c>
      <c r="O221" s="37">
        <f>O225+O226+O227+O228++O232+O233+O234+O235+O236</f>
        <v>0</v>
      </c>
      <c r="P221" s="37">
        <f t="shared" si="1579"/>
        <v>377573.90600000002</v>
      </c>
      <c r="Q221" s="37">
        <f>Q225+Q226+Q227+Q228++Q232+Q233+Q234+Q235+Q236</f>
        <v>0</v>
      </c>
      <c r="R221" s="37">
        <f t="shared" si="1580"/>
        <v>377573.90600000002</v>
      </c>
      <c r="S221" s="37">
        <f>S225+S226+S227+S228++S232+S233+S234+S235+S236</f>
        <v>-61.7</v>
      </c>
      <c r="T221" s="37">
        <f t="shared" si="1581"/>
        <v>377512.20600000001</v>
      </c>
      <c r="U221" s="37">
        <f>U225+U226+U227+U228++U232+U233+U234+U235+U236</f>
        <v>0</v>
      </c>
      <c r="V221" s="37">
        <f t="shared" si="1582"/>
        <v>377512.20600000001</v>
      </c>
      <c r="W221" s="37">
        <f>W225+W226+W227+W228++W232+W233+W234+W235+W236</f>
        <v>0</v>
      </c>
      <c r="X221" s="37">
        <f t="shared" si="1583"/>
        <v>377512.20600000001</v>
      </c>
      <c r="Y221" s="37">
        <f>Y225+Y226+Y227+Y228++Y232+Y233+Y234+Y235+Y236</f>
        <v>0</v>
      </c>
      <c r="Z221" s="37">
        <f t="shared" si="1584"/>
        <v>377512.20600000001</v>
      </c>
      <c r="AA221" s="37">
        <f>AA225+AA226+AA227+AA228++AA232+AA233+AA234+AA235+AA236+AA237</f>
        <v>0</v>
      </c>
      <c r="AB221" s="37">
        <f t="shared" si="1585"/>
        <v>377512.20600000001</v>
      </c>
      <c r="AC221" s="37">
        <f>AC225+AC226+AC227+AC228++AC232+AC233+AC234+AC235+AC236+AC237</f>
        <v>0</v>
      </c>
      <c r="AD221" s="37">
        <f t="shared" si="1586"/>
        <v>377512.20600000001</v>
      </c>
      <c r="AE221" s="37">
        <f>AE225+AE226+AE227+AE228++AE232+AE233+AE234+AE235+AE236+AE237</f>
        <v>124000</v>
      </c>
      <c r="AF221" s="37">
        <f t="shared" si="1587"/>
        <v>501512.20600000001</v>
      </c>
      <c r="AG221" s="37">
        <f>AG225+AG226+AG227+AG228++AG232+AG233+AG234+AG235+AG236+AG237</f>
        <v>0</v>
      </c>
      <c r="AH221" s="37">
        <f t="shared" si="1588"/>
        <v>501512.20600000001</v>
      </c>
      <c r="AI221" s="37">
        <f>AI225+AI226+AI227+AI228++AI232+AI233+AI234+AI235+AI236+AI237</f>
        <v>0</v>
      </c>
      <c r="AJ221" s="37">
        <f t="shared" si="1589"/>
        <v>501512.20600000001</v>
      </c>
      <c r="AK221" s="37">
        <f>AK225+AK226+AK227+AK228++AK232+AK233+AK234+AK235+AK236+AK237</f>
        <v>0</v>
      </c>
      <c r="AL221" s="37">
        <f t="shared" si="1590"/>
        <v>501512.20600000001</v>
      </c>
      <c r="AM221" s="37">
        <f>AM225+AM226+AM227+AM228++AM232+AM233+AM234+AM235+AM236+AM237</f>
        <v>0</v>
      </c>
      <c r="AN221" s="37">
        <f t="shared" si="1591"/>
        <v>501512.20600000001</v>
      </c>
      <c r="AO221" s="37">
        <f>AO225+AO226+AO227+AO228++AO232+AO233+AO234+AO235+AO236+AO237</f>
        <v>0</v>
      </c>
      <c r="AP221" s="35">
        <f t="shared" si="1592"/>
        <v>501512.20600000001</v>
      </c>
      <c r="AQ221" s="37">
        <f t="shared" ref="AQ221:BW221" si="1618">AQ225+AQ226+AQ227+AQ228++AQ232+AQ233+AQ234+AQ235</f>
        <v>753833.4</v>
      </c>
      <c r="AR221" s="37">
        <f t="shared" ref="AR221" si="1619">AR225+AR226+AR227+AR228++AR232+AR233+AR234+AR235</f>
        <v>47211.199999999997</v>
      </c>
      <c r="AS221" s="37">
        <f t="shared" si="1269"/>
        <v>801044.6</v>
      </c>
      <c r="AT221" s="37">
        <f>AT225+AT226+AT227+AT228++AT232+AT233+AT234+AT235+AT236</f>
        <v>0</v>
      </c>
      <c r="AU221" s="37">
        <f t="shared" si="1550"/>
        <v>801044.6</v>
      </c>
      <c r="AV221" s="37">
        <f>AV225+AV226+AV227+AV228++AV232+AV233+AV234+AV235+AV236</f>
        <v>0</v>
      </c>
      <c r="AW221" s="37">
        <f t="shared" si="1551"/>
        <v>801044.6</v>
      </c>
      <c r="AX221" s="37">
        <f>AX225+AX226+AX227+AX228++AX232+AX233+AX234+AX235+AX236</f>
        <v>0</v>
      </c>
      <c r="AY221" s="37">
        <f t="shared" si="1552"/>
        <v>801044.6</v>
      </c>
      <c r="AZ221" s="37">
        <f>AZ225+AZ226+AZ227+AZ228++AZ232+AZ233+AZ234+AZ235+AZ236</f>
        <v>0</v>
      </c>
      <c r="BA221" s="37">
        <f t="shared" si="1593"/>
        <v>801044.6</v>
      </c>
      <c r="BB221" s="37">
        <f>BB225+BB226+BB227+BB228++BB232+BB233+BB234+BB235+BB236</f>
        <v>-205067.01699999999</v>
      </c>
      <c r="BC221" s="37">
        <f t="shared" ref="BC221" si="1620">BA221+BB221</f>
        <v>595977.58299999998</v>
      </c>
      <c r="BD221" s="37">
        <f>BD225+BD226+BD227+BD228++BD232+BD233+BD234+BD235+BD236</f>
        <v>0</v>
      </c>
      <c r="BE221" s="37">
        <f t="shared" ref="BE221" si="1621">BC221+BD221</f>
        <v>595977.58299999998</v>
      </c>
      <c r="BF221" s="37">
        <f>BF225+BF226+BF227+BF228++BF232+BF233+BF234+BF235+BF236</f>
        <v>0</v>
      </c>
      <c r="BG221" s="37">
        <f t="shared" ref="BG221" si="1622">BE221+BF221</f>
        <v>595977.58299999998</v>
      </c>
      <c r="BH221" s="37">
        <f>BH225+BH226+BH227+BH228++BH232+BH233+BH234+BH235+BH236+BH237</f>
        <v>-2294.3840000000018</v>
      </c>
      <c r="BI221" s="37">
        <f t="shared" ref="BI221" si="1623">BG221+BH221</f>
        <v>593683.19900000002</v>
      </c>
      <c r="BJ221" s="37">
        <f>BJ225+BJ226+BJ227+BJ228++BJ232+BJ233+BJ234+BJ235+BJ236+BJ237</f>
        <v>-30461.154999999999</v>
      </c>
      <c r="BK221" s="37">
        <f t="shared" ref="BK221" si="1624">BI221+BJ221</f>
        <v>563222.04399999999</v>
      </c>
      <c r="BL221" s="37">
        <f>BL225+BL226+BL227+BL228++BL232+BL233+BL234+BL235+BL236+BL237</f>
        <v>-124000</v>
      </c>
      <c r="BM221" s="37">
        <f t="shared" ref="BM221" si="1625">BK221+BL221</f>
        <v>439222.04399999999</v>
      </c>
      <c r="BN221" s="37">
        <f>BN225+BN226+BN227+BN228++BN232+BN233+BN234+BN235+BN236+BN237</f>
        <v>0</v>
      </c>
      <c r="BO221" s="37">
        <f t="shared" ref="BO221" si="1626">BM221+BN221</f>
        <v>439222.04399999999</v>
      </c>
      <c r="BP221" s="37">
        <f>BP225+BP226+BP227+BP228++BP232+BP233+BP234+BP235+BP236+BP237</f>
        <v>0</v>
      </c>
      <c r="BQ221" s="37">
        <f t="shared" ref="BQ221" si="1627">BO221+BP221</f>
        <v>439222.04399999999</v>
      </c>
      <c r="BR221" s="37">
        <f>BR225+BR226+BR227+BR228++BR232+BR233+BR234+BR235+BR236+BR237</f>
        <v>0</v>
      </c>
      <c r="BS221" s="37">
        <f t="shared" ref="BS221" si="1628">BQ221+BR221</f>
        <v>439222.04399999999</v>
      </c>
      <c r="BT221" s="37">
        <f>BT225+BT226+BT227+BT228++BT232+BT233+BT234+BT235+BT236+BT237</f>
        <v>0</v>
      </c>
      <c r="BU221" s="35">
        <f t="shared" ref="BU221" si="1629">BS221+BT221</f>
        <v>439222.04399999999</v>
      </c>
      <c r="BV221" s="37">
        <f t="shared" si="1618"/>
        <v>339837.2</v>
      </c>
      <c r="BW221" s="37">
        <f t="shared" si="1618"/>
        <v>0</v>
      </c>
      <c r="BX221" s="37">
        <f t="shared" si="1284"/>
        <v>339837.2</v>
      </c>
      <c r="BY221" s="37">
        <f>BY225+BY226+BY227+BY228++BY232+BY233+BY234+BY235+BY236</f>
        <v>0</v>
      </c>
      <c r="BZ221" s="37">
        <f t="shared" si="1564"/>
        <v>339837.2</v>
      </c>
      <c r="CA221" s="37">
        <f>CA225+CA226+CA227+CA228++CA232+CA233+CA234+CA235+CA236</f>
        <v>0</v>
      </c>
      <c r="CB221" s="37">
        <f t="shared" si="1565"/>
        <v>339837.2</v>
      </c>
      <c r="CC221" s="37">
        <f>CC225+CC226+CC227+CC228++CC232+CC233+CC234+CC235+CC236</f>
        <v>0</v>
      </c>
      <c r="CD221" s="37">
        <f t="shared" si="1566"/>
        <v>339837.2</v>
      </c>
      <c r="CE221" s="37">
        <f>CE225+CE226+CE227+CE228++CE232+CE233+CE234+CE235+CE236</f>
        <v>0</v>
      </c>
      <c r="CF221" s="37">
        <f t="shared" si="1604"/>
        <v>339837.2</v>
      </c>
      <c r="CG221" s="37">
        <f>CG225+CG226+CG227+CG228++CG232+CG233+CG234+CG235+CG236</f>
        <v>-103801.60000000001</v>
      </c>
      <c r="CH221" s="37">
        <f t="shared" si="1605"/>
        <v>236035.6</v>
      </c>
      <c r="CI221" s="37">
        <f>CI225+CI226+CI227+CI228++CI232+CI233+CI234+CI235+CI236</f>
        <v>0</v>
      </c>
      <c r="CJ221" s="37">
        <f t="shared" si="1606"/>
        <v>236035.6</v>
      </c>
      <c r="CK221" s="37">
        <f>CK225+CK226+CK227+CK228++CK232+CK233+CK234+CK235+CK236+CK237</f>
        <v>0</v>
      </c>
      <c r="CL221" s="37">
        <f t="shared" si="1607"/>
        <v>236035.6</v>
      </c>
      <c r="CM221" s="37">
        <f>CM225+CM226+CM227+CM228++CM232+CM233+CM234+CM235+CM236+CM237</f>
        <v>0</v>
      </c>
      <c r="CN221" s="37">
        <f t="shared" si="1608"/>
        <v>236035.6</v>
      </c>
      <c r="CO221" s="37">
        <f>CO225+CO226+CO227+CO228++CO232+CO233+CO234+CO235+CO236+CO237</f>
        <v>0</v>
      </c>
      <c r="CP221" s="37">
        <f t="shared" si="1609"/>
        <v>236035.6</v>
      </c>
      <c r="CQ221" s="37">
        <f>CQ225+CQ226+CQ227+CQ228++CQ232+CQ233+CQ234+CQ235+CQ236+CQ237</f>
        <v>0</v>
      </c>
      <c r="CR221" s="37">
        <f t="shared" si="1610"/>
        <v>236035.6</v>
      </c>
      <c r="CS221" s="37">
        <f>CS225+CS226+CS227+CS228++CS232+CS233+CS234+CS235+CS236+CS237</f>
        <v>0</v>
      </c>
      <c r="CT221" s="35">
        <f t="shared" si="1611"/>
        <v>236035.6</v>
      </c>
      <c r="CU221" s="31"/>
      <c r="CV221" s="24"/>
      <c r="CW221" s="17"/>
    </row>
    <row r="222" spans="1:101" x14ac:dyDescent="0.3">
      <c r="A222" s="1"/>
      <c r="B222" s="59" t="s">
        <v>5</v>
      </c>
      <c r="C222" s="156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5"/>
      <c r="AQ222" s="37"/>
      <c r="AR222" s="37"/>
      <c r="AS222" s="37"/>
      <c r="AT222" s="37"/>
      <c r="AU222" s="37"/>
      <c r="AV222" s="37"/>
      <c r="AW222" s="37"/>
      <c r="AX222" s="37"/>
      <c r="AY222" s="37"/>
      <c r="AZ222" s="37"/>
      <c r="BA222" s="37"/>
      <c r="BB222" s="37"/>
      <c r="BC222" s="37"/>
      <c r="BD222" s="37"/>
      <c r="BE222" s="37"/>
      <c r="BF222" s="37"/>
      <c r="BG222" s="37"/>
      <c r="BH222" s="37"/>
      <c r="BI222" s="37"/>
      <c r="BJ222" s="37"/>
      <c r="BK222" s="37"/>
      <c r="BL222" s="37"/>
      <c r="BM222" s="37"/>
      <c r="BN222" s="37"/>
      <c r="BO222" s="37"/>
      <c r="BP222" s="37"/>
      <c r="BQ222" s="37"/>
      <c r="BR222" s="37"/>
      <c r="BS222" s="37"/>
      <c r="BT222" s="37"/>
      <c r="BU222" s="35"/>
      <c r="BV222" s="37"/>
      <c r="BW222" s="37"/>
      <c r="BX222" s="37"/>
      <c r="BY222" s="37"/>
      <c r="BZ222" s="37"/>
      <c r="CA222" s="37"/>
      <c r="CB222" s="37"/>
      <c r="CC222" s="37"/>
      <c r="CD222" s="37"/>
      <c r="CE222" s="37"/>
      <c r="CF222" s="37"/>
      <c r="CG222" s="37"/>
      <c r="CH222" s="37"/>
      <c r="CI222" s="37"/>
      <c r="CJ222" s="37"/>
      <c r="CK222" s="37"/>
      <c r="CL222" s="37"/>
      <c r="CM222" s="37"/>
      <c r="CN222" s="37"/>
      <c r="CO222" s="37"/>
      <c r="CP222" s="37"/>
      <c r="CQ222" s="37"/>
      <c r="CR222" s="37"/>
      <c r="CS222" s="37"/>
      <c r="CT222" s="35"/>
      <c r="CU222" s="31"/>
      <c r="CV222" s="24"/>
      <c r="CW222" s="17"/>
    </row>
    <row r="223" spans="1:101" s="18" customFormat="1" hidden="1" x14ac:dyDescent="0.3">
      <c r="A223" s="16"/>
      <c r="B223" s="55" t="s">
        <v>6</v>
      </c>
      <c r="C223" s="21"/>
      <c r="D223" s="37">
        <f>D225+D226+D227+D230+D232+D233+D234+D235</f>
        <v>372844.10000000003</v>
      </c>
      <c r="E223" s="37">
        <f>E225+E226+E227+E230+E232+E233+E234+E235</f>
        <v>-47211.199999999997</v>
      </c>
      <c r="F223" s="37">
        <f t="shared" si="1250"/>
        <v>325632.90000000002</v>
      </c>
      <c r="G223" s="37">
        <f>G225+G226+G227+G230+G232+G233+G234+G235+G236</f>
        <v>53149.605000000003</v>
      </c>
      <c r="H223" s="37">
        <f t="shared" ref="H223:H228" si="1630">F223+G223</f>
        <v>378782.505</v>
      </c>
      <c r="I223" s="37">
        <f>I225+I226+I227+I230+I232+I233+I234+I235+I236</f>
        <v>-1208.5989999999999</v>
      </c>
      <c r="J223" s="37">
        <f t="shared" ref="J223:J228" si="1631">H223+I223</f>
        <v>377573.90600000002</v>
      </c>
      <c r="K223" s="37">
        <f>K225+K226+K227+K230+K232+K233+K234+K235+K236</f>
        <v>0</v>
      </c>
      <c r="L223" s="37">
        <f t="shared" ref="L223:L228" si="1632">J223+K223</f>
        <v>377573.90600000002</v>
      </c>
      <c r="M223" s="37">
        <f>M225+M226+M227+M230+M232+M233+M234+M235+M236</f>
        <v>0</v>
      </c>
      <c r="N223" s="37">
        <f t="shared" ref="N223:N228" si="1633">L223+M223</f>
        <v>377573.90600000002</v>
      </c>
      <c r="O223" s="37">
        <f>O225+O226+O227+O230+O232+O233+O234+O235+O236</f>
        <v>0</v>
      </c>
      <c r="P223" s="37">
        <f t="shared" ref="P223:P228" si="1634">N223+O223</f>
        <v>377573.90600000002</v>
      </c>
      <c r="Q223" s="37">
        <f>Q225+Q226+Q227+Q230+Q232+Q233+Q234+Q235+Q236</f>
        <v>0</v>
      </c>
      <c r="R223" s="37">
        <f t="shared" ref="R223:R228" si="1635">P223+Q223</f>
        <v>377573.90600000002</v>
      </c>
      <c r="S223" s="37">
        <f>S225+S226+S227+S230+S232+S233+S234+S235+S236</f>
        <v>-61.7</v>
      </c>
      <c r="T223" s="37">
        <f t="shared" ref="T223:T228" si="1636">R223+S223</f>
        <v>377512.20600000001</v>
      </c>
      <c r="U223" s="37">
        <f>U225+U226+U227+U230+U232+U233+U234+U235+U236</f>
        <v>0</v>
      </c>
      <c r="V223" s="37">
        <f t="shared" ref="V223:V228" si="1637">T223+U223</f>
        <v>377512.20600000001</v>
      </c>
      <c r="W223" s="37">
        <f>W225+W226+W227+W230+W232+W233+W234+W235+W236</f>
        <v>0</v>
      </c>
      <c r="X223" s="37">
        <f t="shared" ref="X223:X228" si="1638">V223+W223</f>
        <v>377512.20600000001</v>
      </c>
      <c r="Y223" s="37">
        <f>Y225+Y226+Y227+Y230+Y232+Y233+Y234+Y235+Y236</f>
        <v>0</v>
      </c>
      <c r="Z223" s="37">
        <f t="shared" ref="Z223:Z228" si="1639">X223+Y223</f>
        <v>377512.20600000001</v>
      </c>
      <c r="AA223" s="37">
        <f>AA225+AA226+AA227+AA230+AA232+AA233+AA234+AA235+AA236+AA237</f>
        <v>0</v>
      </c>
      <c r="AB223" s="37">
        <f t="shared" ref="AB223:AB228" si="1640">Z223+AA223</f>
        <v>377512.20600000001</v>
      </c>
      <c r="AC223" s="37">
        <f>AC225+AC226+AC227+AC230+AC232+AC233+AC234+AC235+AC236+AC237</f>
        <v>0</v>
      </c>
      <c r="AD223" s="37">
        <f t="shared" ref="AD223:AD228" si="1641">AB223+AC223</f>
        <v>377512.20600000001</v>
      </c>
      <c r="AE223" s="37">
        <f>AE225+AE226+AE227+AE230+AE232+AE233+AE234+AE235+AE236+AE237</f>
        <v>124000</v>
      </c>
      <c r="AF223" s="37">
        <f t="shared" ref="AF223:AF228" si="1642">AD223+AE223</f>
        <v>501512.20600000001</v>
      </c>
      <c r="AG223" s="37">
        <f>AG225+AG226+AG227+AG230+AG232+AG233+AG234+AG235+AG236+AG237</f>
        <v>0</v>
      </c>
      <c r="AH223" s="37">
        <f t="shared" ref="AH223:AH228" si="1643">AF223+AG223</f>
        <v>501512.20600000001</v>
      </c>
      <c r="AI223" s="37">
        <f>AI225+AI226+AI227+AI230+AI232+AI233+AI234+AI235+AI236+AI237</f>
        <v>0</v>
      </c>
      <c r="AJ223" s="37">
        <f t="shared" ref="AJ223:AJ228" si="1644">AH223+AI223</f>
        <v>501512.20600000001</v>
      </c>
      <c r="AK223" s="37">
        <f>AK225+AK226+AK227+AK230+AK232+AK233+AK234+AK235+AK236+AK237</f>
        <v>0</v>
      </c>
      <c r="AL223" s="37">
        <f t="shared" ref="AL223:AL228" si="1645">AJ223+AK223</f>
        <v>501512.20600000001</v>
      </c>
      <c r="AM223" s="37">
        <f>AM225+AM226+AM227+AM230+AM232+AM233+AM234+AM235+AM236+AM237</f>
        <v>0</v>
      </c>
      <c r="AN223" s="37">
        <f t="shared" ref="AN223:AN228" si="1646">AL223+AM223</f>
        <v>501512.20600000001</v>
      </c>
      <c r="AO223" s="37">
        <f>AO225+AO226+AO227+AO230+AO232+AO233+AO234+AO235+AO236+AO237</f>
        <v>0</v>
      </c>
      <c r="AP223" s="37">
        <f t="shared" ref="AP223:AP228" si="1647">AN223+AO223</f>
        <v>501512.20600000001</v>
      </c>
      <c r="AQ223" s="37">
        <f t="shared" ref="AQ223:BW223" si="1648">AQ225+AQ226+AQ227+AQ230+AQ232+AQ233+AQ234+AQ235</f>
        <v>701621</v>
      </c>
      <c r="AR223" s="37">
        <f t="shared" ref="AR223" si="1649">AR225+AR226+AR227+AR230+AR232+AR233+AR234+AR235</f>
        <v>47211.199999999997</v>
      </c>
      <c r="AS223" s="37">
        <f t="shared" si="1269"/>
        <v>748832.2</v>
      </c>
      <c r="AT223" s="37">
        <f>AT225+AT226+AT227+AT230+AT232+AT233+AT234+AT235+AT236</f>
        <v>0</v>
      </c>
      <c r="AU223" s="37">
        <f t="shared" ref="AU223:AU228" si="1650">AS223+AT223</f>
        <v>748832.2</v>
      </c>
      <c r="AV223" s="37">
        <f>AV225+AV226+AV227+AV230+AV232+AV233+AV234+AV235+AV236</f>
        <v>0</v>
      </c>
      <c r="AW223" s="37">
        <f t="shared" ref="AW223:AW228" si="1651">AU223+AV223</f>
        <v>748832.2</v>
      </c>
      <c r="AX223" s="37">
        <f>AX225+AX226+AX227+AX230+AX232+AX233+AX234+AX235+AX236</f>
        <v>0</v>
      </c>
      <c r="AY223" s="37">
        <f t="shared" ref="AY223:AY228" si="1652">AW223+AX223</f>
        <v>748832.2</v>
      </c>
      <c r="AZ223" s="37">
        <f>AZ225+AZ226+AZ227+AZ230+AZ232+AZ233+AZ234+AZ235+AZ236</f>
        <v>0</v>
      </c>
      <c r="BA223" s="37">
        <f t="shared" ref="BA223:BA228" si="1653">AY223+AZ223</f>
        <v>748832.2</v>
      </c>
      <c r="BB223" s="37">
        <f>BB225+BB226+BB227+BB230+BB232+BB233+BB234+BB235+BB236</f>
        <v>-205067.01699999999</v>
      </c>
      <c r="BC223" s="37">
        <f t="shared" ref="BC223:BC228" si="1654">BA223+BB223</f>
        <v>543765.18299999996</v>
      </c>
      <c r="BD223" s="37">
        <f>BD225+BD226+BD227+BD230+BD232+BD233+BD234+BD235+BD236</f>
        <v>0</v>
      </c>
      <c r="BE223" s="37">
        <f t="shared" ref="BE223:BE228" si="1655">BC223+BD223</f>
        <v>543765.18299999996</v>
      </c>
      <c r="BF223" s="37">
        <f>BF225+BF226+BF227+BF230+BF232+BF233+BF234+BF235+BF236</f>
        <v>0</v>
      </c>
      <c r="BG223" s="37">
        <f t="shared" ref="BG223:BG228" si="1656">BE223+BF223</f>
        <v>543765.18299999996</v>
      </c>
      <c r="BH223" s="37">
        <f>BH225+BH226+BH227+BH230+BH232+BH233+BH234+BH235+BH236+BH237</f>
        <v>-2294.3840000000018</v>
      </c>
      <c r="BI223" s="37">
        <f t="shared" ref="BI223:BI228" si="1657">BG223+BH223</f>
        <v>541470.799</v>
      </c>
      <c r="BJ223" s="37">
        <f>BJ225+BJ226+BJ227+BJ230+BJ232+BJ233+BJ234+BJ235+BJ236+BJ237</f>
        <v>-30461.154999999999</v>
      </c>
      <c r="BK223" s="37">
        <f t="shared" ref="BK223:BK228" si="1658">BI223+BJ223</f>
        <v>511009.64399999997</v>
      </c>
      <c r="BL223" s="37">
        <f>BL225+BL226+BL227+BL230+BL232+BL233+BL234+BL235+BL236+BL237</f>
        <v>-124000</v>
      </c>
      <c r="BM223" s="37">
        <f t="shared" ref="BM223:BM228" si="1659">BK223+BL223</f>
        <v>387009.64399999997</v>
      </c>
      <c r="BN223" s="37">
        <f>BN225+BN226+BN227+BN230+BN232+BN233+BN234+BN235+BN236+BN237</f>
        <v>0</v>
      </c>
      <c r="BO223" s="37">
        <f t="shared" ref="BO223:BO228" si="1660">BM223+BN223</f>
        <v>387009.64399999997</v>
      </c>
      <c r="BP223" s="37">
        <f>BP225+BP226+BP227+BP230+BP232+BP233+BP234+BP235+BP236+BP237</f>
        <v>0</v>
      </c>
      <c r="BQ223" s="37">
        <f t="shared" ref="BQ223:BQ228" si="1661">BO223+BP223</f>
        <v>387009.64399999997</v>
      </c>
      <c r="BR223" s="37">
        <f>BR225+BR226+BR227+BR230+BR232+BR233+BR234+BR235+BR236+BR237</f>
        <v>0</v>
      </c>
      <c r="BS223" s="37">
        <f t="shared" ref="BS223:BS228" si="1662">BQ223+BR223</f>
        <v>387009.64399999997</v>
      </c>
      <c r="BT223" s="37">
        <f>BT225+BT226+BT227+BT230+BT232+BT233+BT234+BT235+BT236+BT237</f>
        <v>0</v>
      </c>
      <c r="BU223" s="37">
        <f t="shared" ref="BU223:BU228" si="1663">BS223+BT223</f>
        <v>387009.64399999997</v>
      </c>
      <c r="BV223" s="37">
        <f t="shared" si="1648"/>
        <v>339837.2</v>
      </c>
      <c r="BW223" s="37">
        <f t="shared" si="1648"/>
        <v>0</v>
      </c>
      <c r="BX223" s="37">
        <f t="shared" si="1284"/>
        <v>339837.2</v>
      </c>
      <c r="BY223" s="37">
        <f>BY225+BY226+BY227+BY230+BY232+BY233+BY234+BY235+BY236</f>
        <v>0</v>
      </c>
      <c r="BZ223" s="37">
        <f t="shared" ref="BZ223:BZ228" si="1664">BX223+BY223</f>
        <v>339837.2</v>
      </c>
      <c r="CA223" s="37">
        <f>CA225+CA226+CA227+CA230+CA232+CA233+CA234+CA235+CA236</f>
        <v>0</v>
      </c>
      <c r="CB223" s="37">
        <f t="shared" ref="CB223:CB228" si="1665">BZ223+CA223</f>
        <v>339837.2</v>
      </c>
      <c r="CC223" s="37">
        <f>CC225+CC226+CC227+CC230+CC232+CC233+CC234+CC235+CC236</f>
        <v>0</v>
      </c>
      <c r="CD223" s="37">
        <f t="shared" ref="CD223:CD228" si="1666">CB223+CC223</f>
        <v>339837.2</v>
      </c>
      <c r="CE223" s="37">
        <f>CE225+CE226+CE227+CE230+CE232+CE233+CE234+CE235+CE236</f>
        <v>0</v>
      </c>
      <c r="CF223" s="37">
        <f t="shared" ref="CF223:CF228" si="1667">CD223+CE223</f>
        <v>339837.2</v>
      </c>
      <c r="CG223" s="37">
        <f>CG225+CG226+CG227+CG230+CG232+CG233+CG234+CG235+CG236</f>
        <v>-103801.60000000001</v>
      </c>
      <c r="CH223" s="37">
        <f t="shared" ref="CH223:CH228" si="1668">CF223+CG223</f>
        <v>236035.6</v>
      </c>
      <c r="CI223" s="37">
        <f>CI225+CI226+CI227+CI230+CI232+CI233+CI234+CI235+CI236</f>
        <v>0</v>
      </c>
      <c r="CJ223" s="37">
        <f t="shared" ref="CJ223:CJ228" si="1669">CH223+CI223</f>
        <v>236035.6</v>
      </c>
      <c r="CK223" s="37">
        <f>CK225+CK226+CK227+CK230+CK232+CK233+CK234+CK235+CK236+CK237</f>
        <v>0</v>
      </c>
      <c r="CL223" s="37">
        <f t="shared" ref="CL223:CL228" si="1670">CJ223+CK223</f>
        <v>236035.6</v>
      </c>
      <c r="CM223" s="37">
        <f>CM225+CM226+CM227+CM230+CM232+CM233+CM234+CM235+CM236+CM237</f>
        <v>0</v>
      </c>
      <c r="CN223" s="37">
        <f t="shared" ref="CN223:CN228" si="1671">CL223+CM223</f>
        <v>236035.6</v>
      </c>
      <c r="CO223" s="37">
        <f>CO225+CO226+CO227+CO230+CO232+CO233+CO234+CO235+CO236+CO237</f>
        <v>0</v>
      </c>
      <c r="CP223" s="37">
        <f t="shared" ref="CP223:CP228" si="1672">CN223+CO223</f>
        <v>236035.6</v>
      </c>
      <c r="CQ223" s="37">
        <f>CQ225+CQ226+CQ227+CQ230+CQ232+CQ233+CQ234+CQ235+CQ236+CQ237</f>
        <v>0</v>
      </c>
      <c r="CR223" s="37">
        <f t="shared" ref="CR223:CR228" si="1673">CP223+CQ223</f>
        <v>236035.6</v>
      </c>
      <c r="CS223" s="37">
        <f>CS225+CS226+CS227+CS230+CS232+CS233+CS234+CS235+CS236+CS237</f>
        <v>0</v>
      </c>
      <c r="CT223" s="37">
        <f t="shared" ref="CT223:CT228" si="1674">CR223+CS223</f>
        <v>236035.6</v>
      </c>
      <c r="CU223" s="31"/>
      <c r="CV223" s="24" t="s">
        <v>49</v>
      </c>
      <c r="CW223" s="17"/>
    </row>
    <row r="224" spans="1:101" x14ac:dyDescent="0.3">
      <c r="A224" s="1"/>
      <c r="B224" s="59" t="s">
        <v>30</v>
      </c>
      <c r="C224" s="156"/>
      <c r="D224" s="37">
        <f>D231</f>
        <v>0</v>
      </c>
      <c r="E224" s="37">
        <f>E231</f>
        <v>0</v>
      </c>
      <c r="F224" s="37">
        <f t="shared" si="1250"/>
        <v>0</v>
      </c>
      <c r="G224" s="37">
        <f>G231</f>
        <v>0</v>
      </c>
      <c r="H224" s="37">
        <f t="shared" si="1630"/>
        <v>0</v>
      </c>
      <c r="I224" s="37">
        <f>I231</f>
        <v>0</v>
      </c>
      <c r="J224" s="37">
        <f t="shared" si="1631"/>
        <v>0</v>
      </c>
      <c r="K224" s="37">
        <f>K231</f>
        <v>0</v>
      </c>
      <c r="L224" s="37">
        <f t="shared" si="1632"/>
        <v>0</v>
      </c>
      <c r="M224" s="37">
        <f>M231</f>
        <v>0</v>
      </c>
      <c r="N224" s="37">
        <f t="shared" si="1633"/>
        <v>0</v>
      </c>
      <c r="O224" s="37">
        <f>O231</f>
        <v>0</v>
      </c>
      <c r="P224" s="37">
        <f t="shared" si="1634"/>
        <v>0</v>
      </c>
      <c r="Q224" s="37">
        <f>Q231</f>
        <v>0</v>
      </c>
      <c r="R224" s="37">
        <f t="shared" si="1635"/>
        <v>0</v>
      </c>
      <c r="S224" s="37">
        <f>S231</f>
        <v>0</v>
      </c>
      <c r="T224" s="37">
        <f t="shared" si="1636"/>
        <v>0</v>
      </c>
      <c r="U224" s="37">
        <f>U231</f>
        <v>0</v>
      </c>
      <c r="V224" s="37">
        <f t="shared" si="1637"/>
        <v>0</v>
      </c>
      <c r="W224" s="37">
        <f>W231</f>
        <v>0</v>
      </c>
      <c r="X224" s="37">
        <f t="shared" si="1638"/>
        <v>0</v>
      </c>
      <c r="Y224" s="37">
        <f>Y231</f>
        <v>0</v>
      </c>
      <c r="Z224" s="37">
        <f t="shared" si="1639"/>
        <v>0</v>
      </c>
      <c r="AA224" s="37">
        <f>AA231</f>
        <v>0</v>
      </c>
      <c r="AB224" s="37">
        <f t="shared" si="1640"/>
        <v>0</v>
      </c>
      <c r="AC224" s="37">
        <f>AC231</f>
        <v>0</v>
      </c>
      <c r="AD224" s="37">
        <f t="shared" si="1641"/>
        <v>0</v>
      </c>
      <c r="AE224" s="37">
        <f>AE231</f>
        <v>0</v>
      </c>
      <c r="AF224" s="37">
        <f t="shared" si="1642"/>
        <v>0</v>
      </c>
      <c r="AG224" s="37">
        <f>AG231</f>
        <v>0</v>
      </c>
      <c r="AH224" s="37">
        <f t="shared" si="1643"/>
        <v>0</v>
      </c>
      <c r="AI224" s="37">
        <f>AI231</f>
        <v>0</v>
      </c>
      <c r="AJ224" s="37">
        <f t="shared" si="1644"/>
        <v>0</v>
      </c>
      <c r="AK224" s="37">
        <f>AK231</f>
        <v>0</v>
      </c>
      <c r="AL224" s="37">
        <f t="shared" si="1645"/>
        <v>0</v>
      </c>
      <c r="AM224" s="37">
        <f>AM231</f>
        <v>0</v>
      </c>
      <c r="AN224" s="37">
        <f t="shared" si="1646"/>
        <v>0</v>
      </c>
      <c r="AO224" s="37">
        <f>AO231</f>
        <v>0</v>
      </c>
      <c r="AP224" s="35">
        <f t="shared" si="1647"/>
        <v>0</v>
      </c>
      <c r="AQ224" s="37">
        <f t="shared" ref="AQ224:BW224" si="1675">AQ231</f>
        <v>52212.4</v>
      </c>
      <c r="AR224" s="37">
        <f t="shared" ref="AR224:AT224" si="1676">AR231</f>
        <v>0</v>
      </c>
      <c r="AS224" s="37">
        <f t="shared" si="1269"/>
        <v>52212.4</v>
      </c>
      <c r="AT224" s="37">
        <f t="shared" si="1676"/>
        <v>0</v>
      </c>
      <c r="AU224" s="37">
        <f t="shared" si="1650"/>
        <v>52212.4</v>
      </c>
      <c r="AV224" s="37">
        <f t="shared" ref="AV224:AX224" si="1677">AV231</f>
        <v>0</v>
      </c>
      <c r="AW224" s="37">
        <f t="shared" si="1651"/>
        <v>52212.4</v>
      </c>
      <c r="AX224" s="37">
        <f t="shared" si="1677"/>
        <v>0</v>
      </c>
      <c r="AY224" s="37">
        <f t="shared" si="1652"/>
        <v>52212.4</v>
      </c>
      <c r="AZ224" s="37">
        <f t="shared" ref="AZ224:BB224" si="1678">AZ231</f>
        <v>0</v>
      </c>
      <c r="BA224" s="37">
        <f t="shared" si="1653"/>
        <v>52212.4</v>
      </c>
      <c r="BB224" s="37">
        <f t="shared" si="1678"/>
        <v>0</v>
      </c>
      <c r="BC224" s="37">
        <f t="shared" si="1654"/>
        <v>52212.4</v>
      </c>
      <c r="BD224" s="37">
        <f t="shared" ref="BD224:BF224" si="1679">BD231</f>
        <v>0</v>
      </c>
      <c r="BE224" s="37">
        <f t="shared" si="1655"/>
        <v>52212.4</v>
      </c>
      <c r="BF224" s="37">
        <f t="shared" si="1679"/>
        <v>0</v>
      </c>
      <c r="BG224" s="37">
        <f t="shared" si="1656"/>
        <v>52212.4</v>
      </c>
      <c r="BH224" s="37">
        <f>BH231</f>
        <v>0</v>
      </c>
      <c r="BI224" s="37">
        <f t="shared" si="1657"/>
        <v>52212.4</v>
      </c>
      <c r="BJ224" s="37">
        <f>BJ231</f>
        <v>0</v>
      </c>
      <c r="BK224" s="37">
        <f t="shared" si="1658"/>
        <v>52212.4</v>
      </c>
      <c r="BL224" s="37">
        <f>BL231</f>
        <v>0</v>
      </c>
      <c r="BM224" s="37">
        <f t="shared" si="1659"/>
        <v>52212.4</v>
      </c>
      <c r="BN224" s="37">
        <f>BN231</f>
        <v>0</v>
      </c>
      <c r="BO224" s="37">
        <f t="shared" si="1660"/>
        <v>52212.4</v>
      </c>
      <c r="BP224" s="37">
        <f>BP231</f>
        <v>0</v>
      </c>
      <c r="BQ224" s="37">
        <f t="shared" si="1661"/>
        <v>52212.4</v>
      </c>
      <c r="BR224" s="37">
        <f>BR231</f>
        <v>0</v>
      </c>
      <c r="BS224" s="37">
        <f t="shared" si="1662"/>
        <v>52212.4</v>
      </c>
      <c r="BT224" s="37">
        <f>BT231</f>
        <v>0</v>
      </c>
      <c r="BU224" s="35">
        <f t="shared" si="1663"/>
        <v>52212.4</v>
      </c>
      <c r="BV224" s="37">
        <f t="shared" si="1675"/>
        <v>0</v>
      </c>
      <c r="BW224" s="37">
        <f t="shared" si="1675"/>
        <v>0</v>
      </c>
      <c r="BX224" s="37">
        <f t="shared" si="1284"/>
        <v>0</v>
      </c>
      <c r="BY224" s="37">
        <f t="shared" ref="BY224:CA224" si="1680">BY231</f>
        <v>0</v>
      </c>
      <c r="BZ224" s="37">
        <f t="shared" si="1664"/>
        <v>0</v>
      </c>
      <c r="CA224" s="37">
        <f t="shared" si="1680"/>
        <v>0</v>
      </c>
      <c r="CB224" s="37">
        <f t="shared" si="1665"/>
        <v>0</v>
      </c>
      <c r="CC224" s="37">
        <f t="shared" ref="CC224:CE224" si="1681">CC231</f>
        <v>0</v>
      </c>
      <c r="CD224" s="37">
        <f t="shared" si="1666"/>
        <v>0</v>
      </c>
      <c r="CE224" s="37">
        <f t="shared" si="1681"/>
        <v>0</v>
      </c>
      <c r="CF224" s="37">
        <f t="shared" si="1667"/>
        <v>0</v>
      </c>
      <c r="CG224" s="37">
        <f t="shared" ref="CG224:CI224" si="1682">CG231</f>
        <v>0</v>
      </c>
      <c r="CH224" s="37">
        <f t="shared" si="1668"/>
        <v>0</v>
      </c>
      <c r="CI224" s="37">
        <f t="shared" si="1682"/>
        <v>0</v>
      </c>
      <c r="CJ224" s="37">
        <f t="shared" si="1669"/>
        <v>0</v>
      </c>
      <c r="CK224" s="37">
        <f t="shared" ref="CK224:CM224" si="1683">CK231</f>
        <v>0</v>
      </c>
      <c r="CL224" s="37">
        <f t="shared" si="1670"/>
        <v>0</v>
      </c>
      <c r="CM224" s="37">
        <f t="shared" si="1683"/>
        <v>0</v>
      </c>
      <c r="CN224" s="37">
        <f t="shared" si="1671"/>
        <v>0</v>
      </c>
      <c r="CO224" s="37">
        <f t="shared" ref="CO224:CQ224" si="1684">CO231</f>
        <v>0</v>
      </c>
      <c r="CP224" s="37">
        <f t="shared" si="1672"/>
        <v>0</v>
      </c>
      <c r="CQ224" s="37">
        <f t="shared" si="1684"/>
        <v>0</v>
      </c>
      <c r="CR224" s="37">
        <f t="shared" si="1673"/>
        <v>0</v>
      </c>
      <c r="CS224" s="37">
        <f t="shared" ref="CS224" si="1685">CS231</f>
        <v>0</v>
      </c>
      <c r="CT224" s="35">
        <f t="shared" si="1674"/>
        <v>0</v>
      </c>
      <c r="CU224" s="31"/>
      <c r="CV224" s="24"/>
      <c r="CW224" s="17"/>
    </row>
    <row r="225" spans="1:101" ht="56.25" x14ac:dyDescent="0.3">
      <c r="A225" s="133" t="s">
        <v>186</v>
      </c>
      <c r="B225" s="137" t="s">
        <v>122</v>
      </c>
      <c r="C225" s="6" t="s">
        <v>32</v>
      </c>
      <c r="D225" s="35">
        <v>195888.6</v>
      </c>
      <c r="E225" s="35"/>
      <c r="F225" s="35">
        <f t="shared" si="1250"/>
        <v>195888.6</v>
      </c>
      <c r="G225" s="35">
        <v>49700.256999999998</v>
      </c>
      <c r="H225" s="35">
        <f t="shared" si="1630"/>
        <v>245588.85700000002</v>
      </c>
      <c r="I225" s="35"/>
      <c r="J225" s="35">
        <f t="shared" si="1631"/>
        <v>245588.85700000002</v>
      </c>
      <c r="K225" s="35"/>
      <c r="L225" s="35">
        <f t="shared" si="1632"/>
        <v>245588.85700000002</v>
      </c>
      <c r="M225" s="35"/>
      <c r="N225" s="35">
        <f t="shared" si="1633"/>
        <v>245588.85700000002</v>
      </c>
      <c r="O225" s="78"/>
      <c r="P225" s="35">
        <f t="shared" si="1634"/>
        <v>245588.85700000002</v>
      </c>
      <c r="Q225" s="35"/>
      <c r="R225" s="35">
        <f t="shared" si="1635"/>
        <v>245588.85700000002</v>
      </c>
      <c r="S225" s="35"/>
      <c r="T225" s="35">
        <f t="shared" si="1636"/>
        <v>245588.85700000002</v>
      </c>
      <c r="U225" s="35"/>
      <c r="V225" s="35">
        <f t="shared" si="1637"/>
        <v>245588.85700000002</v>
      </c>
      <c r="W225" s="35"/>
      <c r="X225" s="35">
        <f t="shared" si="1638"/>
        <v>245588.85700000002</v>
      </c>
      <c r="Y225" s="35"/>
      <c r="Z225" s="35">
        <f t="shared" si="1639"/>
        <v>245588.85700000002</v>
      </c>
      <c r="AA225" s="35"/>
      <c r="AB225" s="35">
        <f t="shared" si="1640"/>
        <v>245588.85700000002</v>
      </c>
      <c r="AC225" s="35"/>
      <c r="AD225" s="35">
        <f t="shared" si="1641"/>
        <v>245588.85700000002</v>
      </c>
      <c r="AE225" s="35"/>
      <c r="AF225" s="35">
        <f t="shared" si="1642"/>
        <v>245588.85700000002</v>
      </c>
      <c r="AG225" s="35"/>
      <c r="AH225" s="35">
        <f t="shared" si="1643"/>
        <v>245588.85700000002</v>
      </c>
      <c r="AI225" s="35"/>
      <c r="AJ225" s="35">
        <f t="shared" si="1644"/>
        <v>245588.85700000002</v>
      </c>
      <c r="AK225" s="35"/>
      <c r="AL225" s="35">
        <f t="shared" si="1645"/>
        <v>245588.85700000002</v>
      </c>
      <c r="AM225" s="35"/>
      <c r="AN225" s="35">
        <f t="shared" si="1646"/>
        <v>245588.85700000002</v>
      </c>
      <c r="AO225" s="46"/>
      <c r="AP225" s="35">
        <f t="shared" si="1647"/>
        <v>245588.85700000002</v>
      </c>
      <c r="AQ225" s="35">
        <v>0</v>
      </c>
      <c r="AR225" s="35"/>
      <c r="AS225" s="35">
        <f t="shared" si="1269"/>
        <v>0</v>
      </c>
      <c r="AT225" s="35"/>
      <c r="AU225" s="35">
        <f t="shared" si="1650"/>
        <v>0</v>
      </c>
      <c r="AV225" s="35"/>
      <c r="AW225" s="35">
        <f t="shared" si="1651"/>
        <v>0</v>
      </c>
      <c r="AX225" s="35"/>
      <c r="AY225" s="35">
        <f t="shared" si="1652"/>
        <v>0</v>
      </c>
      <c r="AZ225" s="35"/>
      <c r="BA225" s="35">
        <f t="shared" si="1653"/>
        <v>0</v>
      </c>
      <c r="BB225" s="35"/>
      <c r="BC225" s="35">
        <f t="shared" si="1654"/>
        <v>0</v>
      </c>
      <c r="BD225" s="35"/>
      <c r="BE225" s="35">
        <f t="shared" si="1655"/>
        <v>0</v>
      </c>
      <c r="BF225" s="35"/>
      <c r="BG225" s="35">
        <f t="shared" si="1656"/>
        <v>0</v>
      </c>
      <c r="BH225" s="35"/>
      <c r="BI225" s="35">
        <f t="shared" si="1657"/>
        <v>0</v>
      </c>
      <c r="BJ225" s="35"/>
      <c r="BK225" s="35">
        <f t="shared" si="1658"/>
        <v>0</v>
      </c>
      <c r="BL225" s="35"/>
      <c r="BM225" s="35">
        <f t="shared" si="1659"/>
        <v>0</v>
      </c>
      <c r="BN225" s="35"/>
      <c r="BO225" s="35">
        <f t="shared" si="1660"/>
        <v>0</v>
      </c>
      <c r="BP225" s="35"/>
      <c r="BQ225" s="35">
        <f t="shared" si="1661"/>
        <v>0</v>
      </c>
      <c r="BR225" s="35"/>
      <c r="BS225" s="35">
        <f t="shared" si="1662"/>
        <v>0</v>
      </c>
      <c r="BT225" s="46"/>
      <c r="BU225" s="35">
        <f t="shared" si="1663"/>
        <v>0</v>
      </c>
      <c r="BV225" s="35">
        <v>0</v>
      </c>
      <c r="BW225" s="35"/>
      <c r="BX225" s="35">
        <f t="shared" si="1284"/>
        <v>0</v>
      </c>
      <c r="BY225" s="35"/>
      <c r="BZ225" s="35">
        <f t="shared" si="1664"/>
        <v>0</v>
      </c>
      <c r="CA225" s="35"/>
      <c r="CB225" s="35">
        <f t="shared" si="1665"/>
        <v>0</v>
      </c>
      <c r="CC225" s="35"/>
      <c r="CD225" s="35">
        <f t="shared" si="1666"/>
        <v>0</v>
      </c>
      <c r="CE225" s="35"/>
      <c r="CF225" s="35">
        <f t="shared" si="1667"/>
        <v>0</v>
      </c>
      <c r="CG225" s="35"/>
      <c r="CH225" s="35">
        <f t="shared" si="1668"/>
        <v>0</v>
      </c>
      <c r="CI225" s="35"/>
      <c r="CJ225" s="35">
        <f t="shared" si="1669"/>
        <v>0</v>
      </c>
      <c r="CK225" s="35"/>
      <c r="CL225" s="35">
        <f t="shared" si="1670"/>
        <v>0</v>
      </c>
      <c r="CM225" s="35"/>
      <c r="CN225" s="35">
        <f t="shared" si="1671"/>
        <v>0</v>
      </c>
      <c r="CO225" s="35"/>
      <c r="CP225" s="35">
        <f t="shared" si="1672"/>
        <v>0</v>
      </c>
      <c r="CQ225" s="35"/>
      <c r="CR225" s="35">
        <f t="shared" si="1673"/>
        <v>0</v>
      </c>
      <c r="CS225" s="46"/>
      <c r="CT225" s="35">
        <f t="shared" si="1674"/>
        <v>0</v>
      </c>
      <c r="CU225" s="29" t="s">
        <v>277</v>
      </c>
      <c r="CW225" s="11"/>
    </row>
    <row r="226" spans="1:101" ht="75" x14ac:dyDescent="0.3">
      <c r="A226" s="134"/>
      <c r="B226" s="138"/>
      <c r="C226" s="6" t="s">
        <v>34</v>
      </c>
      <c r="D226" s="35">
        <v>4480.7</v>
      </c>
      <c r="E226" s="35"/>
      <c r="F226" s="35">
        <f t="shared" si="1250"/>
        <v>4480.7</v>
      </c>
      <c r="G226" s="35"/>
      <c r="H226" s="35">
        <f t="shared" si="1630"/>
        <v>4480.7</v>
      </c>
      <c r="I226" s="35"/>
      <c r="J226" s="35">
        <f t="shared" si="1631"/>
        <v>4480.7</v>
      </c>
      <c r="K226" s="35"/>
      <c r="L226" s="35">
        <f t="shared" si="1632"/>
        <v>4480.7</v>
      </c>
      <c r="M226" s="35"/>
      <c r="N226" s="35">
        <f t="shared" si="1633"/>
        <v>4480.7</v>
      </c>
      <c r="O226" s="78"/>
      <c r="P226" s="35">
        <f t="shared" si="1634"/>
        <v>4480.7</v>
      </c>
      <c r="Q226" s="35"/>
      <c r="R226" s="35">
        <f t="shared" si="1635"/>
        <v>4480.7</v>
      </c>
      <c r="S226" s="35"/>
      <c r="T226" s="35">
        <f t="shared" si="1636"/>
        <v>4480.7</v>
      </c>
      <c r="U226" s="35"/>
      <c r="V226" s="35">
        <f t="shared" si="1637"/>
        <v>4480.7</v>
      </c>
      <c r="W226" s="35"/>
      <c r="X226" s="35">
        <f t="shared" si="1638"/>
        <v>4480.7</v>
      </c>
      <c r="Y226" s="35"/>
      <c r="Z226" s="35">
        <f t="shared" si="1639"/>
        <v>4480.7</v>
      </c>
      <c r="AA226" s="35"/>
      <c r="AB226" s="35">
        <f t="shared" si="1640"/>
        <v>4480.7</v>
      </c>
      <c r="AC226" s="35"/>
      <c r="AD226" s="35">
        <f t="shared" si="1641"/>
        <v>4480.7</v>
      </c>
      <c r="AE226" s="35"/>
      <c r="AF226" s="35">
        <f t="shared" si="1642"/>
        <v>4480.7</v>
      </c>
      <c r="AG226" s="35"/>
      <c r="AH226" s="35">
        <f t="shared" si="1643"/>
        <v>4480.7</v>
      </c>
      <c r="AI226" s="35"/>
      <c r="AJ226" s="35">
        <f t="shared" si="1644"/>
        <v>4480.7</v>
      </c>
      <c r="AK226" s="35"/>
      <c r="AL226" s="35">
        <f t="shared" si="1645"/>
        <v>4480.7</v>
      </c>
      <c r="AM226" s="35"/>
      <c r="AN226" s="35">
        <f t="shared" si="1646"/>
        <v>4480.7</v>
      </c>
      <c r="AO226" s="46"/>
      <c r="AP226" s="35">
        <f t="shared" si="1647"/>
        <v>4480.7</v>
      </c>
      <c r="AQ226" s="35">
        <v>0</v>
      </c>
      <c r="AR226" s="35"/>
      <c r="AS226" s="35">
        <f t="shared" si="1269"/>
        <v>0</v>
      </c>
      <c r="AT226" s="35"/>
      <c r="AU226" s="35">
        <f t="shared" si="1650"/>
        <v>0</v>
      </c>
      <c r="AV226" s="35"/>
      <c r="AW226" s="35">
        <f t="shared" si="1651"/>
        <v>0</v>
      </c>
      <c r="AX226" s="35"/>
      <c r="AY226" s="35">
        <f t="shared" si="1652"/>
        <v>0</v>
      </c>
      <c r="AZ226" s="35"/>
      <c r="BA226" s="35">
        <f t="shared" si="1653"/>
        <v>0</v>
      </c>
      <c r="BB226" s="35"/>
      <c r="BC226" s="35">
        <f t="shared" si="1654"/>
        <v>0</v>
      </c>
      <c r="BD226" s="35"/>
      <c r="BE226" s="35">
        <f t="shared" si="1655"/>
        <v>0</v>
      </c>
      <c r="BF226" s="35"/>
      <c r="BG226" s="35">
        <f t="shared" si="1656"/>
        <v>0</v>
      </c>
      <c r="BH226" s="35"/>
      <c r="BI226" s="35">
        <f t="shared" si="1657"/>
        <v>0</v>
      </c>
      <c r="BJ226" s="35"/>
      <c r="BK226" s="35">
        <f t="shared" si="1658"/>
        <v>0</v>
      </c>
      <c r="BL226" s="35"/>
      <c r="BM226" s="35">
        <f t="shared" si="1659"/>
        <v>0</v>
      </c>
      <c r="BN226" s="35"/>
      <c r="BO226" s="35">
        <f t="shared" si="1660"/>
        <v>0</v>
      </c>
      <c r="BP226" s="35"/>
      <c r="BQ226" s="35">
        <f t="shared" si="1661"/>
        <v>0</v>
      </c>
      <c r="BR226" s="35"/>
      <c r="BS226" s="35">
        <f t="shared" si="1662"/>
        <v>0</v>
      </c>
      <c r="BT226" s="46"/>
      <c r="BU226" s="35">
        <f t="shared" si="1663"/>
        <v>0</v>
      </c>
      <c r="BV226" s="35">
        <v>0</v>
      </c>
      <c r="BW226" s="35"/>
      <c r="BX226" s="35">
        <f t="shared" si="1284"/>
        <v>0</v>
      </c>
      <c r="BY226" s="35"/>
      <c r="BZ226" s="35">
        <f t="shared" si="1664"/>
        <v>0</v>
      </c>
      <c r="CA226" s="35"/>
      <c r="CB226" s="35">
        <f t="shared" si="1665"/>
        <v>0</v>
      </c>
      <c r="CC226" s="35"/>
      <c r="CD226" s="35">
        <f t="shared" si="1666"/>
        <v>0</v>
      </c>
      <c r="CE226" s="35"/>
      <c r="CF226" s="35">
        <f t="shared" si="1667"/>
        <v>0</v>
      </c>
      <c r="CG226" s="35"/>
      <c r="CH226" s="35">
        <f t="shared" si="1668"/>
        <v>0</v>
      </c>
      <c r="CI226" s="35"/>
      <c r="CJ226" s="35">
        <f t="shared" si="1669"/>
        <v>0</v>
      </c>
      <c r="CK226" s="35"/>
      <c r="CL226" s="35">
        <f t="shared" si="1670"/>
        <v>0</v>
      </c>
      <c r="CM226" s="35"/>
      <c r="CN226" s="35">
        <f t="shared" si="1671"/>
        <v>0</v>
      </c>
      <c r="CO226" s="35"/>
      <c r="CP226" s="35">
        <f t="shared" si="1672"/>
        <v>0</v>
      </c>
      <c r="CQ226" s="35"/>
      <c r="CR226" s="35">
        <f t="shared" si="1673"/>
        <v>0</v>
      </c>
      <c r="CS226" s="46"/>
      <c r="CT226" s="35">
        <f t="shared" si="1674"/>
        <v>0</v>
      </c>
      <c r="CU226" s="29" t="s">
        <v>277</v>
      </c>
      <c r="CW226" s="11"/>
    </row>
    <row r="227" spans="1:101" ht="75" x14ac:dyDescent="0.3">
      <c r="A227" s="133" t="s">
        <v>247</v>
      </c>
      <c r="B227" s="135" t="s">
        <v>278</v>
      </c>
      <c r="C227" s="6" t="s">
        <v>34</v>
      </c>
      <c r="D227" s="35">
        <v>0</v>
      </c>
      <c r="E227" s="35"/>
      <c r="F227" s="35">
        <f t="shared" si="1250"/>
        <v>0</v>
      </c>
      <c r="G227" s="35"/>
      <c r="H227" s="35">
        <f t="shared" si="1630"/>
        <v>0</v>
      </c>
      <c r="I227" s="35"/>
      <c r="J227" s="35">
        <f t="shared" si="1631"/>
        <v>0</v>
      </c>
      <c r="K227" s="35"/>
      <c r="L227" s="35">
        <f t="shared" si="1632"/>
        <v>0</v>
      </c>
      <c r="M227" s="35"/>
      <c r="N227" s="35">
        <f t="shared" si="1633"/>
        <v>0</v>
      </c>
      <c r="O227" s="78"/>
      <c r="P227" s="35">
        <f t="shared" si="1634"/>
        <v>0</v>
      </c>
      <c r="Q227" s="35"/>
      <c r="R227" s="35">
        <f t="shared" si="1635"/>
        <v>0</v>
      </c>
      <c r="S227" s="35"/>
      <c r="T227" s="35">
        <f t="shared" si="1636"/>
        <v>0</v>
      </c>
      <c r="U227" s="35"/>
      <c r="V227" s="35">
        <f t="shared" si="1637"/>
        <v>0</v>
      </c>
      <c r="W227" s="35"/>
      <c r="X227" s="35">
        <f t="shared" si="1638"/>
        <v>0</v>
      </c>
      <c r="Y227" s="35"/>
      <c r="Z227" s="35">
        <f t="shared" si="1639"/>
        <v>0</v>
      </c>
      <c r="AA227" s="35"/>
      <c r="AB227" s="35">
        <f t="shared" si="1640"/>
        <v>0</v>
      </c>
      <c r="AC227" s="35"/>
      <c r="AD227" s="35">
        <f t="shared" si="1641"/>
        <v>0</v>
      </c>
      <c r="AE227" s="35"/>
      <c r="AF227" s="35">
        <f t="shared" si="1642"/>
        <v>0</v>
      </c>
      <c r="AG227" s="35"/>
      <c r="AH227" s="35">
        <f t="shared" si="1643"/>
        <v>0</v>
      </c>
      <c r="AI227" s="35"/>
      <c r="AJ227" s="35">
        <f t="shared" si="1644"/>
        <v>0</v>
      </c>
      <c r="AK227" s="35"/>
      <c r="AL227" s="35">
        <f t="shared" si="1645"/>
        <v>0</v>
      </c>
      <c r="AM227" s="35"/>
      <c r="AN227" s="35">
        <f t="shared" si="1646"/>
        <v>0</v>
      </c>
      <c r="AO227" s="46"/>
      <c r="AP227" s="35">
        <f t="shared" si="1647"/>
        <v>0</v>
      </c>
      <c r="AQ227" s="35">
        <v>55213.3</v>
      </c>
      <c r="AR227" s="35"/>
      <c r="AS227" s="35">
        <f t="shared" si="1269"/>
        <v>55213.3</v>
      </c>
      <c r="AT227" s="35"/>
      <c r="AU227" s="35">
        <f t="shared" si="1650"/>
        <v>55213.3</v>
      </c>
      <c r="AV227" s="35"/>
      <c r="AW227" s="35">
        <f t="shared" si="1651"/>
        <v>55213.3</v>
      </c>
      <c r="AX227" s="35"/>
      <c r="AY227" s="35">
        <f t="shared" si="1652"/>
        <v>55213.3</v>
      </c>
      <c r="AZ227" s="35"/>
      <c r="BA227" s="35">
        <f t="shared" si="1653"/>
        <v>55213.3</v>
      </c>
      <c r="BB227" s="35"/>
      <c r="BC227" s="35">
        <f t="shared" si="1654"/>
        <v>55213.3</v>
      </c>
      <c r="BD227" s="35"/>
      <c r="BE227" s="35">
        <f t="shared" si="1655"/>
        <v>55213.3</v>
      </c>
      <c r="BF227" s="35"/>
      <c r="BG227" s="35">
        <f t="shared" si="1656"/>
        <v>55213.3</v>
      </c>
      <c r="BH227" s="35"/>
      <c r="BI227" s="35">
        <f t="shared" si="1657"/>
        <v>55213.3</v>
      </c>
      <c r="BJ227" s="35"/>
      <c r="BK227" s="35">
        <f t="shared" si="1658"/>
        <v>55213.3</v>
      </c>
      <c r="BL227" s="35"/>
      <c r="BM227" s="35">
        <f t="shared" si="1659"/>
        <v>55213.3</v>
      </c>
      <c r="BN227" s="35"/>
      <c r="BO227" s="35">
        <f t="shared" si="1660"/>
        <v>55213.3</v>
      </c>
      <c r="BP227" s="35"/>
      <c r="BQ227" s="35">
        <f t="shared" si="1661"/>
        <v>55213.3</v>
      </c>
      <c r="BR227" s="35"/>
      <c r="BS227" s="35">
        <f t="shared" si="1662"/>
        <v>55213.3</v>
      </c>
      <c r="BT227" s="46"/>
      <c r="BU227" s="35">
        <f t="shared" si="1663"/>
        <v>55213.3</v>
      </c>
      <c r="BV227" s="35">
        <v>0</v>
      </c>
      <c r="BW227" s="35"/>
      <c r="BX227" s="35">
        <f t="shared" si="1284"/>
        <v>0</v>
      </c>
      <c r="BY227" s="35"/>
      <c r="BZ227" s="35">
        <f t="shared" si="1664"/>
        <v>0</v>
      </c>
      <c r="CA227" s="35"/>
      <c r="CB227" s="35">
        <f t="shared" si="1665"/>
        <v>0</v>
      </c>
      <c r="CC227" s="35"/>
      <c r="CD227" s="35">
        <f t="shared" si="1666"/>
        <v>0</v>
      </c>
      <c r="CE227" s="35"/>
      <c r="CF227" s="35">
        <f t="shared" si="1667"/>
        <v>0</v>
      </c>
      <c r="CG227" s="35"/>
      <c r="CH227" s="35">
        <f t="shared" si="1668"/>
        <v>0</v>
      </c>
      <c r="CI227" s="35"/>
      <c r="CJ227" s="35">
        <f t="shared" si="1669"/>
        <v>0</v>
      </c>
      <c r="CK227" s="35"/>
      <c r="CL227" s="35">
        <f t="shared" si="1670"/>
        <v>0</v>
      </c>
      <c r="CM227" s="35"/>
      <c r="CN227" s="35">
        <f t="shared" si="1671"/>
        <v>0</v>
      </c>
      <c r="CO227" s="35"/>
      <c r="CP227" s="35">
        <f t="shared" si="1672"/>
        <v>0</v>
      </c>
      <c r="CQ227" s="35"/>
      <c r="CR227" s="35">
        <f t="shared" si="1673"/>
        <v>0</v>
      </c>
      <c r="CS227" s="46"/>
      <c r="CT227" s="35">
        <f t="shared" si="1674"/>
        <v>0</v>
      </c>
      <c r="CU227" s="29" t="s">
        <v>279</v>
      </c>
      <c r="CW227" s="11"/>
    </row>
    <row r="228" spans="1:101" ht="56.25" x14ac:dyDescent="0.3">
      <c r="A228" s="134"/>
      <c r="B228" s="136"/>
      <c r="C228" s="6" t="s">
        <v>32</v>
      </c>
      <c r="D228" s="35">
        <f>D230+D231</f>
        <v>168913.1</v>
      </c>
      <c r="E228" s="35">
        <f>E230+E231</f>
        <v>-47211.199999999997</v>
      </c>
      <c r="F228" s="35">
        <f t="shared" si="1250"/>
        <v>121701.90000000001</v>
      </c>
      <c r="G228" s="35">
        <f>G230+G231</f>
        <v>1393.4969999999998</v>
      </c>
      <c r="H228" s="35">
        <f t="shared" si="1630"/>
        <v>123095.39700000001</v>
      </c>
      <c r="I228" s="35">
        <f>I230+I231</f>
        <v>-1208.5989999999999</v>
      </c>
      <c r="J228" s="35">
        <f t="shared" si="1631"/>
        <v>121886.79800000001</v>
      </c>
      <c r="K228" s="35">
        <f>K230+K231</f>
        <v>0</v>
      </c>
      <c r="L228" s="35">
        <f t="shared" si="1632"/>
        <v>121886.79800000001</v>
      </c>
      <c r="M228" s="35">
        <f>M230+M231</f>
        <v>0</v>
      </c>
      <c r="N228" s="35">
        <f t="shared" si="1633"/>
        <v>121886.79800000001</v>
      </c>
      <c r="O228" s="78">
        <f>O230+O231</f>
        <v>0</v>
      </c>
      <c r="P228" s="35">
        <f t="shared" si="1634"/>
        <v>121886.79800000001</v>
      </c>
      <c r="Q228" s="35">
        <f>Q230+Q231</f>
        <v>0</v>
      </c>
      <c r="R228" s="35">
        <f t="shared" si="1635"/>
        <v>121886.79800000001</v>
      </c>
      <c r="S228" s="35">
        <f>S230+S231</f>
        <v>0</v>
      </c>
      <c r="T228" s="35">
        <f t="shared" si="1636"/>
        <v>121886.79800000001</v>
      </c>
      <c r="U228" s="35">
        <f>U230+U231</f>
        <v>0</v>
      </c>
      <c r="V228" s="35">
        <f t="shared" si="1637"/>
        <v>121886.79800000001</v>
      </c>
      <c r="W228" s="35">
        <f>W230+W231</f>
        <v>0</v>
      </c>
      <c r="X228" s="35">
        <f t="shared" si="1638"/>
        <v>121886.79800000001</v>
      </c>
      <c r="Y228" s="35">
        <f>Y230+Y231</f>
        <v>0</v>
      </c>
      <c r="Z228" s="35">
        <f t="shared" si="1639"/>
        <v>121886.79800000001</v>
      </c>
      <c r="AA228" s="35">
        <f>AA230+AA231</f>
        <v>0</v>
      </c>
      <c r="AB228" s="35">
        <f t="shared" si="1640"/>
        <v>121886.79800000001</v>
      </c>
      <c r="AC228" s="35">
        <f>AC230+AC231</f>
        <v>0</v>
      </c>
      <c r="AD228" s="35">
        <f t="shared" si="1641"/>
        <v>121886.79800000001</v>
      </c>
      <c r="AE228" s="35">
        <f>AE230+AE231</f>
        <v>124000</v>
      </c>
      <c r="AF228" s="35">
        <f t="shared" si="1642"/>
        <v>245886.79800000001</v>
      </c>
      <c r="AG228" s="35">
        <f>AG230+AG231</f>
        <v>0</v>
      </c>
      <c r="AH228" s="35">
        <f t="shared" si="1643"/>
        <v>245886.79800000001</v>
      </c>
      <c r="AI228" s="35">
        <f>AI230+AI231</f>
        <v>0</v>
      </c>
      <c r="AJ228" s="35">
        <f t="shared" si="1644"/>
        <v>245886.79800000001</v>
      </c>
      <c r="AK228" s="35">
        <f>AK230+AK231</f>
        <v>0</v>
      </c>
      <c r="AL228" s="35">
        <f t="shared" si="1645"/>
        <v>245886.79800000001</v>
      </c>
      <c r="AM228" s="35">
        <f>AM230+AM231</f>
        <v>0</v>
      </c>
      <c r="AN228" s="35">
        <f t="shared" si="1646"/>
        <v>245886.79800000001</v>
      </c>
      <c r="AO228" s="46">
        <f>AO230+AO231</f>
        <v>0</v>
      </c>
      <c r="AP228" s="35">
        <f t="shared" si="1647"/>
        <v>245886.79800000001</v>
      </c>
      <c r="AQ228" s="35">
        <f>AQ230+AQ231</f>
        <v>354156.30000000005</v>
      </c>
      <c r="AR228" s="35">
        <f t="shared" ref="AR228:AT228" si="1686">AR230+AR231</f>
        <v>47211.199999999997</v>
      </c>
      <c r="AS228" s="35">
        <f t="shared" si="1269"/>
        <v>401367.50000000006</v>
      </c>
      <c r="AT228" s="35">
        <f t="shared" si="1686"/>
        <v>0</v>
      </c>
      <c r="AU228" s="35">
        <f t="shared" si="1650"/>
        <v>401367.50000000006</v>
      </c>
      <c r="AV228" s="35">
        <f t="shared" ref="AV228:AX228" si="1687">AV230+AV231</f>
        <v>0</v>
      </c>
      <c r="AW228" s="35">
        <f t="shared" si="1651"/>
        <v>401367.50000000006</v>
      </c>
      <c r="AX228" s="35">
        <f t="shared" si="1687"/>
        <v>0</v>
      </c>
      <c r="AY228" s="35">
        <f t="shared" si="1652"/>
        <v>401367.50000000006</v>
      </c>
      <c r="AZ228" s="35">
        <f t="shared" ref="AZ228:BB228" si="1688">AZ230+AZ231</f>
        <v>0</v>
      </c>
      <c r="BA228" s="35">
        <f t="shared" si="1653"/>
        <v>401367.50000000006</v>
      </c>
      <c r="BB228" s="35">
        <f t="shared" si="1688"/>
        <v>0</v>
      </c>
      <c r="BC228" s="35">
        <f t="shared" si="1654"/>
        <v>401367.50000000006</v>
      </c>
      <c r="BD228" s="35">
        <f t="shared" ref="BD228:BF228" si="1689">BD230+BD231</f>
        <v>0</v>
      </c>
      <c r="BE228" s="35">
        <f t="shared" si="1655"/>
        <v>401367.50000000006</v>
      </c>
      <c r="BF228" s="35">
        <f t="shared" si="1689"/>
        <v>0</v>
      </c>
      <c r="BG228" s="35">
        <f t="shared" si="1656"/>
        <v>401367.50000000006</v>
      </c>
      <c r="BH228" s="35">
        <f t="shared" ref="BH228:BJ228" si="1690">BH230+BH231</f>
        <v>0</v>
      </c>
      <c r="BI228" s="35">
        <f t="shared" si="1657"/>
        <v>401367.50000000006</v>
      </c>
      <c r="BJ228" s="35">
        <f t="shared" si="1690"/>
        <v>0</v>
      </c>
      <c r="BK228" s="35">
        <f t="shared" si="1658"/>
        <v>401367.50000000006</v>
      </c>
      <c r="BL228" s="35">
        <f t="shared" ref="BL228:BN228" si="1691">BL230+BL231</f>
        <v>-124000</v>
      </c>
      <c r="BM228" s="35">
        <f t="shared" si="1659"/>
        <v>277367.50000000006</v>
      </c>
      <c r="BN228" s="35">
        <f t="shared" si="1691"/>
        <v>0</v>
      </c>
      <c r="BO228" s="35">
        <f t="shared" si="1660"/>
        <v>277367.50000000006</v>
      </c>
      <c r="BP228" s="35">
        <f t="shared" ref="BP228:BR228" si="1692">BP230+BP231</f>
        <v>0</v>
      </c>
      <c r="BQ228" s="35">
        <f t="shared" si="1661"/>
        <v>277367.50000000006</v>
      </c>
      <c r="BR228" s="35">
        <f t="shared" si="1692"/>
        <v>0</v>
      </c>
      <c r="BS228" s="35">
        <f t="shared" si="1662"/>
        <v>277367.50000000006</v>
      </c>
      <c r="BT228" s="46">
        <f t="shared" ref="BT228" si="1693">BT230+BT231</f>
        <v>0</v>
      </c>
      <c r="BU228" s="35">
        <f t="shared" si="1663"/>
        <v>277367.50000000006</v>
      </c>
      <c r="BV228" s="35">
        <f t="shared" ref="BV228:BW228" si="1694">BV230+BV231</f>
        <v>0</v>
      </c>
      <c r="BW228" s="35">
        <f t="shared" si="1694"/>
        <v>0</v>
      </c>
      <c r="BX228" s="35">
        <f t="shared" si="1284"/>
        <v>0</v>
      </c>
      <c r="BY228" s="35">
        <f t="shared" ref="BY228:CA228" si="1695">BY230+BY231</f>
        <v>0</v>
      </c>
      <c r="BZ228" s="35">
        <f t="shared" si="1664"/>
        <v>0</v>
      </c>
      <c r="CA228" s="35">
        <f t="shared" si="1695"/>
        <v>0</v>
      </c>
      <c r="CB228" s="35">
        <f t="shared" si="1665"/>
        <v>0</v>
      </c>
      <c r="CC228" s="35">
        <f t="shared" ref="CC228:CE228" si="1696">CC230+CC231</f>
        <v>0</v>
      </c>
      <c r="CD228" s="35">
        <f t="shared" si="1666"/>
        <v>0</v>
      </c>
      <c r="CE228" s="35">
        <f t="shared" si="1696"/>
        <v>0</v>
      </c>
      <c r="CF228" s="35">
        <f t="shared" si="1667"/>
        <v>0</v>
      </c>
      <c r="CG228" s="35">
        <f t="shared" ref="CG228:CI228" si="1697">CG230+CG231</f>
        <v>0</v>
      </c>
      <c r="CH228" s="35">
        <f t="shared" si="1668"/>
        <v>0</v>
      </c>
      <c r="CI228" s="35">
        <f t="shared" si="1697"/>
        <v>0</v>
      </c>
      <c r="CJ228" s="35">
        <f t="shared" si="1669"/>
        <v>0</v>
      </c>
      <c r="CK228" s="35">
        <f t="shared" ref="CK228:CM228" si="1698">CK230+CK231</f>
        <v>0</v>
      </c>
      <c r="CL228" s="35">
        <f t="shared" si="1670"/>
        <v>0</v>
      </c>
      <c r="CM228" s="35">
        <f t="shared" si="1698"/>
        <v>0</v>
      </c>
      <c r="CN228" s="35">
        <f t="shared" si="1671"/>
        <v>0</v>
      </c>
      <c r="CO228" s="35">
        <f t="shared" ref="CO228:CQ228" si="1699">CO230+CO231</f>
        <v>0</v>
      </c>
      <c r="CP228" s="35">
        <f t="shared" si="1672"/>
        <v>0</v>
      </c>
      <c r="CQ228" s="35">
        <f t="shared" si="1699"/>
        <v>0</v>
      </c>
      <c r="CR228" s="35">
        <f t="shared" si="1673"/>
        <v>0</v>
      </c>
      <c r="CS228" s="46">
        <f t="shared" ref="CS228" si="1700">CS230+CS231</f>
        <v>0</v>
      </c>
      <c r="CT228" s="35">
        <f t="shared" si="1674"/>
        <v>0</v>
      </c>
      <c r="CU228" s="29"/>
      <c r="CW228" s="11"/>
    </row>
    <row r="229" spans="1:101" x14ac:dyDescent="0.3">
      <c r="A229" s="58"/>
      <c r="B229" s="59" t="s">
        <v>5</v>
      </c>
      <c r="C229" s="6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78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35"/>
      <c r="AO229" s="46"/>
      <c r="AP229" s="35"/>
      <c r="AQ229" s="35"/>
      <c r="AR229" s="35"/>
      <c r="AS229" s="35"/>
      <c r="AT229" s="35"/>
      <c r="AU229" s="35"/>
      <c r="AV229" s="35"/>
      <c r="AW229" s="35"/>
      <c r="AX229" s="35"/>
      <c r="AY229" s="35"/>
      <c r="AZ229" s="35"/>
      <c r="BA229" s="35"/>
      <c r="BB229" s="35"/>
      <c r="BC229" s="35"/>
      <c r="BD229" s="35"/>
      <c r="BE229" s="35"/>
      <c r="BF229" s="35"/>
      <c r="BG229" s="35"/>
      <c r="BH229" s="35"/>
      <c r="BI229" s="35"/>
      <c r="BJ229" s="35"/>
      <c r="BK229" s="35"/>
      <c r="BL229" s="35"/>
      <c r="BM229" s="35"/>
      <c r="BN229" s="35"/>
      <c r="BO229" s="35"/>
      <c r="BP229" s="35"/>
      <c r="BQ229" s="35"/>
      <c r="BR229" s="35"/>
      <c r="BS229" s="35"/>
      <c r="BT229" s="46"/>
      <c r="BU229" s="35"/>
      <c r="BV229" s="35"/>
      <c r="BW229" s="35"/>
      <c r="BX229" s="35"/>
      <c r="BY229" s="35"/>
      <c r="BZ229" s="35"/>
      <c r="CA229" s="35"/>
      <c r="CB229" s="35"/>
      <c r="CC229" s="35"/>
      <c r="CD229" s="35"/>
      <c r="CE229" s="35"/>
      <c r="CF229" s="35"/>
      <c r="CG229" s="35"/>
      <c r="CH229" s="35"/>
      <c r="CI229" s="35"/>
      <c r="CJ229" s="35"/>
      <c r="CK229" s="35"/>
      <c r="CL229" s="35"/>
      <c r="CM229" s="35"/>
      <c r="CN229" s="35"/>
      <c r="CO229" s="35"/>
      <c r="CP229" s="35"/>
      <c r="CQ229" s="35"/>
      <c r="CR229" s="35"/>
      <c r="CS229" s="46"/>
      <c r="CT229" s="35"/>
      <c r="CU229" s="29"/>
      <c r="CW229" s="11"/>
    </row>
    <row r="230" spans="1:101" hidden="1" x14ac:dyDescent="0.3">
      <c r="A230" s="42"/>
      <c r="B230" s="43" t="s">
        <v>6</v>
      </c>
      <c r="C230" s="6"/>
      <c r="D230" s="35">
        <v>168913.1</v>
      </c>
      <c r="E230" s="35">
        <v>-47211.199999999997</v>
      </c>
      <c r="F230" s="35">
        <f t="shared" si="1250"/>
        <v>121701.90000000001</v>
      </c>
      <c r="G230" s="35">
        <f>184.898+1208.599</f>
        <v>1393.4969999999998</v>
      </c>
      <c r="H230" s="35">
        <f t="shared" ref="H230:H257" si="1701">F230+G230</f>
        <v>123095.39700000001</v>
      </c>
      <c r="I230" s="35">
        <v>-1208.5989999999999</v>
      </c>
      <c r="J230" s="35">
        <f t="shared" ref="J230:J252" si="1702">H230+I230</f>
        <v>121886.79800000001</v>
      </c>
      <c r="K230" s="35"/>
      <c r="L230" s="35">
        <f t="shared" ref="L230:L252" si="1703">J230+K230</f>
        <v>121886.79800000001</v>
      </c>
      <c r="M230" s="35"/>
      <c r="N230" s="35">
        <f t="shared" ref="N230:N252" si="1704">L230+M230</f>
        <v>121886.79800000001</v>
      </c>
      <c r="O230" s="78"/>
      <c r="P230" s="35">
        <f t="shared" ref="P230:P252" si="1705">N230+O230</f>
        <v>121886.79800000001</v>
      </c>
      <c r="Q230" s="35"/>
      <c r="R230" s="35">
        <f t="shared" ref="R230:R252" si="1706">P230+Q230</f>
        <v>121886.79800000001</v>
      </c>
      <c r="S230" s="35"/>
      <c r="T230" s="35">
        <f t="shared" ref="T230:T252" si="1707">R230+S230</f>
        <v>121886.79800000001</v>
      </c>
      <c r="U230" s="35"/>
      <c r="V230" s="35">
        <f t="shared" ref="V230:V252" si="1708">T230+U230</f>
        <v>121886.79800000001</v>
      </c>
      <c r="W230" s="35"/>
      <c r="X230" s="35">
        <f t="shared" ref="X230:X253" si="1709">V230+W230</f>
        <v>121886.79800000001</v>
      </c>
      <c r="Y230" s="35"/>
      <c r="Z230" s="35">
        <f t="shared" ref="Z230:Z253" si="1710">X230+Y230</f>
        <v>121886.79800000001</v>
      </c>
      <c r="AA230" s="35"/>
      <c r="AB230" s="35">
        <f t="shared" ref="AB230:AB252" si="1711">Z230+AA230</f>
        <v>121886.79800000001</v>
      </c>
      <c r="AC230" s="35"/>
      <c r="AD230" s="35">
        <f t="shared" ref="AD230:AD252" si="1712">AB230+AC230</f>
        <v>121886.79800000001</v>
      </c>
      <c r="AE230" s="35">
        <v>124000</v>
      </c>
      <c r="AF230" s="35">
        <f t="shared" ref="AF230:AF252" si="1713">AD230+AE230</f>
        <v>245886.79800000001</v>
      </c>
      <c r="AG230" s="35"/>
      <c r="AH230" s="35">
        <f t="shared" ref="AH230:AH252" si="1714">AF230+AG230</f>
        <v>245886.79800000001</v>
      </c>
      <c r="AI230" s="35"/>
      <c r="AJ230" s="35">
        <f t="shared" ref="AJ230:AJ252" si="1715">AH230+AI230</f>
        <v>245886.79800000001</v>
      </c>
      <c r="AK230" s="35"/>
      <c r="AL230" s="35">
        <f t="shared" ref="AL230:AL252" si="1716">AJ230+AK230</f>
        <v>245886.79800000001</v>
      </c>
      <c r="AM230" s="35"/>
      <c r="AN230" s="35">
        <f t="shared" ref="AN230:AN252" si="1717">AL230+AM230</f>
        <v>245886.79800000001</v>
      </c>
      <c r="AO230" s="46"/>
      <c r="AP230" s="35">
        <f t="shared" ref="AP230:AP252" si="1718">AN230+AO230</f>
        <v>245886.79800000001</v>
      </c>
      <c r="AQ230" s="35">
        <v>301943.90000000002</v>
      </c>
      <c r="AR230" s="35">
        <v>47211.199999999997</v>
      </c>
      <c r="AS230" s="35">
        <f t="shared" si="1269"/>
        <v>349155.10000000003</v>
      </c>
      <c r="AT230" s="35"/>
      <c r="AU230" s="35">
        <f t="shared" ref="AU230:AU257" si="1719">AS230+AT230</f>
        <v>349155.10000000003</v>
      </c>
      <c r="AV230" s="35"/>
      <c r="AW230" s="35">
        <f t="shared" ref="AW230:AW252" si="1720">AU230+AV230</f>
        <v>349155.10000000003</v>
      </c>
      <c r="AX230" s="35"/>
      <c r="AY230" s="35">
        <f t="shared" ref="AY230:AY252" si="1721">AW230+AX230</f>
        <v>349155.10000000003</v>
      </c>
      <c r="AZ230" s="35"/>
      <c r="BA230" s="35">
        <f t="shared" ref="BA230:BA252" si="1722">AY230+AZ230</f>
        <v>349155.10000000003</v>
      </c>
      <c r="BB230" s="35"/>
      <c r="BC230" s="35">
        <f t="shared" ref="BC230:BC252" si="1723">BA230+BB230</f>
        <v>349155.10000000003</v>
      </c>
      <c r="BD230" s="35"/>
      <c r="BE230" s="35">
        <f t="shared" ref="BE230:BE252" si="1724">BC230+BD230</f>
        <v>349155.10000000003</v>
      </c>
      <c r="BF230" s="35"/>
      <c r="BG230" s="35">
        <f t="shared" ref="BG230:BG252" si="1725">BE230+BF230</f>
        <v>349155.10000000003</v>
      </c>
      <c r="BH230" s="35"/>
      <c r="BI230" s="35">
        <f t="shared" ref="BI230:BI252" si="1726">BG230+BH230</f>
        <v>349155.10000000003</v>
      </c>
      <c r="BJ230" s="35"/>
      <c r="BK230" s="35">
        <f t="shared" ref="BK230:BK252" si="1727">BI230+BJ230</f>
        <v>349155.10000000003</v>
      </c>
      <c r="BL230" s="35">
        <v>-124000</v>
      </c>
      <c r="BM230" s="35">
        <f t="shared" ref="BM230:BM252" si="1728">BK230+BL230</f>
        <v>225155.10000000003</v>
      </c>
      <c r="BN230" s="35"/>
      <c r="BO230" s="35">
        <f t="shared" ref="BO230:BO252" si="1729">BM230+BN230</f>
        <v>225155.10000000003</v>
      </c>
      <c r="BP230" s="35"/>
      <c r="BQ230" s="35">
        <f t="shared" ref="BQ230:BQ252" si="1730">BO230+BP230</f>
        <v>225155.10000000003</v>
      </c>
      <c r="BR230" s="35"/>
      <c r="BS230" s="35">
        <f t="shared" ref="BS230:BS252" si="1731">BQ230+BR230</f>
        <v>225155.10000000003</v>
      </c>
      <c r="BT230" s="46"/>
      <c r="BU230" s="35">
        <f t="shared" ref="BU230:BU252" si="1732">BS230+BT230</f>
        <v>225155.10000000003</v>
      </c>
      <c r="BV230" s="35">
        <v>0</v>
      </c>
      <c r="BW230" s="35"/>
      <c r="BX230" s="35">
        <f t="shared" si="1284"/>
        <v>0</v>
      </c>
      <c r="BY230" s="35"/>
      <c r="BZ230" s="35">
        <f t="shared" ref="BZ230:BZ257" si="1733">BX230+BY230</f>
        <v>0</v>
      </c>
      <c r="CA230" s="35"/>
      <c r="CB230" s="35">
        <f t="shared" ref="CB230:CB252" si="1734">BZ230+CA230</f>
        <v>0</v>
      </c>
      <c r="CC230" s="35"/>
      <c r="CD230" s="35">
        <f t="shared" ref="CD230:CD252" si="1735">CB230+CC230</f>
        <v>0</v>
      </c>
      <c r="CE230" s="35"/>
      <c r="CF230" s="35">
        <f t="shared" ref="CF230:CF252" si="1736">CD230+CE230</f>
        <v>0</v>
      </c>
      <c r="CG230" s="35"/>
      <c r="CH230" s="35">
        <f t="shared" ref="CH230:CH252" si="1737">CF230+CG230</f>
        <v>0</v>
      </c>
      <c r="CI230" s="35"/>
      <c r="CJ230" s="35">
        <f t="shared" ref="CJ230:CJ252" si="1738">CH230+CI230</f>
        <v>0</v>
      </c>
      <c r="CK230" s="35"/>
      <c r="CL230" s="35">
        <f t="shared" ref="CL230:CL252" si="1739">CJ230+CK230</f>
        <v>0</v>
      </c>
      <c r="CM230" s="35"/>
      <c r="CN230" s="35">
        <f t="shared" ref="CN230:CN252" si="1740">CL230+CM230</f>
        <v>0</v>
      </c>
      <c r="CO230" s="35"/>
      <c r="CP230" s="35">
        <f t="shared" ref="CP230:CP252" si="1741">CN230+CO230</f>
        <v>0</v>
      </c>
      <c r="CQ230" s="35"/>
      <c r="CR230" s="35">
        <f t="shared" ref="CR230:CR252" si="1742">CP230+CQ230</f>
        <v>0</v>
      </c>
      <c r="CS230" s="46"/>
      <c r="CT230" s="35">
        <f t="shared" ref="CT230:CT252" si="1743">CR230+CS230</f>
        <v>0</v>
      </c>
      <c r="CU230" s="29" t="s">
        <v>279</v>
      </c>
      <c r="CV230" s="23" t="s">
        <v>49</v>
      </c>
      <c r="CW230" s="11"/>
    </row>
    <row r="231" spans="1:101" x14ac:dyDescent="0.3">
      <c r="A231" s="58"/>
      <c r="B231" s="59" t="s">
        <v>30</v>
      </c>
      <c r="C231" s="6"/>
      <c r="D231" s="35">
        <v>0</v>
      </c>
      <c r="E231" s="35"/>
      <c r="F231" s="35">
        <f t="shared" si="1250"/>
        <v>0</v>
      </c>
      <c r="G231" s="35"/>
      <c r="H231" s="35">
        <f t="shared" si="1701"/>
        <v>0</v>
      </c>
      <c r="I231" s="35"/>
      <c r="J231" s="35">
        <f t="shared" si="1702"/>
        <v>0</v>
      </c>
      <c r="K231" s="35"/>
      <c r="L231" s="35">
        <f t="shared" si="1703"/>
        <v>0</v>
      </c>
      <c r="M231" s="35"/>
      <c r="N231" s="35">
        <f t="shared" si="1704"/>
        <v>0</v>
      </c>
      <c r="O231" s="78"/>
      <c r="P231" s="35">
        <f t="shared" si="1705"/>
        <v>0</v>
      </c>
      <c r="Q231" s="35"/>
      <c r="R231" s="35">
        <f t="shared" si="1706"/>
        <v>0</v>
      </c>
      <c r="S231" s="35"/>
      <c r="T231" s="35">
        <f t="shared" si="1707"/>
        <v>0</v>
      </c>
      <c r="U231" s="35"/>
      <c r="V231" s="35">
        <f t="shared" si="1708"/>
        <v>0</v>
      </c>
      <c r="W231" s="35"/>
      <c r="X231" s="35">
        <f t="shared" si="1709"/>
        <v>0</v>
      </c>
      <c r="Y231" s="35"/>
      <c r="Z231" s="35">
        <f t="shared" si="1710"/>
        <v>0</v>
      </c>
      <c r="AA231" s="35"/>
      <c r="AB231" s="35">
        <f t="shared" si="1711"/>
        <v>0</v>
      </c>
      <c r="AC231" s="35"/>
      <c r="AD231" s="35">
        <f t="shared" si="1712"/>
        <v>0</v>
      </c>
      <c r="AE231" s="35"/>
      <c r="AF231" s="35">
        <f t="shared" si="1713"/>
        <v>0</v>
      </c>
      <c r="AG231" s="35"/>
      <c r="AH231" s="35">
        <f t="shared" si="1714"/>
        <v>0</v>
      </c>
      <c r="AI231" s="35"/>
      <c r="AJ231" s="35">
        <f t="shared" si="1715"/>
        <v>0</v>
      </c>
      <c r="AK231" s="35"/>
      <c r="AL231" s="35">
        <f t="shared" si="1716"/>
        <v>0</v>
      </c>
      <c r="AM231" s="35"/>
      <c r="AN231" s="35">
        <f t="shared" si="1717"/>
        <v>0</v>
      </c>
      <c r="AO231" s="46"/>
      <c r="AP231" s="35">
        <f t="shared" si="1718"/>
        <v>0</v>
      </c>
      <c r="AQ231" s="35">
        <v>52212.4</v>
      </c>
      <c r="AR231" s="35"/>
      <c r="AS231" s="35">
        <f t="shared" si="1269"/>
        <v>52212.4</v>
      </c>
      <c r="AT231" s="35"/>
      <c r="AU231" s="35">
        <f t="shared" si="1719"/>
        <v>52212.4</v>
      </c>
      <c r="AV231" s="35"/>
      <c r="AW231" s="35">
        <f t="shared" si="1720"/>
        <v>52212.4</v>
      </c>
      <c r="AX231" s="35"/>
      <c r="AY231" s="35">
        <f t="shared" si="1721"/>
        <v>52212.4</v>
      </c>
      <c r="AZ231" s="35"/>
      <c r="BA231" s="35">
        <f t="shared" si="1722"/>
        <v>52212.4</v>
      </c>
      <c r="BB231" s="35"/>
      <c r="BC231" s="35">
        <f t="shared" si="1723"/>
        <v>52212.4</v>
      </c>
      <c r="BD231" s="35"/>
      <c r="BE231" s="35">
        <f t="shared" si="1724"/>
        <v>52212.4</v>
      </c>
      <c r="BF231" s="35"/>
      <c r="BG231" s="35">
        <f t="shared" si="1725"/>
        <v>52212.4</v>
      </c>
      <c r="BH231" s="35"/>
      <c r="BI231" s="35">
        <f t="shared" si="1726"/>
        <v>52212.4</v>
      </c>
      <c r="BJ231" s="35"/>
      <c r="BK231" s="35">
        <f t="shared" si="1727"/>
        <v>52212.4</v>
      </c>
      <c r="BL231" s="35"/>
      <c r="BM231" s="35">
        <f t="shared" si="1728"/>
        <v>52212.4</v>
      </c>
      <c r="BN231" s="35"/>
      <c r="BO231" s="35">
        <f t="shared" si="1729"/>
        <v>52212.4</v>
      </c>
      <c r="BP231" s="35"/>
      <c r="BQ231" s="35">
        <f t="shared" si="1730"/>
        <v>52212.4</v>
      </c>
      <c r="BR231" s="35"/>
      <c r="BS231" s="35">
        <f t="shared" si="1731"/>
        <v>52212.4</v>
      </c>
      <c r="BT231" s="46"/>
      <c r="BU231" s="35">
        <f t="shared" si="1732"/>
        <v>52212.4</v>
      </c>
      <c r="BV231" s="35">
        <v>0</v>
      </c>
      <c r="BW231" s="35"/>
      <c r="BX231" s="35">
        <f t="shared" si="1284"/>
        <v>0</v>
      </c>
      <c r="BY231" s="35"/>
      <c r="BZ231" s="35">
        <f t="shared" si="1733"/>
        <v>0</v>
      </c>
      <c r="CA231" s="35"/>
      <c r="CB231" s="35">
        <f t="shared" si="1734"/>
        <v>0</v>
      </c>
      <c r="CC231" s="35"/>
      <c r="CD231" s="35">
        <f t="shared" si="1735"/>
        <v>0</v>
      </c>
      <c r="CE231" s="35"/>
      <c r="CF231" s="35">
        <f t="shared" si="1736"/>
        <v>0</v>
      </c>
      <c r="CG231" s="35"/>
      <c r="CH231" s="35">
        <f t="shared" si="1737"/>
        <v>0</v>
      </c>
      <c r="CI231" s="35"/>
      <c r="CJ231" s="35">
        <f t="shared" si="1738"/>
        <v>0</v>
      </c>
      <c r="CK231" s="35"/>
      <c r="CL231" s="35">
        <f t="shared" si="1739"/>
        <v>0</v>
      </c>
      <c r="CM231" s="35"/>
      <c r="CN231" s="35">
        <f t="shared" si="1740"/>
        <v>0</v>
      </c>
      <c r="CO231" s="35"/>
      <c r="CP231" s="35">
        <f t="shared" si="1741"/>
        <v>0</v>
      </c>
      <c r="CQ231" s="35"/>
      <c r="CR231" s="35">
        <f t="shared" si="1742"/>
        <v>0</v>
      </c>
      <c r="CS231" s="46"/>
      <c r="CT231" s="35">
        <f t="shared" si="1743"/>
        <v>0</v>
      </c>
      <c r="CU231" s="29" t="s">
        <v>279</v>
      </c>
      <c r="CW231" s="11"/>
    </row>
    <row r="232" spans="1:101" ht="56.25" x14ac:dyDescent="0.3">
      <c r="A232" s="1" t="s">
        <v>248</v>
      </c>
      <c r="B232" s="59" t="s">
        <v>123</v>
      </c>
      <c r="C232" s="6" t="s">
        <v>32</v>
      </c>
      <c r="D232" s="35">
        <v>3500</v>
      </c>
      <c r="E232" s="35"/>
      <c r="F232" s="35">
        <f t="shared" si="1250"/>
        <v>3500</v>
      </c>
      <c r="G232" s="35"/>
      <c r="H232" s="35">
        <f t="shared" si="1701"/>
        <v>3500</v>
      </c>
      <c r="I232" s="35"/>
      <c r="J232" s="35">
        <f t="shared" si="1702"/>
        <v>3500</v>
      </c>
      <c r="K232" s="35"/>
      <c r="L232" s="35">
        <f t="shared" si="1703"/>
        <v>3500</v>
      </c>
      <c r="M232" s="35"/>
      <c r="N232" s="35">
        <f t="shared" si="1704"/>
        <v>3500</v>
      </c>
      <c r="O232" s="78"/>
      <c r="P232" s="35">
        <f t="shared" si="1705"/>
        <v>3500</v>
      </c>
      <c r="Q232" s="35"/>
      <c r="R232" s="35">
        <f t="shared" si="1706"/>
        <v>3500</v>
      </c>
      <c r="S232" s="35"/>
      <c r="T232" s="35">
        <f t="shared" si="1707"/>
        <v>3500</v>
      </c>
      <c r="U232" s="35"/>
      <c r="V232" s="35">
        <f t="shared" si="1708"/>
        <v>3500</v>
      </c>
      <c r="W232" s="35"/>
      <c r="X232" s="35">
        <f t="shared" si="1709"/>
        <v>3500</v>
      </c>
      <c r="Y232" s="35"/>
      <c r="Z232" s="35">
        <f t="shared" si="1710"/>
        <v>3500</v>
      </c>
      <c r="AA232" s="35"/>
      <c r="AB232" s="35">
        <f t="shared" si="1711"/>
        <v>3500</v>
      </c>
      <c r="AC232" s="35"/>
      <c r="AD232" s="35">
        <f t="shared" si="1712"/>
        <v>3500</v>
      </c>
      <c r="AE232" s="35"/>
      <c r="AF232" s="35">
        <f t="shared" si="1713"/>
        <v>3500</v>
      </c>
      <c r="AG232" s="35"/>
      <c r="AH232" s="35">
        <f t="shared" si="1714"/>
        <v>3500</v>
      </c>
      <c r="AI232" s="35"/>
      <c r="AJ232" s="35">
        <f t="shared" si="1715"/>
        <v>3500</v>
      </c>
      <c r="AK232" s="35"/>
      <c r="AL232" s="35">
        <f t="shared" si="1716"/>
        <v>3500</v>
      </c>
      <c r="AM232" s="35"/>
      <c r="AN232" s="35">
        <f t="shared" si="1717"/>
        <v>3500</v>
      </c>
      <c r="AO232" s="46"/>
      <c r="AP232" s="35">
        <f t="shared" si="1718"/>
        <v>3500</v>
      </c>
      <c r="AQ232" s="35">
        <v>0</v>
      </c>
      <c r="AR232" s="35"/>
      <c r="AS232" s="35">
        <f t="shared" si="1269"/>
        <v>0</v>
      </c>
      <c r="AT232" s="35"/>
      <c r="AU232" s="35">
        <f t="shared" si="1719"/>
        <v>0</v>
      </c>
      <c r="AV232" s="35"/>
      <c r="AW232" s="35">
        <f t="shared" si="1720"/>
        <v>0</v>
      </c>
      <c r="AX232" s="35"/>
      <c r="AY232" s="35">
        <f t="shared" si="1721"/>
        <v>0</v>
      </c>
      <c r="AZ232" s="35"/>
      <c r="BA232" s="35">
        <f t="shared" si="1722"/>
        <v>0</v>
      </c>
      <c r="BB232" s="35"/>
      <c r="BC232" s="35">
        <f t="shared" si="1723"/>
        <v>0</v>
      </c>
      <c r="BD232" s="35"/>
      <c r="BE232" s="35">
        <f t="shared" si="1724"/>
        <v>0</v>
      </c>
      <c r="BF232" s="35"/>
      <c r="BG232" s="35">
        <f t="shared" si="1725"/>
        <v>0</v>
      </c>
      <c r="BH232" s="35"/>
      <c r="BI232" s="35">
        <f t="shared" si="1726"/>
        <v>0</v>
      </c>
      <c r="BJ232" s="35"/>
      <c r="BK232" s="35">
        <f t="shared" si="1727"/>
        <v>0</v>
      </c>
      <c r="BL232" s="35"/>
      <c r="BM232" s="35">
        <f t="shared" si="1728"/>
        <v>0</v>
      </c>
      <c r="BN232" s="35"/>
      <c r="BO232" s="35">
        <f t="shared" si="1729"/>
        <v>0</v>
      </c>
      <c r="BP232" s="35"/>
      <c r="BQ232" s="35">
        <f t="shared" si="1730"/>
        <v>0</v>
      </c>
      <c r="BR232" s="35"/>
      <c r="BS232" s="35">
        <f t="shared" si="1731"/>
        <v>0</v>
      </c>
      <c r="BT232" s="46"/>
      <c r="BU232" s="35">
        <f t="shared" si="1732"/>
        <v>0</v>
      </c>
      <c r="BV232" s="35">
        <v>224073.8</v>
      </c>
      <c r="BW232" s="35"/>
      <c r="BX232" s="35">
        <f t="shared" si="1284"/>
        <v>224073.8</v>
      </c>
      <c r="BY232" s="35"/>
      <c r="BZ232" s="35">
        <f t="shared" si="1733"/>
        <v>224073.8</v>
      </c>
      <c r="CA232" s="35"/>
      <c r="CB232" s="35">
        <f t="shared" si="1734"/>
        <v>224073.8</v>
      </c>
      <c r="CC232" s="35"/>
      <c r="CD232" s="35">
        <f t="shared" si="1735"/>
        <v>224073.8</v>
      </c>
      <c r="CE232" s="35"/>
      <c r="CF232" s="35">
        <f t="shared" si="1736"/>
        <v>224073.8</v>
      </c>
      <c r="CG232" s="35"/>
      <c r="CH232" s="35">
        <f t="shared" si="1737"/>
        <v>224073.8</v>
      </c>
      <c r="CI232" s="35"/>
      <c r="CJ232" s="35">
        <f t="shared" si="1738"/>
        <v>224073.8</v>
      </c>
      <c r="CK232" s="35"/>
      <c r="CL232" s="35">
        <f t="shared" si="1739"/>
        <v>224073.8</v>
      </c>
      <c r="CM232" s="35"/>
      <c r="CN232" s="35">
        <f t="shared" si="1740"/>
        <v>224073.8</v>
      </c>
      <c r="CO232" s="35"/>
      <c r="CP232" s="35">
        <f t="shared" si="1741"/>
        <v>224073.8</v>
      </c>
      <c r="CQ232" s="35"/>
      <c r="CR232" s="35">
        <f t="shared" si="1742"/>
        <v>224073.8</v>
      </c>
      <c r="CS232" s="46"/>
      <c r="CT232" s="35">
        <f t="shared" si="1743"/>
        <v>224073.8</v>
      </c>
      <c r="CU232" s="29" t="s">
        <v>280</v>
      </c>
      <c r="CW232" s="11"/>
    </row>
    <row r="233" spans="1:101" ht="56.25" x14ac:dyDescent="0.3">
      <c r="A233" s="1" t="s">
        <v>249</v>
      </c>
      <c r="B233" s="59" t="s">
        <v>124</v>
      </c>
      <c r="C233" s="6" t="s">
        <v>32</v>
      </c>
      <c r="D233" s="35">
        <v>61.7</v>
      </c>
      <c r="E233" s="35"/>
      <c r="F233" s="35">
        <f t="shared" si="1250"/>
        <v>61.7</v>
      </c>
      <c r="G233" s="35"/>
      <c r="H233" s="35">
        <f t="shared" si="1701"/>
        <v>61.7</v>
      </c>
      <c r="I233" s="35"/>
      <c r="J233" s="35">
        <f t="shared" si="1702"/>
        <v>61.7</v>
      </c>
      <c r="K233" s="35"/>
      <c r="L233" s="35">
        <f t="shared" si="1703"/>
        <v>61.7</v>
      </c>
      <c r="M233" s="35"/>
      <c r="N233" s="35">
        <f t="shared" si="1704"/>
        <v>61.7</v>
      </c>
      <c r="O233" s="78"/>
      <c r="P233" s="35">
        <f t="shared" si="1705"/>
        <v>61.7</v>
      </c>
      <c r="Q233" s="35"/>
      <c r="R233" s="35">
        <f t="shared" si="1706"/>
        <v>61.7</v>
      </c>
      <c r="S233" s="35">
        <v>-61.7</v>
      </c>
      <c r="T233" s="35">
        <f t="shared" si="1707"/>
        <v>0</v>
      </c>
      <c r="U233" s="35"/>
      <c r="V233" s="35">
        <f t="shared" si="1708"/>
        <v>0</v>
      </c>
      <c r="W233" s="35"/>
      <c r="X233" s="35">
        <f t="shared" si="1709"/>
        <v>0</v>
      </c>
      <c r="Y233" s="35"/>
      <c r="Z233" s="35">
        <f t="shared" si="1710"/>
        <v>0</v>
      </c>
      <c r="AA233" s="35"/>
      <c r="AB233" s="35">
        <f t="shared" si="1711"/>
        <v>0</v>
      </c>
      <c r="AC233" s="35"/>
      <c r="AD233" s="35">
        <f t="shared" si="1712"/>
        <v>0</v>
      </c>
      <c r="AE233" s="35"/>
      <c r="AF233" s="35">
        <f t="shared" si="1713"/>
        <v>0</v>
      </c>
      <c r="AG233" s="35"/>
      <c r="AH233" s="35">
        <f t="shared" si="1714"/>
        <v>0</v>
      </c>
      <c r="AI233" s="35"/>
      <c r="AJ233" s="35">
        <f t="shared" si="1715"/>
        <v>0</v>
      </c>
      <c r="AK233" s="35"/>
      <c r="AL233" s="35">
        <f t="shared" si="1716"/>
        <v>0</v>
      </c>
      <c r="AM233" s="35"/>
      <c r="AN233" s="35">
        <f t="shared" si="1717"/>
        <v>0</v>
      </c>
      <c r="AO233" s="46"/>
      <c r="AP233" s="35">
        <f t="shared" si="1718"/>
        <v>0</v>
      </c>
      <c r="AQ233" s="35">
        <v>244606.1</v>
      </c>
      <c r="AR233" s="35"/>
      <c r="AS233" s="35">
        <f t="shared" si="1269"/>
        <v>244606.1</v>
      </c>
      <c r="AT233" s="35"/>
      <c r="AU233" s="35">
        <f t="shared" si="1719"/>
        <v>244606.1</v>
      </c>
      <c r="AV233" s="35"/>
      <c r="AW233" s="35">
        <f t="shared" si="1720"/>
        <v>244606.1</v>
      </c>
      <c r="AX233" s="35"/>
      <c r="AY233" s="35">
        <f t="shared" si="1721"/>
        <v>244606.1</v>
      </c>
      <c r="AZ233" s="35"/>
      <c r="BA233" s="35">
        <f t="shared" si="1722"/>
        <v>244606.1</v>
      </c>
      <c r="BB233" s="35">
        <v>-205067.01699999999</v>
      </c>
      <c r="BC233" s="35">
        <f t="shared" si="1723"/>
        <v>39539.083000000013</v>
      </c>
      <c r="BD233" s="35"/>
      <c r="BE233" s="35">
        <f t="shared" si="1724"/>
        <v>39539.083000000013</v>
      </c>
      <c r="BF233" s="35"/>
      <c r="BG233" s="35">
        <f t="shared" si="1725"/>
        <v>39539.083000000013</v>
      </c>
      <c r="BH233" s="35">
        <v>-32755.539000000001</v>
      </c>
      <c r="BI233" s="35">
        <f t="shared" si="1726"/>
        <v>6783.5440000000126</v>
      </c>
      <c r="BJ233" s="35"/>
      <c r="BK233" s="35">
        <f t="shared" si="1727"/>
        <v>6783.5440000000126</v>
      </c>
      <c r="BL233" s="35"/>
      <c r="BM233" s="35">
        <f t="shared" si="1728"/>
        <v>6783.5440000000126</v>
      </c>
      <c r="BN233" s="35"/>
      <c r="BO233" s="35">
        <f t="shared" si="1729"/>
        <v>6783.5440000000126</v>
      </c>
      <c r="BP233" s="35"/>
      <c r="BQ233" s="35">
        <f t="shared" si="1730"/>
        <v>6783.5440000000126</v>
      </c>
      <c r="BR233" s="35"/>
      <c r="BS233" s="35">
        <f t="shared" si="1731"/>
        <v>6783.5440000000126</v>
      </c>
      <c r="BT233" s="46"/>
      <c r="BU233" s="35">
        <f t="shared" si="1732"/>
        <v>6783.5440000000126</v>
      </c>
      <c r="BV233" s="35">
        <v>103801.60000000001</v>
      </c>
      <c r="BW233" s="35"/>
      <c r="BX233" s="35">
        <f t="shared" si="1284"/>
        <v>103801.60000000001</v>
      </c>
      <c r="BY233" s="35"/>
      <c r="BZ233" s="35">
        <f t="shared" si="1733"/>
        <v>103801.60000000001</v>
      </c>
      <c r="CA233" s="35"/>
      <c r="CB233" s="35">
        <f t="shared" si="1734"/>
        <v>103801.60000000001</v>
      </c>
      <c r="CC233" s="35"/>
      <c r="CD233" s="35">
        <f t="shared" si="1735"/>
        <v>103801.60000000001</v>
      </c>
      <c r="CE233" s="35"/>
      <c r="CF233" s="35">
        <f t="shared" si="1736"/>
        <v>103801.60000000001</v>
      </c>
      <c r="CG233" s="35">
        <v>-103801.60000000001</v>
      </c>
      <c r="CH233" s="35">
        <f t="shared" si="1737"/>
        <v>0</v>
      </c>
      <c r="CI233" s="35"/>
      <c r="CJ233" s="35">
        <f t="shared" si="1738"/>
        <v>0</v>
      </c>
      <c r="CK233" s="35"/>
      <c r="CL233" s="35">
        <f t="shared" si="1739"/>
        <v>0</v>
      </c>
      <c r="CM233" s="35"/>
      <c r="CN233" s="35">
        <f t="shared" si="1740"/>
        <v>0</v>
      </c>
      <c r="CO233" s="35"/>
      <c r="CP233" s="35">
        <f t="shared" si="1741"/>
        <v>0</v>
      </c>
      <c r="CQ233" s="35"/>
      <c r="CR233" s="35">
        <f t="shared" si="1742"/>
        <v>0</v>
      </c>
      <c r="CS233" s="46"/>
      <c r="CT233" s="35">
        <f t="shared" si="1743"/>
        <v>0</v>
      </c>
      <c r="CU233" s="29" t="s">
        <v>281</v>
      </c>
      <c r="CW233" s="11"/>
    </row>
    <row r="234" spans="1:101" ht="56.25" x14ac:dyDescent="0.3">
      <c r="A234" s="1" t="s">
        <v>250</v>
      </c>
      <c r="B234" s="59" t="s">
        <v>282</v>
      </c>
      <c r="C234" s="6" t="s">
        <v>32</v>
      </c>
      <c r="D234" s="35">
        <v>0</v>
      </c>
      <c r="E234" s="35"/>
      <c r="F234" s="35">
        <f t="shared" si="1250"/>
        <v>0</v>
      </c>
      <c r="G234" s="35"/>
      <c r="H234" s="35">
        <f t="shared" si="1701"/>
        <v>0</v>
      </c>
      <c r="I234" s="35"/>
      <c r="J234" s="35">
        <f t="shared" si="1702"/>
        <v>0</v>
      </c>
      <c r="K234" s="35"/>
      <c r="L234" s="35">
        <f t="shared" si="1703"/>
        <v>0</v>
      </c>
      <c r="M234" s="35"/>
      <c r="N234" s="35">
        <f t="shared" si="1704"/>
        <v>0</v>
      </c>
      <c r="O234" s="78"/>
      <c r="P234" s="35">
        <f t="shared" si="1705"/>
        <v>0</v>
      </c>
      <c r="Q234" s="35"/>
      <c r="R234" s="35">
        <f t="shared" si="1706"/>
        <v>0</v>
      </c>
      <c r="S234" s="35"/>
      <c r="T234" s="35">
        <f t="shared" si="1707"/>
        <v>0</v>
      </c>
      <c r="U234" s="35"/>
      <c r="V234" s="35">
        <f t="shared" si="1708"/>
        <v>0</v>
      </c>
      <c r="W234" s="35"/>
      <c r="X234" s="35">
        <f t="shared" si="1709"/>
        <v>0</v>
      </c>
      <c r="Y234" s="35"/>
      <c r="Z234" s="35">
        <f t="shared" si="1710"/>
        <v>0</v>
      </c>
      <c r="AA234" s="35"/>
      <c r="AB234" s="35">
        <f t="shared" si="1711"/>
        <v>0</v>
      </c>
      <c r="AC234" s="35"/>
      <c r="AD234" s="35">
        <f t="shared" si="1712"/>
        <v>0</v>
      </c>
      <c r="AE234" s="35"/>
      <c r="AF234" s="35">
        <f t="shared" si="1713"/>
        <v>0</v>
      </c>
      <c r="AG234" s="35"/>
      <c r="AH234" s="35">
        <f t="shared" si="1714"/>
        <v>0</v>
      </c>
      <c r="AI234" s="35"/>
      <c r="AJ234" s="35">
        <f t="shared" si="1715"/>
        <v>0</v>
      </c>
      <c r="AK234" s="35"/>
      <c r="AL234" s="35">
        <f t="shared" si="1716"/>
        <v>0</v>
      </c>
      <c r="AM234" s="35"/>
      <c r="AN234" s="35">
        <f t="shared" si="1717"/>
        <v>0</v>
      </c>
      <c r="AO234" s="46"/>
      <c r="AP234" s="35">
        <f t="shared" si="1718"/>
        <v>0</v>
      </c>
      <c r="AQ234" s="35">
        <v>0</v>
      </c>
      <c r="AR234" s="35"/>
      <c r="AS234" s="35">
        <f t="shared" si="1269"/>
        <v>0</v>
      </c>
      <c r="AT234" s="35"/>
      <c r="AU234" s="35">
        <f t="shared" si="1719"/>
        <v>0</v>
      </c>
      <c r="AV234" s="35"/>
      <c r="AW234" s="35">
        <f t="shared" si="1720"/>
        <v>0</v>
      </c>
      <c r="AX234" s="35"/>
      <c r="AY234" s="35">
        <f t="shared" si="1721"/>
        <v>0</v>
      </c>
      <c r="AZ234" s="35"/>
      <c r="BA234" s="35">
        <f t="shared" si="1722"/>
        <v>0</v>
      </c>
      <c r="BB234" s="35"/>
      <c r="BC234" s="35">
        <f t="shared" si="1723"/>
        <v>0</v>
      </c>
      <c r="BD234" s="35"/>
      <c r="BE234" s="35">
        <f t="shared" si="1724"/>
        <v>0</v>
      </c>
      <c r="BF234" s="35"/>
      <c r="BG234" s="35">
        <f t="shared" si="1725"/>
        <v>0</v>
      </c>
      <c r="BH234" s="35"/>
      <c r="BI234" s="35">
        <f t="shared" si="1726"/>
        <v>0</v>
      </c>
      <c r="BJ234" s="35"/>
      <c r="BK234" s="35">
        <f t="shared" si="1727"/>
        <v>0</v>
      </c>
      <c r="BL234" s="35"/>
      <c r="BM234" s="35">
        <f t="shared" si="1728"/>
        <v>0</v>
      </c>
      <c r="BN234" s="35"/>
      <c r="BO234" s="35">
        <f t="shared" si="1729"/>
        <v>0</v>
      </c>
      <c r="BP234" s="35"/>
      <c r="BQ234" s="35">
        <f t="shared" si="1730"/>
        <v>0</v>
      </c>
      <c r="BR234" s="35"/>
      <c r="BS234" s="35">
        <f t="shared" si="1731"/>
        <v>0</v>
      </c>
      <c r="BT234" s="46"/>
      <c r="BU234" s="35">
        <f t="shared" si="1732"/>
        <v>0</v>
      </c>
      <c r="BV234" s="35">
        <v>11961.8</v>
      </c>
      <c r="BW234" s="35"/>
      <c r="BX234" s="35">
        <f t="shared" si="1284"/>
        <v>11961.8</v>
      </c>
      <c r="BY234" s="35"/>
      <c r="BZ234" s="35">
        <f t="shared" si="1733"/>
        <v>11961.8</v>
      </c>
      <c r="CA234" s="35"/>
      <c r="CB234" s="35">
        <f t="shared" si="1734"/>
        <v>11961.8</v>
      </c>
      <c r="CC234" s="35"/>
      <c r="CD234" s="35">
        <f t="shared" si="1735"/>
        <v>11961.8</v>
      </c>
      <c r="CE234" s="35"/>
      <c r="CF234" s="35">
        <f t="shared" si="1736"/>
        <v>11961.8</v>
      </c>
      <c r="CG234" s="35"/>
      <c r="CH234" s="35">
        <f t="shared" si="1737"/>
        <v>11961.8</v>
      </c>
      <c r="CI234" s="35"/>
      <c r="CJ234" s="35">
        <f t="shared" si="1738"/>
        <v>11961.8</v>
      </c>
      <c r="CK234" s="35"/>
      <c r="CL234" s="35">
        <f t="shared" si="1739"/>
        <v>11961.8</v>
      </c>
      <c r="CM234" s="35"/>
      <c r="CN234" s="35">
        <f t="shared" si="1740"/>
        <v>11961.8</v>
      </c>
      <c r="CO234" s="35"/>
      <c r="CP234" s="35">
        <f t="shared" si="1741"/>
        <v>11961.8</v>
      </c>
      <c r="CQ234" s="35"/>
      <c r="CR234" s="35">
        <f t="shared" si="1742"/>
        <v>11961.8</v>
      </c>
      <c r="CS234" s="46"/>
      <c r="CT234" s="35">
        <f t="shared" si="1743"/>
        <v>11961.8</v>
      </c>
      <c r="CU234" s="29" t="s">
        <v>283</v>
      </c>
      <c r="CW234" s="11"/>
    </row>
    <row r="235" spans="1:101" ht="56.25" x14ac:dyDescent="0.3">
      <c r="A235" s="1" t="s">
        <v>251</v>
      </c>
      <c r="B235" s="59" t="s">
        <v>125</v>
      </c>
      <c r="C235" s="6" t="s">
        <v>32</v>
      </c>
      <c r="D235" s="35">
        <v>0</v>
      </c>
      <c r="E235" s="35"/>
      <c r="F235" s="35">
        <f t="shared" si="1250"/>
        <v>0</v>
      </c>
      <c r="G235" s="35"/>
      <c r="H235" s="35">
        <f t="shared" si="1701"/>
        <v>0</v>
      </c>
      <c r="I235" s="35"/>
      <c r="J235" s="35">
        <f t="shared" si="1702"/>
        <v>0</v>
      </c>
      <c r="K235" s="35"/>
      <c r="L235" s="35">
        <f t="shared" si="1703"/>
        <v>0</v>
      </c>
      <c r="M235" s="35"/>
      <c r="N235" s="35">
        <f t="shared" si="1704"/>
        <v>0</v>
      </c>
      <c r="O235" s="78"/>
      <c r="P235" s="35">
        <f t="shared" si="1705"/>
        <v>0</v>
      </c>
      <c r="Q235" s="35"/>
      <c r="R235" s="35">
        <f t="shared" si="1706"/>
        <v>0</v>
      </c>
      <c r="S235" s="35"/>
      <c r="T235" s="35">
        <f t="shared" si="1707"/>
        <v>0</v>
      </c>
      <c r="U235" s="35"/>
      <c r="V235" s="35">
        <f t="shared" si="1708"/>
        <v>0</v>
      </c>
      <c r="W235" s="35"/>
      <c r="X235" s="35">
        <f t="shared" si="1709"/>
        <v>0</v>
      </c>
      <c r="Y235" s="35"/>
      <c r="Z235" s="35">
        <f t="shared" si="1710"/>
        <v>0</v>
      </c>
      <c r="AA235" s="35"/>
      <c r="AB235" s="35">
        <f t="shared" si="1711"/>
        <v>0</v>
      </c>
      <c r="AC235" s="35"/>
      <c r="AD235" s="35">
        <f t="shared" si="1712"/>
        <v>0</v>
      </c>
      <c r="AE235" s="35"/>
      <c r="AF235" s="35">
        <f t="shared" si="1713"/>
        <v>0</v>
      </c>
      <c r="AG235" s="35"/>
      <c r="AH235" s="35">
        <f t="shared" si="1714"/>
        <v>0</v>
      </c>
      <c r="AI235" s="35"/>
      <c r="AJ235" s="35">
        <f t="shared" si="1715"/>
        <v>0</v>
      </c>
      <c r="AK235" s="35"/>
      <c r="AL235" s="35">
        <f t="shared" si="1716"/>
        <v>0</v>
      </c>
      <c r="AM235" s="35"/>
      <c r="AN235" s="35">
        <f t="shared" si="1717"/>
        <v>0</v>
      </c>
      <c r="AO235" s="46"/>
      <c r="AP235" s="35">
        <f t="shared" si="1718"/>
        <v>0</v>
      </c>
      <c r="AQ235" s="35">
        <v>99857.7</v>
      </c>
      <c r="AR235" s="35"/>
      <c r="AS235" s="35">
        <f t="shared" si="1269"/>
        <v>99857.7</v>
      </c>
      <c r="AT235" s="35"/>
      <c r="AU235" s="35">
        <f t="shared" si="1719"/>
        <v>99857.7</v>
      </c>
      <c r="AV235" s="35"/>
      <c r="AW235" s="35">
        <f t="shared" si="1720"/>
        <v>99857.7</v>
      </c>
      <c r="AX235" s="35"/>
      <c r="AY235" s="35">
        <f t="shared" si="1721"/>
        <v>99857.7</v>
      </c>
      <c r="AZ235" s="35"/>
      <c r="BA235" s="35">
        <f t="shared" si="1722"/>
        <v>99857.7</v>
      </c>
      <c r="BB235" s="35"/>
      <c r="BC235" s="35">
        <f t="shared" si="1723"/>
        <v>99857.7</v>
      </c>
      <c r="BD235" s="35"/>
      <c r="BE235" s="35">
        <f t="shared" si="1724"/>
        <v>99857.7</v>
      </c>
      <c r="BF235" s="35"/>
      <c r="BG235" s="35">
        <f t="shared" si="1725"/>
        <v>99857.7</v>
      </c>
      <c r="BH235" s="35"/>
      <c r="BI235" s="35">
        <f t="shared" si="1726"/>
        <v>99857.7</v>
      </c>
      <c r="BJ235" s="35"/>
      <c r="BK235" s="35">
        <f t="shared" si="1727"/>
        <v>99857.7</v>
      </c>
      <c r="BL235" s="35"/>
      <c r="BM235" s="35">
        <f t="shared" si="1728"/>
        <v>99857.7</v>
      </c>
      <c r="BN235" s="35"/>
      <c r="BO235" s="35">
        <f t="shared" si="1729"/>
        <v>99857.7</v>
      </c>
      <c r="BP235" s="35"/>
      <c r="BQ235" s="35">
        <f t="shared" si="1730"/>
        <v>99857.7</v>
      </c>
      <c r="BR235" s="35"/>
      <c r="BS235" s="35">
        <f t="shared" si="1731"/>
        <v>99857.7</v>
      </c>
      <c r="BT235" s="46"/>
      <c r="BU235" s="35">
        <f t="shared" si="1732"/>
        <v>99857.7</v>
      </c>
      <c r="BV235" s="35">
        <v>0</v>
      </c>
      <c r="BW235" s="35"/>
      <c r="BX235" s="35">
        <f t="shared" si="1284"/>
        <v>0</v>
      </c>
      <c r="BY235" s="35"/>
      <c r="BZ235" s="35">
        <f t="shared" si="1733"/>
        <v>0</v>
      </c>
      <c r="CA235" s="35"/>
      <c r="CB235" s="35">
        <f t="shared" si="1734"/>
        <v>0</v>
      </c>
      <c r="CC235" s="35"/>
      <c r="CD235" s="35">
        <f t="shared" si="1735"/>
        <v>0</v>
      </c>
      <c r="CE235" s="35"/>
      <c r="CF235" s="35">
        <f t="shared" si="1736"/>
        <v>0</v>
      </c>
      <c r="CG235" s="35"/>
      <c r="CH235" s="35">
        <f t="shared" si="1737"/>
        <v>0</v>
      </c>
      <c r="CI235" s="35"/>
      <c r="CJ235" s="35">
        <f t="shared" si="1738"/>
        <v>0</v>
      </c>
      <c r="CK235" s="35"/>
      <c r="CL235" s="35">
        <f t="shared" si="1739"/>
        <v>0</v>
      </c>
      <c r="CM235" s="35"/>
      <c r="CN235" s="35">
        <f t="shared" si="1740"/>
        <v>0</v>
      </c>
      <c r="CO235" s="35"/>
      <c r="CP235" s="35">
        <f t="shared" si="1741"/>
        <v>0</v>
      </c>
      <c r="CQ235" s="35"/>
      <c r="CR235" s="35">
        <f t="shared" si="1742"/>
        <v>0</v>
      </c>
      <c r="CS235" s="46"/>
      <c r="CT235" s="35">
        <f t="shared" si="1743"/>
        <v>0</v>
      </c>
      <c r="CU235" s="29" t="s">
        <v>284</v>
      </c>
      <c r="CW235" s="11"/>
    </row>
    <row r="236" spans="1:101" ht="56.25" x14ac:dyDescent="0.3">
      <c r="A236" s="1" t="s">
        <v>252</v>
      </c>
      <c r="B236" s="59" t="s">
        <v>318</v>
      </c>
      <c r="C236" s="6" t="s">
        <v>32</v>
      </c>
      <c r="D236" s="35"/>
      <c r="E236" s="35"/>
      <c r="F236" s="35"/>
      <c r="G236" s="35">
        <v>2055.8510000000001</v>
      </c>
      <c r="H236" s="35">
        <f t="shared" si="1701"/>
        <v>2055.8510000000001</v>
      </c>
      <c r="I236" s="35"/>
      <c r="J236" s="35">
        <f t="shared" si="1702"/>
        <v>2055.8510000000001</v>
      </c>
      <c r="K236" s="35"/>
      <c r="L236" s="35">
        <f t="shared" si="1703"/>
        <v>2055.8510000000001</v>
      </c>
      <c r="M236" s="35"/>
      <c r="N236" s="35">
        <f t="shared" si="1704"/>
        <v>2055.8510000000001</v>
      </c>
      <c r="O236" s="78"/>
      <c r="P236" s="35">
        <f t="shared" si="1705"/>
        <v>2055.8510000000001</v>
      </c>
      <c r="Q236" s="35"/>
      <c r="R236" s="35">
        <f t="shared" si="1706"/>
        <v>2055.8510000000001</v>
      </c>
      <c r="S236" s="35"/>
      <c r="T236" s="35">
        <f t="shared" si="1707"/>
        <v>2055.8510000000001</v>
      </c>
      <c r="U236" s="35"/>
      <c r="V236" s="35">
        <f t="shared" si="1708"/>
        <v>2055.8510000000001</v>
      </c>
      <c r="W236" s="35"/>
      <c r="X236" s="35">
        <f t="shared" si="1709"/>
        <v>2055.8510000000001</v>
      </c>
      <c r="Y236" s="35"/>
      <c r="Z236" s="35">
        <f t="shared" si="1710"/>
        <v>2055.8510000000001</v>
      </c>
      <c r="AA236" s="35"/>
      <c r="AB236" s="35">
        <f t="shared" si="1711"/>
        <v>2055.8510000000001</v>
      </c>
      <c r="AC236" s="35"/>
      <c r="AD236" s="35">
        <f t="shared" si="1712"/>
        <v>2055.8510000000001</v>
      </c>
      <c r="AE236" s="35"/>
      <c r="AF236" s="35">
        <f t="shared" si="1713"/>
        <v>2055.8510000000001</v>
      </c>
      <c r="AG236" s="35"/>
      <c r="AH236" s="35">
        <f t="shared" si="1714"/>
        <v>2055.8510000000001</v>
      </c>
      <c r="AI236" s="35"/>
      <c r="AJ236" s="35">
        <f t="shared" si="1715"/>
        <v>2055.8510000000001</v>
      </c>
      <c r="AK236" s="35"/>
      <c r="AL236" s="35">
        <f t="shared" si="1716"/>
        <v>2055.8510000000001</v>
      </c>
      <c r="AM236" s="35"/>
      <c r="AN236" s="35">
        <f t="shared" si="1717"/>
        <v>2055.8510000000001</v>
      </c>
      <c r="AO236" s="46"/>
      <c r="AP236" s="35">
        <f t="shared" si="1718"/>
        <v>2055.8510000000001</v>
      </c>
      <c r="AQ236" s="35"/>
      <c r="AR236" s="35"/>
      <c r="AS236" s="35"/>
      <c r="AT236" s="35"/>
      <c r="AU236" s="35">
        <f t="shared" si="1719"/>
        <v>0</v>
      </c>
      <c r="AV236" s="35"/>
      <c r="AW236" s="35">
        <f t="shared" si="1720"/>
        <v>0</v>
      </c>
      <c r="AX236" s="35"/>
      <c r="AY236" s="35">
        <f t="shared" si="1721"/>
        <v>0</v>
      </c>
      <c r="AZ236" s="35"/>
      <c r="BA236" s="35">
        <f t="shared" si="1722"/>
        <v>0</v>
      </c>
      <c r="BB236" s="35"/>
      <c r="BC236" s="35">
        <f t="shared" si="1723"/>
        <v>0</v>
      </c>
      <c r="BD236" s="35"/>
      <c r="BE236" s="35">
        <f t="shared" si="1724"/>
        <v>0</v>
      </c>
      <c r="BF236" s="35"/>
      <c r="BG236" s="35">
        <f t="shared" si="1725"/>
        <v>0</v>
      </c>
      <c r="BH236" s="35"/>
      <c r="BI236" s="35">
        <f t="shared" si="1726"/>
        <v>0</v>
      </c>
      <c r="BJ236" s="35"/>
      <c r="BK236" s="35">
        <f t="shared" si="1727"/>
        <v>0</v>
      </c>
      <c r="BL236" s="35"/>
      <c r="BM236" s="35">
        <f t="shared" si="1728"/>
        <v>0</v>
      </c>
      <c r="BN236" s="35"/>
      <c r="BO236" s="35">
        <f t="shared" si="1729"/>
        <v>0</v>
      </c>
      <c r="BP236" s="35"/>
      <c r="BQ236" s="35">
        <f t="shared" si="1730"/>
        <v>0</v>
      </c>
      <c r="BR236" s="35"/>
      <c r="BS236" s="35">
        <f t="shared" si="1731"/>
        <v>0</v>
      </c>
      <c r="BT236" s="46"/>
      <c r="BU236" s="35">
        <f t="shared" si="1732"/>
        <v>0</v>
      </c>
      <c r="BV236" s="35"/>
      <c r="BW236" s="35"/>
      <c r="BX236" s="35"/>
      <c r="BY236" s="35"/>
      <c r="BZ236" s="35">
        <f t="shared" si="1733"/>
        <v>0</v>
      </c>
      <c r="CA236" s="35"/>
      <c r="CB236" s="35">
        <f t="shared" si="1734"/>
        <v>0</v>
      </c>
      <c r="CC236" s="35"/>
      <c r="CD236" s="35">
        <f t="shared" si="1735"/>
        <v>0</v>
      </c>
      <c r="CE236" s="35"/>
      <c r="CF236" s="35">
        <f t="shared" si="1736"/>
        <v>0</v>
      </c>
      <c r="CG236" s="35"/>
      <c r="CH236" s="35">
        <f t="shared" si="1737"/>
        <v>0</v>
      </c>
      <c r="CI236" s="35"/>
      <c r="CJ236" s="35">
        <f t="shared" si="1738"/>
        <v>0</v>
      </c>
      <c r="CK236" s="35"/>
      <c r="CL236" s="35">
        <f t="shared" si="1739"/>
        <v>0</v>
      </c>
      <c r="CM236" s="35"/>
      <c r="CN236" s="35">
        <f t="shared" si="1740"/>
        <v>0</v>
      </c>
      <c r="CO236" s="35"/>
      <c r="CP236" s="35">
        <f t="shared" si="1741"/>
        <v>0</v>
      </c>
      <c r="CQ236" s="35"/>
      <c r="CR236" s="35">
        <f t="shared" si="1742"/>
        <v>0</v>
      </c>
      <c r="CS236" s="46"/>
      <c r="CT236" s="35">
        <f t="shared" si="1743"/>
        <v>0</v>
      </c>
      <c r="CU236" s="39" t="s">
        <v>319</v>
      </c>
      <c r="CW236" s="11"/>
    </row>
    <row r="237" spans="1:101" ht="54.75" hidden="1" customHeight="1" x14ac:dyDescent="0.3">
      <c r="A237" s="1" t="s">
        <v>253</v>
      </c>
      <c r="B237" s="59" t="s">
        <v>373</v>
      </c>
      <c r="C237" s="6" t="s">
        <v>32</v>
      </c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78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>
        <f t="shared" si="1711"/>
        <v>0</v>
      </c>
      <c r="AC237" s="35"/>
      <c r="AD237" s="35">
        <f t="shared" si="1712"/>
        <v>0</v>
      </c>
      <c r="AE237" s="35"/>
      <c r="AF237" s="35">
        <f t="shared" si="1713"/>
        <v>0</v>
      </c>
      <c r="AG237" s="35"/>
      <c r="AH237" s="35">
        <f t="shared" si="1714"/>
        <v>0</v>
      </c>
      <c r="AI237" s="35"/>
      <c r="AJ237" s="35">
        <f t="shared" si="1715"/>
        <v>0</v>
      </c>
      <c r="AK237" s="35"/>
      <c r="AL237" s="35">
        <f t="shared" si="1716"/>
        <v>0</v>
      </c>
      <c r="AM237" s="35"/>
      <c r="AN237" s="35">
        <f t="shared" si="1717"/>
        <v>0</v>
      </c>
      <c r="AO237" s="46"/>
      <c r="AP237" s="35">
        <f t="shared" si="1718"/>
        <v>0</v>
      </c>
      <c r="AQ237" s="35"/>
      <c r="AR237" s="35"/>
      <c r="AS237" s="35"/>
      <c r="AT237" s="35"/>
      <c r="AU237" s="35"/>
      <c r="AV237" s="35"/>
      <c r="AW237" s="35"/>
      <c r="AX237" s="35"/>
      <c r="AY237" s="35"/>
      <c r="AZ237" s="35"/>
      <c r="BA237" s="35"/>
      <c r="BB237" s="35"/>
      <c r="BC237" s="35"/>
      <c r="BD237" s="35"/>
      <c r="BE237" s="35"/>
      <c r="BF237" s="35"/>
      <c r="BG237" s="35"/>
      <c r="BH237" s="35">
        <v>30461.154999999999</v>
      </c>
      <c r="BI237" s="35">
        <f t="shared" si="1726"/>
        <v>30461.154999999999</v>
      </c>
      <c r="BJ237" s="35">
        <v>-30461.154999999999</v>
      </c>
      <c r="BK237" s="35">
        <f t="shared" si="1727"/>
        <v>0</v>
      </c>
      <c r="BL237" s="35"/>
      <c r="BM237" s="35">
        <f t="shared" si="1728"/>
        <v>0</v>
      </c>
      <c r="BN237" s="35"/>
      <c r="BO237" s="35">
        <f t="shared" si="1729"/>
        <v>0</v>
      </c>
      <c r="BP237" s="35"/>
      <c r="BQ237" s="35">
        <f t="shared" si="1730"/>
        <v>0</v>
      </c>
      <c r="BR237" s="35"/>
      <c r="BS237" s="35">
        <f t="shared" si="1731"/>
        <v>0</v>
      </c>
      <c r="BT237" s="46"/>
      <c r="BU237" s="35">
        <f t="shared" si="1732"/>
        <v>0</v>
      </c>
      <c r="BV237" s="35"/>
      <c r="BW237" s="35"/>
      <c r="BX237" s="35"/>
      <c r="BY237" s="35"/>
      <c r="BZ237" s="35"/>
      <c r="CA237" s="35"/>
      <c r="CB237" s="35"/>
      <c r="CC237" s="35"/>
      <c r="CD237" s="35"/>
      <c r="CE237" s="35"/>
      <c r="CF237" s="35"/>
      <c r="CG237" s="35"/>
      <c r="CH237" s="35"/>
      <c r="CI237" s="35"/>
      <c r="CJ237" s="35"/>
      <c r="CK237" s="35"/>
      <c r="CL237" s="35">
        <f t="shared" si="1739"/>
        <v>0</v>
      </c>
      <c r="CM237" s="35"/>
      <c r="CN237" s="35">
        <f t="shared" si="1740"/>
        <v>0</v>
      </c>
      <c r="CO237" s="35"/>
      <c r="CP237" s="35">
        <f t="shared" si="1741"/>
        <v>0</v>
      </c>
      <c r="CQ237" s="35"/>
      <c r="CR237" s="35">
        <f t="shared" si="1742"/>
        <v>0</v>
      </c>
      <c r="CS237" s="46"/>
      <c r="CT237" s="35">
        <f t="shared" si="1743"/>
        <v>0</v>
      </c>
      <c r="CU237" s="39" t="s">
        <v>370</v>
      </c>
      <c r="CV237" s="23" t="s">
        <v>49</v>
      </c>
      <c r="CW237" s="11"/>
    </row>
    <row r="238" spans="1:101" x14ac:dyDescent="0.3">
      <c r="A238" s="1"/>
      <c r="B238" s="59" t="s">
        <v>15</v>
      </c>
      <c r="C238" s="10"/>
      <c r="D238" s="37">
        <f>D239+D240+D241+D242+D243+D244+D245+D246+D247+D248+D249</f>
        <v>28465</v>
      </c>
      <c r="E238" s="37">
        <f>E239+E240+E241+E242+E243+E244+E245+E246+E247+E248+E249+E250</f>
        <v>0</v>
      </c>
      <c r="F238" s="37">
        <f t="shared" si="1250"/>
        <v>28465</v>
      </c>
      <c r="G238" s="37">
        <f>G239+G240+G241+G242+G243+G244+G245+G246+G247+G248+G249+G250+G251+G252</f>
        <v>430.62</v>
      </c>
      <c r="H238" s="37">
        <f t="shared" si="1701"/>
        <v>28895.62</v>
      </c>
      <c r="I238" s="37">
        <f>I239+I240+I241+I242+I243+I244+I245+I246+I247+I248+I249+I250+I251+I252</f>
        <v>0</v>
      </c>
      <c r="J238" s="37">
        <f t="shared" si="1702"/>
        <v>28895.62</v>
      </c>
      <c r="K238" s="37">
        <f>K239+K240+K241+K242+K243+K244+K245+K246+K247+K248+K249+K250+K251+K252</f>
        <v>0</v>
      </c>
      <c r="L238" s="37">
        <f t="shared" si="1703"/>
        <v>28895.62</v>
      </c>
      <c r="M238" s="37">
        <f>M239+M240+M241+M242+M243+M244+M245+M246+M247+M248+M249+M250+M251+M252</f>
        <v>0</v>
      </c>
      <c r="N238" s="37">
        <f t="shared" si="1704"/>
        <v>28895.62</v>
      </c>
      <c r="O238" s="37">
        <f>O239+O240+O241+O242+O243+O244+O245+O246+O247+O248+O249+O250+O251+O252</f>
        <v>0</v>
      </c>
      <c r="P238" s="37">
        <f t="shared" si="1705"/>
        <v>28895.62</v>
      </c>
      <c r="Q238" s="37">
        <f>Q239+Q240+Q241+Q242+Q243+Q244+Q245+Q246+Q247+Q248+Q249+Q250+Q251+Q252</f>
        <v>0</v>
      </c>
      <c r="R238" s="37">
        <f t="shared" si="1706"/>
        <v>28895.62</v>
      </c>
      <c r="S238" s="37">
        <f>S239+S240+S241+S242+S243+S244+S245+S246+S247+S248+S249+S250+S251+S252</f>
        <v>0</v>
      </c>
      <c r="T238" s="37">
        <f t="shared" si="1707"/>
        <v>28895.62</v>
      </c>
      <c r="U238" s="37">
        <f>U239+U240+U241+U242+U243+U244+U245+U246+U247+U248+U249+U250+U251+U252</f>
        <v>0</v>
      </c>
      <c r="V238" s="37">
        <f t="shared" si="1708"/>
        <v>28895.62</v>
      </c>
      <c r="W238" s="37">
        <f>W239+W240+W241+W242+W243+W244+W245+W246+W247+W248+W249+W250+W251+W252</f>
        <v>0</v>
      </c>
      <c r="X238" s="37">
        <f t="shared" si="1709"/>
        <v>28895.62</v>
      </c>
      <c r="Y238" s="37">
        <f>Y239+Y240+Y241+Y242+Y243+Y244+Y245+Y246+Y247+Y248+Y249+Y250+Y251+Y252</f>
        <v>0</v>
      </c>
      <c r="Z238" s="37">
        <f t="shared" si="1710"/>
        <v>28895.62</v>
      </c>
      <c r="AA238" s="37">
        <f>AA239+AA240+AA241+AA242+AA243+AA244+AA245+AA246+AA247+AA248+AA249+AA250+AA251+AA252</f>
        <v>-4047.5</v>
      </c>
      <c r="AB238" s="37">
        <f t="shared" si="1711"/>
        <v>24848.12</v>
      </c>
      <c r="AC238" s="37">
        <f>AC239+AC240+AC241+AC242+AC243+AC244+AC245+AC246+AC247+AC248+AC249+AC250+AC251+AC252</f>
        <v>0</v>
      </c>
      <c r="AD238" s="37">
        <f t="shared" si="1712"/>
        <v>24848.12</v>
      </c>
      <c r="AE238" s="37">
        <f>AE239+AE240+AE241+AE242+AE243+AE244+AE245+AE246+AE247+AE248+AE249+AE250+AE251+AE252</f>
        <v>0</v>
      </c>
      <c r="AF238" s="37">
        <f t="shared" si="1713"/>
        <v>24848.12</v>
      </c>
      <c r="AG238" s="37">
        <f>AG239+AG240+AG241+AG242+AG243+AG244+AG245+AG246+AG247+AG248+AG249+AG250+AG251+AG252</f>
        <v>0</v>
      </c>
      <c r="AH238" s="37">
        <f t="shared" si="1714"/>
        <v>24848.12</v>
      </c>
      <c r="AI238" s="37">
        <f>AI239+AI240+AI241+AI242+AI243+AI244+AI245+AI246+AI247+AI248+AI249+AI250+AI251+AI252</f>
        <v>0</v>
      </c>
      <c r="AJ238" s="37">
        <f t="shared" si="1715"/>
        <v>24848.12</v>
      </c>
      <c r="AK238" s="37">
        <f>AK239+AK240+AK241+AK242+AK243+AK244+AK245+AK246+AK247+AK248+AK249+AK250+AK251+AK252</f>
        <v>0</v>
      </c>
      <c r="AL238" s="37">
        <f t="shared" si="1716"/>
        <v>24848.12</v>
      </c>
      <c r="AM238" s="37">
        <f>AM239+AM240+AM241+AM242+AM243+AM244+AM245+AM246+AM247+AM248+AM249+AM250+AM251+AM252</f>
        <v>0</v>
      </c>
      <c r="AN238" s="37">
        <f t="shared" si="1717"/>
        <v>24848.12</v>
      </c>
      <c r="AO238" s="37">
        <f>AO239+AO240+AO241+AO242+AO243+AO244+AO245+AO246+AO247+AO248+AO249+AO250+AO251+AO252</f>
        <v>0</v>
      </c>
      <c r="AP238" s="35">
        <f t="shared" si="1718"/>
        <v>24848.12</v>
      </c>
      <c r="AQ238" s="37">
        <f>AQ239+AQ240+AQ241+AQ242+AQ243+AQ244+AQ245+AQ246+AQ247+AQ248+AQ249</f>
        <v>109028.69999999998</v>
      </c>
      <c r="AR238" s="37">
        <f>AR239+AR240+AR241+AR242+AR243+AR244+AR245+AR246+AR247+AR248+AR249+AR250</f>
        <v>-968.39999999999964</v>
      </c>
      <c r="AS238" s="37">
        <f t="shared" si="1269"/>
        <v>108060.29999999999</v>
      </c>
      <c r="AT238" s="37">
        <f>AT239+AT240+AT241+AT242+AT243+AT244+AT245+AT246+AT247+AT248+AT249+AT250+AT251+AT252</f>
        <v>0</v>
      </c>
      <c r="AU238" s="37">
        <f t="shared" si="1719"/>
        <v>108060.29999999999</v>
      </c>
      <c r="AV238" s="37">
        <f>AV239+AV240+AV241+AV242+AV243+AV244+AV245+AV246+AV247+AV248+AV249+AV250+AV251+AV252</f>
        <v>0</v>
      </c>
      <c r="AW238" s="37">
        <f t="shared" si="1720"/>
        <v>108060.29999999999</v>
      </c>
      <c r="AX238" s="37">
        <f>AX239+AX240+AX241+AX242+AX243+AX244+AX245+AX246+AX247+AX248+AX249+AX250+AX251+AX252</f>
        <v>0</v>
      </c>
      <c r="AY238" s="37">
        <f t="shared" si="1721"/>
        <v>108060.29999999999</v>
      </c>
      <c r="AZ238" s="37">
        <f>AZ239+AZ240+AZ241+AZ242+AZ243+AZ244+AZ245+AZ246+AZ247+AZ248+AZ249+AZ250+AZ251+AZ252</f>
        <v>0</v>
      </c>
      <c r="BA238" s="37">
        <f t="shared" si="1722"/>
        <v>108060.29999999999</v>
      </c>
      <c r="BB238" s="37">
        <f>BB239+BB240+BB241+BB242+BB243+BB244+BB245+BB246+BB247+BB248+BB249+BB250+BB251+BB252</f>
        <v>0</v>
      </c>
      <c r="BC238" s="37">
        <f t="shared" si="1723"/>
        <v>108060.29999999999</v>
      </c>
      <c r="BD238" s="37">
        <f>BD239+BD240+BD241+BD242+BD243+BD244+BD245+BD246+BD247+BD248+BD249+BD250+BD251+BD252</f>
        <v>0</v>
      </c>
      <c r="BE238" s="37">
        <f t="shared" si="1724"/>
        <v>108060.29999999999</v>
      </c>
      <c r="BF238" s="37">
        <f>BF239+BF240+BF241+BF242+BF243+BF244+BF245+BF246+BF247+BF248+BF249+BF250+BF251+BF252</f>
        <v>0</v>
      </c>
      <c r="BG238" s="37">
        <f t="shared" si="1725"/>
        <v>108060.29999999999</v>
      </c>
      <c r="BH238" s="37">
        <f>BH239+BH240+BH241+BH242+BH243+BH244+BH245+BH246+BH247+BH248+BH249+BH250+BH251+BH252</f>
        <v>4047.5</v>
      </c>
      <c r="BI238" s="37">
        <f t="shared" si="1726"/>
        <v>112107.79999999999</v>
      </c>
      <c r="BJ238" s="37">
        <f>BJ239+BJ240+BJ241+BJ242+BJ243+BJ244+BJ245+BJ246+BJ247+BJ248+BJ249+BJ250+BJ251+BJ252</f>
        <v>0</v>
      </c>
      <c r="BK238" s="37">
        <f t="shared" si="1727"/>
        <v>112107.79999999999</v>
      </c>
      <c r="BL238" s="37">
        <f>BL239+BL240+BL241+BL242+BL243+BL244+BL245+BL246+BL247+BL248+BL249+BL250+BL251+BL252</f>
        <v>0</v>
      </c>
      <c r="BM238" s="37">
        <f t="shared" si="1728"/>
        <v>112107.79999999999</v>
      </c>
      <c r="BN238" s="37">
        <f>BN239+BN240+BN241+BN242+BN243+BN244+BN245+BN246+BN247+BN248+BN249+BN250+BN251+BN252</f>
        <v>0</v>
      </c>
      <c r="BO238" s="37">
        <f t="shared" si="1729"/>
        <v>112107.79999999999</v>
      </c>
      <c r="BP238" s="37">
        <f>BP239+BP240+BP241+BP242+BP243+BP244+BP245+BP246+BP247+BP248+BP249+BP250+BP251+BP252</f>
        <v>0</v>
      </c>
      <c r="BQ238" s="37">
        <f t="shared" si="1730"/>
        <v>112107.79999999999</v>
      </c>
      <c r="BR238" s="37">
        <f>BR239+BR240+BR241+BR242+BR243+BR244+BR245+BR246+BR247+BR248+BR249+BR250+BR251+BR252</f>
        <v>0</v>
      </c>
      <c r="BS238" s="37">
        <f t="shared" si="1731"/>
        <v>112107.79999999999</v>
      </c>
      <c r="BT238" s="37">
        <f>BT239+BT240+BT241+BT242+BT243+BT244+BT245+BT246+BT247+BT248+BT249+BT250+BT251+BT252</f>
        <v>0</v>
      </c>
      <c r="BU238" s="35">
        <f t="shared" si="1732"/>
        <v>112107.79999999999</v>
      </c>
      <c r="BV238" s="37">
        <f t="shared" ref="BV238" si="1744">BV239+BV240+BV241+BV242+BV243+BV244+BV245+BV246+BV247+BV248+BV249</f>
        <v>182623.4</v>
      </c>
      <c r="BW238" s="37">
        <f>BW239+BW240+BW241+BW242+BW243+BW244+BW245+BW246+BW247+BW248+BW249+BW250</f>
        <v>-1866.5</v>
      </c>
      <c r="BX238" s="37">
        <f t="shared" si="1284"/>
        <v>180756.9</v>
      </c>
      <c r="BY238" s="37">
        <f>BY239+BY240+BY241+BY242+BY243+BY244+BY245+BY246+BY247+BY248+BY249+BY250+BY251+BY252</f>
        <v>0</v>
      </c>
      <c r="BZ238" s="37">
        <f t="shared" si="1733"/>
        <v>180756.9</v>
      </c>
      <c r="CA238" s="37">
        <f>CA239+CA240+CA241+CA242+CA243+CA244+CA245+CA246+CA247+CA248+CA249+CA250+CA251+CA252</f>
        <v>0</v>
      </c>
      <c r="CB238" s="37">
        <f t="shared" si="1734"/>
        <v>180756.9</v>
      </c>
      <c r="CC238" s="37">
        <f>CC239+CC240+CC241+CC242+CC243+CC244+CC245+CC246+CC247+CC248+CC249+CC250+CC251+CC252</f>
        <v>0</v>
      </c>
      <c r="CD238" s="37">
        <f t="shared" si="1735"/>
        <v>180756.9</v>
      </c>
      <c r="CE238" s="37">
        <f>CE239+CE240+CE241+CE242+CE243+CE244+CE245+CE246+CE247+CE248+CE249+CE250+CE251+CE252</f>
        <v>0</v>
      </c>
      <c r="CF238" s="37">
        <f t="shared" si="1736"/>
        <v>180756.9</v>
      </c>
      <c r="CG238" s="37">
        <f>CG239+CG240+CG241+CG242+CG243+CG244+CG245+CG246+CG247+CG248+CG249+CG250+CG251+CG252</f>
        <v>0</v>
      </c>
      <c r="CH238" s="37">
        <f t="shared" si="1737"/>
        <v>180756.9</v>
      </c>
      <c r="CI238" s="37">
        <f>CI239+CI240+CI241+CI242+CI243+CI244+CI245+CI246+CI247+CI248+CI249+CI250+CI251+CI252</f>
        <v>0</v>
      </c>
      <c r="CJ238" s="37">
        <f t="shared" si="1738"/>
        <v>180756.9</v>
      </c>
      <c r="CK238" s="37">
        <f>CK239+CK240+CK241+CK242+CK243+CK244+CK245+CK246+CK247+CK248+CK249+CK250+CK251+CK252</f>
        <v>0</v>
      </c>
      <c r="CL238" s="37">
        <f t="shared" si="1739"/>
        <v>180756.9</v>
      </c>
      <c r="CM238" s="37">
        <f>CM239+CM240+CM241+CM242+CM243+CM244+CM245+CM246+CM247+CM248+CM249+CM250+CM251+CM252</f>
        <v>0</v>
      </c>
      <c r="CN238" s="37">
        <f t="shared" si="1740"/>
        <v>180756.9</v>
      </c>
      <c r="CO238" s="37">
        <f>CO239+CO240+CO241+CO242+CO243+CO244+CO245+CO246+CO247+CO248+CO249+CO250+CO251+CO252</f>
        <v>0</v>
      </c>
      <c r="CP238" s="37">
        <f t="shared" si="1741"/>
        <v>180756.9</v>
      </c>
      <c r="CQ238" s="37">
        <f>CQ239+CQ240+CQ241+CQ242+CQ243+CQ244+CQ245+CQ246+CQ247+CQ248+CQ249+CQ250+CQ251+CQ252</f>
        <v>0</v>
      </c>
      <c r="CR238" s="37">
        <f t="shared" si="1742"/>
        <v>180756.9</v>
      </c>
      <c r="CS238" s="37">
        <f>CS239+CS240+CS241+CS242+CS243+CS244+CS245+CS246+CS247+CS248+CS249+CS250+CS251+CS252</f>
        <v>0</v>
      </c>
      <c r="CT238" s="35">
        <f t="shared" si="1743"/>
        <v>180756.9</v>
      </c>
      <c r="CU238" s="31"/>
      <c r="CV238" s="24"/>
      <c r="CW238" s="17"/>
    </row>
    <row r="239" spans="1:101" ht="56.25" x14ac:dyDescent="0.3">
      <c r="A239" s="1" t="s">
        <v>253</v>
      </c>
      <c r="B239" s="59" t="s">
        <v>127</v>
      </c>
      <c r="C239" s="6" t="s">
        <v>32</v>
      </c>
      <c r="D239" s="35">
        <v>0</v>
      </c>
      <c r="E239" s="35"/>
      <c r="F239" s="35">
        <f t="shared" si="1250"/>
        <v>0</v>
      </c>
      <c r="G239" s="35"/>
      <c r="H239" s="35">
        <f t="shared" si="1701"/>
        <v>0</v>
      </c>
      <c r="I239" s="35"/>
      <c r="J239" s="35">
        <f t="shared" si="1702"/>
        <v>0</v>
      </c>
      <c r="K239" s="35"/>
      <c r="L239" s="35">
        <f t="shared" si="1703"/>
        <v>0</v>
      </c>
      <c r="M239" s="35"/>
      <c r="N239" s="35">
        <f t="shared" si="1704"/>
        <v>0</v>
      </c>
      <c r="O239" s="78"/>
      <c r="P239" s="35">
        <f t="shared" si="1705"/>
        <v>0</v>
      </c>
      <c r="Q239" s="35"/>
      <c r="R239" s="35">
        <f t="shared" si="1706"/>
        <v>0</v>
      </c>
      <c r="S239" s="35"/>
      <c r="T239" s="35">
        <f t="shared" si="1707"/>
        <v>0</v>
      </c>
      <c r="U239" s="35"/>
      <c r="V239" s="35">
        <f t="shared" si="1708"/>
        <v>0</v>
      </c>
      <c r="W239" s="35"/>
      <c r="X239" s="35">
        <f t="shared" si="1709"/>
        <v>0</v>
      </c>
      <c r="Y239" s="35"/>
      <c r="Z239" s="35">
        <f t="shared" si="1710"/>
        <v>0</v>
      </c>
      <c r="AA239" s="35"/>
      <c r="AB239" s="35">
        <f t="shared" si="1711"/>
        <v>0</v>
      </c>
      <c r="AC239" s="35"/>
      <c r="AD239" s="35">
        <f t="shared" si="1712"/>
        <v>0</v>
      </c>
      <c r="AE239" s="35"/>
      <c r="AF239" s="35">
        <f t="shared" si="1713"/>
        <v>0</v>
      </c>
      <c r="AG239" s="35"/>
      <c r="AH239" s="35">
        <f t="shared" si="1714"/>
        <v>0</v>
      </c>
      <c r="AI239" s="35"/>
      <c r="AJ239" s="35">
        <f t="shared" si="1715"/>
        <v>0</v>
      </c>
      <c r="AK239" s="35"/>
      <c r="AL239" s="35">
        <f t="shared" si="1716"/>
        <v>0</v>
      </c>
      <c r="AM239" s="35"/>
      <c r="AN239" s="35">
        <f t="shared" si="1717"/>
        <v>0</v>
      </c>
      <c r="AO239" s="46"/>
      <c r="AP239" s="35">
        <f t="shared" si="1718"/>
        <v>0</v>
      </c>
      <c r="AQ239" s="35">
        <v>94683.9</v>
      </c>
      <c r="AR239" s="35">
        <v>0</v>
      </c>
      <c r="AS239" s="35">
        <f t="shared" si="1269"/>
        <v>94683.9</v>
      </c>
      <c r="AT239" s="35">
        <v>0</v>
      </c>
      <c r="AU239" s="35">
        <f t="shared" si="1719"/>
        <v>94683.9</v>
      </c>
      <c r="AV239" s="35">
        <v>0</v>
      </c>
      <c r="AW239" s="35">
        <f t="shared" si="1720"/>
        <v>94683.9</v>
      </c>
      <c r="AX239" s="35">
        <v>0</v>
      </c>
      <c r="AY239" s="35">
        <f t="shared" si="1721"/>
        <v>94683.9</v>
      </c>
      <c r="AZ239" s="35">
        <v>0</v>
      </c>
      <c r="BA239" s="35">
        <f t="shared" si="1722"/>
        <v>94683.9</v>
      </c>
      <c r="BB239" s="35">
        <v>0</v>
      </c>
      <c r="BC239" s="35">
        <f t="shared" si="1723"/>
        <v>94683.9</v>
      </c>
      <c r="BD239" s="35"/>
      <c r="BE239" s="35">
        <f t="shared" si="1724"/>
        <v>94683.9</v>
      </c>
      <c r="BF239" s="35"/>
      <c r="BG239" s="35">
        <f t="shared" si="1725"/>
        <v>94683.9</v>
      </c>
      <c r="BH239" s="35"/>
      <c r="BI239" s="35">
        <f t="shared" si="1726"/>
        <v>94683.9</v>
      </c>
      <c r="BJ239" s="35"/>
      <c r="BK239" s="35">
        <f t="shared" si="1727"/>
        <v>94683.9</v>
      </c>
      <c r="BL239" s="35"/>
      <c r="BM239" s="35">
        <f t="shared" si="1728"/>
        <v>94683.9</v>
      </c>
      <c r="BN239" s="35"/>
      <c r="BO239" s="35">
        <f t="shared" si="1729"/>
        <v>94683.9</v>
      </c>
      <c r="BP239" s="35"/>
      <c r="BQ239" s="35">
        <f t="shared" si="1730"/>
        <v>94683.9</v>
      </c>
      <c r="BR239" s="35"/>
      <c r="BS239" s="35">
        <f t="shared" si="1731"/>
        <v>94683.9</v>
      </c>
      <c r="BT239" s="46"/>
      <c r="BU239" s="35">
        <f t="shared" si="1732"/>
        <v>94683.9</v>
      </c>
      <c r="BV239" s="35">
        <v>166194.4</v>
      </c>
      <c r="BW239" s="35">
        <f>-166194.4+164968.9</f>
        <v>-1225.5</v>
      </c>
      <c r="BX239" s="35">
        <f t="shared" si="1284"/>
        <v>164968.9</v>
      </c>
      <c r="BY239" s="35"/>
      <c r="BZ239" s="35">
        <f t="shared" si="1733"/>
        <v>164968.9</v>
      </c>
      <c r="CA239" s="35"/>
      <c r="CB239" s="35">
        <f t="shared" si="1734"/>
        <v>164968.9</v>
      </c>
      <c r="CC239" s="35"/>
      <c r="CD239" s="35">
        <f t="shared" si="1735"/>
        <v>164968.9</v>
      </c>
      <c r="CE239" s="35"/>
      <c r="CF239" s="35">
        <f t="shared" si="1736"/>
        <v>164968.9</v>
      </c>
      <c r="CG239" s="35"/>
      <c r="CH239" s="35">
        <f t="shared" si="1737"/>
        <v>164968.9</v>
      </c>
      <c r="CI239" s="35"/>
      <c r="CJ239" s="35">
        <f t="shared" si="1738"/>
        <v>164968.9</v>
      </c>
      <c r="CK239" s="35"/>
      <c r="CL239" s="35">
        <f t="shared" si="1739"/>
        <v>164968.9</v>
      </c>
      <c r="CM239" s="35"/>
      <c r="CN239" s="35">
        <f t="shared" si="1740"/>
        <v>164968.9</v>
      </c>
      <c r="CO239" s="35"/>
      <c r="CP239" s="35">
        <f t="shared" si="1741"/>
        <v>164968.9</v>
      </c>
      <c r="CQ239" s="35"/>
      <c r="CR239" s="35">
        <f t="shared" si="1742"/>
        <v>164968.9</v>
      </c>
      <c r="CS239" s="46"/>
      <c r="CT239" s="35">
        <f t="shared" si="1743"/>
        <v>164968.9</v>
      </c>
      <c r="CU239" s="29" t="s">
        <v>285</v>
      </c>
      <c r="CW239" s="11"/>
    </row>
    <row r="240" spans="1:101" ht="56.25" hidden="1" x14ac:dyDescent="0.3">
      <c r="A240" s="1" t="s">
        <v>324</v>
      </c>
      <c r="B240" s="43" t="s">
        <v>237</v>
      </c>
      <c r="C240" s="6" t="s">
        <v>32</v>
      </c>
      <c r="D240" s="35">
        <v>0</v>
      </c>
      <c r="E240" s="35"/>
      <c r="F240" s="35">
        <f t="shared" si="1250"/>
        <v>0</v>
      </c>
      <c r="G240" s="35"/>
      <c r="H240" s="35">
        <f t="shared" si="1701"/>
        <v>0</v>
      </c>
      <c r="I240" s="35"/>
      <c r="J240" s="35">
        <f t="shared" si="1702"/>
        <v>0</v>
      </c>
      <c r="K240" s="35"/>
      <c r="L240" s="35">
        <f t="shared" si="1703"/>
        <v>0</v>
      </c>
      <c r="M240" s="35"/>
      <c r="N240" s="35">
        <f t="shared" si="1704"/>
        <v>0</v>
      </c>
      <c r="O240" s="78"/>
      <c r="P240" s="35">
        <f t="shared" si="1705"/>
        <v>0</v>
      </c>
      <c r="Q240" s="35"/>
      <c r="R240" s="35">
        <f t="shared" si="1706"/>
        <v>0</v>
      </c>
      <c r="S240" s="35"/>
      <c r="T240" s="35">
        <f t="shared" si="1707"/>
        <v>0</v>
      </c>
      <c r="U240" s="35"/>
      <c r="V240" s="35">
        <f t="shared" si="1708"/>
        <v>0</v>
      </c>
      <c r="W240" s="35"/>
      <c r="X240" s="35">
        <f t="shared" si="1709"/>
        <v>0</v>
      </c>
      <c r="Y240" s="35"/>
      <c r="Z240" s="35">
        <f t="shared" si="1710"/>
        <v>0</v>
      </c>
      <c r="AA240" s="35"/>
      <c r="AB240" s="35">
        <f t="shared" si="1711"/>
        <v>0</v>
      </c>
      <c r="AC240" s="35"/>
      <c r="AD240" s="35">
        <f t="shared" si="1712"/>
        <v>0</v>
      </c>
      <c r="AE240" s="35"/>
      <c r="AF240" s="35">
        <f t="shared" si="1713"/>
        <v>0</v>
      </c>
      <c r="AG240" s="35"/>
      <c r="AH240" s="35">
        <f t="shared" si="1714"/>
        <v>0</v>
      </c>
      <c r="AI240" s="35"/>
      <c r="AJ240" s="35">
        <f t="shared" si="1715"/>
        <v>0</v>
      </c>
      <c r="AK240" s="35"/>
      <c r="AL240" s="35">
        <f t="shared" si="1716"/>
        <v>0</v>
      </c>
      <c r="AM240" s="35"/>
      <c r="AN240" s="35">
        <f t="shared" si="1717"/>
        <v>0</v>
      </c>
      <c r="AO240" s="46"/>
      <c r="AP240" s="35">
        <f t="shared" si="1718"/>
        <v>0</v>
      </c>
      <c r="AQ240" s="35">
        <v>7172.4</v>
      </c>
      <c r="AR240" s="35">
        <v>-7172.4</v>
      </c>
      <c r="AS240" s="35">
        <f t="shared" si="1269"/>
        <v>0</v>
      </c>
      <c r="AT240" s="35"/>
      <c r="AU240" s="35">
        <f t="shared" si="1719"/>
        <v>0</v>
      </c>
      <c r="AV240" s="35"/>
      <c r="AW240" s="35">
        <f t="shared" si="1720"/>
        <v>0</v>
      </c>
      <c r="AX240" s="35"/>
      <c r="AY240" s="35">
        <f t="shared" si="1721"/>
        <v>0</v>
      </c>
      <c r="AZ240" s="35"/>
      <c r="BA240" s="35">
        <f t="shared" si="1722"/>
        <v>0</v>
      </c>
      <c r="BB240" s="35"/>
      <c r="BC240" s="35">
        <f t="shared" si="1723"/>
        <v>0</v>
      </c>
      <c r="BD240" s="35"/>
      <c r="BE240" s="35">
        <f t="shared" si="1724"/>
        <v>0</v>
      </c>
      <c r="BF240" s="35"/>
      <c r="BG240" s="35">
        <f t="shared" si="1725"/>
        <v>0</v>
      </c>
      <c r="BH240" s="35"/>
      <c r="BI240" s="35">
        <f t="shared" si="1726"/>
        <v>0</v>
      </c>
      <c r="BJ240" s="35"/>
      <c r="BK240" s="35">
        <f t="shared" si="1727"/>
        <v>0</v>
      </c>
      <c r="BL240" s="35"/>
      <c r="BM240" s="35">
        <f t="shared" si="1728"/>
        <v>0</v>
      </c>
      <c r="BN240" s="35"/>
      <c r="BO240" s="35">
        <f t="shared" si="1729"/>
        <v>0</v>
      </c>
      <c r="BP240" s="35"/>
      <c r="BQ240" s="35">
        <f t="shared" si="1730"/>
        <v>0</v>
      </c>
      <c r="BR240" s="35"/>
      <c r="BS240" s="35">
        <f t="shared" si="1731"/>
        <v>0</v>
      </c>
      <c r="BT240" s="46"/>
      <c r="BU240" s="35">
        <f t="shared" si="1732"/>
        <v>0</v>
      </c>
      <c r="BV240" s="35">
        <v>0</v>
      </c>
      <c r="BW240" s="35"/>
      <c r="BX240" s="35">
        <f t="shared" si="1284"/>
        <v>0</v>
      </c>
      <c r="BY240" s="35"/>
      <c r="BZ240" s="35">
        <f t="shared" si="1733"/>
        <v>0</v>
      </c>
      <c r="CA240" s="35"/>
      <c r="CB240" s="35">
        <f t="shared" si="1734"/>
        <v>0</v>
      </c>
      <c r="CC240" s="35"/>
      <c r="CD240" s="35">
        <f t="shared" si="1735"/>
        <v>0</v>
      </c>
      <c r="CE240" s="35"/>
      <c r="CF240" s="35">
        <f t="shared" si="1736"/>
        <v>0</v>
      </c>
      <c r="CG240" s="35"/>
      <c r="CH240" s="35">
        <f t="shared" si="1737"/>
        <v>0</v>
      </c>
      <c r="CI240" s="35"/>
      <c r="CJ240" s="35">
        <f t="shared" si="1738"/>
        <v>0</v>
      </c>
      <c r="CK240" s="35"/>
      <c r="CL240" s="35">
        <f t="shared" si="1739"/>
        <v>0</v>
      </c>
      <c r="CM240" s="35"/>
      <c r="CN240" s="35">
        <f t="shared" si="1740"/>
        <v>0</v>
      </c>
      <c r="CO240" s="35"/>
      <c r="CP240" s="35">
        <f t="shared" si="1741"/>
        <v>0</v>
      </c>
      <c r="CQ240" s="35"/>
      <c r="CR240" s="35">
        <f t="shared" si="1742"/>
        <v>0</v>
      </c>
      <c r="CS240" s="46"/>
      <c r="CT240" s="35">
        <f t="shared" si="1743"/>
        <v>0</v>
      </c>
      <c r="CU240" s="29" t="s">
        <v>286</v>
      </c>
      <c r="CV240" s="23" t="s">
        <v>49</v>
      </c>
      <c r="CW240" s="11"/>
    </row>
    <row r="241" spans="1:101" ht="56.25" x14ac:dyDescent="0.3">
      <c r="A241" s="1" t="s">
        <v>324</v>
      </c>
      <c r="B241" s="59" t="s">
        <v>238</v>
      </c>
      <c r="C241" s="6" t="s">
        <v>32</v>
      </c>
      <c r="D241" s="35">
        <v>0</v>
      </c>
      <c r="E241" s="35"/>
      <c r="F241" s="35">
        <f t="shared" si="1250"/>
        <v>0</v>
      </c>
      <c r="G241" s="35"/>
      <c r="H241" s="35">
        <f t="shared" si="1701"/>
        <v>0</v>
      </c>
      <c r="I241" s="35"/>
      <c r="J241" s="35">
        <f t="shared" si="1702"/>
        <v>0</v>
      </c>
      <c r="K241" s="35"/>
      <c r="L241" s="35">
        <f t="shared" si="1703"/>
        <v>0</v>
      </c>
      <c r="M241" s="35"/>
      <c r="N241" s="35">
        <f t="shared" si="1704"/>
        <v>0</v>
      </c>
      <c r="O241" s="78"/>
      <c r="P241" s="35">
        <f t="shared" si="1705"/>
        <v>0</v>
      </c>
      <c r="Q241" s="35"/>
      <c r="R241" s="35">
        <f t="shared" si="1706"/>
        <v>0</v>
      </c>
      <c r="S241" s="35"/>
      <c r="T241" s="35">
        <f t="shared" si="1707"/>
        <v>0</v>
      </c>
      <c r="U241" s="35"/>
      <c r="V241" s="35">
        <f t="shared" si="1708"/>
        <v>0</v>
      </c>
      <c r="W241" s="35"/>
      <c r="X241" s="35">
        <f t="shared" si="1709"/>
        <v>0</v>
      </c>
      <c r="Y241" s="35"/>
      <c r="Z241" s="35">
        <f t="shared" si="1710"/>
        <v>0</v>
      </c>
      <c r="AA241" s="35"/>
      <c r="AB241" s="35">
        <f t="shared" si="1711"/>
        <v>0</v>
      </c>
      <c r="AC241" s="35"/>
      <c r="AD241" s="35">
        <f t="shared" si="1712"/>
        <v>0</v>
      </c>
      <c r="AE241" s="35"/>
      <c r="AF241" s="35">
        <f t="shared" si="1713"/>
        <v>0</v>
      </c>
      <c r="AG241" s="35"/>
      <c r="AH241" s="35">
        <f t="shared" si="1714"/>
        <v>0</v>
      </c>
      <c r="AI241" s="35"/>
      <c r="AJ241" s="35">
        <f t="shared" si="1715"/>
        <v>0</v>
      </c>
      <c r="AK241" s="35"/>
      <c r="AL241" s="35">
        <f t="shared" si="1716"/>
        <v>0</v>
      </c>
      <c r="AM241" s="35"/>
      <c r="AN241" s="35">
        <f t="shared" si="1717"/>
        <v>0</v>
      </c>
      <c r="AO241" s="46"/>
      <c r="AP241" s="35">
        <f t="shared" si="1718"/>
        <v>0</v>
      </c>
      <c r="AQ241" s="35">
        <v>7172.4</v>
      </c>
      <c r="AR241" s="35">
        <v>-1574.9</v>
      </c>
      <c r="AS241" s="35">
        <f t="shared" si="1269"/>
        <v>5597.5</v>
      </c>
      <c r="AT241" s="35"/>
      <c r="AU241" s="35">
        <f t="shared" si="1719"/>
        <v>5597.5</v>
      </c>
      <c r="AV241" s="35"/>
      <c r="AW241" s="35">
        <f t="shared" si="1720"/>
        <v>5597.5</v>
      </c>
      <c r="AX241" s="35"/>
      <c r="AY241" s="35">
        <f t="shared" si="1721"/>
        <v>5597.5</v>
      </c>
      <c r="AZ241" s="35"/>
      <c r="BA241" s="35">
        <f t="shared" si="1722"/>
        <v>5597.5</v>
      </c>
      <c r="BB241" s="35"/>
      <c r="BC241" s="35">
        <f t="shared" si="1723"/>
        <v>5597.5</v>
      </c>
      <c r="BD241" s="35"/>
      <c r="BE241" s="35">
        <f t="shared" si="1724"/>
        <v>5597.5</v>
      </c>
      <c r="BF241" s="35"/>
      <c r="BG241" s="35">
        <f t="shared" si="1725"/>
        <v>5597.5</v>
      </c>
      <c r="BH241" s="35"/>
      <c r="BI241" s="35">
        <f t="shared" si="1726"/>
        <v>5597.5</v>
      </c>
      <c r="BJ241" s="35"/>
      <c r="BK241" s="35">
        <f t="shared" si="1727"/>
        <v>5597.5</v>
      </c>
      <c r="BL241" s="35"/>
      <c r="BM241" s="35">
        <f t="shared" si="1728"/>
        <v>5597.5</v>
      </c>
      <c r="BN241" s="35"/>
      <c r="BO241" s="35">
        <f t="shared" si="1729"/>
        <v>5597.5</v>
      </c>
      <c r="BP241" s="35"/>
      <c r="BQ241" s="35">
        <f t="shared" si="1730"/>
        <v>5597.5</v>
      </c>
      <c r="BR241" s="35"/>
      <c r="BS241" s="35">
        <f t="shared" si="1731"/>
        <v>5597.5</v>
      </c>
      <c r="BT241" s="46"/>
      <c r="BU241" s="35">
        <f t="shared" si="1732"/>
        <v>5597.5</v>
      </c>
      <c r="BV241" s="35">
        <v>0</v>
      </c>
      <c r="BW241" s="35"/>
      <c r="BX241" s="35">
        <f t="shared" si="1284"/>
        <v>0</v>
      </c>
      <c r="BY241" s="35"/>
      <c r="BZ241" s="35">
        <f t="shared" si="1733"/>
        <v>0</v>
      </c>
      <c r="CA241" s="35"/>
      <c r="CB241" s="35">
        <f t="shared" si="1734"/>
        <v>0</v>
      </c>
      <c r="CC241" s="35"/>
      <c r="CD241" s="35">
        <f t="shared" si="1735"/>
        <v>0</v>
      </c>
      <c r="CE241" s="35"/>
      <c r="CF241" s="35">
        <f t="shared" si="1736"/>
        <v>0</v>
      </c>
      <c r="CG241" s="35"/>
      <c r="CH241" s="35">
        <f t="shared" si="1737"/>
        <v>0</v>
      </c>
      <c r="CI241" s="35"/>
      <c r="CJ241" s="35">
        <f t="shared" si="1738"/>
        <v>0</v>
      </c>
      <c r="CK241" s="35"/>
      <c r="CL241" s="35">
        <f t="shared" si="1739"/>
        <v>0</v>
      </c>
      <c r="CM241" s="35"/>
      <c r="CN241" s="35">
        <f t="shared" si="1740"/>
        <v>0</v>
      </c>
      <c r="CO241" s="35"/>
      <c r="CP241" s="35">
        <f t="shared" si="1741"/>
        <v>0</v>
      </c>
      <c r="CQ241" s="35"/>
      <c r="CR241" s="35">
        <f t="shared" si="1742"/>
        <v>0</v>
      </c>
      <c r="CS241" s="46"/>
      <c r="CT241" s="35">
        <f t="shared" si="1743"/>
        <v>0</v>
      </c>
      <c r="CU241" s="29" t="s">
        <v>287</v>
      </c>
      <c r="CW241" s="11"/>
    </row>
    <row r="242" spans="1:101" ht="56.25" hidden="1" x14ac:dyDescent="0.3">
      <c r="A242" s="1" t="s">
        <v>253</v>
      </c>
      <c r="B242" s="59" t="s">
        <v>239</v>
      </c>
      <c r="C242" s="6" t="s">
        <v>32</v>
      </c>
      <c r="D242" s="35">
        <v>2261.4</v>
      </c>
      <c r="E242" s="35"/>
      <c r="F242" s="35">
        <f t="shared" si="1250"/>
        <v>2261.4</v>
      </c>
      <c r="G242" s="35"/>
      <c r="H242" s="35">
        <f t="shared" si="1701"/>
        <v>2261.4</v>
      </c>
      <c r="I242" s="35"/>
      <c r="J242" s="35">
        <f t="shared" si="1702"/>
        <v>2261.4</v>
      </c>
      <c r="K242" s="35"/>
      <c r="L242" s="35">
        <f t="shared" si="1703"/>
        <v>2261.4</v>
      </c>
      <c r="M242" s="35"/>
      <c r="N242" s="35">
        <f t="shared" si="1704"/>
        <v>2261.4</v>
      </c>
      <c r="O242" s="78">
        <v>-303.142</v>
      </c>
      <c r="P242" s="35">
        <f t="shared" si="1705"/>
        <v>1958.258</v>
      </c>
      <c r="Q242" s="35"/>
      <c r="R242" s="35">
        <f t="shared" si="1706"/>
        <v>1958.258</v>
      </c>
      <c r="S242" s="35"/>
      <c r="T242" s="35">
        <f t="shared" si="1707"/>
        <v>1958.258</v>
      </c>
      <c r="U242" s="35"/>
      <c r="V242" s="35">
        <f t="shared" si="1708"/>
        <v>1958.258</v>
      </c>
      <c r="W242" s="35"/>
      <c r="X242" s="35">
        <f t="shared" si="1709"/>
        <v>1958.258</v>
      </c>
      <c r="Y242" s="35"/>
      <c r="Z242" s="35">
        <f t="shared" si="1710"/>
        <v>1958.258</v>
      </c>
      <c r="AA242" s="35">
        <v>-1958.258</v>
      </c>
      <c r="AB242" s="35">
        <f t="shared" si="1711"/>
        <v>0</v>
      </c>
      <c r="AC242" s="35"/>
      <c r="AD242" s="35">
        <f t="shared" si="1712"/>
        <v>0</v>
      </c>
      <c r="AE242" s="35"/>
      <c r="AF242" s="35">
        <f t="shared" si="1713"/>
        <v>0</v>
      </c>
      <c r="AG242" s="35"/>
      <c r="AH242" s="35">
        <f t="shared" si="1714"/>
        <v>0</v>
      </c>
      <c r="AI242" s="35"/>
      <c r="AJ242" s="35">
        <f t="shared" si="1715"/>
        <v>0</v>
      </c>
      <c r="AK242" s="35"/>
      <c r="AL242" s="35">
        <f t="shared" si="1716"/>
        <v>0</v>
      </c>
      <c r="AM242" s="35"/>
      <c r="AN242" s="35">
        <f t="shared" si="1717"/>
        <v>0</v>
      </c>
      <c r="AO242" s="46"/>
      <c r="AP242" s="35">
        <f t="shared" si="1718"/>
        <v>0</v>
      </c>
      <c r="AQ242" s="35">
        <v>0</v>
      </c>
      <c r="AR242" s="35"/>
      <c r="AS242" s="35">
        <f t="shared" si="1269"/>
        <v>0</v>
      </c>
      <c r="AT242" s="35"/>
      <c r="AU242" s="35">
        <f t="shared" si="1719"/>
        <v>0</v>
      </c>
      <c r="AV242" s="35"/>
      <c r="AW242" s="35">
        <f t="shared" si="1720"/>
        <v>0</v>
      </c>
      <c r="AX242" s="35"/>
      <c r="AY242" s="35">
        <f t="shared" si="1721"/>
        <v>0</v>
      </c>
      <c r="AZ242" s="35"/>
      <c r="BA242" s="35">
        <f t="shared" si="1722"/>
        <v>0</v>
      </c>
      <c r="BB242" s="35"/>
      <c r="BC242" s="35">
        <f t="shared" si="1723"/>
        <v>0</v>
      </c>
      <c r="BD242" s="35"/>
      <c r="BE242" s="35">
        <f t="shared" si="1724"/>
        <v>0</v>
      </c>
      <c r="BF242" s="35"/>
      <c r="BG242" s="35">
        <f t="shared" si="1725"/>
        <v>0</v>
      </c>
      <c r="BH242" s="35"/>
      <c r="BI242" s="35">
        <f t="shared" si="1726"/>
        <v>0</v>
      </c>
      <c r="BJ242" s="35"/>
      <c r="BK242" s="35">
        <f t="shared" si="1727"/>
        <v>0</v>
      </c>
      <c r="BL242" s="35"/>
      <c r="BM242" s="35">
        <f t="shared" si="1728"/>
        <v>0</v>
      </c>
      <c r="BN242" s="35"/>
      <c r="BO242" s="35">
        <f t="shared" si="1729"/>
        <v>0</v>
      </c>
      <c r="BP242" s="35"/>
      <c r="BQ242" s="35">
        <f t="shared" si="1730"/>
        <v>0</v>
      </c>
      <c r="BR242" s="35"/>
      <c r="BS242" s="35">
        <f t="shared" si="1731"/>
        <v>0</v>
      </c>
      <c r="BT242" s="46"/>
      <c r="BU242" s="35">
        <f t="shared" si="1732"/>
        <v>0</v>
      </c>
      <c r="BV242" s="35">
        <v>0</v>
      </c>
      <c r="BW242" s="35"/>
      <c r="BX242" s="35">
        <f t="shared" si="1284"/>
        <v>0</v>
      </c>
      <c r="BY242" s="35"/>
      <c r="BZ242" s="35">
        <f t="shared" si="1733"/>
        <v>0</v>
      </c>
      <c r="CA242" s="35"/>
      <c r="CB242" s="35">
        <f t="shared" si="1734"/>
        <v>0</v>
      </c>
      <c r="CC242" s="35"/>
      <c r="CD242" s="35">
        <f t="shared" si="1735"/>
        <v>0</v>
      </c>
      <c r="CE242" s="35"/>
      <c r="CF242" s="35">
        <f t="shared" si="1736"/>
        <v>0</v>
      </c>
      <c r="CG242" s="35"/>
      <c r="CH242" s="35">
        <f t="shared" si="1737"/>
        <v>0</v>
      </c>
      <c r="CI242" s="35"/>
      <c r="CJ242" s="35">
        <f t="shared" si="1738"/>
        <v>0</v>
      </c>
      <c r="CK242" s="35"/>
      <c r="CL242" s="35">
        <f t="shared" si="1739"/>
        <v>0</v>
      </c>
      <c r="CM242" s="35"/>
      <c r="CN242" s="35">
        <f t="shared" si="1740"/>
        <v>0</v>
      </c>
      <c r="CO242" s="35"/>
      <c r="CP242" s="35">
        <f t="shared" si="1741"/>
        <v>0</v>
      </c>
      <c r="CQ242" s="35"/>
      <c r="CR242" s="35">
        <f t="shared" si="1742"/>
        <v>0</v>
      </c>
      <c r="CS242" s="46"/>
      <c r="CT242" s="35">
        <f t="shared" si="1743"/>
        <v>0</v>
      </c>
      <c r="CU242" s="29" t="s">
        <v>288</v>
      </c>
      <c r="CV242" s="23" t="s">
        <v>49</v>
      </c>
      <c r="CW242" s="11"/>
    </row>
    <row r="243" spans="1:101" ht="56.25" hidden="1" x14ac:dyDescent="0.3">
      <c r="A243" s="96" t="s">
        <v>324</v>
      </c>
      <c r="B243" s="43" t="s">
        <v>240</v>
      </c>
      <c r="C243" s="6" t="s">
        <v>32</v>
      </c>
      <c r="D243" s="35">
        <v>574.9</v>
      </c>
      <c r="E243" s="35">
        <v>-574.9</v>
      </c>
      <c r="F243" s="35">
        <f t="shared" si="1250"/>
        <v>0</v>
      </c>
      <c r="G243" s="35"/>
      <c r="H243" s="35">
        <f t="shared" si="1701"/>
        <v>0</v>
      </c>
      <c r="I243" s="35"/>
      <c r="J243" s="35">
        <f t="shared" si="1702"/>
        <v>0</v>
      </c>
      <c r="K243" s="35"/>
      <c r="L243" s="35">
        <f t="shared" si="1703"/>
        <v>0</v>
      </c>
      <c r="M243" s="35"/>
      <c r="N243" s="35">
        <f t="shared" si="1704"/>
        <v>0</v>
      </c>
      <c r="O243" s="78"/>
      <c r="P243" s="35">
        <f t="shared" si="1705"/>
        <v>0</v>
      </c>
      <c r="Q243" s="35"/>
      <c r="R243" s="35">
        <f t="shared" si="1706"/>
        <v>0</v>
      </c>
      <c r="S243" s="35"/>
      <c r="T243" s="35">
        <f t="shared" si="1707"/>
        <v>0</v>
      </c>
      <c r="U243" s="35"/>
      <c r="V243" s="35">
        <f t="shared" si="1708"/>
        <v>0</v>
      </c>
      <c r="W243" s="35"/>
      <c r="X243" s="35">
        <f t="shared" si="1709"/>
        <v>0</v>
      </c>
      <c r="Y243" s="35"/>
      <c r="Z243" s="35">
        <f t="shared" si="1710"/>
        <v>0</v>
      </c>
      <c r="AA243" s="35"/>
      <c r="AB243" s="35">
        <f t="shared" si="1711"/>
        <v>0</v>
      </c>
      <c r="AC243" s="35"/>
      <c r="AD243" s="35">
        <f t="shared" si="1712"/>
        <v>0</v>
      </c>
      <c r="AE243" s="35"/>
      <c r="AF243" s="35">
        <f t="shared" si="1713"/>
        <v>0</v>
      </c>
      <c r="AG243" s="35"/>
      <c r="AH243" s="35">
        <f t="shared" si="1714"/>
        <v>0</v>
      </c>
      <c r="AI243" s="35"/>
      <c r="AJ243" s="35">
        <f t="shared" si="1715"/>
        <v>0</v>
      </c>
      <c r="AK243" s="35"/>
      <c r="AL243" s="35">
        <f t="shared" si="1716"/>
        <v>0</v>
      </c>
      <c r="AM243" s="35"/>
      <c r="AN243" s="35">
        <f t="shared" si="1717"/>
        <v>0</v>
      </c>
      <c r="AO243" s="46"/>
      <c r="AP243" s="35">
        <f t="shared" si="1718"/>
        <v>0</v>
      </c>
      <c r="AQ243" s="35">
        <v>0</v>
      </c>
      <c r="AR243" s="35"/>
      <c r="AS243" s="35">
        <f t="shared" si="1269"/>
        <v>0</v>
      </c>
      <c r="AT243" s="35"/>
      <c r="AU243" s="35">
        <f t="shared" si="1719"/>
        <v>0</v>
      </c>
      <c r="AV243" s="35"/>
      <c r="AW243" s="35">
        <f t="shared" si="1720"/>
        <v>0</v>
      </c>
      <c r="AX243" s="35"/>
      <c r="AY243" s="35">
        <f t="shared" si="1721"/>
        <v>0</v>
      </c>
      <c r="AZ243" s="35"/>
      <c r="BA243" s="35">
        <f t="shared" si="1722"/>
        <v>0</v>
      </c>
      <c r="BB243" s="35"/>
      <c r="BC243" s="35">
        <f t="shared" si="1723"/>
        <v>0</v>
      </c>
      <c r="BD243" s="35"/>
      <c r="BE243" s="35">
        <f t="shared" si="1724"/>
        <v>0</v>
      </c>
      <c r="BF243" s="35"/>
      <c r="BG243" s="35">
        <f t="shared" si="1725"/>
        <v>0</v>
      </c>
      <c r="BH243" s="35"/>
      <c r="BI243" s="35">
        <f t="shared" si="1726"/>
        <v>0</v>
      </c>
      <c r="BJ243" s="35"/>
      <c r="BK243" s="35">
        <f t="shared" si="1727"/>
        <v>0</v>
      </c>
      <c r="BL243" s="35"/>
      <c r="BM243" s="35">
        <f t="shared" si="1728"/>
        <v>0</v>
      </c>
      <c r="BN243" s="35"/>
      <c r="BO243" s="35">
        <f t="shared" si="1729"/>
        <v>0</v>
      </c>
      <c r="BP243" s="35"/>
      <c r="BQ243" s="35">
        <f t="shared" si="1730"/>
        <v>0</v>
      </c>
      <c r="BR243" s="35"/>
      <c r="BS243" s="35">
        <f t="shared" si="1731"/>
        <v>0</v>
      </c>
      <c r="BT243" s="46"/>
      <c r="BU243" s="35">
        <f t="shared" si="1732"/>
        <v>0</v>
      </c>
      <c r="BV243" s="35">
        <v>7574</v>
      </c>
      <c r="BW243" s="35">
        <v>-7574</v>
      </c>
      <c r="BX243" s="35">
        <f t="shared" si="1284"/>
        <v>0</v>
      </c>
      <c r="BY243" s="35"/>
      <c r="BZ243" s="35">
        <f t="shared" si="1733"/>
        <v>0</v>
      </c>
      <c r="CA243" s="35"/>
      <c r="CB243" s="35">
        <f t="shared" si="1734"/>
        <v>0</v>
      </c>
      <c r="CC243" s="35"/>
      <c r="CD243" s="35">
        <f t="shared" si="1735"/>
        <v>0</v>
      </c>
      <c r="CE243" s="35"/>
      <c r="CF243" s="35">
        <f t="shared" si="1736"/>
        <v>0</v>
      </c>
      <c r="CG243" s="35"/>
      <c r="CH243" s="35">
        <f t="shared" si="1737"/>
        <v>0</v>
      </c>
      <c r="CI243" s="35"/>
      <c r="CJ243" s="35">
        <f t="shared" si="1738"/>
        <v>0</v>
      </c>
      <c r="CK243" s="35"/>
      <c r="CL243" s="35">
        <f t="shared" si="1739"/>
        <v>0</v>
      </c>
      <c r="CM243" s="35"/>
      <c r="CN243" s="35">
        <f t="shared" si="1740"/>
        <v>0</v>
      </c>
      <c r="CO243" s="35"/>
      <c r="CP243" s="35">
        <f t="shared" si="1741"/>
        <v>0</v>
      </c>
      <c r="CQ243" s="35"/>
      <c r="CR243" s="35">
        <f t="shared" si="1742"/>
        <v>0</v>
      </c>
      <c r="CS243" s="46"/>
      <c r="CT243" s="35">
        <f t="shared" si="1743"/>
        <v>0</v>
      </c>
      <c r="CU243" s="29" t="s">
        <v>289</v>
      </c>
      <c r="CV243" s="23" t="s">
        <v>49</v>
      </c>
      <c r="CW243" s="11"/>
    </row>
    <row r="244" spans="1:101" ht="56.25" x14ac:dyDescent="0.3">
      <c r="A244" s="1" t="s">
        <v>325</v>
      </c>
      <c r="B244" s="59" t="s">
        <v>241</v>
      </c>
      <c r="C244" s="6" t="s">
        <v>32</v>
      </c>
      <c r="D244" s="35">
        <v>0</v>
      </c>
      <c r="E244" s="35"/>
      <c r="F244" s="35">
        <f t="shared" si="1250"/>
        <v>0</v>
      </c>
      <c r="G244" s="35"/>
      <c r="H244" s="35">
        <f t="shared" si="1701"/>
        <v>0</v>
      </c>
      <c r="I244" s="35"/>
      <c r="J244" s="35">
        <f t="shared" si="1702"/>
        <v>0</v>
      </c>
      <c r="K244" s="35"/>
      <c r="L244" s="35">
        <f t="shared" si="1703"/>
        <v>0</v>
      </c>
      <c r="M244" s="35"/>
      <c r="N244" s="35">
        <f t="shared" si="1704"/>
        <v>0</v>
      </c>
      <c r="O244" s="78"/>
      <c r="P244" s="35">
        <f t="shared" si="1705"/>
        <v>0</v>
      </c>
      <c r="Q244" s="35"/>
      <c r="R244" s="35">
        <f t="shared" si="1706"/>
        <v>0</v>
      </c>
      <c r="S244" s="35"/>
      <c r="T244" s="35">
        <f t="shared" si="1707"/>
        <v>0</v>
      </c>
      <c r="U244" s="35"/>
      <c r="V244" s="35">
        <f t="shared" si="1708"/>
        <v>0</v>
      </c>
      <c r="W244" s="35"/>
      <c r="X244" s="35">
        <f t="shared" si="1709"/>
        <v>0</v>
      </c>
      <c r="Y244" s="35"/>
      <c r="Z244" s="35">
        <f t="shared" si="1710"/>
        <v>0</v>
      </c>
      <c r="AA244" s="35"/>
      <c r="AB244" s="35">
        <f t="shared" si="1711"/>
        <v>0</v>
      </c>
      <c r="AC244" s="35"/>
      <c r="AD244" s="35">
        <f t="shared" si="1712"/>
        <v>0</v>
      </c>
      <c r="AE244" s="35"/>
      <c r="AF244" s="35">
        <f t="shared" si="1713"/>
        <v>0</v>
      </c>
      <c r="AG244" s="35"/>
      <c r="AH244" s="35">
        <f t="shared" si="1714"/>
        <v>0</v>
      </c>
      <c r="AI244" s="35"/>
      <c r="AJ244" s="35">
        <f t="shared" si="1715"/>
        <v>0</v>
      </c>
      <c r="AK244" s="35"/>
      <c r="AL244" s="35">
        <f t="shared" si="1716"/>
        <v>0</v>
      </c>
      <c r="AM244" s="35"/>
      <c r="AN244" s="35">
        <f t="shared" si="1717"/>
        <v>0</v>
      </c>
      <c r="AO244" s="46"/>
      <c r="AP244" s="35">
        <f t="shared" si="1718"/>
        <v>0</v>
      </c>
      <c r="AQ244" s="35">
        <v>0</v>
      </c>
      <c r="AR244" s="35"/>
      <c r="AS244" s="35">
        <f t="shared" si="1269"/>
        <v>0</v>
      </c>
      <c r="AT244" s="35"/>
      <c r="AU244" s="35">
        <f t="shared" si="1719"/>
        <v>0</v>
      </c>
      <c r="AV244" s="35"/>
      <c r="AW244" s="35">
        <f t="shared" si="1720"/>
        <v>0</v>
      </c>
      <c r="AX244" s="35"/>
      <c r="AY244" s="35">
        <f t="shared" si="1721"/>
        <v>0</v>
      </c>
      <c r="AZ244" s="35"/>
      <c r="BA244" s="35">
        <f t="shared" si="1722"/>
        <v>0</v>
      </c>
      <c r="BB244" s="35"/>
      <c r="BC244" s="35">
        <f t="shared" si="1723"/>
        <v>0</v>
      </c>
      <c r="BD244" s="35"/>
      <c r="BE244" s="35">
        <f t="shared" si="1724"/>
        <v>0</v>
      </c>
      <c r="BF244" s="35"/>
      <c r="BG244" s="35">
        <f t="shared" si="1725"/>
        <v>0</v>
      </c>
      <c r="BH244" s="35"/>
      <c r="BI244" s="35">
        <f t="shared" si="1726"/>
        <v>0</v>
      </c>
      <c r="BJ244" s="35"/>
      <c r="BK244" s="35">
        <f t="shared" si="1727"/>
        <v>0</v>
      </c>
      <c r="BL244" s="35"/>
      <c r="BM244" s="35">
        <f t="shared" si="1728"/>
        <v>0</v>
      </c>
      <c r="BN244" s="35"/>
      <c r="BO244" s="35">
        <f t="shared" si="1729"/>
        <v>0</v>
      </c>
      <c r="BP244" s="35"/>
      <c r="BQ244" s="35">
        <f t="shared" si="1730"/>
        <v>0</v>
      </c>
      <c r="BR244" s="35"/>
      <c r="BS244" s="35">
        <f t="shared" si="1731"/>
        <v>0</v>
      </c>
      <c r="BT244" s="46"/>
      <c r="BU244" s="35">
        <f t="shared" si="1732"/>
        <v>0</v>
      </c>
      <c r="BV244" s="35">
        <v>640.5</v>
      </c>
      <c r="BW244" s="35"/>
      <c r="BX244" s="35">
        <f t="shared" si="1284"/>
        <v>640.5</v>
      </c>
      <c r="BY244" s="35"/>
      <c r="BZ244" s="35">
        <f t="shared" si="1733"/>
        <v>640.5</v>
      </c>
      <c r="CA244" s="35"/>
      <c r="CB244" s="35">
        <f t="shared" si="1734"/>
        <v>640.5</v>
      </c>
      <c r="CC244" s="35"/>
      <c r="CD244" s="35">
        <f t="shared" si="1735"/>
        <v>640.5</v>
      </c>
      <c r="CE244" s="35"/>
      <c r="CF244" s="35">
        <f t="shared" si="1736"/>
        <v>640.5</v>
      </c>
      <c r="CG244" s="35"/>
      <c r="CH244" s="35">
        <f t="shared" si="1737"/>
        <v>640.5</v>
      </c>
      <c r="CI244" s="35"/>
      <c r="CJ244" s="35">
        <f t="shared" si="1738"/>
        <v>640.5</v>
      </c>
      <c r="CK244" s="35"/>
      <c r="CL244" s="35">
        <f t="shared" si="1739"/>
        <v>640.5</v>
      </c>
      <c r="CM244" s="35"/>
      <c r="CN244" s="35">
        <f t="shared" si="1740"/>
        <v>640.5</v>
      </c>
      <c r="CO244" s="35"/>
      <c r="CP244" s="35">
        <f t="shared" si="1741"/>
        <v>640.5</v>
      </c>
      <c r="CQ244" s="35"/>
      <c r="CR244" s="35">
        <f t="shared" si="1742"/>
        <v>640.5</v>
      </c>
      <c r="CS244" s="46"/>
      <c r="CT244" s="35">
        <f t="shared" si="1743"/>
        <v>640.5</v>
      </c>
      <c r="CU244" s="29" t="s">
        <v>290</v>
      </c>
      <c r="CW244" s="11"/>
    </row>
    <row r="245" spans="1:101" ht="56.25" x14ac:dyDescent="0.3">
      <c r="A245" s="1" t="s">
        <v>326</v>
      </c>
      <c r="B245" s="59" t="s">
        <v>242</v>
      </c>
      <c r="C245" s="6" t="s">
        <v>32</v>
      </c>
      <c r="D245" s="35">
        <v>0</v>
      </c>
      <c r="E245" s="35"/>
      <c r="F245" s="35">
        <f t="shared" si="1250"/>
        <v>0</v>
      </c>
      <c r="G245" s="35"/>
      <c r="H245" s="35">
        <f t="shared" si="1701"/>
        <v>0</v>
      </c>
      <c r="I245" s="35"/>
      <c r="J245" s="35">
        <f t="shared" si="1702"/>
        <v>0</v>
      </c>
      <c r="K245" s="35"/>
      <c r="L245" s="35">
        <f t="shared" si="1703"/>
        <v>0</v>
      </c>
      <c r="M245" s="35"/>
      <c r="N245" s="35">
        <f t="shared" si="1704"/>
        <v>0</v>
      </c>
      <c r="O245" s="78"/>
      <c r="P245" s="35">
        <f t="shared" si="1705"/>
        <v>0</v>
      </c>
      <c r="Q245" s="35"/>
      <c r="R245" s="35">
        <f t="shared" si="1706"/>
        <v>0</v>
      </c>
      <c r="S245" s="35"/>
      <c r="T245" s="35">
        <f t="shared" si="1707"/>
        <v>0</v>
      </c>
      <c r="U245" s="35"/>
      <c r="V245" s="35">
        <f t="shared" si="1708"/>
        <v>0</v>
      </c>
      <c r="W245" s="35"/>
      <c r="X245" s="35">
        <f t="shared" si="1709"/>
        <v>0</v>
      </c>
      <c r="Y245" s="35"/>
      <c r="Z245" s="35">
        <f t="shared" si="1710"/>
        <v>0</v>
      </c>
      <c r="AA245" s="35"/>
      <c r="AB245" s="35">
        <f t="shared" si="1711"/>
        <v>0</v>
      </c>
      <c r="AC245" s="35"/>
      <c r="AD245" s="35">
        <f t="shared" si="1712"/>
        <v>0</v>
      </c>
      <c r="AE245" s="35"/>
      <c r="AF245" s="35">
        <f t="shared" si="1713"/>
        <v>0</v>
      </c>
      <c r="AG245" s="35"/>
      <c r="AH245" s="35">
        <f t="shared" si="1714"/>
        <v>0</v>
      </c>
      <c r="AI245" s="35"/>
      <c r="AJ245" s="35">
        <f t="shared" si="1715"/>
        <v>0</v>
      </c>
      <c r="AK245" s="35"/>
      <c r="AL245" s="35">
        <f t="shared" si="1716"/>
        <v>0</v>
      </c>
      <c r="AM245" s="35"/>
      <c r="AN245" s="35">
        <f t="shared" si="1717"/>
        <v>0</v>
      </c>
      <c r="AO245" s="46"/>
      <c r="AP245" s="35">
        <f t="shared" si="1718"/>
        <v>0</v>
      </c>
      <c r="AQ245" s="35">
        <v>0</v>
      </c>
      <c r="AR245" s="35">
        <v>606.5</v>
      </c>
      <c r="AS245" s="35">
        <f t="shared" si="1269"/>
        <v>606.5</v>
      </c>
      <c r="AT245" s="35"/>
      <c r="AU245" s="35">
        <f t="shared" si="1719"/>
        <v>606.5</v>
      </c>
      <c r="AV245" s="35"/>
      <c r="AW245" s="35">
        <f t="shared" si="1720"/>
        <v>606.5</v>
      </c>
      <c r="AX245" s="35"/>
      <c r="AY245" s="35">
        <f t="shared" si="1721"/>
        <v>606.5</v>
      </c>
      <c r="AZ245" s="35"/>
      <c r="BA245" s="35">
        <f t="shared" si="1722"/>
        <v>606.5</v>
      </c>
      <c r="BB245" s="35"/>
      <c r="BC245" s="35">
        <f t="shared" si="1723"/>
        <v>606.5</v>
      </c>
      <c r="BD245" s="35"/>
      <c r="BE245" s="35">
        <f t="shared" si="1724"/>
        <v>606.5</v>
      </c>
      <c r="BF245" s="35"/>
      <c r="BG245" s="35">
        <f t="shared" si="1725"/>
        <v>606.5</v>
      </c>
      <c r="BH245" s="35"/>
      <c r="BI245" s="35">
        <f t="shared" si="1726"/>
        <v>606.5</v>
      </c>
      <c r="BJ245" s="35"/>
      <c r="BK245" s="35">
        <f t="shared" si="1727"/>
        <v>606.5</v>
      </c>
      <c r="BL245" s="35"/>
      <c r="BM245" s="35">
        <f t="shared" si="1728"/>
        <v>606.5</v>
      </c>
      <c r="BN245" s="35"/>
      <c r="BO245" s="35">
        <f t="shared" si="1729"/>
        <v>606.5</v>
      </c>
      <c r="BP245" s="35"/>
      <c r="BQ245" s="35">
        <f t="shared" si="1730"/>
        <v>606.5</v>
      </c>
      <c r="BR245" s="35"/>
      <c r="BS245" s="35">
        <f t="shared" si="1731"/>
        <v>606.5</v>
      </c>
      <c r="BT245" s="46"/>
      <c r="BU245" s="35">
        <f t="shared" si="1732"/>
        <v>606.5</v>
      </c>
      <c r="BV245" s="35">
        <v>640.5</v>
      </c>
      <c r="BW245" s="35">
        <v>6933</v>
      </c>
      <c r="BX245" s="35">
        <f t="shared" si="1284"/>
        <v>7573.5</v>
      </c>
      <c r="BY245" s="35"/>
      <c r="BZ245" s="35">
        <f t="shared" si="1733"/>
        <v>7573.5</v>
      </c>
      <c r="CA245" s="35"/>
      <c r="CB245" s="35">
        <f t="shared" si="1734"/>
        <v>7573.5</v>
      </c>
      <c r="CC245" s="35"/>
      <c r="CD245" s="35">
        <f t="shared" si="1735"/>
        <v>7573.5</v>
      </c>
      <c r="CE245" s="35"/>
      <c r="CF245" s="35">
        <f t="shared" si="1736"/>
        <v>7573.5</v>
      </c>
      <c r="CG245" s="35"/>
      <c r="CH245" s="35">
        <f t="shared" si="1737"/>
        <v>7573.5</v>
      </c>
      <c r="CI245" s="35"/>
      <c r="CJ245" s="35">
        <f t="shared" si="1738"/>
        <v>7573.5</v>
      </c>
      <c r="CK245" s="35"/>
      <c r="CL245" s="35">
        <f t="shared" si="1739"/>
        <v>7573.5</v>
      </c>
      <c r="CM245" s="35"/>
      <c r="CN245" s="35">
        <f t="shared" si="1740"/>
        <v>7573.5</v>
      </c>
      <c r="CO245" s="35"/>
      <c r="CP245" s="35">
        <f t="shared" si="1741"/>
        <v>7573.5</v>
      </c>
      <c r="CQ245" s="35"/>
      <c r="CR245" s="35">
        <f t="shared" si="1742"/>
        <v>7573.5</v>
      </c>
      <c r="CS245" s="46"/>
      <c r="CT245" s="35">
        <f t="shared" si="1743"/>
        <v>7573.5</v>
      </c>
      <c r="CU245" s="29" t="s">
        <v>291</v>
      </c>
      <c r="CW245" s="11"/>
    </row>
    <row r="246" spans="1:101" ht="56.25" x14ac:dyDescent="0.3">
      <c r="A246" s="1" t="s">
        <v>327</v>
      </c>
      <c r="B246" s="59" t="s">
        <v>243</v>
      </c>
      <c r="C246" s="6" t="s">
        <v>32</v>
      </c>
      <c r="D246" s="35">
        <v>574.9</v>
      </c>
      <c r="E246" s="35"/>
      <c r="F246" s="35">
        <f t="shared" si="1250"/>
        <v>574.9</v>
      </c>
      <c r="G246" s="35"/>
      <c r="H246" s="35">
        <f t="shared" si="1701"/>
        <v>574.9</v>
      </c>
      <c r="I246" s="35"/>
      <c r="J246" s="35">
        <f t="shared" si="1702"/>
        <v>574.9</v>
      </c>
      <c r="K246" s="35"/>
      <c r="L246" s="35">
        <f t="shared" si="1703"/>
        <v>574.9</v>
      </c>
      <c r="M246" s="35"/>
      <c r="N246" s="35">
        <f t="shared" si="1704"/>
        <v>574.9</v>
      </c>
      <c r="O246" s="78"/>
      <c r="P246" s="35">
        <f t="shared" si="1705"/>
        <v>574.9</v>
      </c>
      <c r="Q246" s="35"/>
      <c r="R246" s="35">
        <f t="shared" si="1706"/>
        <v>574.9</v>
      </c>
      <c r="S246" s="35"/>
      <c r="T246" s="35">
        <f t="shared" si="1707"/>
        <v>574.9</v>
      </c>
      <c r="U246" s="35"/>
      <c r="V246" s="35">
        <f t="shared" si="1708"/>
        <v>574.9</v>
      </c>
      <c r="W246" s="35"/>
      <c r="X246" s="35">
        <f t="shared" si="1709"/>
        <v>574.9</v>
      </c>
      <c r="Y246" s="35"/>
      <c r="Z246" s="35">
        <f t="shared" si="1710"/>
        <v>574.9</v>
      </c>
      <c r="AA246" s="35">
        <v>-574.9</v>
      </c>
      <c r="AB246" s="35">
        <f t="shared" si="1711"/>
        <v>0</v>
      </c>
      <c r="AC246" s="35"/>
      <c r="AD246" s="35">
        <f t="shared" si="1712"/>
        <v>0</v>
      </c>
      <c r="AE246" s="35"/>
      <c r="AF246" s="35">
        <f t="shared" si="1713"/>
        <v>0</v>
      </c>
      <c r="AG246" s="35"/>
      <c r="AH246" s="35">
        <f t="shared" si="1714"/>
        <v>0</v>
      </c>
      <c r="AI246" s="35"/>
      <c r="AJ246" s="35">
        <f t="shared" si="1715"/>
        <v>0</v>
      </c>
      <c r="AK246" s="35"/>
      <c r="AL246" s="35">
        <f t="shared" si="1716"/>
        <v>0</v>
      </c>
      <c r="AM246" s="35"/>
      <c r="AN246" s="35">
        <f t="shared" si="1717"/>
        <v>0</v>
      </c>
      <c r="AO246" s="46"/>
      <c r="AP246" s="35">
        <f t="shared" si="1718"/>
        <v>0</v>
      </c>
      <c r="AQ246" s="35">
        <v>0</v>
      </c>
      <c r="AR246" s="35">
        <v>7172.4</v>
      </c>
      <c r="AS246" s="35">
        <f t="shared" si="1269"/>
        <v>7172.4</v>
      </c>
      <c r="AT246" s="35"/>
      <c r="AU246" s="35">
        <f t="shared" si="1719"/>
        <v>7172.4</v>
      </c>
      <c r="AV246" s="35"/>
      <c r="AW246" s="35">
        <f t="shared" si="1720"/>
        <v>7172.4</v>
      </c>
      <c r="AX246" s="35"/>
      <c r="AY246" s="35">
        <f t="shared" si="1721"/>
        <v>7172.4</v>
      </c>
      <c r="AZ246" s="35"/>
      <c r="BA246" s="35">
        <f t="shared" si="1722"/>
        <v>7172.4</v>
      </c>
      <c r="BB246" s="35"/>
      <c r="BC246" s="35">
        <f t="shared" si="1723"/>
        <v>7172.4</v>
      </c>
      <c r="BD246" s="35"/>
      <c r="BE246" s="35">
        <f t="shared" si="1724"/>
        <v>7172.4</v>
      </c>
      <c r="BF246" s="35"/>
      <c r="BG246" s="35">
        <f t="shared" si="1725"/>
        <v>7172.4</v>
      </c>
      <c r="BH246" s="35">
        <v>574.9</v>
      </c>
      <c r="BI246" s="35">
        <f t="shared" si="1726"/>
        <v>7747.2999999999993</v>
      </c>
      <c r="BJ246" s="35"/>
      <c r="BK246" s="35">
        <f t="shared" si="1727"/>
        <v>7747.2999999999993</v>
      </c>
      <c r="BL246" s="35"/>
      <c r="BM246" s="35">
        <f t="shared" si="1728"/>
        <v>7747.2999999999993</v>
      </c>
      <c r="BN246" s="35"/>
      <c r="BO246" s="35">
        <f t="shared" si="1729"/>
        <v>7747.2999999999993</v>
      </c>
      <c r="BP246" s="35"/>
      <c r="BQ246" s="35">
        <f t="shared" si="1730"/>
        <v>7747.2999999999993</v>
      </c>
      <c r="BR246" s="35"/>
      <c r="BS246" s="35">
        <f t="shared" si="1731"/>
        <v>7747.2999999999993</v>
      </c>
      <c r="BT246" s="46"/>
      <c r="BU246" s="35">
        <f t="shared" si="1732"/>
        <v>7747.2999999999993</v>
      </c>
      <c r="BV246" s="35">
        <v>7574</v>
      </c>
      <c r="BW246" s="35">
        <v>-7574</v>
      </c>
      <c r="BX246" s="35">
        <f t="shared" si="1284"/>
        <v>0</v>
      </c>
      <c r="BY246" s="35"/>
      <c r="BZ246" s="35">
        <f t="shared" si="1733"/>
        <v>0</v>
      </c>
      <c r="CA246" s="35"/>
      <c r="CB246" s="35">
        <f t="shared" si="1734"/>
        <v>0</v>
      </c>
      <c r="CC246" s="35"/>
      <c r="CD246" s="35">
        <f t="shared" si="1735"/>
        <v>0</v>
      </c>
      <c r="CE246" s="35"/>
      <c r="CF246" s="35">
        <f t="shared" si="1736"/>
        <v>0</v>
      </c>
      <c r="CG246" s="35"/>
      <c r="CH246" s="35">
        <f t="shared" si="1737"/>
        <v>0</v>
      </c>
      <c r="CI246" s="35"/>
      <c r="CJ246" s="35">
        <f t="shared" si="1738"/>
        <v>0</v>
      </c>
      <c r="CK246" s="35"/>
      <c r="CL246" s="35">
        <f t="shared" si="1739"/>
        <v>0</v>
      </c>
      <c r="CM246" s="35"/>
      <c r="CN246" s="35">
        <f t="shared" si="1740"/>
        <v>0</v>
      </c>
      <c r="CO246" s="35"/>
      <c r="CP246" s="35">
        <f t="shared" si="1741"/>
        <v>0</v>
      </c>
      <c r="CQ246" s="35"/>
      <c r="CR246" s="35">
        <f t="shared" si="1742"/>
        <v>0</v>
      </c>
      <c r="CS246" s="46"/>
      <c r="CT246" s="35">
        <f t="shared" si="1743"/>
        <v>0</v>
      </c>
      <c r="CU246" s="29" t="s">
        <v>292</v>
      </c>
      <c r="CW246" s="11"/>
    </row>
    <row r="247" spans="1:101" ht="56.25" x14ac:dyDescent="0.3">
      <c r="A247" s="1" t="s">
        <v>328</v>
      </c>
      <c r="B247" s="59" t="s">
        <v>244</v>
      </c>
      <c r="C247" s="6" t="s">
        <v>32</v>
      </c>
      <c r="D247" s="35">
        <v>7937.8</v>
      </c>
      <c r="E247" s="35"/>
      <c r="F247" s="35">
        <f t="shared" si="1250"/>
        <v>7937.8</v>
      </c>
      <c r="G247" s="35"/>
      <c r="H247" s="35">
        <f t="shared" si="1701"/>
        <v>7937.8</v>
      </c>
      <c r="I247" s="35"/>
      <c r="J247" s="35">
        <f t="shared" si="1702"/>
        <v>7937.8</v>
      </c>
      <c r="K247" s="35"/>
      <c r="L247" s="35">
        <f t="shared" si="1703"/>
        <v>7937.8</v>
      </c>
      <c r="M247" s="35"/>
      <c r="N247" s="35">
        <f t="shared" si="1704"/>
        <v>7937.8</v>
      </c>
      <c r="O247" s="78"/>
      <c r="P247" s="35">
        <f t="shared" si="1705"/>
        <v>7937.8</v>
      </c>
      <c r="Q247" s="35"/>
      <c r="R247" s="35">
        <f t="shared" si="1706"/>
        <v>7937.8</v>
      </c>
      <c r="S247" s="35"/>
      <c r="T247" s="35">
        <f t="shared" si="1707"/>
        <v>7937.8</v>
      </c>
      <c r="U247" s="35"/>
      <c r="V247" s="35">
        <f t="shared" si="1708"/>
        <v>7937.8</v>
      </c>
      <c r="W247" s="35"/>
      <c r="X247" s="35">
        <f t="shared" si="1709"/>
        <v>7937.8</v>
      </c>
      <c r="Y247" s="35"/>
      <c r="Z247" s="35">
        <f t="shared" si="1710"/>
        <v>7937.8</v>
      </c>
      <c r="AA247" s="35"/>
      <c r="AB247" s="35">
        <f t="shared" si="1711"/>
        <v>7937.8</v>
      </c>
      <c r="AC247" s="35"/>
      <c r="AD247" s="35">
        <f t="shared" si="1712"/>
        <v>7937.8</v>
      </c>
      <c r="AE247" s="35"/>
      <c r="AF247" s="35">
        <f t="shared" si="1713"/>
        <v>7937.8</v>
      </c>
      <c r="AG247" s="35"/>
      <c r="AH247" s="35">
        <f t="shared" si="1714"/>
        <v>7937.8</v>
      </c>
      <c r="AI247" s="35"/>
      <c r="AJ247" s="35">
        <f t="shared" si="1715"/>
        <v>7937.8</v>
      </c>
      <c r="AK247" s="35"/>
      <c r="AL247" s="35">
        <f t="shared" si="1716"/>
        <v>7937.8</v>
      </c>
      <c r="AM247" s="35"/>
      <c r="AN247" s="35">
        <f t="shared" si="1717"/>
        <v>7937.8</v>
      </c>
      <c r="AO247" s="46"/>
      <c r="AP247" s="35">
        <f t="shared" si="1718"/>
        <v>7937.8</v>
      </c>
      <c r="AQ247" s="35">
        <v>0</v>
      </c>
      <c r="AR247" s="35"/>
      <c r="AS247" s="35">
        <f t="shared" si="1269"/>
        <v>0</v>
      </c>
      <c r="AT247" s="35"/>
      <c r="AU247" s="35">
        <f t="shared" si="1719"/>
        <v>0</v>
      </c>
      <c r="AV247" s="35"/>
      <c r="AW247" s="35">
        <f t="shared" si="1720"/>
        <v>0</v>
      </c>
      <c r="AX247" s="35"/>
      <c r="AY247" s="35">
        <f t="shared" si="1721"/>
        <v>0</v>
      </c>
      <c r="AZ247" s="35"/>
      <c r="BA247" s="35">
        <f t="shared" si="1722"/>
        <v>0</v>
      </c>
      <c r="BB247" s="35"/>
      <c r="BC247" s="35">
        <f t="shared" si="1723"/>
        <v>0</v>
      </c>
      <c r="BD247" s="35"/>
      <c r="BE247" s="35">
        <f t="shared" si="1724"/>
        <v>0</v>
      </c>
      <c r="BF247" s="35"/>
      <c r="BG247" s="35">
        <f t="shared" si="1725"/>
        <v>0</v>
      </c>
      <c r="BH247" s="35"/>
      <c r="BI247" s="35">
        <f t="shared" si="1726"/>
        <v>0</v>
      </c>
      <c r="BJ247" s="35"/>
      <c r="BK247" s="35">
        <f t="shared" si="1727"/>
        <v>0</v>
      </c>
      <c r="BL247" s="35"/>
      <c r="BM247" s="35">
        <f t="shared" si="1728"/>
        <v>0</v>
      </c>
      <c r="BN247" s="35"/>
      <c r="BO247" s="35">
        <f t="shared" si="1729"/>
        <v>0</v>
      </c>
      <c r="BP247" s="35"/>
      <c r="BQ247" s="35">
        <f t="shared" si="1730"/>
        <v>0</v>
      </c>
      <c r="BR247" s="35"/>
      <c r="BS247" s="35">
        <f t="shared" si="1731"/>
        <v>0</v>
      </c>
      <c r="BT247" s="46"/>
      <c r="BU247" s="35">
        <f t="shared" si="1732"/>
        <v>0</v>
      </c>
      <c r="BV247" s="35">
        <v>0</v>
      </c>
      <c r="BW247" s="35"/>
      <c r="BX247" s="35">
        <f t="shared" si="1284"/>
        <v>0</v>
      </c>
      <c r="BY247" s="35"/>
      <c r="BZ247" s="35">
        <f t="shared" si="1733"/>
        <v>0</v>
      </c>
      <c r="CA247" s="35"/>
      <c r="CB247" s="35">
        <f t="shared" si="1734"/>
        <v>0</v>
      </c>
      <c r="CC247" s="35"/>
      <c r="CD247" s="35">
        <f t="shared" si="1735"/>
        <v>0</v>
      </c>
      <c r="CE247" s="35"/>
      <c r="CF247" s="35">
        <f t="shared" si="1736"/>
        <v>0</v>
      </c>
      <c r="CG247" s="35"/>
      <c r="CH247" s="35">
        <f t="shared" si="1737"/>
        <v>0</v>
      </c>
      <c r="CI247" s="35"/>
      <c r="CJ247" s="35">
        <f t="shared" si="1738"/>
        <v>0</v>
      </c>
      <c r="CK247" s="35"/>
      <c r="CL247" s="35">
        <f t="shared" si="1739"/>
        <v>0</v>
      </c>
      <c r="CM247" s="35"/>
      <c r="CN247" s="35">
        <f t="shared" si="1740"/>
        <v>0</v>
      </c>
      <c r="CO247" s="35"/>
      <c r="CP247" s="35">
        <f t="shared" si="1741"/>
        <v>0</v>
      </c>
      <c r="CQ247" s="35"/>
      <c r="CR247" s="35">
        <f t="shared" si="1742"/>
        <v>0</v>
      </c>
      <c r="CS247" s="46"/>
      <c r="CT247" s="35">
        <f t="shared" si="1743"/>
        <v>0</v>
      </c>
      <c r="CU247" s="29" t="s">
        <v>293</v>
      </c>
      <c r="CW247" s="11"/>
    </row>
    <row r="248" spans="1:101" ht="56.25" hidden="1" x14ac:dyDescent="0.3">
      <c r="A248" s="1" t="s">
        <v>328</v>
      </c>
      <c r="B248" s="59" t="s">
        <v>245</v>
      </c>
      <c r="C248" s="6" t="s">
        <v>32</v>
      </c>
      <c r="D248" s="35">
        <v>8382.9</v>
      </c>
      <c r="E248" s="35"/>
      <c r="F248" s="35">
        <f t="shared" si="1250"/>
        <v>8382.9</v>
      </c>
      <c r="G248" s="35"/>
      <c r="H248" s="35">
        <f t="shared" si="1701"/>
        <v>8382.9</v>
      </c>
      <c r="I248" s="35"/>
      <c r="J248" s="35">
        <f t="shared" si="1702"/>
        <v>8382.9</v>
      </c>
      <c r="K248" s="35"/>
      <c r="L248" s="35">
        <f t="shared" si="1703"/>
        <v>8382.9</v>
      </c>
      <c r="M248" s="35"/>
      <c r="N248" s="35">
        <f t="shared" si="1704"/>
        <v>8382.9</v>
      </c>
      <c r="O248" s="78"/>
      <c r="P248" s="35">
        <f t="shared" si="1705"/>
        <v>8382.9</v>
      </c>
      <c r="Q248" s="35"/>
      <c r="R248" s="35">
        <f t="shared" si="1706"/>
        <v>8382.9</v>
      </c>
      <c r="S248" s="35"/>
      <c r="T248" s="35">
        <f t="shared" si="1707"/>
        <v>8382.9</v>
      </c>
      <c r="U248" s="35"/>
      <c r="V248" s="35">
        <f t="shared" si="1708"/>
        <v>8382.9</v>
      </c>
      <c r="W248" s="35"/>
      <c r="X248" s="35">
        <f t="shared" si="1709"/>
        <v>8382.9</v>
      </c>
      <c r="Y248" s="35"/>
      <c r="Z248" s="35">
        <f t="shared" si="1710"/>
        <v>8382.9</v>
      </c>
      <c r="AA248" s="35">
        <v>-8382.9</v>
      </c>
      <c r="AB248" s="35">
        <f t="shared" si="1711"/>
        <v>0</v>
      </c>
      <c r="AC248" s="35"/>
      <c r="AD248" s="35">
        <f t="shared" si="1712"/>
        <v>0</v>
      </c>
      <c r="AE248" s="35"/>
      <c r="AF248" s="35">
        <f t="shared" si="1713"/>
        <v>0</v>
      </c>
      <c r="AG248" s="35"/>
      <c r="AH248" s="35">
        <f t="shared" si="1714"/>
        <v>0</v>
      </c>
      <c r="AI248" s="35"/>
      <c r="AJ248" s="35">
        <f t="shared" si="1715"/>
        <v>0</v>
      </c>
      <c r="AK248" s="35"/>
      <c r="AL248" s="35">
        <f t="shared" si="1716"/>
        <v>0</v>
      </c>
      <c r="AM248" s="35"/>
      <c r="AN248" s="35">
        <f t="shared" si="1717"/>
        <v>0</v>
      </c>
      <c r="AO248" s="46"/>
      <c r="AP248" s="35">
        <f t="shared" si="1718"/>
        <v>0</v>
      </c>
      <c r="AQ248" s="35">
        <v>0</v>
      </c>
      <c r="AR248" s="35"/>
      <c r="AS248" s="35">
        <f t="shared" si="1269"/>
        <v>0</v>
      </c>
      <c r="AT248" s="35"/>
      <c r="AU248" s="35">
        <f t="shared" si="1719"/>
        <v>0</v>
      </c>
      <c r="AV248" s="35"/>
      <c r="AW248" s="35">
        <f t="shared" si="1720"/>
        <v>0</v>
      </c>
      <c r="AX248" s="35"/>
      <c r="AY248" s="35">
        <f t="shared" si="1721"/>
        <v>0</v>
      </c>
      <c r="AZ248" s="35"/>
      <c r="BA248" s="35">
        <f t="shared" si="1722"/>
        <v>0</v>
      </c>
      <c r="BB248" s="35"/>
      <c r="BC248" s="35">
        <f t="shared" si="1723"/>
        <v>0</v>
      </c>
      <c r="BD248" s="35"/>
      <c r="BE248" s="35">
        <f t="shared" si="1724"/>
        <v>0</v>
      </c>
      <c r="BF248" s="35"/>
      <c r="BG248" s="35">
        <f t="shared" si="1725"/>
        <v>0</v>
      </c>
      <c r="BH248" s="35"/>
      <c r="BI248" s="35">
        <f t="shared" si="1726"/>
        <v>0</v>
      </c>
      <c r="BJ248" s="35"/>
      <c r="BK248" s="35">
        <f t="shared" si="1727"/>
        <v>0</v>
      </c>
      <c r="BL248" s="35"/>
      <c r="BM248" s="35">
        <f t="shared" si="1728"/>
        <v>0</v>
      </c>
      <c r="BN248" s="35"/>
      <c r="BO248" s="35">
        <f t="shared" si="1729"/>
        <v>0</v>
      </c>
      <c r="BP248" s="35"/>
      <c r="BQ248" s="35">
        <f t="shared" si="1730"/>
        <v>0</v>
      </c>
      <c r="BR248" s="35"/>
      <c r="BS248" s="35">
        <f t="shared" si="1731"/>
        <v>0</v>
      </c>
      <c r="BT248" s="46"/>
      <c r="BU248" s="35">
        <f t="shared" si="1732"/>
        <v>0</v>
      </c>
      <c r="BV248" s="35">
        <v>0</v>
      </c>
      <c r="BW248" s="35"/>
      <c r="BX248" s="35">
        <f t="shared" si="1284"/>
        <v>0</v>
      </c>
      <c r="BY248" s="35"/>
      <c r="BZ248" s="35">
        <f t="shared" si="1733"/>
        <v>0</v>
      </c>
      <c r="CA248" s="35"/>
      <c r="CB248" s="35">
        <f t="shared" si="1734"/>
        <v>0</v>
      </c>
      <c r="CC248" s="35"/>
      <c r="CD248" s="35">
        <f t="shared" si="1735"/>
        <v>0</v>
      </c>
      <c r="CE248" s="35"/>
      <c r="CF248" s="35">
        <f t="shared" si="1736"/>
        <v>0</v>
      </c>
      <c r="CG248" s="35"/>
      <c r="CH248" s="35">
        <f t="shared" si="1737"/>
        <v>0</v>
      </c>
      <c r="CI248" s="35"/>
      <c r="CJ248" s="35">
        <f t="shared" si="1738"/>
        <v>0</v>
      </c>
      <c r="CK248" s="35"/>
      <c r="CL248" s="35">
        <f t="shared" si="1739"/>
        <v>0</v>
      </c>
      <c r="CM248" s="35"/>
      <c r="CN248" s="35">
        <f t="shared" si="1740"/>
        <v>0</v>
      </c>
      <c r="CO248" s="35"/>
      <c r="CP248" s="35">
        <f t="shared" si="1741"/>
        <v>0</v>
      </c>
      <c r="CQ248" s="35"/>
      <c r="CR248" s="35">
        <f t="shared" si="1742"/>
        <v>0</v>
      </c>
      <c r="CS248" s="46"/>
      <c r="CT248" s="35">
        <f t="shared" si="1743"/>
        <v>0</v>
      </c>
      <c r="CU248" s="29" t="s">
        <v>294</v>
      </c>
      <c r="CV248" s="23" t="s">
        <v>49</v>
      </c>
      <c r="CW248" s="11"/>
    </row>
    <row r="249" spans="1:101" ht="56.25" x14ac:dyDescent="0.3">
      <c r="A249" s="1" t="s">
        <v>341</v>
      </c>
      <c r="B249" s="59" t="s">
        <v>246</v>
      </c>
      <c r="C249" s="6" t="s">
        <v>32</v>
      </c>
      <c r="D249" s="35">
        <v>8733.1</v>
      </c>
      <c r="E249" s="35"/>
      <c r="F249" s="35">
        <f t="shared" si="1250"/>
        <v>8733.1</v>
      </c>
      <c r="G249" s="35"/>
      <c r="H249" s="35">
        <f t="shared" si="1701"/>
        <v>8733.1</v>
      </c>
      <c r="I249" s="35"/>
      <c r="J249" s="35">
        <f t="shared" si="1702"/>
        <v>8733.1</v>
      </c>
      <c r="K249" s="35"/>
      <c r="L249" s="35">
        <f t="shared" si="1703"/>
        <v>8733.1</v>
      </c>
      <c r="M249" s="35"/>
      <c r="N249" s="35">
        <f t="shared" si="1704"/>
        <v>8733.1</v>
      </c>
      <c r="O249" s="78"/>
      <c r="P249" s="35">
        <f t="shared" si="1705"/>
        <v>8733.1</v>
      </c>
      <c r="Q249" s="35"/>
      <c r="R249" s="35">
        <f t="shared" si="1706"/>
        <v>8733.1</v>
      </c>
      <c r="S249" s="35"/>
      <c r="T249" s="35">
        <f t="shared" si="1707"/>
        <v>8733.1</v>
      </c>
      <c r="U249" s="35"/>
      <c r="V249" s="35">
        <f t="shared" si="1708"/>
        <v>8733.1</v>
      </c>
      <c r="W249" s="35"/>
      <c r="X249" s="35">
        <f t="shared" si="1709"/>
        <v>8733.1</v>
      </c>
      <c r="Y249" s="35"/>
      <c r="Z249" s="35">
        <f t="shared" si="1710"/>
        <v>8733.1</v>
      </c>
      <c r="AA249" s="35">
        <v>-8733.1</v>
      </c>
      <c r="AB249" s="35">
        <f t="shared" si="1711"/>
        <v>0</v>
      </c>
      <c r="AC249" s="35"/>
      <c r="AD249" s="35">
        <f t="shared" si="1712"/>
        <v>0</v>
      </c>
      <c r="AE249" s="35"/>
      <c r="AF249" s="35">
        <f t="shared" si="1713"/>
        <v>0</v>
      </c>
      <c r="AG249" s="35"/>
      <c r="AH249" s="35">
        <f t="shared" si="1714"/>
        <v>0</v>
      </c>
      <c r="AI249" s="35"/>
      <c r="AJ249" s="35">
        <f t="shared" si="1715"/>
        <v>0</v>
      </c>
      <c r="AK249" s="35"/>
      <c r="AL249" s="35">
        <f t="shared" si="1716"/>
        <v>0</v>
      </c>
      <c r="AM249" s="35"/>
      <c r="AN249" s="35">
        <f t="shared" si="1717"/>
        <v>0</v>
      </c>
      <c r="AO249" s="46"/>
      <c r="AP249" s="35">
        <f t="shared" si="1718"/>
        <v>0</v>
      </c>
      <c r="AQ249" s="35">
        <v>0</v>
      </c>
      <c r="AR249" s="35"/>
      <c r="AS249" s="35">
        <f t="shared" si="1269"/>
        <v>0</v>
      </c>
      <c r="AT249" s="35"/>
      <c r="AU249" s="35">
        <f t="shared" si="1719"/>
        <v>0</v>
      </c>
      <c r="AV249" s="35"/>
      <c r="AW249" s="35">
        <f t="shared" si="1720"/>
        <v>0</v>
      </c>
      <c r="AX249" s="35"/>
      <c r="AY249" s="35">
        <f t="shared" si="1721"/>
        <v>0</v>
      </c>
      <c r="AZ249" s="35"/>
      <c r="BA249" s="35">
        <f t="shared" si="1722"/>
        <v>0</v>
      </c>
      <c r="BB249" s="35"/>
      <c r="BC249" s="35">
        <f t="shared" si="1723"/>
        <v>0</v>
      </c>
      <c r="BD249" s="35"/>
      <c r="BE249" s="35">
        <f t="shared" si="1724"/>
        <v>0</v>
      </c>
      <c r="BF249" s="35"/>
      <c r="BG249" s="35">
        <f t="shared" si="1725"/>
        <v>0</v>
      </c>
      <c r="BH249" s="35">
        <v>2897.7</v>
      </c>
      <c r="BI249" s="35">
        <f t="shared" si="1726"/>
        <v>2897.7</v>
      </c>
      <c r="BJ249" s="35"/>
      <c r="BK249" s="35">
        <f t="shared" si="1727"/>
        <v>2897.7</v>
      </c>
      <c r="BL249" s="35"/>
      <c r="BM249" s="35">
        <f t="shared" si="1728"/>
        <v>2897.7</v>
      </c>
      <c r="BN249" s="35"/>
      <c r="BO249" s="35">
        <f t="shared" si="1729"/>
        <v>2897.7</v>
      </c>
      <c r="BP249" s="35"/>
      <c r="BQ249" s="35">
        <f t="shared" si="1730"/>
        <v>2897.7</v>
      </c>
      <c r="BR249" s="35"/>
      <c r="BS249" s="35">
        <f t="shared" si="1731"/>
        <v>2897.7</v>
      </c>
      <c r="BT249" s="46"/>
      <c r="BU249" s="35">
        <f t="shared" si="1732"/>
        <v>2897.7</v>
      </c>
      <c r="BV249" s="35">
        <v>0</v>
      </c>
      <c r="BW249" s="35"/>
      <c r="BX249" s="35">
        <f t="shared" si="1284"/>
        <v>0</v>
      </c>
      <c r="BY249" s="35"/>
      <c r="BZ249" s="35">
        <f t="shared" si="1733"/>
        <v>0</v>
      </c>
      <c r="CA249" s="35"/>
      <c r="CB249" s="35">
        <f t="shared" si="1734"/>
        <v>0</v>
      </c>
      <c r="CC249" s="35"/>
      <c r="CD249" s="35">
        <f t="shared" si="1735"/>
        <v>0</v>
      </c>
      <c r="CE249" s="35"/>
      <c r="CF249" s="35">
        <f t="shared" si="1736"/>
        <v>0</v>
      </c>
      <c r="CG249" s="35"/>
      <c r="CH249" s="35">
        <f t="shared" si="1737"/>
        <v>0</v>
      </c>
      <c r="CI249" s="35"/>
      <c r="CJ249" s="35">
        <f t="shared" si="1738"/>
        <v>0</v>
      </c>
      <c r="CK249" s="35"/>
      <c r="CL249" s="35">
        <f t="shared" si="1739"/>
        <v>0</v>
      </c>
      <c r="CM249" s="35"/>
      <c r="CN249" s="35">
        <f t="shared" si="1740"/>
        <v>0</v>
      </c>
      <c r="CO249" s="35"/>
      <c r="CP249" s="35">
        <f t="shared" si="1741"/>
        <v>0</v>
      </c>
      <c r="CQ249" s="35"/>
      <c r="CR249" s="35">
        <f t="shared" si="1742"/>
        <v>0</v>
      </c>
      <c r="CS249" s="46"/>
      <c r="CT249" s="35">
        <f t="shared" si="1743"/>
        <v>0</v>
      </c>
      <c r="CU249" s="29" t="s">
        <v>295</v>
      </c>
      <c r="CW249" s="11"/>
    </row>
    <row r="250" spans="1:101" ht="56.25" x14ac:dyDescent="0.3">
      <c r="A250" s="1" t="s">
        <v>342</v>
      </c>
      <c r="B250" s="59" t="s">
        <v>299</v>
      </c>
      <c r="C250" s="6" t="s">
        <v>32</v>
      </c>
      <c r="D250" s="35"/>
      <c r="E250" s="35">
        <v>574.9</v>
      </c>
      <c r="F250" s="35">
        <f t="shared" si="1250"/>
        <v>574.9</v>
      </c>
      <c r="G250" s="35"/>
      <c r="H250" s="35">
        <f t="shared" si="1701"/>
        <v>574.9</v>
      </c>
      <c r="I250" s="35"/>
      <c r="J250" s="35">
        <f t="shared" si="1702"/>
        <v>574.9</v>
      </c>
      <c r="K250" s="35"/>
      <c r="L250" s="35">
        <f t="shared" si="1703"/>
        <v>574.9</v>
      </c>
      <c r="M250" s="35"/>
      <c r="N250" s="35">
        <f t="shared" si="1704"/>
        <v>574.9</v>
      </c>
      <c r="O250" s="78"/>
      <c r="P250" s="35">
        <f t="shared" si="1705"/>
        <v>574.9</v>
      </c>
      <c r="Q250" s="35"/>
      <c r="R250" s="35">
        <f t="shared" si="1706"/>
        <v>574.9</v>
      </c>
      <c r="S250" s="35"/>
      <c r="T250" s="35">
        <f t="shared" si="1707"/>
        <v>574.9</v>
      </c>
      <c r="U250" s="35"/>
      <c r="V250" s="35">
        <f t="shared" si="1708"/>
        <v>574.9</v>
      </c>
      <c r="W250" s="35"/>
      <c r="X250" s="35">
        <f t="shared" si="1709"/>
        <v>574.9</v>
      </c>
      <c r="Y250" s="35"/>
      <c r="Z250" s="35">
        <f t="shared" si="1710"/>
        <v>574.9</v>
      </c>
      <c r="AA250" s="35">
        <v>-574.9</v>
      </c>
      <c r="AB250" s="35">
        <f t="shared" si="1711"/>
        <v>0</v>
      </c>
      <c r="AC250" s="35"/>
      <c r="AD250" s="35">
        <f t="shared" si="1712"/>
        <v>0</v>
      </c>
      <c r="AE250" s="35"/>
      <c r="AF250" s="35">
        <f t="shared" si="1713"/>
        <v>0</v>
      </c>
      <c r="AG250" s="35"/>
      <c r="AH250" s="35">
        <f t="shared" si="1714"/>
        <v>0</v>
      </c>
      <c r="AI250" s="35"/>
      <c r="AJ250" s="35">
        <f t="shared" si="1715"/>
        <v>0</v>
      </c>
      <c r="AK250" s="35"/>
      <c r="AL250" s="35">
        <f t="shared" si="1716"/>
        <v>0</v>
      </c>
      <c r="AM250" s="35"/>
      <c r="AN250" s="35">
        <f t="shared" si="1717"/>
        <v>0</v>
      </c>
      <c r="AO250" s="46"/>
      <c r="AP250" s="35">
        <f t="shared" si="1718"/>
        <v>0</v>
      </c>
      <c r="AQ250" s="35"/>
      <c r="AR250" s="35"/>
      <c r="AS250" s="35">
        <f t="shared" si="1269"/>
        <v>0</v>
      </c>
      <c r="AT250" s="35"/>
      <c r="AU250" s="35">
        <f t="shared" si="1719"/>
        <v>0</v>
      </c>
      <c r="AV250" s="35"/>
      <c r="AW250" s="35">
        <f t="shared" si="1720"/>
        <v>0</v>
      </c>
      <c r="AX250" s="35"/>
      <c r="AY250" s="35">
        <f t="shared" si="1721"/>
        <v>0</v>
      </c>
      <c r="AZ250" s="35"/>
      <c r="BA250" s="35">
        <f t="shared" si="1722"/>
        <v>0</v>
      </c>
      <c r="BB250" s="35"/>
      <c r="BC250" s="35">
        <f t="shared" si="1723"/>
        <v>0</v>
      </c>
      <c r="BD250" s="35"/>
      <c r="BE250" s="35">
        <f t="shared" si="1724"/>
        <v>0</v>
      </c>
      <c r="BF250" s="35"/>
      <c r="BG250" s="35">
        <f t="shared" si="1725"/>
        <v>0</v>
      </c>
      <c r="BH250" s="35">
        <v>574.9</v>
      </c>
      <c r="BI250" s="35">
        <f t="shared" si="1726"/>
        <v>574.9</v>
      </c>
      <c r="BJ250" s="35"/>
      <c r="BK250" s="35">
        <f t="shared" si="1727"/>
        <v>574.9</v>
      </c>
      <c r="BL250" s="35"/>
      <c r="BM250" s="35">
        <f t="shared" si="1728"/>
        <v>574.9</v>
      </c>
      <c r="BN250" s="35"/>
      <c r="BO250" s="35">
        <f t="shared" si="1729"/>
        <v>574.9</v>
      </c>
      <c r="BP250" s="35"/>
      <c r="BQ250" s="35">
        <f t="shared" si="1730"/>
        <v>574.9</v>
      </c>
      <c r="BR250" s="35"/>
      <c r="BS250" s="35">
        <f t="shared" si="1731"/>
        <v>574.9</v>
      </c>
      <c r="BT250" s="46"/>
      <c r="BU250" s="35">
        <f t="shared" si="1732"/>
        <v>574.9</v>
      </c>
      <c r="BV250" s="35"/>
      <c r="BW250" s="35">
        <v>7574</v>
      </c>
      <c r="BX250" s="35">
        <f t="shared" si="1284"/>
        <v>7574</v>
      </c>
      <c r="BY250" s="35"/>
      <c r="BZ250" s="35">
        <f t="shared" si="1733"/>
        <v>7574</v>
      </c>
      <c r="CA250" s="35"/>
      <c r="CB250" s="35">
        <f t="shared" si="1734"/>
        <v>7574</v>
      </c>
      <c r="CC250" s="35"/>
      <c r="CD250" s="35">
        <f t="shared" si="1735"/>
        <v>7574</v>
      </c>
      <c r="CE250" s="35"/>
      <c r="CF250" s="35">
        <f t="shared" si="1736"/>
        <v>7574</v>
      </c>
      <c r="CG250" s="35"/>
      <c r="CH250" s="35">
        <f t="shared" si="1737"/>
        <v>7574</v>
      </c>
      <c r="CI250" s="35"/>
      <c r="CJ250" s="35">
        <f t="shared" si="1738"/>
        <v>7574</v>
      </c>
      <c r="CK250" s="35"/>
      <c r="CL250" s="35">
        <f t="shared" si="1739"/>
        <v>7574</v>
      </c>
      <c r="CM250" s="35"/>
      <c r="CN250" s="35">
        <f t="shared" si="1740"/>
        <v>7574</v>
      </c>
      <c r="CO250" s="35"/>
      <c r="CP250" s="35">
        <f t="shared" si="1741"/>
        <v>7574</v>
      </c>
      <c r="CQ250" s="35"/>
      <c r="CR250" s="35">
        <f t="shared" si="1742"/>
        <v>7574</v>
      </c>
      <c r="CS250" s="46"/>
      <c r="CT250" s="35">
        <f t="shared" si="1743"/>
        <v>7574</v>
      </c>
      <c r="CU250" s="39" t="s">
        <v>300</v>
      </c>
      <c r="CW250" s="11"/>
    </row>
    <row r="251" spans="1:101" ht="56.25" x14ac:dyDescent="0.3">
      <c r="A251" s="1" t="s">
        <v>354</v>
      </c>
      <c r="B251" s="59" t="s">
        <v>313</v>
      </c>
      <c r="C251" s="6" t="s">
        <v>32</v>
      </c>
      <c r="D251" s="35"/>
      <c r="E251" s="35"/>
      <c r="F251" s="35"/>
      <c r="G251" s="35">
        <v>397.92099999999999</v>
      </c>
      <c r="H251" s="35">
        <f t="shared" si="1701"/>
        <v>397.92099999999999</v>
      </c>
      <c r="I251" s="35"/>
      <c r="J251" s="35">
        <f t="shared" si="1702"/>
        <v>397.92099999999999</v>
      </c>
      <c r="K251" s="35"/>
      <c r="L251" s="35">
        <f t="shared" si="1703"/>
        <v>397.92099999999999</v>
      </c>
      <c r="M251" s="35"/>
      <c r="N251" s="35">
        <f t="shared" si="1704"/>
        <v>397.92099999999999</v>
      </c>
      <c r="O251" s="78">
        <v>303.142</v>
      </c>
      <c r="P251" s="35">
        <f t="shared" si="1705"/>
        <v>701.06299999999999</v>
      </c>
      <c r="Q251" s="35"/>
      <c r="R251" s="35">
        <f t="shared" si="1706"/>
        <v>701.06299999999999</v>
      </c>
      <c r="S251" s="35"/>
      <c r="T251" s="35">
        <f t="shared" si="1707"/>
        <v>701.06299999999999</v>
      </c>
      <c r="U251" s="35"/>
      <c r="V251" s="35">
        <f t="shared" si="1708"/>
        <v>701.06299999999999</v>
      </c>
      <c r="W251" s="35"/>
      <c r="X251" s="35">
        <f t="shared" si="1709"/>
        <v>701.06299999999999</v>
      </c>
      <c r="Y251" s="35"/>
      <c r="Z251" s="35">
        <f t="shared" si="1710"/>
        <v>701.06299999999999</v>
      </c>
      <c r="AA251" s="35">
        <v>16176.558000000001</v>
      </c>
      <c r="AB251" s="35">
        <f t="shared" si="1711"/>
        <v>16877.620999999999</v>
      </c>
      <c r="AC251" s="35"/>
      <c r="AD251" s="35">
        <f t="shared" si="1712"/>
        <v>16877.620999999999</v>
      </c>
      <c r="AE251" s="35"/>
      <c r="AF251" s="35">
        <f t="shared" si="1713"/>
        <v>16877.620999999999</v>
      </c>
      <c r="AG251" s="35"/>
      <c r="AH251" s="35">
        <f t="shared" si="1714"/>
        <v>16877.620999999999</v>
      </c>
      <c r="AI251" s="35"/>
      <c r="AJ251" s="35">
        <f t="shared" si="1715"/>
        <v>16877.620999999999</v>
      </c>
      <c r="AK251" s="35"/>
      <c r="AL251" s="35">
        <f t="shared" si="1716"/>
        <v>16877.620999999999</v>
      </c>
      <c r="AM251" s="35"/>
      <c r="AN251" s="35">
        <f t="shared" si="1717"/>
        <v>16877.620999999999</v>
      </c>
      <c r="AO251" s="46"/>
      <c r="AP251" s="35">
        <f t="shared" si="1718"/>
        <v>16877.620999999999</v>
      </c>
      <c r="AQ251" s="35"/>
      <c r="AR251" s="35"/>
      <c r="AS251" s="35"/>
      <c r="AT251" s="35"/>
      <c r="AU251" s="35">
        <f t="shared" si="1719"/>
        <v>0</v>
      </c>
      <c r="AV251" s="35"/>
      <c r="AW251" s="35">
        <f t="shared" si="1720"/>
        <v>0</v>
      </c>
      <c r="AX251" s="35"/>
      <c r="AY251" s="35">
        <f t="shared" si="1721"/>
        <v>0</v>
      </c>
      <c r="AZ251" s="35"/>
      <c r="BA251" s="35">
        <f t="shared" si="1722"/>
        <v>0</v>
      </c>
      <c r="BB251" s="35"/>
      <c r="BC251" s="35">
        <f t="shared" si="1723"/>
        <v>0</v>
      </c>
      <c r="BD251" s="35"/>
      <c r="BE251" s="35">
        <f t="shared" si="1724"/>
        <v>0</v>
      </c>
      <c r="BF251" s="35"/>
      <c r="BG251" s="35">
        <f t="shared" si="1725"/>
        <v>0</v>
      </c>
      <c r="BH251" s="35"/>
      <c r="BI251" s="35">
        <f t="shared" si="1726"/>
        <v>0</v>
      </c>
      <c r="BJ251" s="35"/>
      <c r="BK251" s="35">
        <f t="shared" si="1727"/>
        <v>0</v>
      </c>
      <c r="BL251" s="35"/>
      <c r="BM251" s="35">
        <f t="shared" si="1728"/>
        <v>0</v>
      </c>
      <c r="BN251" s="35"/>
      <c r="BO251" s="35">
        <f t="shared" si="1729"/>
        <v>0</v>
      </c>
      <c r="BP251" s="35"/>
      <c r="BQ251" s="35">
        <f t="shared" si="1730"/>
        <v>0</v>
      </c>
      <c r="BR251" s="35"/>
      <c r="BS251" s="35">
        <f t="shared" si="1731"/>
        <v>0</v>
      </c>
      <c r="BT251" s="46"/>
      <c r="BU251" s="35">
        <f t="shared" si="1732"/>
        <v>0</v>
      </c>
      <c r="BV251" s="35"/>
      <c r="BW251" s="35"/>
      <c r="BX251" s="35"/>
      <c r="BY251" s="35"/>
      <c r="BZ251" s="35">
        <f t="shared" si="1733"/>
        <v>0</v>
      </c>
      <c r="CA251" s="35"/>
      <c r="CB251" s="35">
        <f t="shared" si="1734"/>
        <v>0</v>
      </c>
      <c r="CC251" s="35"/>
      <c r="CD251" s="35">
        <f t="shared" si="1735"/>
        <v>0</v>
      </c>
      <c r="CE251" s="35"/>
      <c r="CF251" s="35">
        <f t="shared" si="1736"/>
        <v>0</v>
      </c>
      <c r="CG251" s="35"/>
      <c r="CH251" s="35">
        <f t="shared" si="1737"/>
        <v>0</v>
      </c>
      <c r="CI251" s="35"/>
      <c r="CJ251" s="35">
        <f t="shared" si="1738"/>
        <v>0</v>
      </c>
      <c r="CK251" s="35"/>
      <c r="CL251" s="35">
        <f t="shared" si="1739"/>
        <v>0</v>
      </c>
      <c r="CM251" s="35"/>
      <c r="CN251" s="35">
        <f t="shared" si="1740"/>
        <v>0</v>
      </c>
      <c r="CO251" s="35"/>
      <c r="CP251" s="35">
        <f t="shared" si="1741"/>
        <v>0</v>
      </c>
      <c r="CQ251" s="35"/>
      <c r="CR251" s="35">
        <f t="shared" si="1742"/>
        <v>0</v>
      </c>
      <c r="CS251" s="46"/>
      <c r="CT251" s="35">
        <f t="shared" si="1743"/>
        <v>0</v>
      </c>
      <c r="CU251" s="39" t="s">
        <v>312</v>
      </c>
      <c r="CW251" s="11"/>
    </row>
    <row r="252" spans="1:101" ht="56.25" x14ac:dyDescent="0.3">
      <c r="A252" s="1" t="s">
        <v>355</v>
      </c>
      <c r="B252" s="59" t="s">
        <v>314</v>
      </c>
      <c r="C252" s="6" t="s">
        <v>32</v>
      </c>
      <c r="D252" s="35"/>
      <c r="E252" s="35"/>
      <c r="F252" s="35"/>
      <c r="G252" s="35">
        <v>32.698999999999998</v>
      </c>
      <c r="H252" s="35">
        <f t="shared" si="1701"/>
        <v>32.698999999999998</v>
      </c>
      <c r="I252" s="35"/>
      <c r="J252" s="35">
        <f t="shared" si="1702"/>
        <v>32.698999999999998</v>
      </c>
      <c r="K252" s="35"/>
      <c r="L252" s="35">
        <f t="shared" si="1703"/>
        <v>32.698999999999998</v>
      </c>
      <c r="M252" s="35"/>
      <c r="N252" s="35">
        <f t="shared" si="1704"/>
        <v>32.698999999999998</v>
      </c>
      <c r="O252" s="78"/>
      <c r="P252" s="35">
        <f t="shared" si="1705"/>
        <v>32.698999999999998</v>
      </c>
      <c r="Q252" s="35"/>
      <c r="R252" s="35">
        <f t="shared" si="1706"/>
        <v>32.698999999999998</v>
      </c>
      <c r="S252" s="35"/>
      <c r="T252" s="35">
        <f t="shared" si="1707"/>
        <v>32.698999999999998</v>
      </c>
      <c r="U252" s="35"/>
      <c r="V252" s="35">
        <f t="shared" si="1708"/>
        <v>32.698999999999998</v>
      </c>
      <c r="W252" s="35"/>
      <c r="X252" s="35">
        <f t="shared" si="1709"/>
        <v>32.698999999999998</v>
      </c>
      <c r="Y252" s="35"/>
      <c r="Z252" s="35">
        <f t="shared" si="1710"/>
        <v>32.698999999999998</v>
      </c>
      <c r="AA252" s="35"/>
      <c r="AB252" s="35">
        <f t="shared" si="1711"/>
        <v>32.698999999999998</v>
      </c>
      <c r="AC252" s="35"/>
      <c r="AD252" s="35">
        <f t="shared" si="1712"/>
        <v>32.698999999999998</v>
      </c>
      <c r="AE252" s="35"/>
      <c r="AF252" s="35">
        <f t="shared" si="1713"/>
        <v>32.698999999999998</v>
      </c>
      <c r="AG252" s="35"/>
      <c r="AH252" s="35">
        <f t="shared" si="1714"/>
        <v>32.698999999999998</v>
      </c>
      <c r="AI252" s="35"/>
      <c r="AJ252" s="35">
        <f t="shared" si="1715"/>
        <v>32.698999999999998</v>
      </c>
      <c r="AK252" s="35"/>
      <c r="AL252" s="35">
        <f t="shared" si="1716"/>
        <v>32.698999999999998</v>
      </c>
      <c r="AM252" s="35"/>
      <c r="AN252" s="35">
        <f t="shared" si="1717"/>
        <v>32.698999999999998</v>
      </c>
      <c r="AO252" s="46"/>
      <c r="AP252" s="35">
        <f t="shared" si="1718"/>
        <v>32.698999999999998</v>
      </c>
      <c r="AQ252" s="35"/>
      <c r="AR252" s="35"/>
      <c r="AS252" s="35"/>
      <c r="AT252" s="35"/>
      <c r="AU252" s="35">
        <f t="shared" si="1719"/>
        <v>0</v>
      </c>
      <c r="AV252" s="35"/>
      <c r="AW252" s="35">
        <f t="shared" si="1720"/>
        <v>0</v>
      </c>
      <c r="AX252" s="35"/>
      <c r="AY252" s="35">
        <f t="shared" si="1721"/>
        <v>0</v>
      </c>
      <c r="AZ252" s="35"/>
      <c r="BA252" s="35">
        <f t="shared" si="1722"/>
        <v>0</v>
      </c>
      <c r="BB252" s="35"/>
      <c r="BC252" s="35">
        <f t="shared" si="1723"/>
        <v>0</v>
      </c>
      <c r="BD252" s="35"/>
      <c r="BE252" s="35">
        <f t="shared" si="1724"/>
        <v>0</v>
      </c>
      <c r="BF252" s="35"/>
      <c r="BG252" s="35">
        <f t="shared" si="1725"/>
        <v>0</v>
      </c>
      <c r="BH252" s="35"/>
      <c r="BI252" s="35">
        <f t="shared" si="1726"/>
        <v>0</v>
      </c>
      <c r="BJ252" s="35"/>
      <c r="BK252" s="35">
        <f t="shared" si="1727"/>
        <v>0</v>
      </c>
      <c r="BL252" s="35"/>
      <c r="BM252" s="35">
        <f t="shared" si="1728"/>
        <v>0</v>
      </c>
      <c r="BN252" s="35"/>
      <c r="BO252" s="35">
        <f t="shared" si="1729"/>
        <v>0</v>
      </c>
      <c r="BP252" s="35"/>
      <c r="BQ252" s="35">
        <f t="shared" si="1730"/>
        <v>0</v>
      </c>
      <c r="BR252" s="35"/>
      <c r="BS252" s="35">
        <f t="shared" si="1731"/>
        <v>0</v>
      </c>
      <c r="BT252" s="46"/>
      <c r="BU252" s="35">
        <f t="shared" si="1732"/>
        <v>0</v>
      </c>
      <c r="BV252" s="35"/>
      <c r="BW252" s="35"/>
      <c r="BX252" s="35"/>
      <c r="BY252" s="35"/>
      <c r="BZ252" s="35">
        <f t="shared" si="1733"/>
        <v>0</v>
      </c>
      <c r="CA252" s="35"/>
      <c r="CB252" s="35">
        <f t="shared" si="1734"/>
        <v>0</v>
      </c>
      <c r="CC252" s="35"/>
      <c r="CD252" s="35">
        <f t="shared" si="1735"/>
        <v>0</v>
      </c>
      <c r="CE252" s="35"/>
      <c r="CF252" s="35">
        <f t="shared" si="1736"/>
        <v>0</v>
      </c>
      <c r="CG252" s="35"/>
      <c r="CH252" s="35">
        <f t="shared" si="1737"/>
        <v>0</v>
      </c>
      <c r="CI252" s="35"/>
      <c r="CJ252" s="35">
        <f t="shared" si="1738"/>
        <v>0</v>
      </c>
      <c r="CK252" s="35"/>
      <c r="CL252" s="35">
        <f t="shared" si="1739"/>
        <v>0</v>
      </c>
      <c r="CM252" s="35"/>
      <c r="CN252" s="35">
        <f t="shared" si="1740"/>
        <v>0</v>
      </c>
      <c r="CO252" s="35"/>
      <c r="CP252" s="35">
        <f t="shared" si="1741"/>
        <v>0</v>
      </c>
      <c r="CQ252" s="35"/>
      <c r="CR252" s="35">
        <f t="shared" si="1742"/>
        <v>0</v>
      </c>
      <c r="CS252" s="46"/>
      <c r="CT252" s="35">
        <f t="shared" si="1743"/>
        <v>0</v>
      </c>
      <c r="CU252" s="39" t="s">
        <v>315</v>
      </c>
      <c r="CW252" s="11"/>
    </row>
    <row r="253" spans="1:101" x14ac:dyDescent="0.3">
      <c r="A253" s="1"/>
      <c r="B253" s="59" t="s">
        <v>323</v>
      </c>
      <c r="C253" s="6"/>
      <c r="D253" s="37"/>
      <c r="E253" s="37"/>
      <c r="F253" s="37"/>
      <c r="G253" s="37">
        <f>G254</f>
        <v>0</v>
      </c>
      <c r="H253" s="37">
        <f t="shared" ref="H253:AR253" si="1745">H254</f>
        <v>0</v>
      </c>
      <c r="I253" s="37">
        <f>I254</f>
        <v>0</v>
      </c>
      <c r="J253" s="37">
        <f t="shared" si="1745"/>
        <v>0</v>
      </c>
      <c r="K253" s="37">
        <f>K254</f>
        <v>0</v>
      </c>
      <c r="L253" s="37">
        <f t="shared" si="1745"/>
        <v>0</v>
      </c>
      <c r="M253" s="37">
        <f>M254</f>
        <v>0</v>
      </c>
      <c r="N253" s="37">
        <f t="shared" si="1745"/>
        <v>0</v>
      </c>
      <c r="O253" s="37">
        <f>O254</f>
        <v>0</v>
      </c>
      <c r="P253" s="37">
        <f t="shared" si="1745"/>
        <v>0</v>
      </c>
      <c r="Q253" s="37">
        <f>Q254</f>
        <v>0</v>
      </c>
      <c r="R253" s="37">
        <f t="shared" si="1745"/>
        <v>0</v>
      </c>
      <c r="S253" s="37">
        <f>S254</f>
        <v>0</v>
      </c>
      <c r="T253" s="37">
        <f t="shared" si="1745"/>
        <v>0</v>
      </c>
      <c r="U253" s="37">
        <f>U254</f>
        <v>0</v>
      </c>
      <c r="V253" s="37">
        <f t="shared" si="1745"/>
        <v>0</v>
      </c>
      <c r="W253" s="37">
        <f>W254+W255+W256</f>
        <v>7668.65</v>
      </c>
      <c r="X253" s="37">
        <f t="shared" si="1709"/>
        <v>7668.65</v>
      </c>
      <c r="Y253" s="37">
        <f>Y254+Y255+Y256</f>
        <v>-143.01499999999999</v>
      </c>
      <c r="Z253" s="37">
        <f t="shared" si="1710"/>
        <v>7525.6349999999993</v>
      </c>
      <c r="AA253" s="37">
        <f>AA254+AA255+AA256</f>
        <v>0</v>
      </c>
      <c r="AB253" s="37">
        <f>Z253+AA253</f>
        <v>7525.6349999999993</v>
      </c>
      <c r="AC253" s="37">
        <f>AC254+AC255+AC256</f>
        <v>0</v>
      </c>
      <c r="AD253" s="37">
        <f>AB253+AC253</f>
        <v>7525.6349999999993</v>
      </c>
      <c r="AE253" s="37">
        <f>AE254+AE255+AE256</f>
        <v>0</v>
      </c>
      <c r="AF253" s="37">
        <f>AD253+AE253</f>
        <v>7525.6349999999993</v>
      </c>
      <c r="AG253" s="37">
        <f>AG254+AG255+AG256</f>
        <v>0</v>
      </c>
      <c r="AH253" s="37">
        <f>AF253+AG253</f>
        <v>7525.6349999999993</v>
      </c>
      <c r="AI253" s="37">
        <f>AI254+AI255+AI256</f>
        <v>0</v>
      </c>
      <c r="AJ253" s="37">
        <f>AH253+AI253</f>
        <v>7525.6349999999993</v>
      </c>
      <c r="AK253" s="37">
        <f>AK254+AK255+AK256</f>
        <v>0</v>
      </c>
      <c r="AL253" s="37">
        <f>AJ253+AK253</f>
        <v>7525.6349999999993</v>
      </c>
      <c r="AM253" s="37">
        <f>AM254+AM255+AM256</f>
        <v>0</v>
      </c>
      <c r="AN253" s="37">
        <f>AL253+AM253</f>
        <v>7525.6349999999993</v>
      </c>
      <c r="AO253" s="37">
        <f>AO254+AO255+AO256</f>
        <v>0</v>
      </c>
      <c r="AP253" s="35">
        <f>AN253+AO253</f>
        <v>7525.6349999999993</v>
      </c>
      <c r="AQ253" s="37">
        <f t="shared" si="1745"/>
        <v>0</v>
      </c>
      <c r="AR253" s="37">
        <f t="shared" si="1745"/>
        <v>0</v>
      </c>
      <c r="AS253" s="37"/>
      <c r="AT253" s="37">
        <f t="shared" ref="AT253:BU253" si="1746">-AT254</f>
        <v>0</v>
      </c>
      <c r="AU253" s="37">
        <f t="shared" si="1746"/>
        <v>0</v>
      </c>
      <c r="AV253" s="37">
        <f t="shared" si="1746"/>
        <v>0</v>
      </c>
      <c r="AW253" s="37">
        <f t="shared" si="1746"/>
        <v>0</v>
      </c>
      <c r="AX253" s="37">
        <f t="shared" si="1746"/>
        <v>0</v>
      </c>
      <c r="AY253" s="37">
        <f t="shared" si="1746"/>
        <v>0</v>
      </c>
      <c r="AZ253" s="37">
        <f t="shared" si="1746"/>
        <v>0</v>
      </c>
      <c r="BA253" s="37">
        <f t="shared" si="1746"/>
        <v>0</v>
      </c>
      <c r="BB253" s="37">
        <f t="shared" si="1746"/>
        <v>0</v>
      </c>
      <c r="BC253" s="37">
        <f t="shared" si="1746"/>
        <v>0</v>
      </c>
      <c r="BD253" s="37">
        <f>BD254+BD255+BD256</f>
        <v>0</v>
      </c>
      <c r="BE253" s="37">
        <f t="shared" si="1746"/>
        <v>0</v>
      </c>
      <c r="BF253" s="37">
        <f>BF254+BF255+BF256</f>
        <v>0</v>
      </c>
      <c r="BG253" s="37">
        <f t="shared" si="1746"/>
        <v>0</v>
      </c>
      <c r="BH253" s="37">
        <f>BH254+BH255+BH256</f>
        <v>0</v>
      </c>
      <c r="BI253" s="37">
        <f t="shared" si="1746"/>
        <v>0</v>
      </c>
      <c r="BJ253" s="37">
        <f>BJ254+BJ255+BJ256</f>
        <v>0</v>
      </c>
      <c r="BK253" s="37">
        <f t="shared" si="1746"/>
        <v>0</v>
      </c>
      <c r="BL253" s="37">
        <f>BL254+BL255+BL256</f>
        <v>0</v>
      </c>
      <c r="BM253" s="37">
        <f t="shared" si="1746"/>
        <v>0</v>
      </c>
      <c r="BN253" s="37">
        <f>BN254+BN255+BN256</f>
        <v>0</v>
      </c>
      <c r="BO253" s="37">
        <f t="shared" si="1746"/>
        <v>0</v>
      </c>
      <c r="BP253" s="37">
        <f>BP254+BP255+BP256</f>
        <v>0</v>
      </c>
      <c r="BQ253" s="37">
        <f t="shared" si="1746"/>
        <v>0</v>
      </c>
      <c r="BR253" s="37">
        <f>BR254+BR255+BR256</f>
        <v>0</v>
      </c>
      <c r="BS253" s="37">
        <f t="shared" si="1746"/>
        <v>0</v>
      </c>
      <c r="BT253" s="37">
        <f>BT254+BT255+BT256</f>
        <v>0</v>
      </c>
      <c r="BU253" s="35">
        <f t="shared" si="1746"/>
        <v>0</v>
      </c>
      <c r="BV253" s="37"/>
      <c r="BW253" s="37"/>
      <c r="BX253" s="37"/>
      <c r="BY253" s="37">
        <f t="shared" ref="BY253:CT253" si="1747">BY254</f>
        <v>0</v>
      </c>
      <c r="BZ253" s="37">
        <f t="shared" si="1747"/>
        <v>0</v>
      </c>
      <c r="CA253" s="37">
        <f t="shared" si="1747"/>
        <v>0</v>
      </c>
      <c r="CB253" s="37">
        <f t="shared" si="1747"/>
        <v>0</v>
      </c>
      <c r="CC253" s="37">
        <f t="shared" si="1747"/>
        <v>0</v>
      </c>
      <c r="CD253" s="37">
        <f t="shared" si="1747"/>
        <v>0</v>
      </c>
      <c r="CE253" s="37">
        <f t="shared" si="1747"/>
        <v>0</v>
      </c>
      <c r="CF253" s="37">
        <f t="shared" si="1747"/>
        <v>0</v>
      </c>
      <c r="CG253" s="37">
        <f t="shared" si="1747"/>
        <v>0</v>
      </c>
      <c r="CH253" s="37">
        <f t="shared" si="1747"/>
        <v>0</v>
      </c>
      <c r="CI253" s="37">
        <f>CI254+CI255+CI256</f>
        <v>0</v>
      </c>
      <c r="CJ253" s="37">
        <f t="shared" si="1747"/>
        <v>0</v>
      </c>
      <c r="CK253" s="37">
        <f>CK254+CK255+CK256</f>
        <v>0</v>
      </c>
      <c r="CL253" s="37">
        <f t="shared" si="1747"/>
        <v>0</v>
      </c>
      <c r="CM253" s="37">
        <f>CM254+CM255+CM256</f>
        <v>0</v>
      </c>
      <c r="CN253" s="37">
        <f t="shared" si="1747"/>
        <v>0</v>
      </c>
      <c r="CO253" s="37">
        <f>CO254+CO255+CO256</f>
        <v>0</v>
      </c>
      <c r="CP253" s="37">
        <f t="shared" si="1747"/>
        <v>0</v>
      </c>
      <c r="CQ253" s="37">
        <f>CQ254+CQ255+CQ256</f>
        <v>0</v>
      </c>
      <c r="CR253" s="37">
        <f t="shared" si="1747"/>
        <v>0</v>
      </c>
      <c r="CS253" s="37">
        <f>CS254+CS255+CS256</f>
        <v>0</v>
      </c>
      <c r="CT253" s="35">
        <f t="shared" si="1747"/>
        <v>0</v>
      </c>
      <c r="CU253" s="56"/>
      <c r="CV253" s="24"/>
      <c r="CW253" s="17"/>
    </row>
    <row r="254" spans="1:101" ht="56.25" hidden="1" x14ac:dyDescent="0.3">
      <c r="A254" s="1"/>
      <c r="B254" s="59" t="s">
        <v>320</v>
      </c>
      <c r="C254" s="6" t="s">
        <v>321</v>
      </c>
      <c r="D254" s="35"/>
      <c r="E254" s="35"/>
      <c r="F254" s="35"/>
      <c r="G254" s="35"/>
      <c r="H254" s="35">
        <f t="shared" si="1701"/>
        <v>0</v>
      </c>
      <c r="I254" s="35"/>
      <c r="J254" s="35">
        <f t="shared" ref="J254:J257" si="1748">H254+I254</f>
        <v>0</v>
      </c>
      <c r="K254" s="35"/>
      <c r="L254" s="35">
        <f t="shared" ref="L254:L257" si="1749">J254+K254</f>
        <v>0</v>
      </c>
      <c r="M254" s="35"/>
      <c r="N254" s="35">
        <f t="shared" ref="N254:N257" si="1750">L254+M254</f>
        <v>0</v>
      </c>
      <c r="O254" s="78"/>
      <c r="P254" s="35">
        <f t="shared" ref="P254:P257" si="1751">N254+O254</f>
        <v>0</v>
      </c>
      <c r="Q254" s="35"/>
      <c r="R254" s="35">
        <f t="shared" ref="R254:R257" si="1752">P254+Q254</f>
        <v>0</v>
      </c>
      <c r="S254" s="35"/>
      <c r="T254" s="35">
        <f t="shared" ref="T254:T257" si="1753">R254+S254</f>
        <v>0</v>
      </c>
      <c r="U254" s="35"/>
      <c r="V254" s="35">
        <f t="shared" ref="V254:V257" si="1754">T254+U254</f>
        <v>0</v>
      </c>
      <c r="W254" s="35"/>
      <c r="X254" s="35">
        <f t="shared" ref="X254:X257" si="1755">V254+W254</f>
        <v>0</v>
      </c>
      <c r="Y254" s="35"/>
      <c r="Z254" s="35">
        <f t="shared" ref="Z254:Z257" si="1756">X254+Y254</f>
        <v>0</v>
      </c>
      <c r="AA254" s="35"/>
      <c r="AB254" s="35">
        <f t="shared" ref="AB254:AB257" si="1757">Z254+AA254</f>
        <v>0</v>
      </c>
      <c r="AC254" s="35"/>
      <c r="AD254" s="35">
        <f t="shared" ref="AD254:AD257" si="1758">AB254+AC254</f>
        <v>0</v>
      </c>
      <c r="AE254" s="35"/>
      <c r="AF254" s="35">
        <f t="shared" ref="AF254:AF257" si="1759">AD254+AE254</f>
        <v>0</v>
      </c>
      <c r="AG254" s="35"/>
      <c r="AH254" s="35">
        <f t="shared" ref="AH254:AH257" si="1760">AF254+AG254</f>
        <v>0</v>
      </c>
      <c r="AI254" s="35"/>
      <c r="AJ254" s="35">
        <f t="shared" ref="AJ254:AJ257" si="1761">AH254+AI254</f>
        <v>0</v>
      </c>
      <c r="AK254" s="35"/>
      <c r="AL254" s="35">
        <f t="shared" ref="AL254:AL257" si="1762">AJ254+AK254</f>
        <v>0</v>
      </c>
      <c r="AM254" s="35"/>
      <c r="AN254" s="35">
        <f t="shared" ref="AN254:AN257" si="1763">AL254+AM254</f>
        <v>0</v>
      </c>
      <c r="AO254" s="46"/>
      <c r="AP254" s="35">
        <f t="shared" ref="AP254:AP257" si="1764">AN254+AO254</f>
        <v>0</v>
      </c>
      <c r="AQ254" s="35"/>
      <c r="AR254" s="35"/>
      <c r="AS254" s="35"/>
      <c r="AT254" s="35"/>
      <c r="AU254" s="35">
        <f t="shared" si="1719"/>
        <v>0</v>
      </c>
      <c r="AV254" s="35"/>
      <c r="AW254" s="35">
        <f t="shared" ref="AW254:AW257" si="1765">AU254+AV254</f>
        <v>0</v>
      </c>
      <c r="AX254" s="35"/>
      <c r="AY254" s="35">
        <f t="shared" ref="AY254:AY257" si="1766">AW254+AX254</f>
        <v>0</v>
      </c>
      <c r="AZ254" s="35"/>
      <c r="BA254" s="35">
        <f t="shared" ref="BA254:BA257" si="1767">AY254+AZ254</f>
        <v>0</v>
      </c>
      <c r="BB254" s="35"/>
      <c r="BC254" s="35">
        <f t="shared" ref="BC254:BC257" si="1768">BA254+BB254</f>
        <v>0</v>
      </c>
      <c r="BD254" s="35"/>
      <c r="BE254" s="35">
        <f t="shared" ref="BE254:BE257" si="1769">BC254+BD254</f>
        <v>0</v>
      </c>
      <c r="BF254" s="35"/>
      <c r="BG254" s="35">
        <f t="shared" ref="BG254:BG257" si="1770">BE254+BF254</f>
        <v>0</v>
      </c>
      <c r="BH254" s="35"/>
      <c r="BI254" s="35">
        <f t="shared" ref="BI254:BI257" si="1771">BG254+BH254</f>
        <v>0</v>
      </c>
      <c r="BJ254" s="35"/>
      <c r="BK254" s="35">
        <f t="shared" ref="BK254:BK257" si="1772">BI254+BJ254</f>
        <v>0</v>
      </c>
      <c r="BL254" s="35"/>
      <c r="BM254" s="35">
        <f t="shared" ref="BM254:BM257" si="1773">BK254+BL254</f>
        <v>0</v>
      </c>
      <c r="BN254" s="35"/>
      <c r="BO254" s="35">
        <f t="shared" ref="BO254:BO257" si="1774">BM254+BN254</f>
        <v>0</v>
      </c>
      <c r="BP254" s="35"/>
      <c r="BQ254" s="35">
        <f t="shared" ref="BQ254:BQ257" si="1775">BO254+BP254</f>
        <v>0</v>
      </c>
      <c r="BR254" s="35"/>
      <c r="BS254" s="35">
        <f t="shared" ref="BS254:BS257" si="1776">BQ254+BR254</f>
        <v>0</v>
      </c>
      <c r="BT254" s="46"/>
      <c r="BU254" s="35">
        <f t="shared" ref="BU254:BU257" si="1777">BS254+BT254</f>
        <v>0</v>
      </c>
      <c r="BV254" s="35"/>
      <c r="BW254" s="35"/>
      <c r="BX254" s="35"/>
      <c r="BY254" s="35"/>
      <c r="BZ254" s="35">
        <f t="shared" ref="BZ254" si="1778">BX254+BY254</f>
        <v>0</v>
      </c>
      <c r="CA254" s="35"/>
      <c r="CB254" s="35">
        <f t="shared" ref="CB254:CB257" si="1779">BZ254+CA254</f>
        <v>0</v>
      </c>
      <c r="CC254" s="35"/>
      <c r="CD254" s="35">
        <f t="shared" ref="CD254:CD257" si="1780">CB254+CC254</f>
        <v>0</v>
      </c>
      <c r="CE254" s="35"/>
      <c r="CF254" s="35">
        <f t="shared" ref="CF254:CF257" si="1781">CD254+CE254</f>
        <v>0</v>
      </c>
      <c r="CG254" s="35"/>
      <c r="CH254" s="35">
        <f t="shared" ref="CH254:CH257" si="1782">CF254+CG254</f>
        <v>0</v>
      </c>
      <c r="CI254" s="35"/>
      <c r="CJ254" s="35">
        <f t="shared" ref="CJ254:CJ257" si="1783">CH254+CI254</f>
        <v>0</v>
      </c>
      <c r="CK254" s="35"/>
      <c r="CL254" s="35">
        <f t="shared" ref="CL254:CL257" si="1784">CJ254+CK254</f>
        <v>0</v>
      </c>
      <c r="CM254" s="35"/>
      <c r="CN254" s="35">
        <f t="shared" ref="CN254:CN257" si="1785">CL254+CM254</f>
        <v>0</v>
      </c>
      <c r="CO254" s="35"/>
      <c r="CP254" s="35">
        <f t="shared" ref="CP254:CP257" si="1786">CN254+CO254</f>
        <v>0</v>
      </c>
      <c r="CQ254" s="35"/>
      <c r="CR254" s="35">
        <f t="shared" ref="CR254:CR257" si="1787">CP254+CQ254</f>
        <v>0</v>
      </c>
      <c r="CS254" s="46"/>
      <c r="CT254" s="35">
        <f t="shared" ref="CT254:CT257" si="1788">CR254+CS254</f>
        <v>0</v>
      </c>
      <c r="CU254" s="39" t="s">
        <v>322</v>
      </c>
      <c r="CV254" s="23" t="s">
        <v>49</v>
      </c>
      <c r="CW254" s="11"/>
    </row>
    <row r="255" spans="1:101" ht="56.25" x14ac:dyDescent="0.3">
      <c r="A255" s="1" t="s">
        <v>381</v>
      </c>
      <c r="B255" s="59" t="s">
        <v>359</v>
      </c>
      <c r="C255" s="6" t="s">
        <v>32</v>
      </c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78"/>
      <c r="P255" s="35"/>
      <c r="Q255" s="35"/>
      <c r="R255" s="35"/>
      <c r="S255" s="35"/>
      <c r="T255" s="35"/>
      <c r="U255" s="35"/>
      <c r="V255" s="35"/>
      <c r="W255" s="35">
        <v>6146.05</v>
      </c>
      <c r="X255" s="35">
        <f t="shared" si="1755"/>
        <v>6146.05</v>
      </c>
      <c r="Y255" s="35">
        <v>-143.01499999999999</v>
      </c>
      <c r="Z255" s="35">
        <f t="shared" si="1756"/>
        <v>6003.0349999999999</v>
      </c>
      <c r="AA255" s="35"/>
      <c r="AB255" s="35">
        <f t="shared" si="1757"/>
        <v>6003.0349999999999</v>
      </c>
      <c r="AC255" s="35"/>
      <c r="AD255" s="35">
        <f t="shared" si="1758"/>
        <v>6003.0349999999999</v>
      </c>
      <c r="AE255" s="35"/>
      <c r="AF255" s="35">
        <f t="shared" si="1759"/>
        <v>6003.0349999999999</v>
      </c>
      <c r="AG255" s="35"/>
      <c r="AH255" s="35">
        <f t="shared" si="1760"/>
        <v>6003.0349999999999</v>
      </c>
      <c r="AI255" s="35"/>
      <c r="AJ255" s="35">
        <f t="shared" si="1761"/>
        <v>6003.0349999999999</v>
      </c>
      <c r="AK255" s="35"/>
      <c r="AL255" s="35">
        <f t="shared" si="1762"/>
        <v>6003.0349999999999</v>
      </c>
      <c r="AM255" s="35"/>
      <c r="AN255" s="35">
        <f t="shared" si="1763"/>
        <v>6003.0349999999999</v>
      </c>
      <c r="AO255" s="46"/>
      <c r="AP255" s="35">
        <f t="shared" si="1764"/>
        <v>6003.0349999999999</v>
      </c>
      <c r="AQ255" s="35"/>
      <c r="AR255" s="35"/>
      <c r="AS255" s="35"/>
      <c r="AT255" s="35"/>
      <c r="AU255" s="35"/>
      <c r="AV255" s="35"/>
      <c r="AW255" s="35"/>
      <c r="AX255" s="35"/>
      <c r="AY255" s="35"/>
      <c r="AZ255" s="35"/>
      <c r="BA255" s="35"/>
      <c r="BB255" s="35"/>
      <c r="BC255" s="35"/>
      <c r="BD255" s="35"/>
      <c r="BE255" s="35">
        <f t="shared" si="1769"/>
        <v>0</v>
      </c>
      <c r="BF255" s="35"/>
      <c r="BG255" s="35">
        <f t="shared" si="1770"/>
        <v>0</v>
      </c>
      <c r="BH255" s="35"/>
      <c r="BI255" s="35">
        <f t="shared" si="1771"/>
        <v>0</v>
      </c>
      <c r="BJ255" s="35"/>
      <c r="BK255" s="35">
        <f t="shared" si="1772"/>
        <v>0</v>
      </c>
      <c r="BL255" s="35"/>
      <c r="BM255" s="35">
        <f t="shared" si="1773"/>
        <v>0</v>
      </c>
      <c r="BN255" s="35"/>
      <c r="BO255" s="35">
        <f t="shared" si="1774"/>
        <v>0</v>
      </c>
      <c r="BP255" s="35"/>
      <c r="BQ255" s="35">
        <f t="shared" si="1775"/>
        <v>0</v>
      </c>
      <c r="BR255" s="35"/>
      <c r="BS255" s="35">
        <f t="shared" si="1776"/>
        <v>0</v>
      </c>
      <c r="BT255" s="46"/>
      <c r="BU255" s="35">
        <f t="shared" si="1777"/>
        <v>0</v>
      </c>
      <c r="BV255" s="35"/>
      <c r="BW255" s="35"/>
      <c r="BX255" s="35"/>
      <c r="BY255" s="35"/>
      <c r="BZ255" s="35"/>
      <c r="CA255" s="35"/>
      <c r="CB255" s="35"/>
      <c r="CC255" s="35"/>
      <c r="CD255" s="35"/>
      <c r="CE255" s="35"/>
      <c r="CF255" s="35"/>
      <c r="CG255" s="35"/>
      <c r="CH255" s="35"/>
      <c r="CI255" s="35"/>
      <c r="CJ255" s="35">
        <f t="shared" si="1783"/>
        <v>0</v>
      </c>
      <c r="CK255" s="35"/>
      <c r="CL255" s="35">
        <f t="shared" si="1784"/>
        <v>0</v>
      </c>
      <c r="CM255" s="35"/>
      <c r="CN255" s="35">
        <f t="shared" si="1785"/>
        <v>0</v>
      </c>
      <c r="CO255" s="35"/>
      <c r="CP255" s="35">
        <f t="shared" si="1786"/>
        <v>0</v>
      </c>
      <c r="CQ255" s="35"/>
      <c r="CR255" s="35">
        <f t="shared" si="1787"/>
        <v>0</v>
      </c>
      <c r="CS255" s="46"/>
      <c r="CT255" s="35">
        <f t="shared" si="1788"/>
        <v>0</v>
      </c>
      <c r="CU255" s="39" t="s">
        <v>360</v>
      </c>
      <c r="CW255" s="11"/>
    </row>
    <row r="256" spans="1:101" ht="56.25" x14ac:dyDescent="0.3">
      <c r="A256" s="1" t="s">
        <v>392</v>
      </c>
      <c r="B256" s="59" t="s">
        <v>361</v>
      </c>
      <c r="C256" s="6" t="s">
        <v>32</v>
      </c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78"/>
      <c r="P256" s="35"/>
      <c r="Q256" s="35"/>
      <c r="R256" s="35"/>
      <c r="S256" s="35"/>
      <c r="T256" s="35"/>
      <c r="U256" s="35"/>
      <c r="V256" s="35"/>
      <c r="W256" s="35">
        <v>1522.6</v>
      </c>
      <c r="X256" s="35">
        <f t="shared" si="1755"/>
        <v>1522.6</v>
      </c>
      <c r="Y256" s="35"/>
      <c r="Z256" s="35">
        <f t="shared" si="1756"/>
        <v>1522.6</v>
      </c>
      <c r="AA256" s="35"/>
      <c r="AB256" s="35">
        <f t="shared" si="1757"/>
        <v>1522.6</v>
      </c>
      <c r="AC256" s="35"/>
      <c r="AD256" s="35">
        <f t="shared" si="1758"/>
        <v>1522.6</v>
      </c>
      <c r="AE256" s="35"/>
      <c r="AF256" s="35">
        <f t="shared" si="1759"/>
        <v>1522.6</v>
      </c>
      <c r="AG256" s="35"/>
      <c r="AH256" s="35">
        <f t="shared" si="1760"/>
        <v>1522.6</v>
      </c>
      <c r="AI256" s="35"/>
      <c r="AJ256" s="35">
        <f t="shared" si="1761"/>
        <v>1522.6</v>
      </c>
      <c r="AK256" s="35"/>
      <c r="AL256" s="35">
        <f t="shared" si="1762"/>
        <v>1522.6</v>
      </c>
      <c r="AM256" s="35"/>
      <c r="AN256" s="35">
        <f t="shared" si="1763"/>
        <v>1522.6</v>
      </c>
      <c r="AO256" s="46"/>
      <c r="AP256" s="35">
        <f t="shared" si="1764"/>
        <v>1522.6</v>
      </c>
      <c r="AQ256" s="35"/>
      <c r="AR256" s="35"/>
      <c r="AS256" s="35"/>
      <c r="AT256" s="35"/>
      <c r="AU256" s="35"/>
      <c r="AV256" s="35"/>
      <c r="AW256" s="35"/>
      <c r="AX256" s="35"/>
      <c r="AY256" s="35"/>
      <c r="AZ256" s="35"/>
      <c r="BA256" s="35"/>
      <c r="BB256" s="35"/>
      <c r="BC256" s="35"/>
      <c r="BD256" s="35"/>
      <c r="BE256" s="35">
        <f t="shared" si="1769"/>
        <v>0</v>
      </c>
      <c r="BF256" s="35"/>
      <c r="BG256" s="35">
        <f t="shared" si="1770"/>
        <v>0</v>
      </c>
      <c r="BH256" s="35"/>
      <c r="BI256" s="35">
        <f t="shared" si="1771"/>
        <v>0</v>
      </c>
      <c r="BJ256" s="35"/>
      <c r="BK256" s="35">
        <f t="shared" si="1772"/>
        <v>0</v>
      </c>
      <c r="BL256" s="35"/>
      <c r="BM256" s="35">
        <f t="shared" si="1773"/>
        <v>0</v>
      </c>
      <c r="BN256" s="35"/>
      <c r="BO256" s="35">
        <f t="shared" si="1774"/>
        <v>0</v>
      </c>
      <c r="BP256" s="35"/>
      <c r="BQ256" s="35">
        <f t="shared" si="1775"/>
        <v>0</v>
      </c>
      <c r="BR256" s="35"/>
      <c r="BS256" s="35">
        <f t="shared" si="1776"/>
        <v>0</v>
      </c>
      <c r="BT256" s="46"/>
      <c r="BU256" s="35">
        <f t="shared" si="1777"/>
        <v>0</v>
      </c>
      <c r="BV256" s="35"/>
      <c r="BW256" s="35"/>
      <c r="BX256" s="35"/>
      <c r="BY256" s="35"/>
      <c r="BZ256" s="35"/>
      <c r="CA256" s="35"/>
      <c r="CB256" s="35"/>
      <c r="CC256" s="35"/>
      <c r="CD256" s="35"/>
      <c r="CE256" s="35"/>
      <c r="CF256" s="35"/>
      <c r="CG256" s="35"/>
      <c r="CH256" s="35"/>
      <c r="CI256" s="35"/>
      <c r="CJ256" s="35">
        <f t="shared" si="1783"/>
        <v>0</v>
      </c>
      <c r="CK256" s="35"/>
      <c r="CL256" s="35">
        <f t="shared" si="1784"/>
        <v>0</v>
      </c>
      <c r="CM256" s="35"/>
      <c r="CN256" s="35">
        <f t="shared" si="1785"/>
        <v>0</v>
      </c>
      <c r="CO256" s="35"/>
      <c r="CP256" s="35">
        <f t="shared" si="1786"/>
        <v>0</v>
      </c>
      <c r="CQ256" s="35"/>
      <c r="CR256" s="35">
        <f t="shared" si="1787"/>
        <v>0</v>
      </c>
      <c r="CS256" s="46"/>
      <c r="CT256" s="35">
        <f t="shared" si="1788"/>
        <v>0</v>
      </c>
      <c r="CU256" s="39" t="s">
        <v>362</v>
      </c>
      <c r="CW256" s="11"/>
    </row>
    <row r="257" spans="1:101" x14ac:dyDescent="0.3">
      <c r="A257" s="62"/>
      <c r="B257" s="59" t="s">
        <v>8</v>
      </c>
      <c r="C257" s="59"/>
      <c r="D257" s="37">
        <f>D15+D87+D137+D160+D217+D221+D238</f>
        <v>5390307.2000000002</v>
      </c>
      <c r="E257" s="37">
        <f>E15+E87+E137+E160+E217+E221+E238</f>
        <v>-8893.5129999999263</v>
      </c>
      <c r="F257" s="37">
        <f t="shared" si="1250"/>
        <v>5381413.6869999999</v>
      </c>
      <c r="G257" s="37">
        <f>G15+G87+G137+G160+G217+G221+G238+G253</f>
        <v>343377.679</v>
      </c>
      <c r="H257" s="37">
        <f t="shared" si="1701"/>
        <v>5724791.3660000004</v>
      </c>
      <c r="I257" s="37">
        <f>I15+I87+I137+I160+I217+I221+I238+I253</f>
        <v>4.5474735088646412E-13</v>
      </c>
      <c r="J257" s="37">
        <f t="shared" si="1748"/>
        <v>5724791.3660000004</v>
      </c>
      <c r="K257" s="37">
        <f>K15+K87+K137+K160+K217+K221+K238+K253</f>
        <v>-8668.4629999999997</v>
      </c>
      <c r="L257" s="37">
        <f t="shared" si="1749"/>
        <v>5716122.9029999999</v>
      </c>
      <c r="M257" s="37">
        <f>M15+M87+M137+M160+M217+M221+M238+M253</f>
        <v>0</v>
      </c>
      <c r="N257" s="37">
        <f t="shared" si="1750"/>
        <v>5716122.9029999999</v>
      </c>
      <c r="O257" s="37">
        <f>O15+O87+O137+O160+O217+O221+O238+O253</f>
        <v>275299.42099999997</v>
      </c>
      <c r="P257" s="37">
        <f t="shared" si="1751"/>
        <v>5991422.324</v>
      </c>
      <c r="Q257" s="37">
        <f>Q15+Q87+Q137+Q160+Q217+Q221+Q238+Q253</f>
        <v>1175.914</v>
      </c>
      <c r="R257" s="37">
        <f t="shared" si="1752"/>
        <v>5992598.2379999999</v>
      </c>
      <c r="S257" s="37">
        <f>S15+S87+S137+S160+S217+S221+S238+S253</f>
        <v>-3272.2430000000031</v>
      </c>
      <c r="T257" s="37">
        <f t="shared" si="1753"/>
        <v>5989325.9950000001</v>
      </c>
      <c r="U257" s="37">
        <f>U15+U87+U137+U160+U217+U221+U238+U253</f>
        <v>202.001</v>
      </c>
      <c r="V257" s="37">
        <f t="shared" si="1754"/>
        <v>5989527.9960000003</v>
      </c>
      <c r="W257" s="37">
        <f>W15+W87+W137+W160+W217+W221+W238+W253+W215</f>
        <v>-287070.05799999996</v>
      </c>
      <c r="X257" s="37">
        <f t="shared" si="1755"/>
        <v>5702457.9380000001</v>
      </c>
      <c r="Y257" s="37">
        <f>Y15+Y87+Y137+Y160+Y217+Y221+Y238+Y253+Y215</f>
        <v>-23563.555</v>
      </c>
      <c r="Z257" s="37">
        <f t="shared" si="1756"/>
        <v>5678894.3830000004</v>
      </c>
      <c r="AA257" s="37">
        <f>AA15+AA87+AA137+AA160+AA217+AA221+AA238+AA253+AA215</f>
        <v>-111608.895</v>
      </c>
      <c r="AB257" s="37">
        <f t="shared" si="1757"/>
        <v>5567285.4880000008</v>
      </c>
      <c r="AC257" s="37">
        <f>AC15+AC87+AC137+AC160+AC217+AC221+AC238+AC253+AC215</f>
        <v>2278.2349999999992</v>
      </c>
      <c r="AD257" s="37">
        <f t="shared" si="1758"/>
        <v>5569563.7230000012</v>
      </c>
      <c r="AE257" s="37">
        <f>AE15+AE87+AE137+AE160+AE217+AE221+AE238+AE253+AE215</f>
        <v>-3681.4799999999814</v>
      </c>
      <c r="AF257" s="37">
        <f t="shared" si="1759"/>
        <v>5565882.2430000007</v>
      </c>
      <c r="AG257" s="37">
        <f>AG15+AG87+AG137+AG160+AG217+AG221+AG238+AG253+AG215</f>
        <v>12720</v>
      </c>
      <c r="AH257" s="37">
        <f t="shared" si="1760"/>
        <v>5578602.2430000007</v>
      </c>
      <c r="AI257" s="37">
        <f>AI15+AI87+AI137+AI160+AI217+AI221+AI238+AI253+AI215</f>
        <v>-4540.6469999999954</v>
      </c>
      <c r="AJ257" s="37">
        <f t="shared" si="1761"/>
        <v>5574061.5960000008</v>
      </c>
      <c r="AK257" s="37">
        <f>AK15+AK87+AK137+AK160+AK217+AK221+AK238+AK253+AK215</f>
        <v>9174.2779999999984</v>
      </c>
      <c r="AL257" s="37">
        <f t="shared" si="1762"/>
        <v>5583235.8740000008</v>
      </c>
      <c r="AM257" s="37">
        <f>AM15+AM87+AM137+AM160+AM217+AM221+AM238+AM253+AM215</f>
        <v>1489326.4839999997</v>
      </c>
      <c r="AN257" s="37">
        <f t="shared" si="1763"/>
        <v>7072562.3580000009</v>
      </c>
      <c r="AO257" s="37">
        <f>AO15+AO87+AO137+AO160+AO217+AO221+AO238+AO253+AO215</f>
        <v>-253826.97499999998</v>
      </c>
      <c r="AP257" s="35">
        <f t="shared" si="1764"/>
        <v>6818735.3830000013</v>
      </c>
      <c r="AQ257" s="37">
        <f>AQ15+AQ87+AQ137+AQ160+AQ217+AQ221+AQ238</f>
        <v>9388941.6999999993</v>
      </c>
      <c r="AR257" s="37">
        <f>AR15+AR87+AR137+AR160+AR217+AR221+AR238</f>
        <v>583481.68999999994</v>
      </c>
      <c r="AS257" s="37">
        <f t="shared" si="1269"/>
        <v>9972423.3899999987</v>
      </c>
      <c r="AT257" s="37">
        <f>AT15+AT87+AT137+AT160+AT217+AT221+AT238+AT253</f>
        <v>106538.943</v>
      </c>
      <c r="AU257" s="37">
        <f t="shared" si="1719"/>
        <v>10078962.332999999</v>
      </c>
      <c r="AV257" s="37">
        <f>AV15+AV87+AV137+AV160+AV217+AV221+AV238+AV253</f>
        <v>0</v>
      </c>
      <c r="AW257" s="37">
        <f t="shared" si="1765"/>
        <v>10078962.332999999</v>
      </c>
      <c r="AX257" s="37">
        <f>AX15+AX87+AX137+AX160+AX217+AX221+AX238+AX253</f>
        <v>0</v>
      </c>
      <c r="AY257" s="37">
        <f t="shared" si="1766"/>
        <v>10078962.332999999</v>
      </c>
      <c r="AZ257" s="37">
        <f>AZ15+AZ87+AZ137+AZ160+AZ217+AZ221+AZ238+AZ253</f>
        <v>-220884.68000000002</v>
      </c>
      <c r="BA257" s="37">
        <f t="shared" si="1767"/>
        <v>9858077.652999999</v>
      </c>
      <c r="BB257" s="37">
        <f>BB15+BB87+BB137+BB160+BB217+BB221+BB238+BB253</f>
        <v>-186318.69099999999</v>
      </c>
      <c r="BC257" s="37">
        <f t="shared" si="1768"/>
        <v>9671758.9619999994</v>
      </c>
      <c r="BD257" s="37">
        <f>BD15+BD87+BD137+BD160+BD217+BD221+BD238+BD253+BD215</f>
        <v>104517.359</v>
      </c>
      <c r="BE257" s="37">
        <f t="shared" si="1769"/>
        <v>9776276.3209999986</v>
      </c>
      <c r="BF257" s="37">
        <f>BF15+BF87+BF137+BF160+BF217+BF221+BF238+BF253+BF215</f>
        <v>19203.5</v>
      </c>
      <c r="BG257" s="37">
        <f t="shared" si="1770"/>
        <v>9795479.8209999986</v>
      </c>
      <c r="BH257" s="37">
        <f>BH15+BH87+BH137+BH160+BH217+BH221+BH238+BH253+BH215</f>
        <v>-48246.029999999941</v>
      </c>
      <c r="BI257" s="37">
        <f t="shared" si="1771"/>
        <v>9747233.7909999993</v>
      </c>
      <c r="BJ257" s="37">
        <f>BJ15+BJ87+BJ137+BJ160+BJ217+BJ221+BJ238+BJ253+BJ215</f>
        <v>39236.14499999999</v>
      </c>
      <c r="BK257" s="37">
        <f t="shared" si="1772"/>
        <v>9786469.9359999988</v>
      </c>
      <c r="BL257" s="37">
        <f>BL15+BL87+BL137+BL160+BL217+BL221+BL238+BL253+BL215</f>
        <v>73997.462000000058</v>
      </c>
      <c r="BM257" s="37">
        <f t="shared" si="1773"/>
        <v>9860467.3979999982</v>
      </c>
      <c r="BN257" s="37">
        <f>BN15+BN87+BN137+BN160+BN217+BN221+BN238+BN253+BN215</f>
        <v>37034.902999999998</v>
      </c>
      <c r="BO257" s="37">
        <f t="shared" si="1774"/>
        <v>9897502.300999999</v>
      </c>
      <c r="BP257" s="37">
        <f>BP15+BP87+BP137+BP160+BP217+BP221+BP238+BP253+BP215</f>
        <v>-37034.902999999998</v>
      </c>
      <c r="BQ257" s="37">
        <f t="shared" si="1775"/>
        <v>9860467.3979999982</v>
      </c>
      <c r="BR257" s="37">
        <f>BR15+BR87+BR137+BR160+BR217+BR221+BR238+BR253+BR215</f>
        <v>-1891831.2969999998</v>
      </c>
      <c r="BS257" s="37">
        <f t="shared" si="1776"/>
        <v>7968636.1009999979</v>
      </c>
      <c r="BT257" s="37">
        <f>BT15+BT87+BT137+BT160+BT217+BT221+BT238+BT253+BT215</f>
        <v>-365025.3</v>
      </c>
      <c r="BU257" s="35">
        <f t="shared" si="1777"/>
        <v>7603610.8009999981</v>
      </c>
      <c r="BV257" s="37">
        <f>BV15+BV87+BV137+BV160+BV217+BV221+BV238</f>
        <v>4222513.8000000007</v>
      </c>
      <c r="BW257" s="37">
        <f>BW15+BW87+BW137+BW160+BW217+BW221+BW238</f>
        <v>50756.650000000023</v>
      </c>
      <c r="BX257" s="37">
        <f t="shared" si="1284"/>
        <v>4273270.4500000011</v>
      </c>
      <c r="BY257" s="37">
        <f>BY15+BY87+BY137+BY160+BY217+BY221+BY238+BY253</f>
        <v>130724.838</v>
      </c>
      <c r="BZ257" s="37">
        <f t="shared" si="1733"/>
        <v>4403995.2880000016</v>
      </c>
      <c r="CA257" s="37">
        <f>CA15+CA87+CA137+CA160+CA217+CA221+CA238+CA253</f>
        <v>0</v>
      </c>
      <c r="CB257" s="37">
        <f t="shared" si="1779"/>
        <v>4403995.2880000016</v>
      </c>
      <c r="CC257" s="37">
        <f>CC15+CC87+CC137+CC160+CC217+CC221+CC238+CC253</f>
        <v>0</v>
      </c>
      <c r="CD257" s="37">
        <f t="shared" si="1780"/>
        <v>4403995.2880000016</v>
      </c>
      <c r="CE257" s="37">
        <f>CE15+CE87+CE137+CE160+CE217+CE221+CE238+CE253</f>
        <v>124349.08899999998</v>
      </c>
      <c r="CF257" s="37">
        <f t="shared" si="1781"/>
        <v>4528344.3770000013</v>
      </c>
      <c r="CG257" s="37">
        <f>CG15+CG87+CG137+CG160+CG217+CG221+CG238+CG253</f>
        <v>-103801.60000000001</v>
      </c>
      <c r="CH257" s="37">
        <f t="shared" si="1782"/>
        <v>4424542.7770000016</v>
      </c>
      <c r="CI257" s="37">
        <f>CI15+CI87+CI137+CI160+CI217+CI221+CI238+CI253+CI215</f>
        <v>150338.503</v>
      </c>
      <c r="CJ257" s="37">
        <f t="shared" si="1783"/>
        <v>4574881.2800000012</v>
      </c>
      <c r="CK257" s="37">
        <f>CK15+CK87+CK137+CK160+CK217+CK221+CK238+CK253+CK215</f>
        <v>-7736.1820000000007</v>
      </c>
      <c r="CL257" s="37">
        <f t="shared" si="1784"/>
        <v>4567145.0980000012</v>
      </c>
      <c r="CM257" s="37">
        <f>CM15+CM87+CM137+CM160+CM217+CM221+CM238+CM253+CM215</f>
        <v>66804.800000000047</v>
      </c>
      <c r="CN257" s="37">
        <f t="shared" si="1785"/>
        <v>4633949.898000001</v>
      </c>
      <c r="CO257" s="37">
        <f>CO15+CO87+CO137+CO160+CO217+CO221+CO238+CO253+CO215</f>
        <v>0</v>
      </c>
      <c r="CP257" s="37">
        <f t="shared" si="1786"/>
        <v>4633949.898000001</v>
      </c>
      <c r="CQ257" s="37">
        <f>CQ15+CQ87+CQ137+CQ160+CQ217+CQ221+CQ238+CQ253+CQ215</f>
        <v>526955.19999999995</v>
      </c>
      <c r="CR257" s="37">
        <f t="shared" si="1787"/>
        <v>5160905.0980000012</v>
      </c>
      <c r="CS257" s="37">
        <f>CS15+CS87+CS137+CS160+CS217+CS221+CS238+CS253+CS215</f>
        <v>-483099.8</v>
      </c>
      <c r="CT257" s="35">
        <f t="shared" si="1788"/>
        <v>4677805.2980000013</v>
      </c>
      <c r="CU257" s="31"/>
      <c r="CV257" s="24"/>
      <c r="CW257" s="17"/>
    </row>
    <row r="258" spans="1:101" x14ac:dyDescent="0.3">
      <c r="A258" s="62"/>
      <c r="B258" s="117" t="s">
        <v>9</v>
      </c>
      <c r="C258" s="61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78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  <c r="AN258" s="35"/>
      <c r="AO258" s="46"/>
      <c r="AP258" s="35"/>
      <c r="AQ258" s="35"/>
      <c r="AR258" s="35"/>
      <c r="AS258" s="35"/>
      <c r="AT258" s="35"/>
      <c r="AU258" s="35"/>
      <c r="AV258" s="35"/>
      <c r="AW258" s="35"/>
      <c r="AX258" s="35"/>
      <c r="AY258" s="35"/>
      <c r="AZ258" s="35"/>
      <c r="BA258" s="35"/>
      <c r="BB258" s="35"/>
      <c r="BC258" s="35"/>
      <c r="BD258" s="35"/>
      <c r="BE258" s="35"/>
      <c r="BF258" s="35"/>
      <c r="BG258" s="35"/>
      <c r="BH258" s="35"/>
      <c r="BI258" s="35"/>
      <c r="BJ258" s="35"/>
      <c r="BK258" s="35"/>
      <c r="BL258" s="35"/>
      <c r="BM258" s="35"/>
      <c r="BN258" s="35"/>
      <c r="BO258" s="35"/>
      <c r="BP258" s="35"/>
      <c r="BQ258" s="35"/>
      <c r="BR258" s="35"/>
      <c r="BS258" s="35"/>
      <c r="BT258" s="46"/>
      <c r="BU258" s="35"/>
      <c r="BV258" s="35"/>
      <c r="BW258" s="35"/>
      <c r="BX258" s="35"/>
      <c r="BY258" s="35"/>
      <c r="BZ258" s="35"/>
      <c r="CA258" s="35"/>
      <c r="CB258" s="35"/>
      <c r="CC258" s="35"/>
      <c r="CD258" s="35"/>
      <c r="CE258" s="35"/>
      <c r="CF258" s="35"/>
      <c r="CG258" s="35"/>
      <c r="CH258" s="35"/>
      <c r="CI258" s="35"/>
      <c r="CJ258" s="35"/>
      <c r="CK258" s="35"/>
      <c r="CL258" s="35"/>
      <c r="CM258" s="35"/>
      <c r="CN258" s="35"/>
      <c r="CO258" s="35"/>
      <c r="CP258" s="35"/>
      <c r="CQ258" s="35"/>
      <c r="CR258" s="35"/>
      <c r="CS258" s="46"/>
      <c r="CT258" s="35"/>
      <c r="CU258" s="29"/>
      <c r="CW258" s="11"/>
    </row>
    <row r="259" spans="1:101" x14ac:dyDescent="0.3">
      <c r="A259" s="62"/>
      <c r="B259" s="117" t="s">
        <v>20</v>
      </c>
      <c r="C259" s="63"/>
      <c r="D259" s="35">
        <f>D163</f>
        <v>621346</v>
      </c>
      <c r="E259" s="35">
        <f>E163</f>
        <v>0</v>
      </c>
      <c r="F259" s="35">
        <f t="shared" si="1250"/>
        <v>621346</v>
      </c>
      <c r="G259" s="35">
        <f>G163</f>
        <v>0</v>
      </c>
      <c r="H259" s="35">
        <f t="shared" ref="H259:H262" si="1789">F259+G259</f>
        <v>621346</v>
      </c>
      <c r="I259" s="35">
        <f>I163</f>
        <v>0</v>
      </c>
      <c r="J259" s="35">
        <f t="shared" ref="J259:J262" si="1790">H259+I259</f>
        <v>621346</v>
      </c>
      <c r="K259" s="35">
        <f>K163</f>
        <v>0</v>
      </c>
      <c r="L259" s="35">
        <f t="shared" ref="L259:L262" si="1791">J259+K259</f>
        <v>621346</v>
      </c>
      <c r="M259" s="35">
        <f>M163</f>
        <v>0</v>
      </c>
      <c r="N259" s="35">
        <f t="shared" ref="N259:N262" si="1792">L259+M259</f>
        <v>621346</v>
      </c>
      <c r="O259" s="78">
        <f>O163</f>
        <v>0</v>
      </c>
      <c r="P259" s="35">
        <f t="shared" ref="P259:P262" si="1793">N259+O259</f>
        <v>621346</v>
      </c>
      <c r="Q259" s="35">
        <f>Q163</f>
        <v>0</v>
      </c>
      <c r="R259" s="35">
        <f t="shared" ref="R259:R262" si="1794">P259+Q259</f>
        <v>621346</v>
      </c>
      <c r="S259" s="35">
        <f>S163</f>
        <v>0</v>
      </c>
      <c r="T259" s="35">
        <f t="shared" ref="T259:T262" si="1795">R259+S259</f>
        <v>621346</v>
      </c>
      <c r="U259" s="35">
        <f>U163</f>
        <v>0</v>
      </c>
      <c r="V259" s="35">
        <f t="shared" ref="V259:V262" si="1796">T259+U259</f>
        <v>621346</v>
      </c>
      <c r="W259" s="35">
        <f>W163</f>
        <v>-213603.4</v>
      </c>
      <c r="X259" s="35">
        <f t="shared" ref="X259:X262" si="1797">V259+W259</f>
        <v>407742.6</v>
      </c>
      <c r="Y259" s="35">
        <f>Y163</f>
        <v>0</v>
      </c>
      <c r="Z259" s="35">
        <f t="shared" ref="Z259:Z262" si="1798">X259+Y259</f>
        <v>407742.6</v>
      </c>
      <c r="AA259" s="35">
        <f>AA163</f>
        <v>0</v>
      </c>
      <c r="AB259" s="35">
        <f t="shared" ref="AB259:AB263" si="1799">Z259+AA259</f>
        <v>407742.6</v>
      </c>
      <c r="AC259" s="35">
        <f>AC163</f>
        <v>0</v>
      </c>
      <c r="AD259" s="35">
        <f t="shared" ref="AD259:AD263" si="1800">AB259+AC259</f>
        <v>407742.6</v>
      </c>
      <c r="AE259" s="35">
        <f>AE163</f>
        <v>0</v>
      </c>
      <c r="AF259" s="35">
        <f t="shared" ref="AF259:AF263" si="1801">AD259+AE259</f>
        <v>407742.6</v>
      </c>
      <c r="AG259" s="35">
        <f>AG163</f>
        <v>0</v>
      </c>
      <c r="AH259" s="35">
        <f t="shared" ref="AH259:AH263" si="1802">AF259+AG259</f>
        <v>407742.6</v>
      </c>
      <c r="AI259" s="35">
        <f>AI163</f>
        <v>0</v>
      </c>
      <c r="AJ259" s="35">
        <f t="shared" ref="AJ259:AJ263" si="1803">AH259+AI259</f>
        <v>407742.6</v>
      </c>
      <c r="AK259" s="35">
        <f>AK163</f>
        <v>0</v>
      </c>
      <c r="AL259" s="35">
        <f t="shared" ref="AL259:AL263" si="1804">AJ259+AK259</f>
        <v>407742.6</v>
      </c>
      <c r="AM259" s="35">
        <f>AM163</f>
        <v>0</v>
      </c>
      <c r="AN259" s="35">
        <f t="shared" ref="AN259:AN263" si="1805">AL259+AM259</f>
        <v>407742.6</v>
      </c>
      <c r="AO259" s="46">
        <f>AO163</f>
        <v>-318571.09999999998</v>
      </c>
      <c r="AP259" s="35">
        <f t="shared" ref="AP259:AP263" si="1806">AN259+AO259</f>
        <v>89171.5</v>
      </c>
      <c r="AQ259" s="35">
        <f>AQ163</f>
        <v>525000</v>
      </c>
      <c r="AR259" s="35">
        <f>AR163</f>
        <v>0</v>
      </c>
      <c r="AS259" s="35">
        <f t="shared" si="1269"/>
        <v>525000</v>
      </c>
      <c r="AT259" s="35">
        <f>AT163</f>
        <v>0</v>
      </c>
      <c r="AU259" s="35">
        <f t="shared" ref="AU259:AU262" si="1807">AS259+AT259</f>
        <v>525000</v>
      </c>
      <c r="AV259" s="35">
        <f>AV163</f>
        <v>0</v>
      </c>
      <c r="AW259" s="35">
        <f t="shared" ref="AW259:AW262" si="1808">AU259+AV259</f>
        <v>525000</v>
      </c>
      <c r="AX259" s="35">
        <f>AX163</f>
        <v>0</v>
      </c>
      <c r="AY259" s="35">
        <f t="shared" ref="AY259:AY262" si="1809">AW259+AX259</f>
        <v>525000</v>
      </c>
      <c r="AZ259" s="35">
        <f>AZ163</f>
        <v>0</v>
      </c>
      <c r="BA259" s="35">
        <f t="shared" ref="BA259:BA262" si="1810">AY259+AZ259</f>
        <v>525000</v>
      </c>
      <c r="BB259" s="35">
        <f>BB163</f>
        <v>0</v>
      </c>
      <c r="BC259" s="35">
        <f t="shared" ref="BC259:BC262" si="1811">BA259+BB259</f>
        <v>525000</v>
      </c>
      <c r="BD259" s="35">
        <f>BD163</f>
        <v>88311.4</v>
      </c>
      <c r="BE259" s="35">
        <f t="shared" ref="BE259:BE262" si="1812">BC259+BD259</f>
        <v>613311.4</v>
      </c>
      <c r="BF259" s="35">
        <f>BF163</f>
        <v>0</v>
      </c>
      <c r="BG259" s="35">
        <f t="shared" ref="BG259:BG262" si="1813">BE259+BF259</f>
        <v>613311.4</v>
      </c>
      <c r="BH259" s="35">
        <f>BH163</f>
        <v>0</v>
      </c>
      <c r="BI259" s="35">
        <f t="shared" ref="BI259:BI263" si="1814">BG259+BH259</f>
        <v>613311.4</v>
      </c>
      <c r="BJ259" s="35">
        <f>BJ163</f>
        <v>0</v>
      </c>
      <c r="BK259" s="35">
        <f t="shared" ref="BK259:BK263" si="1815">BI259+BJ259</f>
        <v>613311.4</v>
      </c>
      <c r="BL259" s="35">
        <f>BL163</f>
        <v>0</v>
      </c>
      <c r="BM259" s="35">
        <f t="shared" ref="BM259:BM263" si="1816">BK259+BL259</f>
        <v>613311.4</v>
      </c>
      <c r="BN259" s="35">
        <f>BN163</f>
        <v>0</v>
      </c>
      <c r="BO259" s="35">
        <f t="shared" ref="BO259:BO263" si="1817">BM259+BN259</f>
        <v>613311.4</v>
      </c>
      <c r="BP259" s="35">
        <f>BP163</f>
        <v>0</v>
      </c>
      <c r="BQ259" s="35">
        <f t="shared" ref="BQ259:BQ263" si="1818">BO259+BP259</f>
        <v>613311.4</v>
      </c>
      <c r="BR259" s="35">
        <f>BR163</f>
        <v>0</v>
      </c>
      <c r="BS259" s="35">
        <f t="shared" ref="BS259:BS263" si="1819">BQ259+BR259</f>
        <v>613311.4</v>
      </c>
      <c r="BT259" s="46">
        <f>BT163</f>
        <v>-365025.3</v>
      </c>
      <c r="BU259" s="35">
        <f t="shared" ref="BU259:BU263" si="1820">BS259+BT259</f>
        <v>248286.10000000003</v>
      </c>
      <c r="BV259" s="35">
        <f>BV163</f>
        <v>1125000</v>
      </c>
      <c r="BW259" s="35">
        <f>BW163</f>
        <v>0</v>
      </c>
      <c r="BX259" s="35">
        <f t="shared" si="1284"/>
        <v>1125000</v>
      </c>
      <c r="BY259" s="35">
        <f>BY163</f>
        <v>0</v>
      </c>
      <c r="BZ259" s="35">
        <f t="shared" ref="BZ259:BZ262" si="1821">BX259+BY259</f>
        <v>1125000</v>
      </c>
      <c r="CA259" s="35">
        <f>CA163</f>
        <v>0</v>
      </c>
      <c r="CB259" s="35">
        <f t="shared" ref="CB259:CB262" si="1822">BZ259+CA259</f>
        <v>1125000</v>
      </c>
      <c r="CC259" s="35">
        <f>CC163</f>
        <v>0</v>
      </c>
      <c r="CD259" s="35">
        <f t="shared" ref="CD259:CD262" si="1823">CB259+CC259</f>
        <v>1125000</v>
      </c>
      <c r="CE259" s="35">
        <f>CE163</f>
        <v>0</v>
      </c>
      <c r="CF259" s="35">
        <f t="shared" ref="CF259:CF262" si="1824">CD259+CE259</f>
        <v>1125000</v>
      </c>
      <c r="CG259" s="35">
        <f>CG163</f>
        <v>0</v>
      </c>
      <c r="CH259" s="35">
        <f t="shared" ref="CH259:CH262" si="1825">CF259+CG259</f>
        <v>1125000</v>
      </c>
      <c r="CI259" s="35">
        <f>CI163</f>
        <v>-2.9103830456733704E-11</v>
      </c>
      <c r="CJ259" s="35">
        <f t="shared" ref="CJ259:CJ262" si="1826">CH259+CI259</f>
        <v>1125000</v>
      </c>
      <c r="CK259" s="35">
        <f>CK163</f>
        <v>0</v>
      </c>
      <c r="CL259" s="35">
        <f t="shared" ref="CL259:CL263" si="1827">CJ259+CK259</f>
        <v>1125000</v>
      </c>
      <c r="CM259" s="35">
        <f>CM163</f>
        <v>0</v>
      </c>
      <c r="CN259" s="35">
        <f t="shared" ref="CN259:CN263" si="1828">CL259+CM259</f>
        <v>1125000</v>
      </c>
      <c r="CO259" s="35">
        <f>CO163</f>
        <v>0</v>
      </c>
      <c r="CP259" s="35">
        <f t="shared" ref="CP259:CP263" si="1829">CN259+CO259</f>
        <v>1125000</v>
      </c>
      <c r="CQ259" s="35">
        <f>CQ163</f>
        <v>0</v>
      </c>
      <c r="CR259" s="35">
        <f t="shared" ref="CR259:CR263" si="1830">CP259+CQ259</f>
        <v>1125000</v>
      </c>
      <c r="CS259" s="46">
        <f>CS163</f>
        <v>-483099.8</v>
      </c>
      <c r="CT259" s="35">
        <f t="shared" ref="CT259:CT263" si="1831">CR259+CS259</f>
        <v>641900.19999999995</v>
      </c>
      <c r="CU259" s="29"/>
      <c r="CW259" s="11"/>
    </row>
    <row r="260" spans="1:101" x14ac:dyDescent="0.3">
      <c r="A260" s="62"/>
      <c r="B260" s="117" t="s">
        <v>12</v>
      </c>
      <c r="C260" s="63"/>
      <c r="D260" s="35">
        <f>D18+D90+D140+D224</f>
        <v>449555.10000000003</v>
      </c>
      <c r="E260" s="35">
        <f>E18+E90+E140+E224</f>
        <v>-66895.599999999991</v>
      </c>
      <c r="F260" s="35">
        <f t="shared" si="1250"/>
        <v>382659.50000000006</v>
      </c>
      <c r="G260" s="35">
        <f>G18+G90+G140+G224</f>
        <v>0</v>
      </c>
      <c r="H260" s="35">
        <f t="shared" si="1789"/>
        <v>382659.50000000006</v>
      </c>
      <c r="I260" s="35">
        <f>I18+I90+I140+I224</f>
        <v>0</v>
      </c>
      <c r="J260" s="35">
        <f t="shared" si="1790"/>
        <v>382659.50000000006</v>
      </c>
      <c r="K260" s="35">
        <f>K18+K90+K140+K224</f>
        <v>0</v>
      </c>
      <c r="L260" s="35">
        <f t="shared" si="1791"/>
        <v>382659.50000000006</v>
      </c>
      <c r="M260" s="35">
        <f>M18+M90+M140+M224</f>
        <v>0</v>
      </c>
      <c r="N260" s="35">
        <f t="shared" si="1792"/>
        <v>382659.50000000006</v>
      </c>
      <c r="O260" s="78">
        <f>O18+O90+O140+O224</f>
        <v>1056.8</v>
      </c>
      <c r="P260" s="35">
        <f t="shared" si="1793"/>
        <v>383716.30000000005</v>
      </c>
      <c r="Q260" s="35">
        <f>Q18+Q90+Q140+Q224</f>
        <v>0</v>
      </c>
      <c r="R260" s="35">
        <f t="shared" si="1794"/>
        <v>383716.30000000005</v>
      </c>
      <c r="S260" s="35">
        <f>S18+S90+S140+S224</f>
        <v>0</v>
      </c>
      <c r="T260" s="35">
        <f t="shared" si="1795"/>
        <v>383716.30000000005</v>
      </c>
      <c r="U260" s="35">
        <f>U18+U90+U140+U224</f>
        <v>0</v>
      </c>
      <c r="V260" s="35">
        <f t="shared" si="1796"/>
        <v>383716.30000000005</v>
      </c>
      <c r="W260" s="35">
        <f>W18+W90+W140+W224</f>
        <v>0</v>
      </c>
      <c r="X260" s="35">
        <f t="shared" si="1797"/>
        <v>383716.30000000005</v>
      </c>
      <c r="Y260" s="35">
        <f>Y18+Y90+Y140+Y224</f>
        <v>0</v>
      </c>
      <c r="Z260" s="35">
        <f t="shared" si="1798"/>
        <v>383716.30000000005</v>
      </c>
      <c r="AA260" s="35">
        <f>AA18+AA90+AA140+AA224</f>
        <v>0</v>
      </c>
      <c r="AB260" s="35">
        <f t="shared" si="1799"/>
        <v>383716.30000000005</v>
      </c>
      <c r="AC260" s="35">
        <f>AC18+AC90+AC140+AC224</f>
        <v>0</v>
      </c>
      <c r="AD260" s="35">
        <f t="shared" si="1800"/>
        <v>383716.30000000005</v>
      </c>
      <c r="AE260" s="35">
        <f>AE18+AE90+AE140+AE224</f>
        <v>0</v>
      </c>
      <c r="AF260" s="35">
        <f t="shared" si="1801"/>
        <v>383716.30000000005</v>
      </c>
      <c r="AG260" s="35">
        <f>AG18+AG90+AG140+AG224</f>
        <v>0</v>
      </c>
      <c r="AH260" s="35">
        <f t="shared" si="1802"/>
        <v>383716.30000000005</v>
      </c>
      <c r="AI260" s="35">
        <f>AI18+AI90+AI140+AI224</f>
        <v>0</v>
      </c>
      <c r="AJ260" s="35">
        <f t="shared" si="1803"/>
        <v>383716.30000000005</v>
      </c>
      <c r="AK260" s="35">
        <f>AK18+AK90+AK140+AK224</f>
        <v>0</v>
      </c>
      <c r="AL260" s="35">
        <f t="shared" si="1804"/>
        <v>383716.30000000005</v>
      </c>
      <c r="AM260" s="35">
        <f>AM18+AM90+AM140+AM224</f>
        <v>-5286</v>
      </c>
      <c r="AN260" s="35">
        <f t="shared" si="1805"/>
        <v>378430.30000000005</v>
      </c>
      <c r="AO260" s="46">
        <f>AO18+AO90+AO140+AO224</f>
        <v>0</v>
      </c>
      <c r="AP260" s="35">
        <f t="shared" si="1806"/>
        <v>378430.30000000005</v>
      </c>
      <c r="AQ260" s="35">
        <f>AQ18+AQ90+AQ140+AQ224</f>
        <v>283053.8</v>
      </c>
      <c r="AR260" s="35">
        <f>AR18+AR90+AR140+AR224</f>
        <v>50521.599999999999</v>
      </c>
      <c r="AS260" s="35">
        <f t="shared" si="1269"/>
        <v>333575.39999999997</v>
      </c>
      <c r="AT260" s="35">
        <f>AT18+AT90+AT140+AT224</f>
        <v>0</v>
      </c>
      <c r="AU260" s="35">
        <f t="shared" si="1807"/>
        <v>333575.39999999997</v>
      </c>
      <c r="AV260" s="35">
        <f>AV18+AV90+AV140+AV224</f>
        <v>0</v>
      </c>
      <c r="AW260" s="35">
        <f t="shared" si="1808"/>
        <v>333575.39999999997</v>
      </c>
      <c r="AX260" s="35">
        <f>AX18+AX90+AX140+AX224</f>
        <v>0</v>
      </c>
      <c r="AY260" s="35">
        <f t="shared" si="1809"/>
        <v>333575.39999999997</v>
      </c>
      <c r="AZ260" s="35">
        <f>AZ18+AZ90+AZ140+AZ224</f>
        <v>-75909.899000000005</v>
      </c>
      <c r="BA260" s="35">
        <f t="shared" si="1810"/>
        <v>257665.50099999996</v>
      </c>
      <c r="BB260" s="35">
        <f>BB18+BB90+BB140+BB224</f>
        <v>0</v>
      </c>
      <c r="BC260" s="35">
        <f t="shared" si="1811"/>
        <v>257665.50099999996</v>
      </c>
      <c r="BD260" s="35">
        <f>BD18+BD90+BD140+BD224</f>
        <v>0</v>
      </c>
      <c r="BE260" s="35">
        <f t="shared" si="1812"/>
        <v>257665.50099999996</v>
      </c>
      <c r="BF260" s="35">
        <f>BF18+BF90+BF140+BF224</f>
        <v>0</v>
      </c>
      <c r="BG260" s="35">
        <f t="shared" si="1813"/>
        <v>257665.50099999996</v>
      </c>
      <c r="BH260" s="35">
        <f>BH18+BH90+BH140+BH224</f>
        <v>0</v>
      </c>
      <c r="BI260" s="35">
        <f t="shared" si="1814"/>
        <v>257665.50099999996</v>
      </c>
      <c r="BJ260" s="35">
        <f>BJ18+BJ90+BJ140+BJ224</f>
        <v>0</v>
      </c>
      <c r="BK260" s="35">
        <f t="shared" si="1815"/>
        <v>257665.50099999996</v>
      </c>
      <c r="BL260" s="35">
        <f>BL18+BL90+BL140+BL224</f>
        <v>0</v>
      </c>
      <c r="BM260" s="35">
        <f t="shared" si="1816"/>
        <v>257665.50099999996</v>
      </c>
      <c r="BN260" s="35">
        <f>BN18+BN90+BN140+BN224</f>
        <v>0</v>
      </c>
      <c r="BO260" s="35">
        <f t="shared" si="1817"/>
        <v>257665.50099999996</v>
      </c>
      <c r="BP260" s="35">
        <f>BP18+BP90+BP140+BP224</f>
        <v>0</v>
      </c>
      <c r="BQ260" s="35">
        <f t="shared" si="1818"/>
        <v>257665.50099999996</v>
      </c>
      <c r="BR260" s="35">
        <f>BR18+BR90+BR140+BR224</f>
        <v>43884.2</v>
      </c>
      <c r="BS260" s="35">
        <f t="shared" si="1819"/>
        <v>301549.70099999994</v>
      </c>
      <c r="BT260" s="46">
        <f>BT18+BT90+BT140+BT224</f>
        <v>0</v>
      </c>
      <c r="BU260" s="35">
        <f t="shared" si="1820"/>
        <v>301549.70099999994</v>
      </c>
      <c r="BV260" s="35">
        <f>BV18+BV90+BV140+BV224</f>
        <v>368128.70000000007</v>
      </c>
      <c r="BW260" s="35">
        <f>BW18+BW90+BW140+BW224</f>
        <v>0</v>
      </c>
      <c r="BX260" s="35">
        <f t="shared" si="1284"/>
        <v>368128.70000000007</v>
      </c>
      <c r="BY260" s="35">
        <f>BY18+BY90+BY140+BY224</f>
        <v>0</v>
      </c>
      <c r="BZ260" s="35">
        <f t="shared" si="1821"/>
        <v>368128.70000000007</v>
      </c>
      <c r="CA260" s="35">
        <f>CA18+CA90+CA140+CA224</f>
        <v>0</v>
      </c>
      <c r="CB260" s="35">
        <f t="shared" si="1822"/>
        <v>368128.70000000007</v>
      </c>
      <c r="CC260" s="35">
        <f>CC18+CC90+CC140+CC224</f>
        <v>0</v>
      </c>
      <c r="CD260" s="35">
        <f t="shared" si="1823"/>
        <v>368128.70000000007</v>
      </c>
      <c r="CE260" s="35">
        <f>CE18+CE90+CE140+CE224</f>
        <v>50423.485999999997</v>
      </c>
      <c r="CF260" s="35">
        <f t="shared" si="1824"/>
        <v>418552.18600000005</v>
      </c>
      <c r="CG260" s="35">
        <f>CG18+CG90+CG140+CG224</f>
        <v>0</v>
      </c>
      <c r="CH260" s="35">
        <f t="shared" si="1825"/>
        <v>418552.18600000005</v>
      </c>
      <c r="CI260" s="35">
        <f>CI18+CI90+CI140+CI224</f>
        <v>0</v>
      </c>
      <c r="CJ260" s="35">
        <f t="shared" si="1826"/>
        <v>418552.18600000005</v>
      </c>
      <c r="CK260" s="35">
        <f>CK18+CK90+CK140+CK224</f>
        <v>0</v>
      </c>
      <c r="CL260" s="35">
        <f t="shared" si="1827"/>
        <v>418552.18600000005</v>
      </c>
      <c r="CM260" s="35">
        <f>CM18+CM90+CM140+CM224</f>
        <v>0</v>
      </c>
      <c r="CN260" s="35">
        <f t="shared" si="1828"/>
        <v>418552.18600000005</v>
      </c>
      <c r="CO260" s="35">
        <f>CO18+CO90+CO140+CO224</f>
        <v>0</v>
      </c>
      <c r="CP260" s="35">
        <f t="shared" si="1829"/>
        <v>418552.18600000005</v>
      </c>
      <c r="CQ260" s="35">
        <f>CQ18+CQ90+CQ140+CQ224</f>
        <v>207416.9</v>
      </c>
      <c r="CR260" s="35">
        <f t="shared" si="1830"/>
        <v>625969.08600000001</v>
      </c>
      <c r="CS260" s="46">
        <f>CS18+CS90+CS140+CS224</f>
        <v>0</v>
      </c>
      <c r="CT260" s="35">
        <f t="shared" si="1831"/>
        <v>625969.08600000001</v>
      </c>
      <c r="CU260" s="29"/>
      <c r="CW260" s="11"/>
    </row>
    <row r="261" spans="1:101" x14ac:dyDescent="0.3">
      <c r="A261" s="62"/>
      <c r="B261" s="117" t="s">
        <v>19</v>
      </c>
      <c r="C261" s="63"/>
      <c r="D261" s="35">
        <f>D19+D91</f>
        <v>562558.19999999995</v>
      </c>
      <c r="E261" s="35">
        <f>E19+E91</f>
        <v>129888.70000000001</v>
      </c>
      <c r="F261" s="35">
        <f t="shared" si="1250"/>
        <v>692446.89999999991</v>
      </c>
      <c r="G261" s="35">
        <f>G19+G91</f>
        <v>0</v>
      </c>
      <c r="H261" s="35">
        <f t="shared" si="1789"/>
        <v>692446.89999999991</v>
      </c>
      <c r="I261" s="35">
        <f>I19+I91</f>
        <v>0</v>
      </c>
      <c r="J261" s="35">
        <f t="shared" si="1790"/>
        <v>692446.89999999991</v>
      </c>
      <c r="K261" s="35">
        <f>K19+K91+K164</f>
        <v>0</v>
      </c>
      <c r="L261" s="35">
        <f t="shared" si="1791"/>
        <v>692446.89999999991</v>
      </c>
      <c r="M261" s="35">
        <f>M19+M91+M164</f>
        <v>0</v>
      </c>
      <c r="N261" s="35">
        <f t="shared" si="1792"/>
        <v>692446.89999999991</v>
      </c>
      <c r="O261" s="78">
        <f>O19+O91+O164</f>
        <v>256500</v>
      </c>
      <c r="P261" s="35">
        <f t="shared" si="1793"/>
        <v>948946.89999999991</v>
      </c>
      <c r="Q261" s="35">
        <f>Q19+Q91+Q164</f>
        <v>0</v>
      </c>
      <c r="R261" s="35">
        <f t="shared" si="1794"/>
        <v>948946.89999999991</v>
      </c>
      <c r="S261" s="35">
        <f>S19+S91+S164</f>
        <v>0</v>
      </c>
      <c r="T261" s="35">
        <f t="shared" si="1795"/>
        <v>948946.89999999991</v>
      </c>
      <c r="U261" s="35">
        <f>U19+U91+U164</f>
        <v>0</v>
      </c>
      <c r="V261" s="35">
        <f t="shared" si="1796"/>
        <v>948946.89999999991</v>
      </c>
      <c r="W261" s="35">
        <f>W19+W91+W164</f>
        <v>0</v>
      </c>
      <c r="X261" s="35">
        <f t="shared" si="1797"/>
        <v>948946.89999999991</v>
      </c>
      <c r="Y261" s="35">
        <f>Y19+Y91+Y164</f>
        <v>0</v>
      </c>
      <c r="Z261" s="35">
        <f t="shared" si="1798"/>
        <v>948946.89999999991</v>
      </c>
      <c r="AA261" s="35">
        <f>AA19+AA91+AA164</f>
        <v>0</v>
      </c>
      <c r="AB261" s="35">
        <f t="shared" si="1799"/>
        <v>948946.89999999991</v>
      </c>
      <c r="AC261" s="35">
        <f>AC19+AC91+AC164</f>
        <v>0</v>
      </c>
      <c r="AD261" s="35">
        <f t="shared" si="1800"/>
        <v>948946.89999999991</v>
      </c>
      <c r="AE261" s="35">
        <f>AE19+AE91+AE164</f>
        <v>0</v>
      </c>
      <c r="AF261" s="35">
        <f t="shared" si="1801"/>
        <v>948946.89999999991</v>
      </c>
      <c r="AG261" s="35">
        <f>AG19+AG91+AG164</f>
        <v>0</v>
      </c>
      <c r="AH261" s="35">
        <f t="shared" si="1802"/>
        <v>948946.89999999991</v>
      </c>
      <c r="AI261" s="35">
        <f>AI19+AI91+AI164</f>
        <v>0</v>
      </c>
      <c r="AJ261" s="35">
        <f t="shared" si="1803"/>
        <v>948946.89999999991</v>
      </c>
      <c r="AK261" s="35">
        <f>AK19+AK91+AK164</f>
        <v>0</v>
      </c>
      <c r="AL261" s="35">
        <f t="shared" si="1804"/>
        <v>948946.89999999991</v>
      </c>
      <c r="AM261" s="35">
        <f>AM19+AM91+AM164</f>
        <v>0</v>
      </c>
      <c r="AN261" s="35">
        <f t="shared" si="1805"/>
        <v>948946.89999999991</v>
      </c>
      <c r="AO261" s="46">
        <f>AO19+AO91+AO164</f>
        <v>0</v>
      </c>
      <c r="AP261" s="35">
        <f t="shared" si="1806"/>
        <v>948946.89999999991</v>
      </c>
      <c r="AQ261" s="35">
        <f>AQ19+AQ91</f>
        <v>103845.8</v>
      </c>
      <c r="AR261" s="35">
        <f>AR19+AR91</f>
        <v>959911</v>
      </c>
      <c r="AS261" s="35">
        <f t="shared" si="1269"/>
        <v>1063756.8</v>
      </c>
      <c r="AT261" s="35">
        <f>AT19+AT91</f>
        <v>0</v>
      </c>
      <c r="AU261" s="35">
        <f t="shared" si="1807"/>
        <v>1063756.8</v>
      </c>
      <c r="AV261" s="35">
        <f>AV19+AV91</f>
        <v>0</v>
      </c>
      <c r="AW261" s="35">
        <f t="shared" si="1808"/>
        <v>1063756.8</v>
      </c>
      <c r="AX261" s="35">
        <f>AX19+AX91+AX164</f>
        <v>0</v>
      </c>
      <c r="AY261" s="35">
        <f t="shared" si="1809"/>
        <v>1063756.8</v>
      </c>
      <c r="AZ261" s="35">
        <f>AZ19+AZ91+AZ164</f>
        <v>0</v>
      </c>
      <c r="BA261" s="35">
        <f t="shared" si="1810"/>
        <v>1063756.8</v>
      </c>
      <c r="BB261" s="35">
        <f>BB19+BB91+BB164</f>
        <v>0</v>
      </c>
      <c r="BC261" s="35">
        <f t="shared" si="1811"/>
        <v>1063756.8</v>
      </c>
      <c r="BD261" s="35">
        <f>BD19+BD91+BD164</f>
        <v>0</v>
      </c>
      <c r="BE261" s="35">
        <f t="shared" si="1812"/>
        <v>1063756.8</v>
      </c>
      <c r="BF261" s="35">
        <f>BF19+BF91+BF164</f>
        <v>0</v>
      </c>
      <c r="BG261" s="35">
        <f t="shared" si="1813"/>
        <v>1063756.8</v>
      </c>
      <c r="BH261" s="35">
        <f>BH19+BH91+BH164</f>
        <v>0</v>
      </c>
      <c r="BI261" s="35">
        <f t="shared" si="1814"/>
        <v>1063756.8</v>
      </c>
      <c r="BJ261" s="35">
        <f>BJ19+BJ91+BJ164</f>
        <v>0</v>
      </c>
      <c r="BK261" s="35">
        <f t="shared" si="1815"/>
        <v>1063756.8</v>
      </c>
      <c r="BL261" s="35">
        <f>BL19+BL91+BL164</f>
        <v>0</v>
      </c>
      <c r="BM261" s="35">
        <f t="shared" si="1816"/>
        <v>1063756.8</v>
      </c>
      <c r="BN261" s="35">
        <f>BN19+BN91+BN164</f>
        <v>0</v>
      </c>
      <c r="BO261" s="35">
        <f t="shared" si="1817"/>
        <v>1063756.8</v>
      </c>
      <c r="BP261" s="35">
        <f>BP19+BP91+BP164</f>
        <v>0</v>
      </c>
      <c r="BQ261" s="35">
        <f t="shared" si="1818"/>
        <v>1063756.8</v>
      </c>
      <c r="BR261" s="35">
        <f>BR19+BR91+BR164</f>
        <v>0</v>
      </c>
      <c r="BS261" s="35">
        <f t="shared" si="1819"/>
        <v>1063756.8</v>
      </c>
      <c r="BT261" s="46">
        <f>BT19+BT91+BT164</f>
        <v>0</v>
      </c>
      <c r="BU261" s="35">
        <f t="shared" si="1820"/>
        <v>1063756.8</v>
      </c>
      <c r="BV261" s="35">
        <f>BV19+BV91</f>
        <v>99252.7</v>
      </c>
      <c r="BW261" s="35">
        <f>BW19+BW91</f>
        <v>0</v>
      </c>
      <c r="BX261" s="35">
        <f t="shared" si="1284"/>
        <v>99252.7</v>
      </c>
      <c r="BY261" s="35">
        <f>BY19+BY91</f>
        <v>0</v>
      </c>
      <c r="BZ261" s="35">
        <f t="shared" si="1821"/>
        <v>99252.7</v>
      </c>
      <c r="CA261" s="35">
        <f>CA19+CA91</f>
        <v>0</v>
      </c>
      <c r="CB261" s="35">
        <f t="shared" si="1822"/>
        <v>99252.7</v>
      </c>
      <c r="CC261" s="35">
        <f>CC19+CC91+CC164</f>
        <v>0</v>
      </c>
      <c r="CD261" s="35">
        <f t="shared" si="1823"/>
        <v>99252.7</v>
      </c>
      <c r="CE261" s="35">
        <f>CE19+CE91+CE164</f>
        <v>0</v>
      </c>
      <c r="CF261" s="35">
        <f t="shared" si="1824"/>
        <v>99252.7</v>
      </c>
      <c r="CG261" s="35">
        <f>CG19+CG91+CG164</f>
        <v>0</v>
      </c>
      <c r="CH261" s="35">
        <f t="shared" si="1825"/>
        <v>99252.7</v>
      </c>
      <c r="CI261" s="35">
        <f>CI19+CI91+CI164</f>
        <v>0</v>
      </c>
      <c r="CJ261" s="35">
        <f t="shared" si="1826"/>
        <v>99252.7</v>
      </c>
      <c r="CK261" s="35">
        <f>CK19+CK91+CK164</f>
        <v>0</v>
      </c>
      <c r="CL261" s="35">
        <f t="shared" si="1827"/>
        <v>99252.7</v>
      </c>
      <c r="CM261" s="35">
        <f>CM19+CM91+CM164</f>
        <v>0</v>
      </c>
      <c r="CN261" s="35">
        <f t="shared" si="1828"/>
        <v>99252.7</v>
      </c>
      <c r="CO261" s="35">
        <f>CO19+CO91+CO164</f>
        <v>0</v>
      </c>
      <c r="CP261" s="35">
        <f t="shared" si="1829"/>
        <v>99252.7</v>
      </c>
      <c r="CQ261" s="35">
        <f>CQ19+CQ91+CQ164</f>
        <v>0</v>
      </c>
      <c r="CR261" s="35">
        <f t="shared" si="1830"/>
        <v>99252.7</v>
      </c>
      <c r="CS261" s="46">
        <f>CS19+CS91+CS164</f>
        <v>0</v>
      </c>
      <c r="CT261" s="35">
        <f t="shared" si="1831"/>
        <v>99252.7</v>
      </c>
      <c r="CU261" s="29"/>
      <c r="CW261" s="11"/>
    </row>
    <row r="262" spans="1:101" x14ac:dyDescent="0.3">
      <c r="A262" s="62"/>
      <c r="B262" s="144" t="s">
        <v>26</v>
      </c>
      <c r="C262" s="145"/>
      <c r="D262" s="35">
        <f>D92</f>
        <v>1138038.3</v>
      </c>
      <c r="E262" s="35">
        <f>E92</f>
        <v>-344676.79999999993</v>
      </c>
      <c r="F262" s="35">
        <f t="shared" si="1250"/>
        <v>793361.50000000012</v>
      </c>
      <c r="G262" s="35">
        <f>G92</f>
        <v>0</v>
      </c>
      <c r="H262" s="35">
        <f t="shared" si="1789"/>
        <v>793361.50000000012</v>
      </c>
      <c r="I262" s="35">
        <f>I92</f>
        <v>0</v>
      </c>
      <c r="J262" s="35">
        <f t="shared" si="1790"/>
        <v>793361.50000000012</v>
      </c>
      <c r="K262" s="35">
        <f>K92</f>
        <v>0</v>
      </c>
      <c r="L262" s="35">
        <f t="shared" si="1791"/>
        <v>793361.50000000012</v>
      </c>
      <c r="M262" s="35">
        <f>M92</f>
        <v>0</v>
      </c>
      <c r="N262" s="35">
        <f t="shared" si="1792"/>
        <v>793361.50000000012</v>
      </c>
      <c r="O262" s="78">
        <f>O92</f>
        <v>7274.442</v>
      </c>
      <c r="P262" s="35">
        <f t="shared" si="1793"/>
        <v>800635.94200000016</v>
      </c>
      <c r="Q262" s="35">
        <f>Q92</f>
        <v>0</v>
      </c>
      <c r="R262" s="35">
        <f t="shared" si="1794"/>
        <v>800635.94200000016</v>
      </c>
      <c r="S262" s="35">
        <f>S92</f>
        <v>0</v>
      </c>
      <c r="T262" s="35">
        <f t="shared" si="1795"/>
        <v>800635.94200000016</v>
      </c>
      <c r="U262" s="35">
        <f>U92</f>
        <v>0</v>
      </c>
      <c r="V262" s="35">
        <f t="shared" si="1796"/>
        <v>800635.94200000016</v>
      </c>
      <c r="W262" s="35">
        <f>W92</f>
        <v>0</v>
      </c>
      <c r="X262" s="35">
        <f t="shared" si="1797"/>
        <v>800635.94200000016</v>
      </c>
      <c r="Y262" s="35">
        <f>Y92</f>
        <v>0</v>
      </c>
      <c r="Z262" s="35">
        <f t="shared" si="1798"/>
        <v>800635.94200000016</v>
      </c>
      <c r="AA262" s="35">
        <f>AA92</f>
        <v>0</v>
      </c>
      <c r="AB262" s="35">
        <f t="shared" si="1799"/>
        <v>800635.94200000016</v>
      </c>
      <c r="AC262" s="35">
        <f>AC92</f>
        <v>0</v>
      </c>
      <c r="AD262" s="35">
        <f t="shared" si="1800"/>
        <v>800635.94200000016</v>
      </c>
      <c r="AE262" s="35">
        <f>AE92</f>
        <v>0</v>
      </c>
      <c r="AF262" s="35">
        <f t="shared" si="1801"/>
        <v>800635.94200000016</v>
      </c>
      <c r="AG262" s="35">
        <f>AG92</f>
        <v>0</v>
      </c>
      <c r="AH262" s="35">
        <f t="shared" si="1802"/>
        <v>800635.94200000016</v>
      </c>
      <c r="AI262" s="35">
        <f>AI92</f>
        <v>0</v>
      </c>
      <c r="AJ262" s="35">
        <f t="shared" si="1803"/>
        <v>800635.94200000016</v>
      </c>
      <c r="AK262" s="35">
        <f>AK92</f>
        <v>0</v>
      </c>
      <c r="AL262" s="35">
        <f t="shared" si="1804"/>
        <v>800635.94200000016</v>
      </c>
      <c r="AM262" s="35">
        <f>AM92</f>
        <v>1508944.5999999999</v>
      </c>
      <c r="AN262" s="35">
        <f t="shared" si="1805"/>
        <v>2309580.5419999999</v>
      </c>
      <c r="AO262" s="46">
        <f>AO92</f>
        <v>0</v>
      </c>
      <c r="AP262" s="35">
        <f t="shared" si="1806"/>
        <v>2309580.5419999999</v>
      </c>
      <c r="AQ262" s="35">
        <f>AQ92</f>
        <v>4740174.3999999994</v>
      </c>
      <c r="AR262" s="35">
        <f>AR92</f>
        <v>-250718.5</v>
      </c>
      <c r="AS262" s="35">
        <f t="shared" si="1269"/>
        <v>4489455.8999999994</v>
      </c>
      <c r="AT262" s="35">
        <f>AT92</f>
        <v>0</v>
      </c>
      <c r="AU262" s="35">
        <f t="shared" si="1807"/>
        <v>4489455.8999999994</v>
      </c>
      <c r="AV262" s="35">
        <f>AV92</f>
        <v>0</v>
      </c>
      <c r="AW262" s="35">
        <f t="shared" si="1808"/>
        <v>4489455.8999999994</v>
      </c>
      <c r="AX262" s="35">
        <f>AX92</f>
        <v>0</v>
      </c>
      <c r="AY262" s="35">
        <f t="shared" si="1809"/>
        <v>4489455.8999999994</v>
      </c>
      <c r="AZ262" s="35">
        <f>AZ92</f>
        <v>-120158.099</v>
      </c>
      <c r="BA262" s="35">
        <f t="shared" si="1810"/>
        <v>4369297.800999999</v>
      </c>
      <c r="BB262" s="35">
        <f>BB92</f>
        <v>0</v>
      </c>
      <c r="BC262" s="35">
        <f t="shared" si="1811"/>
        <v>4369297.800999999</v>
      </c>
      <c r="BD262" s="35">
        <f>BD92</f>
        <v>0</v>
      </c>
      <c r="BE262" s="35">
        <f t="shared" si="1812"/>
        <v>4369297.800999999</v>
      </c>
      <c r="BF262" s="35">
        <f>BF92</f>
        <v>0</v>
      </c>
      <c r="BG262" s="35">
        <f t="shared" si="1813"/>
        <v>4369297.800999999</v>
      </c>
      <c r="BH262" s="35">
        <f>BH92</f>
        <v>0</v>
      </c>
      <c r="BI262" s="35">
        <f t="shared" si="1814"/>
        <v>4369297.800999999</v>
      </c>
      <c r="BJ262" s="35">
        <f>BJ92</f>
        <v>0</v>
      </c>
      <c r="BK262" s="35">
        <f t="shared" si="1815"/>
        <v>4369297.800999999</v>
      </c>
      <c r="BL262" s="35">
        <f>BL92</f>
        <v>0</v>
      </c>
      <c r="BM262" s="35">
        <f t="shared" si="1816"/>
        <v>4369297.800999999</v>
      </c>
      <c r="BN262" s="35">
        <f>BN92</f>
        <v>0</v>
      </c>
      <c r="BO262" s="35">
        <f t="shared" si="1817"/>
        <v>4369297.800999999</v>
      </c>
      <c r="BP262" s="35">
        <f>BP92</f>
        <v>0</v>
      </c>
      <c r="BQ262" s="35">
        <f t="shared" si="1818"/>
        <v>4369297.800999999</v>
      </c>
      <c r="BR262" s="35">
        <f>BR92</f>
        <v>-1928769.4</v>
      </c>
      <c r="BS262" s="35">
        <f t="shared" si="1819"/>
        <v>2440528.4009999991</v>
      </c>
      <c r="BT262" s="46">
        <f>BT92</f>
        <v>0</v>
      </c>
      <c r="BU262" s="35">
        <f t="shared" si="1820"/>
        <v>2440528.4009999991</v>
      </c>
      <c r="BV262" s="35">
        <f>BV92</f>
        <v>0</v>
      </c>
      <c r="BW262" s="35">
        <f>BW92</f>
        <v>0</v>
      </c>
      <c r="BX262" s="35">
        <f t="shared" si="1284"/>
        <v>0</v>
      </c>
      <c r="BY262" s="35">
        <f>BY92</f>
        <v>0</v>
      </c>
      <c r="BZ262" s="35">
        <f t="shared" si="1821"/>
        <v>0</v>
      </c>
      <c r="CA262" s="35">
        <f>CA92</f>
        <v>0</v>
      </c>
      <c r="CB262" s="35">
        <f t="shared" si="1822"/>
        <v>0</v>
      </c>
      <c r="CC262" s="35">
        <f>CC92</f>
        <v>0</v>
      </c>
      <c r="CD262" s="35">
        <f t="shared" si="1823"/>
        <v>0</v>
      </c>
      <c r="CE262" s="35">
        <f>CE92</f>
        <v>0</v>
      </c>
      <c r="CF262" s="35">
        <f t="shared" si="1824"/>
        <v>0</v>
      </c>
      <c r="CG262" s="35">
        <f>CG92</f>
        <v>0</v>
      </c>
      <c r="CH262" s="35">
        <f t="shared" si="1825"/>
        <v>0</v>
      </c>
      <c r="CI262" s="35">
        <f>CI92</f>
        <v>0</v>
      </c>
      <c r="CJ262" s="35">
        <f t="shared" si="1826"/>
        <v>0</v>
      </c>
      <c r="CK262" s="35">
        <f>CK92</f>
        <v>0</v>
      </c>
      <c r="CL262" s="35">
        <f t="shared" si="1827"/>
        <v>0</v>
      </c>
      <c r="CM262" s="35">
        <f>CM92</f>
        <v>0</v>
      </c>
      <c r="CN262" s="35">
        <f t="shared" si="1828"/>
        <v>0</v>
      </c>
      <c r="CO262" s="35">
        <f>CO92</f>
        <v>0</v>
      </c>
      <c r="CP262" s="35">
        <f t="shared" si="1829"/>
        <v>0</v>
      </c>
      <c r="CQ262" s="35">
        <f>CQ92</f>
        <v>346343.1</v>
      </c>
      <c r="CR262" s="35">
        <f t="shared" si="1830"/>
        <v>346343.1</v>
      </c>
      <c r="CS262" s="46">
        <f>CS92</f>
        <v>0</v>
      </c>
      <c r="CT262" s="35">
        <f t="shared" si="1831"/>
        <v>346343.1</v>
      </c>
      <c r="CU262" s="29"/>
      <c r="CW262" s="11"/>
    </row>
    <row r="263" spans="1:101" x14ac:dyDescent="0.3">
      <c r="A263" s="62"/>
      <c r="B263" s="144" t="s">
        <v>393</v>
      </c>
      <c r="C263" s="14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78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>
        <f>AA20</f>
        <v>13019.334999999999</v>
      </c>
      <c r="AB263" s="35">
        <f t="shared" si="1799"/>
        <v>13019.334999999999</v>
      </c>
      <c r="AC263" s="35">
        <f>AC20</f>
        <v>0</v>
      </c>
      <c r="AD263" s="35">
        <f t="shared" si="1800"/>
        <v>13019.334999999999</v>
      </c>
      <c r="AE263" s="35">
        <f>AE20</f>
        <v>0</v>
      </c>
      <c r="AF263" s="35">
        <f t="shared" si="1801"/>
        <v>13019.334999999999</v>
      </c>
      <c r="AG263" s="35">
        <f>AG20</f>
        <v>0</v>
      </c>
      <c r="AH263" s="35">
        <f t="shared" si="1802"/>
        <v>13019.334999999999</v>
      </c>
      <c r="AI263" s="35">
        <f>AI20</f>
        <v>0</v>
      </c>
      <c r="AJ263" s="35">
        <f t="shared" si="1803"/>
        <v>13019.334999999999</v>
      </c>
      <c r="AK263" s="35">
        <f>AK20</f>
        <v>0</v>
      </c>
      <c r="AL263" s="35">
        <f t="shared" si="1804"/>
        <v>13019.334999999999</v>
      </c>
      <c r="AM263" s="35">
        <f>AM20</f>
        <v>0</v>
      </c>
      <c r="AN263" s="35">
        <f t="shared" si="1805"/>
        <v>13019.334999999999</v>
      </c>
      <c r="AO263" s="46">
        <f>AO20</f>
        <v>33813.606</v>
      </c>
      <c r="AP263" s="35">
        <f t="shared" si="1806"/>
        <v>46832.940999999999</v>
      </c>
      <c r="AQ263" s="35"/>
      <c r="AR263" s="35"/>
      <c r="AS263" s="35"/>
      <c r="AT263" s="35"/>
      <c r="AU263" s="35"/>
      <c r="AV263" s="35"/>
      <c r="AW263" s="35"/>
      <c r="AX263" s="35"/>
      <c r="AY263" s="35"/>
      <c r="AZ263" s="35"/>
      <c r="BA263" s="35"/>
      <c r="BB263" s="35"/>
      <c r="BC263" s="35"/>
      <c r="BD263" s="35"/>
      <c r="BE263" s="35"/>
      <c r="BF263" s="35"/>
      <c r="BG263" s="35"/>
      <c r="BH263" s="35">
        <f>BH20</f>
        <v>0</v>
      </c>
      <c r="BI263" s="35">
        <f t="shared" si="1814"/>
        <v>0</v>
      </c>
      <c r="BJ263" s="35">
        <f>BJ20</f>
        <v>0</v>
      </c>
      <c r="BK263" s="35">
        <f t="shared" si="1815"/>
        <v>0</v>
      </c>
      <c r="BL263" s="35">
        <f>BL20</f>
        <v>0</v>
      </c>
      <c r="BM263" s="35">
        <f t="shared" si="1816"/>
        <v>0</v>
      </c>
      <c r="BN263" s="35">
        <f>BN20</f>
        <v>0</v>
      </c>
      <c r="BO263" s="35">
        <f t="shared" si="1817"/>
        <v>0</v>
      </c>
      <c r="BP263" s="35">
        <f>BP20</f>
        <v>0</v>
      </c>
      <c r="BQ263" s="35">
        <f t="shared" si="1818"/>
        <v>0</v>
      </c>
      <c r="BR263" s="35">
        <f>BR20</f>
        <v>0</v>
      </c>
      <c r="BS263" s="35">
        <f t="shared" si="1819"/>
        <v>0</v>
      </c>
      <c r="BT263" s="46">
        <f>BT20</f>
        <v>0</v>
      </c>
      <c r="BU263" s="35">
        <f t="shared" si="1820"/>
        <v>0</v>
      </c>
      <c r="BV263" s="35"/>
      <c r="BW263" s="35"/>
      <c r="BX263" s="35"/>
      <c r="BY263" s="35"/>
      <c r="BZ263" s="35"/>
      <c r="CA263" s="35"/>
      <c r="CB263" s="35"/>
      <c r="CC263" s="35"/>
      <c r="CD263" s="35"/>
      <c r="CE263" s="35"/>
      <c r="CF263" s="35"/>
      <c r="CG263" s="35"/>
      <c r="CH263" s="35"/>
      <c r="CI263" s="35"/>
      <c r="CJ263" s="35"/>
      <c r="CK263" s="35">
        <f>CK20</f>
        <v>0</v>
      </c>
      <c r="CL263" s="35">
        <f t="shared" si="1827"/>
        <v>0</v>
      </c>
      <c r="CM263" s="35">
        <f>CM20</f>
        <v>0</v>
      </c>
      <c r="CN263" s="35">
        <f t="shared" si="1828"/>
        <v>0</v>
      </c>
      <c r="CO263" s="35">
        <f>CO20</f>
        <v>0</v>
      </c>
      <c r="CP263" s="35">
        <f t="shared" si="1829"/>
        <v>0</v>
      </c>
      <c r="CQ263" s="35">
        <f>CQ20</f>
        <v>0</v>
      </c>
      <c r="CR263" s="35">
        <f t="shared" si="1830"/>
        <v>0</v>
      </c>
      <c r="CS263" s="46">
        <f>CS20</f>
        <v>0</v>
      </c>
      <c r="CT263" s="35">
        <f t="shared" si="1831"/>
        <v>0</v>
      </c>
      <c r="CU263" s="29"/>
      <c r="CW263" s="11"/>
    </row>
    <row r="264" spans="1:101" x14ac:dyDescent="0.3">
      <c r="A264" s="62"/>
      <c r="B264" s="144" t="s">
        <v>10</v>
      </c>
      <c r="C264" s="14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78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  <c r="AN264" s="35"/>
      <c r="AO264" s="46"/>
      <c r="AP264" s="35"/>
      <c r="AQ264" s="46">
        <f t="shared" ref="AQ264:BW264" si="1832">AQ257-AQ259-AQ260-AQ261-AQ262</f>
        <v>3736867.6999999983</v>
      </c>
      <c r="AR264" s="35">
        <f t="shared" si="1832"/>
        <v>-176232.41000000003</v>
      </c>
      <c r="AS264" s="35"/>
      <c r="AT264" s="35"/>
      <c r="AU264" s="35"/>
      <c r="AV264" s="35"/>
      <c r="AW264" s="35"/>
      <c r="AX264" s="35"/>
      <c r="AY264" s="35"/>
      <c r="AZ264" s="35"/>
      <c r="BA264" s="35"/>
      <c r="BB264" s="35"/>
      <c r="BC264" s="35"/>
      <c r="BD264" s="35"/>
      <c r="BE264" s="35"/>
      <c r="BF264" s="35"/>
      <c r="BG264" s="35"/>
      <c r="BH264" s="35"/>
      <c r="BI264" s="35"/>
      <c r="BJ264" s="35"/>
      <c r="BK264" s="35"/>
      <c r="BL264" s="35"/>
      <c r="BM264" s="35"/>
      <c r="BN264" s="35"/>
      <c r="BO264" s="35"/>
      <c r="BP264" s="35"/>
      <c r="BQ264" s="35"/>
      <c r="BR264" s="35"/>
      <c r="BS264" s="35"/>
      <c r="BT264" s="46"/>
      <c r="BU264" s="35"/>
      <c r="BV264" s="46">
        <f t="shared" si="1832"/>
        <v>2630132.4000000004</v>
      </c>
      <c r="BW264" s="35">
        <f t="shared" si="1832"/>
        <v>50756.650000000023</v>
      </c>
      <c r="BX264" s="35"/>
      <c r="BY264" s="35"/>
      <c r="BZ264" s="35"/>
      <c r="CA264" s="35"/>
      <c r="CB264" s="35"/>
      <c r="CC264" s="35"/>
      <c r="CD264" s="35"/>
      <c r="CE264" s="35"/>
      <c r="CF264" s="35"/>
      <c r="CG264" s="35"/>
      <c r="CH264" s="35"/>
      <c r="CI264" s="35"/>
      <c r="CJ264" s="35"/>
      <c r="CK264" s="35"/>
      <c r="CL264" s="35"/>
      <c r="CM264" s="35"/>
      <c r="CN264" s="35"/>
      <c r="CO264" s="35"/>
      <c r="CP264" s="35"/>
      <c r="CQ264" s="35"/>
      <c r="CR264" s="35"/>
      <c r="CS264" s="46"/>
      <c r="CT264" s="35"/>
      <c r="CU264" s="29"/>
      <c r="CW264" s="11"/>
    </row>
    <row r="265" spans="1:101" x14ac:dyDescent="0.3">
      <c r="A265" s="62"/>
      <c r="B265" s="144" t="s">
        <v>14</v>
      </c>
      <c r="C265" s="145"/>
      <c r="D265" s="35">
        <f>D93+D95+D96+D98+D100+D101+D102+D104+D105+D107+D108+D21+D22+D23+D25+D30+D39+D45+D50+D51+D52+D53+D54+D58+D63+D75+D77+D79+D81+D110+D153+D218+D225+D232+D233+D234+D235+D239+D116+D155+D240+D241+D242+D243+D244+D245+D246+D247+D248+D249+D228</f>
        <v>2342969.5999999996</v>
      </c>
      <c r="E265" s="35">
        <f>E93+E95+E96+E98+E100+E101+E102+E104+E105+E107+E108+E21+E22+E23+E25+E30+E39+E45+E50+E51+E52+E53+E54+E58+E63+E75+E77+E79+E81+E110+E153+E218+E225+E232+E233+E234+E235+E239+E116+E155+E240+E241+E242+E243+E244+E245+E246+E247+E248+E249+E228+E250+E129+E126</f>
        <v>56204.829000000012</v>
      </c>
      <c r="F265" s="35">
        <f t="shared" si="1250"/>
        <v>2399174.4289999995</v>
      </c>
      <c r="G265" s="35">
        <f>G93+G95+G96+G98+G100+G101+G102+G104+G105+G107+G108+G21+G22+G23+G25+G30+G39+G45+G50+G51+G52+G53+G54+G58+G63+G75+G77+G79+G81+G110+G153+G218+G225+G232+G233+G234+G235+G239+G116+G155+G240+G241+G242+G243+G244+G245+G246+G247+G248+G249+G228+G250+G129+G126+G251+G252+G82+G236</f>
        <v>89711.838999999978</v>
      </c>
      <c r="H265" s="35">
        <f t="shared" ref="H265:H272" si="1833">F265+G265</f>
        <v>2488886.2679999997</v>
      </c>
      <c r="I265" s="35">
        <f>I93+I95+I96+I98+I100+I101+I102+I104+I105+I107+I108+I21+I22+I23+I25+I30+I39+I45+I50+I51+I52+I53+I54+I58+I63+I75+I77+I79+I81+I110+I153+I218+I225+I232+I233+I234+I235+I239+I116+I155+I240+I241+I242+I243+I244+I245+I246+I247+I248+I249+I228+I250+I129+I126+I251+I252+I82+I236</f>
        <v>-2673.2209999999995</v>
      </c>
      <c r="J265" s="35">
        <f t="shared" ref="J265:J272" si="1834">H265+I265</f>
        <v>2486213.0469999998</v>
      </c>
      <c r="K265" s="35">
        <f>K93+K95+K96+K98+K100+K101+K102+K104+K105+K107+K108+K21+K22+K23+K25+K30+K39+K45+K50+K51+K52+K53+K54+K58+K63+K75+K77+K79+K81+K110+K153+K218+K225+K232+K233+K234+K235+K239+K116+K155+K240+K241+K242+K243+K244+K245+K246+K247+K248+K249+K228+K250+K129+K126+K251+K252+K82+K236</f>
        <v>-8668.4629999999997</v>
      </c>
      <c r="L265" s="35">
        <f t="shared" ref="L265:L272" si="1835">J265+K265</f>
        <v>2477544.5839999998</v>
      </c>
      <c r="M265" s="35">
        <f>M93+M95+M96+M98+M100+M101+M102+M104+M105+M107+M108+M21+M22+M23+M25+M30+M39+M45+M50+M51+M52+M53+M54+M58+M63+M75+M77+M79+M81+M110+M153+M218+M225+M232+M233+M234+M235+M239+M116+M155+M240+M241+M242+M243+M244+M245+M246+M247+M248+M249+M228+M250+M129+M126+M251+M252+M82+M236</f>
        <v>0</v>
      </c>
      <c r="N265" s="35">
        <f t="shared" ref="N265:N272" si="1836">L265+M265</f>
        <v>2477544.5839999998</v>
      </c>
      <c r="O265" s="78">
        <f>O93+O95+O96+O98+O100+O101+O102+O104+O105+O107+O108+O21+O22+O23+O25+O30+O39+O45+O50+O51+O52+O53+O54+O58+O63+O75+O77+O79+O81+O110+O153+O218+O225+O232+O233+O234+O235+O239+O116+O155+O240+O241+O242+O243+O244+O245+O246+O247+O248+O249+O228+O250+O129+O126+O251+O252+O82+O236+O83+O84</f>
        <v>17163.097999999998</v>
      </c>
      <c r="P265" s="35">
        <f t="shared" ref="P265:P272" si="1837">N265+O265</f>
        <v>2494707.682</v>
      </c>
      <c r="Q265" s="35">
        <f>Q93+Q95+Q96+Q98+Q100+Q101+Q102+Q104+Q105+Q107+Q108+Q21+Q22+Q23+Q25+Q30+Q39+Q45+Q50+Q51+Q52+Q53+Q54+Q58+Q63+Q75+Q77+Q79+Q81+Q110+Q153+Q218+Q225+Q232+Q233+Q234+Q235+Q239+Q116+Q155+Q240+Q241+Q242+Q243+Q244+Q245+Q246+Q247+Q248+Q249+Q228+Q250+Q129+Q126+Q251+Q252+Q82+Q236+Q83+Q84</f>
        <v>0</v>
      </c>
      <c r="R265" s="35">
        <f t="shared" ref="R265:R272" si="1838">P265+Q265</f>
        <v>2494707.682</v>
      </c>
      <c r="S265" s="35">
        <f>S93+S95+S96+S98+S100+S101+S102+S104+S105+S107+S108+S21+S22+S23+S25+S30+S39+S45+S50+S51+S52+S53+S54+S58+S63+S75+S77+S79+S81+S110+S153+S218+S225+S232+S233+S234+S235+S239+S116+S155+S240+S241+S242+S243+S244+S245+S246+S247+S248+S249+S228+S250+S129+S126+S251+S252+S82+S236+S83+S84+S85+S86</f>
        <v>-11066.675000000003</v>
      </c>
      <c r="T265" s="35">
        <f t="shared" ref="T265:T272" si="1839">R265+S265</f>
        <v>2483641.0070000002</v>
      </c>
      <c r="U265" s="35">
        <f>U93+U95+U96+U98+U100+U101+U102+U104+U105+U107+U108+U21+U22+U23+U25+U30+U39+U45+U50+U51+U52+U53+U54+U58+U63+U75+U77+U79+U81+U110+U153+U218+U225+U232+U233+U234+U235+U239+U116+U155+U240+U241+U242+U243+U244+U245+U246+U247+U248+U249+U228+U250+U129+U126+U251+U252+U82+U236+U83+U84+U85+U86</f>
        <v>0</v>
      </c>
      <c r="V265" s="35">
        <f t="shared" ref="V265:V272" si="1840">T265+U265</f>
        <v>2483641.0070000002</v>
      </c>
      <c r="W265" s="35">
        <f>W93+W95+W96+W98+W100+W101+W102+W104+W105+W107+W108+W21+W22+W23+W25+W30+W39+W45+W50+W51+W52+W53+W54+W58+W63+W75+W77+W79+W81+W110+W153+W218+W225+W232+W233+W234+W235+W239+W116+W155+W240+W241+W242+W243+W244+W245+W246+W247+W248+W249+W228+W250+W129+W126+W251+W252+W82+W236+W83+W84+W85+W86+W255+W256</f>
        <v>12709.558999999999</v>
      </c>
      <c r="X265" s="35">
        <f t="shared" ref="X265:X273" si="1841">V265+W265</f>
        <v>2496350.5660000001</v>
      </c>
      <c r="Y265" s="35">
        <f>Y93+Y95+Y96+Y98+Y100+Y101+Y102+Y104+Y105+Y107+Y108+Y21+Y22+Y23+Y25+Y30+Y39+Y45+Y50+Y51+Y52+Y53+Y54+Y58+Y63+Y75+Y77+Y79+Y81+Y110+Y153+Y218+Y225+Y232+Y233+Y234+Y235+Y239+Y116+Y155+Y240+Y241+Y242+Y243+Y244+Y245+Y246+Y247+Y248+Y249+Y228+Y250+Y129+Y126+Y251+Y252+Y82+Y236+Y83+Y84+Y85+Y86+Y255+Y256</f>
        <v>-19346.514999999999</v>
      </c>
      <c r="Z265" s="35">
        <f t="shared" ref="Z265:Z273" si="1842">X265+Y265</f>
        <v>2477004.051</v>
      </c>
      <c r="AA265" s="35">
        <f>AA93+AA95+AA96+AA98+AA100+AA101+AA102+AA104+AA105+AA107+AA108+AA21+AA22+AA23+AA25+AA30+AA39+AA45+AA50+AA51+AA52+AA53+AA54+AA58+AA63+AA75+AA77+AA79+AA81+AA110+AA153+AA218+AA225+AA232+AA233+AA234+AA235+AA239+AA116+AA155+AA240+AA241+AA242+AA243+AA244+AA245+AA246+AA247+AA248+AA249+AA228+AA250+AA129+AA126+AA251+AA252+AA82+AA236+AA83+AA84+AA85+AA86+AA255+AA256+AA237+AA132</f>
        <v>-108226.46099999998</v>
      </c>
      <c r="AB265" s="35">
        <f t="shared" ref="AB265:AB273" si="1843">Z265+AA265</f>
        <v>2368777.59</v>
      </c>
      <c r="AC265" s="35">
        <f>AC93+AC95+AC96+AC98+AC100+AC101+AC102+AC104+AC105+AC107+AC108+AC21+AC22+AC23+AC25+AC30+AC39+AC45+AC50+AC51+AC52+AC53+AC54+AC58+AC63+AC75+AC77+AC79+AC81+AC110+AC153+AC218+AC225+AC232+AC233+AC234+AC235+AC239+AC116+AC155+AC240+AC241+AC242+AC243+AC244+AC245+AC246+AC247+AC248+AC249+AC228+AC250+AC129+AC126+AC251+AC252+AC82+AC236+AC83+AC84+AC85+AC86+AC255+AC256+AC237+AC132+AC133</f>
        <v>18949.007999999998</v>
      </c>
      <c r="AD265" s="35">
        <f t="shared" ref="AD265:AD273" si="1844">AB265+AC265</f>
        <v>2387726.5979999998</v>
      </c>
      <c r="AE265" s="35">
        <f>AE93+AE95+AE96+AE98+AE100+AE101+AE102+AE104+AE105+AE107+AE108+AE21+AE22+AE23+AE25+AE30+AE39+AE45+AE50+AE51+AE52+AE53+AE54+AE58+AE63+AE75+AE77+AE79+AE81+AE110+AE153+AE218+AE225+AE232+AE233+AE234+AE235+AE239+AE116+AE155+AE240+AE241+AE242+AE243+AE244+AE245+AE246+AE247+AE248+AE249+AE228+AE250+AE129+AE126+AE251+AE252+AE82+AE236+AE83+AE84+AE85+AE86+AE255+AE256+AE237+AE132+AE133</f>
        <v>-19496.538</v>
      </c>
      <c r="AF265" s="35">
        <f t="shared" ref="AF265:AF273" si="1845">AD265+AE265</f>
        <v>2368230.0599999996</v>
      </c>
      <c r="AG265" s="35">
        <f>AG93+AG95+AG96+AG98+AG100+AG101+AG102+AG104+AG105+AG107+AG108+AG21+AG22+AG23+AG25+AG30+AG39+AG45+AG50+AG51+AG52+AG53+AG54+AG58+AG63+AG75+AG77+AG79+AG81+AG110+AG153+AG218+AG225+AG232+AG233+AG234+AG235+AG239+AG116+AG155+AG240+AG241+AG242+AG243+AG244+AG245+AG246+AG247+AG248+AG249+AG228+AG250+AG129+AG126+AG251+AG252+AG82+AG236+AG83+AG84+AG85+AG86+AG255+AG256+AG237+AG132+AG133</f>
        <v>0</v>
      </c>
      <c r="AH265" s="35">
        <f t="shared" ref="AH265:AH273" si="1846">AF265+AG265</f>
        <v>2368230.0599999996</v>
      </c>
      <c r="AI265" s="35">
        <f>AI93+AI95+AI96+AI98+AI100+AI101+AI102+AI104+AI105+AI107+AI108+AI21+AI22+AI23+AI25+AI30+AI39+AI45+AI50+AI51+AI52+AI53+AI54+AI58+AI63+AI75+AI77+AI79+AI81+AI110+AI153+AI218+AI225+AI232+AI233+AI234+AI235+AI239+AI116+AI155+AI240+AI241+AI242+AI243+AI244+AI245+AI246+AI247+AI248+AI249+AI228+AI250+AI129+AI126+AI251+AI252+AI82+AI236+AI83+AI84+AI85+AI86+AI255+AI256+AI237+AI132+AI133</f>
        <v>4633.6310000000012</v>
      </c>
      <c r="AJ265" s="35">
        <f t="shared" ref="AJ265:AJ273" si="1847">AH265+AI265</f>
        <v>2372863.6909999996</v>
      </c>
      <c r="AK265" s="35">
        <f>AK93+AK95+AK96+AK98+AK100+AK101+AK102+AK104+AK105+AK107+AK108+AK21+AK22+AK23+AK25+AK30+AK39+AK45+AK50+AK51+AK52+AK53+AK54+AK58+AK63+AK75+AK77+AK79+AK81+AK110+AK153+AK218+AK225+AK232+AK233+AK234+AK235+AK239+AK116+AK155+AK240+AK241+AK242+AK243+AK244+AK245+AK246+AK247+AK248+AK249+AK228+AK250+AK129+AK126+AK251+AK252+AK82+AK236+AK83+AK84+AK85+AK86+AK255+AK256+AK237+AK132+AK133</f>
        <v>0</v>
      </c>
      <c r="AL265" s="35">
        <f t="shared" ref="AL265:AL273" si="1848">AJ265+AK265</f>
        <v>2372863.6909999996</v>
      </c>
      <c r="AM265" s="35">
        <f>AM93+AM95+AM96+AM98+AM100+AM101+AM102+AM104+AM105+AM107+AM108+AM21+AM22+AM23+AM25+AM30+AM39+AM45+AM50+AM51+AM52+AM53+AM54+AM58+AM63+AM75+AM77+AM79+AM81+AM110+AM153+AM218+AM225+AM232+AM233+AM234+AM235+AM239+AM116+AM155+AM240+AM241+AM242+AM243+AM244+AM245+AM246+AM247+AM248+AM249+AM228+AM250+AM129+AM126+AM251+AM252+AM82+AM236+AM83+AM84+AM85+AM86+AM255+AM256+AM237+AM132+AM133</f>
        <v>108801.874</v>
      </c>
      <c r="AN265" s="35">
        <f t="shared" ref="AN265:AN273" si="1849">AL265+AM265</f>
        <v>2481665.5649999995</v>
      </c>
      <c r="AO265" s="46">
        <f>AO93+AO95+AO96+AO98+AO100+AO101+AO102+AO104+AO105+AO107+AO108+AO21+AO22+AO23+AO25+AO30+AO39+AO45+AO50+AO51+AO52+AO53+AO54+AO58+AO63+AO75+AO77+AO79+AO81+AO110+AO153+AO218+AO225+AO232+AO233+AO234+AO235+AO239+AO116+AO155+AO240+AO241+AO242+AO243+AO244+AO245+AO246+AO247+AO248+AO249+AO228+AO250+AO129+AO126+AO251+AO252+AO82+AO236+AO83+AO84+AO85+AO86+AO255+AO256+AO237+AO132+AO133</f>
        <v>-1758.559</v>
      </c>
      <c r="AP265" s="35">
        <f t="shared" ref="AP265:AP273" si="1850">AN265+AO265</f>
        <v>2479907.0059999996</v>
      </c>
      <c r="AQ265" s="35">
        <f>AQ93+AQ95+AQ96+AQ98+AQ100+AQ101+AQ102+AQ104+AQ105+AQ107+AQ108+AQ21+AQ22+AQ23+AQ25+AQ30+AQ39+AQ45+AQ50+AQ51+AQ52+AQ53+AQ54+AQ58+AQ63+AQ75+AQ77+AQ79+AQ81+AQ110+AQ153+AQ218+AQ225+AQ232+AQ233+AQ234+AQ235+AQ239+AQ116+AQ155+AQ240+AQ241+AQ242+AQ243+AQ244+AQ245+AQ246+AQ247+AQ248+AQ249+AQ228+AQ250+AQ129+AQ126</f>
        <v>3170945.1999999993</v>
      </c>
      <c r="AR265" s="35">
        <f>AR93+AR95+AR96+AR98+AR100+AR101+AR102+AR104+AR105+AR107+AR108+AR21+AR22+AR23+AR25+AR30+AR39+AR45+AR50+AR51+AR52+AR53+AR54+AR58+AR63+AR75+AR77+AR79+AR81+AR110+AR153+AR218+AR225+AR232+AR233+AR234+AR235+AR239+AR116+AR155+AR240+AR241+AR242+AR243+AR244+AR245+AR246+AR247+AR248+AR249+AR228+AR250+AR129+AR126</f>
        <v>1950964.39</v>
      </c>
      <c r="AS265" s="35">
        <f t="shared" si="1269"/>
        <v>5121909.5899999989</v>
      </c>
      <c r="AT265" s="35">
        <f>AT93+AT95+AT96+AT98+AT100+AT101+AT102+AT104+AT105+AT107+AT108+AT21+AT22+AT23+AT25+AT30+AT39+AT45+AT50+AT51+AT52+AT53+AT54+AT58+AT63+AT75+AT77+AT79+AT81+AT110+AT153+AT218+AT225+AT232+AT233+AT234+AT235+AT239+AT116+AT155+AT240+AT241+AT242+AT243+AT244+AT245+AT246+AT247+AT248+AT249+AT228+AT250+AT129+AT126+AT251+AT252+AT82+AT236</f>
        <v>106538.943</v>
      </c>
      <c r="AU265" s="35">
        <f t="shared" ref="AU265:AU272" si="1851">AS265+AT265</f>
        <v>5228448.5329999989</v>
      </c>
      <c r="AV265" s="35">
        <f>AV93+AV95+AV96+AV98+AV100+AV101+AV102+AV104+AV105+AV107+AV108+AV21+AV22+AV23+AV25+AV30+AV39+AV45+AV50+AV51+AV52+AV53+AV54+AV58+AV63+AV75+AV77+AV79+AV81+AV110+AV153+AV218+AV225+AV232+AV233+AV234+AV235+AV239+AV116+AV155+AV240+AV241+AV242+AV243+AV244+AV245+AV246+AV247+AV248+AV249+AV228+AV250+AV129+AV126+AV251+AV252+AV82+AV236</f>
        <v>0</v>
      </c>
      <c r="AW265" s="35">
        <f t="shared" ref="AW265:AW272" si="1852">AU265+AV265</f>
        <v>5228448.5329999989</v>
      </c>
      <c r="AX265" s="35">
        <f>AX93+AX95+AX96+AX98+AX100+AX101+AX102+AX104+AX105+AX107+AX108+AX21+AX22+AX23+AX25+AX30+AX39+AX45+AX50+AX51+AX52+AX53+AX54+AX58+AX63+AX75+AX77+AX79+AX81+AX110+AX153+AX218+AX225+AX232+AX233+AX234+AX235+AX239+AX116+AX155+AX240+AX241+AX242+AX243+AX244+AX245+AX246+AX247+AX248+AX249+AX228+AX250+AX129+AX126+AX251+AX252+AX82+AX236</f>
        <v>0</v>
      </c>
      <c r="AY265" s="35">
        <f t="shared" ref="AY265:AY272" si="1853">AW265+AX265</f>
        <v>5228448.5329999989</v>
      </c>
      <c r="AZ265" s="35">
        <f>AZ93+AZ95+AZ96+AZ98+AZ100+AZ101+AZ102+AZ104+AZ105+AZ107+AZ108+AZ21+AZ22+AZ23+AZ25+AZ30+AZ39+AZ45+AZ50+AZ51+AZ52+AZ53+AZ54+AZ58+AZ63+AZ75+AZ77+AZ79+AZ81+AZ110+AZ153+AZ218+AZ225+AZ232+AZ233+AZ234+AZ235+AZ239+AZ116+AZ155+AZ240+AZ241+AZ242+AZ243+AZ244+AZ245+AZ246+AZ247+AZ248+AZ249+AZ228+AZ250+AZ129+AZ126+AZ251+AZ252+AZ82+AZ236+AZ83+AZ84</f>
        <v>0</v>
      </c>
      <c r="BA265" s="35">
        <f t="shared" ref="BA265:BA272" si="1854">AY265+AZ265</f>
        <v>5228448.5329999989</v>
      </c>
      <c r="BB265" s="35">
        <f>BB93+BB95+BB96+BB98+BB100+BB101+BB102+BB104+BB105+BB107+BB108+BB21+BB22+BB23+BB25+BB30+BB39+BB45+BB50+BB51+BB52+BB53+BB54+BB58+BB63+BB75+BB77+BB79+BB81+BB110+BB153+BB218+BB225+BB232+BB233+BB234+BB235+BB239+BB116+BB155+BB240+BB241+BB242+BB243+BB244+BB245+BB246+BB247+BB248+BB249+BB228+BB250+BB129+BB126+BB251+BB252+BB82+BB236+BB83+BB84+BB85+BB86</f>
        <v>-186318.69099999999</v>
      </c>
      <c r="BC265" s="35">
        <f t="shared" ref="BC265:BC272" si="1855">BA265+BB265</f>
        <v>5042129.8419999992</v>
      </c>
      <c r="BD265" s="35">
        <f>BD93+BD95+BD96+BD98+BD100+BD101+BD102+BD104+BD105+BD107+BD108+BD21+BD22+BD23+BD25+BD30+BD39+BD45+BD50+BD51+BD52+BD53+BD54+BD58+BD63+BD75+BD77+BD79+BD81+BD110+BD153+BD218+BD225+BD232+BD233+BD234+BD235+BD239+BD116+BD155+BD240+BD241+BD242+BD243+BD244+BD245+BD246+BD247+BD248+BD249+BD228+BD250+BD129+BD126+BD251+BD252+BD82+BD236+BD83+BD84+BD85+BD86+BD255+BD256</f>
        <v>-5084.1719999999987</v>
      </c>
      <c r="BE265" s="35">
        <f t="shared" ref="BE265:BE273" si="1856">BC265+BD265</f>
        <v>5037045.669999999</v>
      </c>
      <c r="BF265" s="35">
        <f>BF93+BF95+BF96+BF98+BF100+BF101+BF102+BF104+BF105+BF107+BF108+BF21+BF22+BF23+BF25+BF30+BF39+BF45+BF50+BF51+BF52+BF53+BF54+BF58+BF63+BF75+BF77+BF79+BF81+BF110+BF153+BF218+BF225+BF232+BF233+BF234+BF235+BF239+BF116+BF155+BF240+BF241+BF242+BF243+BF244+BF245+BF246+BF247+BF248+BF249+BF228+BF250+BF129+BF126+BF251+BF252+BF82+BF236+BF83+BF84+BF85+BF86+BF255+BF256</f>
        <v>19203.5</v>
      </c>
      <c r="BG265" s="35">
        <f t="shared" ref="BG265:BG273" si="1857">BE265+BF265</f>
        <v>5056249.169999999</v>
      </c>
      <c r="BH265" s="35">
        <f>BH93+BH95+BH96+BH98+BH100+BH101+BH102+BH104+BH105+BH107+BH108+BH21+BH22+BH23+BH25+BH30+BH39+BH45+BH50+BH51+BH52+BH53+BH54+BH58+BH63+BH75+BH77+BH79+BH81+BH110+BH153+BH218+BH225+BH232+BH233+BH234+BH235+BH239+BH116+BH155+BH240+BH241+BH242+BH243+BH244+BH245+BH246+BH247+BH248+BH249+BH228+BH250+BH129+BH126+BH251+BH252+BH82+BH236+BH83+BH84+BH85+BH86+BH255+BH256+BH237+BH132</f>
        <v>-223756.6069999999</v>
      </c>
      <c r="BI265" s="35">
        <f t="shared" ref="BI265:BI273" si="1858">BG265+BH265</f>
        <v>4832492.5629999992</v>
      </c>
      <c r="BJ265" s="35">
        <f>BJ93+BJ95+BJ96+BJ98+BJ100+BJ101+BJ102+BJ104+BJ105+BJ107+BJ108+BJ21+BJ22+BJ23+BJ25+BJ30+BJ39+BJ45+BJ50+BJ51+BJ52+BJ53+BJ54+BJ58+BJ63+BJ75+BJ77+BJ79+BJ81+BJ110+BJ153+BJ218+BJ225+BJ232+BJ233+BJ234+BJ235+BJ239+BJ116+BJ155+BJ240+BJ241+BJ242+BJ243+BJ244+BJ245+BJ246+BJ247+BJ248+BJ249+BJ228+BJ250+BJ129+BJ126+BJ251+BJ252+BJ82+BJ236+BJ83+BJ84+BJ85+BJ86+BJ255+BJ256+BJ237+BJ132+BJ133</f>
        <v>169746.72200000001</v>
      </c>
      <c r="BK265" s="35">
        <f t="shared" ref="BK265:BK273" si="1859">BI265+BJ265</f>
        <v>5002239.2849999992</v>
      </c>
      <c r="BL265" s="35">
        <f>BL93+BL95+BL96+BL98+BL100+BL101+BL102+BL104+BL105+BL107+BL108+BL21+BL22+BL23+BL25+BL30+BL39+BL45+BL50+BL51+BL52+BL53+BL54+BL58+BL63+BL75+BL77+BL79+BL81+BL110+BL153+BL218+BL225+BL232+BL233+BL234+BL235+BL239+BL116+BL155+BL240+BL241+BL242+BL243+BL244+BL245+BL246+BL247+BL248+BL249+BL228+BL250+BL129+BL126+BL251+BL252+BL82+BL236+BL83+BL84+BL85+BL86+BL255+BL256+BL237+BL132+BL133</f>
        <v>-130510.57699999999</v>
      </c>
      <c r="BM265" s="35">
        <f t="shared" ref="BM265:BM273" si="1860">BK265+BL265</f>
        <v>4871728.7079999996</v>
      </c>
      <c r="BN265" s="35">
        <f>BN93+BN95+BN96+BN98+BN100+BN101+BN102+BN104+BN105+BN107+BN108+BN21+BN22+BN23+BN25+BN30+BN39+BN45+BN50+BN51+BN52+BN53+BN54+BN58+BN63+BN75+BN77+BN79+BN81+BN110+BN153+BN218+BN225+BN232+BN233+BN234+BN235+BN239+BN116+BN155+BN240+BN241+BN242+BN243+BN244+BN245+BN246+BN247+BN248+BN249+BN228+BN250+BN129+BN126+BN251+BN252+BN82+BN236+BN83+BN84+BN85+BN86+BN255+BN256+BN237+BN132+BN133</f>
        <v>0</v>
      </c>
      <c r="BO265" s="35">
        <f t="shared" ref="BO265:BO273" si="1861">BM265+BN265</f>
        <v>4871728.7079999996</v>
      </c>
      <c r="BP265" s="35">
        <f>BP93+BP95+BP96+BP98+BP100+BP101+BP102+BP104+BP105+BP107+BP108+BP21+BP22+BP23+BP25+BP30+BP39+BP45+BP50+BP51+BP52+BP53+BP54+BP58+BP63+BP75+BP77+BP79+BP81+BP110+BP153+BP218+BP225+BP232+BP233+BP234+BP235+BP239+BP116+BP155+BP240+BP241+BP242+BP243+BP244+BP245+BP246+BP247+BP248+BP249+BP228+BP250+BP129+BP126+BP251+BP252+BP82+BP236+BP83+BP84+BP85+BP86+BP255+BP256+BP237+BP132+BP133</f>
        <v>0</v>
      </c>
      <c r="BQ265" s="35">
        <f t="shared" ref="BQ265:BQ273" si="1862">BO265+BP265</f>
        <v>4871728.7079999996</v>
      </c>
      <c r="BR265" s="35">
        <f>BR93+BR95+BR96+BR98+BR100+BR101+BR102+BR104+BR105+BR107+BR108+BR21+BR22+BR23+BR25+BR30+BR39+BR45+BR50+BR51+BR52+BR53+BR54+BR58+BR63+BR75+BR77+BR79+BR81+BR110+BR153+BR218+BR225+BR232+BR233+BR234+BR235+BR239+BR116+BR155+BR240+BR241+BR242+BR243+BR244+BR245+BR246+BR247+BR248+BR249+BR228+BR250+BR129+BR126+BR251+BR252+BR82+BR236+BR83+BR84+BR85+BR86+BR255+BR256+BR237+BR132+BR133</f>
        <v>489038.60000000003</v>
      </c>
      <c r="BS265" s="35">
        <f t="shared" ref="BS265:BS273" si="1863">BQ265+BR265</f>
        <v>5360767.3079999993</v>
      </c>
      <c r="BT265" s="46">
        <f>BT93+BT95+BT96+BT98+BT100+BT101+BT102+BT104+BT105+BT107+BT108+BT21+BT22+BT23+BT25+BT30+BT39+BT45+BT50+BT51+BT52+BT53+BT54+BT58+BT63+BT75+BT77+BT79+BT81+BT110+BT153+BT218+BT225+BT232+BT233+BT234+BT235+BT239+BT116+BT155+BT240+BT241+BT242+BT243+BT244+BT245+BT246+BT247+BT248+BT249+BT228+BT250+BT129+BT126+BT251+BT252+BT82+BT236+BT83+BT84+BT85+BT86+BT255+BT256+BT237+BT132+BT133</f>
        <v>0</v>
      </c>
      <c r="BU265" s="35">
        <f t="shared" ref="BU265:BU273" si="1864">BS265+BT265</f>
        <v>5360767.3079999993</v>
      </c>
      <c r="BV265" s="35">
        <f>BV93+BV95+BV96+BV98+BV100+BV101+BV102+BV104+BV105+BV107+BV108+BV21+BV22+BV23+BV25+BV30+BV39+BV45+BV50+BV51+BV52+BV53+BV54+BV58+BV63+BV75+BV77+BV79+BV81+BV110+BV153+BV218+BV225+BV232+BV233+BV234+BV235+BV239+BV116+BV155+BV240+BV241+BV242+BV243+BV244+BV245+BV246+BV247+BV248+BV249+BV228+BV250+BV129+BV126</f>
        <v>1459698.1</v>
      </c>
      <c r="BW265" s="35">
        <f>BW93+BW95+BW96+BW98+BW100+BW101+BW102+BW104+BW105+BW107+BW108+BW21+BW22+BW23+BW25+BW30+BW39+BW45+BW50+BW51+BW52+BW53+BW54+BW58+BW63+BW75+BW77+BW79+BW81+BW110+BW153+BW218+BW225+BW232+BW233+BW234+BW235+BW239+BW116+BW155+BW240+BW241+BW242+BW243+BW244+BW245+BW246+BW247+BW248+BW249+BW228+BW250+BW129+BW126</f>
        <v>50756.650000000023</v>
      </c>
      <c r="BX265" s="35">
        <f t="shared" si="1284"/>
        <v>1510454.75</v>
      </c>
      <c r="BY265" s="35">
        <f>BY93+BY95+BY96+BY98+BY100+BY101+BY102+BY104+BY105+BY107+BY108+BY21+BY22+BY23+BY25+BY30+BY39+BY45+BY50+BY51+BY52+BY53+BY54+BY58+BY63+BY75+BY77+BY79+BY81+BY110+BY153+BY218+BY225+BY232+BY233+BY234+BY235+BY239+BY116+BY155+BY240+BY241+BY242+BY243+BY244+BY245+BY246+BY247+BY248+BY249+BY228+BY250+BY129+BY126+BY251+BY252+BY82+BY236</f>
        <v>130724.838</v>
      </c>
      <c r="BZ265" s="35">
        <f t="shared" ref="BZ265:BZ272" si="1865">BX265+BY265</f>
        <v>1641179.588</v>
      </c>
      <c r="CA265" s="35">
        <f>CA93+CA95+CA96+CA98+CA100+CA101+CA102+CA104+CA105+CA107+CA108+CA21+CA22+CA23+CA25+CA30+CA39+CA45+CA50+CA51+CA52+CA53+CA54+CA58+CA63+CA75+CA77+CA79+CA81+CA110+CA153+CA218+CA225+CA232+CA233+CA234+CA235+CA239+CA116+CA155+CA240+CA241+CA242+CA243+CA244+CA245+CA246+CA247+CA248+CA249+CA228+CA250+CA129+CA126+CA251+CA252+CA82+CA236</f>
        <v>0</v>
      </c>
      <c r="CB265" s="35">
        <f t="shared" ref="CB265:CB272" si="1866">BZ265+CA265</f>
        <v>1641179.588</v>
      </c>
      <c r="CC265" s="35">
        <f>CC93+CC95+CC96+CC98+CC100+CC101+CC102+CC104+CC105+CC107+CC108+CC21+CC22+CC23+CC25+CC30+CC39+CC45+CC50+CC51+CC52+CC53+CC54+CC58+CC63+CC75+CC77+CC79+CC81+CC110+CC153+CC218+CC225+CC232+CC233+CC234+CC235+CC239+CC116+CC155+CC240+CC241+CC242+CC243+CC244+CC245+CC246+CC247+CC248+CC249+CC228+CC250+CC129+CC126+CC251+CC252+CC82+CC236</f>
        <v>0</v>
      </c>
      <c r="CD265" s="35">
        <f t="shared" ref="CD265:CD272" si="1867">CB265+CC265</f>
        <v>1641179.588</v>
      </c>
      <c r="CE265" s="35">
        <f>CE93+CE95+CE96+CE98+CE100+CE101+CE102+CE104+CE105+CE107+CE108+CE21+CE22+CE23+CE25+CE30+CE39+CE45+CE50+CE51+CE52+CE53+CE54+CE58+CE63+CE75+CE77+CE79+CE81+CE110+CE153+CE218+CE225+CE232+CE233+CE234+CE235+CE239+CE116+CE155+CE240+CE241+CE242+CE243+CE244+CE245+CE246+CE247+CE248+CE249+CE228+CE250+CE129+CE126+CE251+CE252+CE82+CE236+CE83+CE84</f>
        <v>0</v>
      </c>
      <c r="CF265" s="35">
        <f t="shared" ref="CF265:CF272" si="1868">CD265+CE265</f>
        <v>1641179.588</v>
      </c>
      <c r="CG265" s="35">
        <f>CG93+CG95+CG96+CG98+CG100+CG101+CG102+CG104+CG105+CG107+CG108+CG21+CG22+CG23+CG25+CG30+CG39+CG45+CG50+CG51+CG52+CG53+CG54+CG58+CG63+CG75+CG77+CG79+CG81+CG110+CG153+CG218+CG225+CG232+CG233+CG234+CG235+CG239+CG116+CG155+CG240+CG241+CG242+CG243+CG244+CG245+CG246+CG247+CG248+CG249+CG228+CG250+CG129+CG126+CG251+CG252+CG82+CG236+CG83+CG84+CG85+CG86</f>
        <v>-103801.60000000001</v>
      </c>
      <c r="CH265" s="35">
        <f t="shared" ref="CH265:CH272" si="1869">CF265+CG265</f>
        <v>1537377.9879999999</v>
      </c>
      <c r="CI265" s="35">
        <f>CI93+CI95+CI96+CI98+CI100+CI101+CI102+CI104+CI105+CI107+CI108+CI21+CI22+CI23+CI25+CI30+CI39+CI45+CI50+CI51+CI52+CI53+CI54+CI58+CI63+CI75+CI77+CI79+CI81+CI110+CI153+CI218+CI225+CI232+CI233+CI234+CI235+CI239+CI116+CI155+CI240+CI241+CI242+CI243+CI244+CI245+CI246+CI247+CI248+CI249+CI228+CI250+CI129+CI126+CI251+CI252+CI82+CI236+CI83+CI84+CI85+CI86+CI255+CI256</f>
        <v>35084.171999999999</v>
      </c>
      <c r="CJ265" s="35">
        <f t="shared" ref="CJ265:CJ273" si="1870">CH265+CI265</f>
        <v>1572462.16</v>
      </c>
      <c r="CK265" s="35">
        <f>CK93+CK95+CK96+CK98+CK100+CK101+CK102+CK104+CK105+CK107+CK108+CK21+CK22+CK23+CK25+CK30+CK39+CK45+CK50+CK51+CK52+CK53+CK54+CK58+CK63+CK75+CK77+CK79+CK81+CK110+CK153+CK218+CK225+CK232+CK233+CK234+CK235+CK239+CK116+CK155+CK240+CK241+CK242+CK243+CK244+CK245+CK246+CK247+CK248+CK249+CK228+CK250+CK129+CK126+CK251+CK252+CK82+CK236+CK83+CK84+CK85+CK86+CK255+CK256+CK237+CK132</f>
        <v>-20000</v>
      </c>
      <c r="CL265" s="35">
        <f t="shared" ref="CL265:CL273" si="1871">CJ265+CK265</f>
        <v>1552462.16</v>
      </c>
      <c r="CM265" s="35">
        <f>CM93+CM95+CM96+CM98+CM100+CM101+CM102+CM104+CM105+CM107+CM108+CM21+CM22+CM23+CM25+CM30+CM39+CM45+CM50+CM51+CM52+CM53+CM54+CM58+CM63+CM75+CM77+CM79+CM81+CM110+CM153+CM218+CM225+CM232+CM233+CM234+CM235+CM239+CM116+CM155+CM240+CM241+CM242+CM243+CM244+CM245+CM246+CM247+CM248+CM249+CM228+CM250+CM129+CM126+CM251+CM252+CM82+CM236+CM83+CM84+CM85+CM86+CM255+CM256+CM237+CM132+CM133</f>
        <v>579068.61800000002</v>
      </c>
      <c r="CN265" s="35">
        <f t="shared" ref="CN265:CN273" si="1872">CL265+CM265</f>
        <v>2131530.7779999999</v>
      </c>
      <c r="CO265" s="35">
        <f>CO93+CO95+CO96+CO98+CO100+CO101+CO102+CO104+CO105+CO107+CO108+CO21+CO22+CO23+CO25+CO30+CO39+CO45+CO50+CO51+CO52+CO53+CO54+CO58+CO63+CO75+CO77+CO79+CO81+CO110+CO153+CO218+CO225+CO232+CO233+CO234+CO235+CO239+CO116+CO155+CO240+CO241+CO242+CO243+CO244+CO245+CO246+CO247+CO248+CO249+CO228+CO250+CO129+CO126+CO251+CO252+CO82+CO236+CO83+CO84+CO85+CO86+CO255+CO256+CO237+CO132+CO133</f>
        <v>-12263.817999999999</v>
      </c>
      <c r="CP265" s="35">
        <f t="shared" ref="CP265:CP273" si="1873">CN265+CO265</f>
        <v>2119266.96</v>
      </c>
      <c r="CQ265" s="35">
        <f>CQ93+CQ95+CQ96+CQ98+CQ100+CQ101+CQ102+CQ104+CQ105+CQ107+CQ108+CQ21+CQ22+CQ23+CQ25+CQ30+CQ39+CQ45+CQ50+CQ51+CQ52+CQ53+CQ54+CQ58+CQ63+CQ75+CQ77+CQ79+CQ81+CQ110+CQ153+CQ218+CQ225+CQ232+CQ233+CQ234+CQ235+CQ239+CQ116+CQ155+CQ240+CQ241+CQ242+CQ243+CQ244+CQ245+CQ246+CQ247+CQ248+CQ249+CQ228+CQ250+CQ129+CQ126+CQ251+CQ252+CQ82+CQ236+CQ83+CQ84+CQ85+CQ86+CQ255+CQ256+CQ237+CQ132+CQ133</f>
        <v>-220461.70000000007</v>
      </c>
      <c r="CR265" s="35">
        <f t="shared" ref="CR265:CR273" si="1874">CP265+CQ265</f>
        <v>1898805.2599999998</v>
      </c>
      <c r="CS265" s="46">
        <f>CS93+CS95+CS96+CS98+CS100+CS101+CS102+CS104+CS105+CS107+CS108+CS21+CS22+CS23+CS25+CS30+CS39+CS45+CS50+CS51+CS52+CS53+CS54+CS58+CS63+CS75+CS77+CS79+CS81+CS110+CS153+CS218+CS225+CS232+CS233+CS234+CS235+CS239+CS116+CS155+CS240+CS241+CS242+CS243+CS244+CS245+CS246+CS247+CS248+CS249+CS228+CS250+CS129+CS126+CS251+CS252+CS82+CS236+CS83+CS84+CS85+CS86+CS255+CS256+CS237+CS132+CS133</f>
        <v>0</v>
      </c>
      <c r="CT265" s="35">
        <f t="shared" ref="CT265:CT273" si="1875">CR265+CS265</f>
        <v>1898805.2599999998</v>
      </c>
      <c r="CU265" s="29"/>
      <c r="CW265" s="11"/>
    </row>
    <row r="266" spans="1:101" x14ac:dyDescent="0.3">
      <c r="A266" s="62"/>
      <c r="B266" s="144" t="s">
        <v>3</v>
      </c>
      <c r="C266" s="145"/>
      <c r="D266" s="35">
        <f>D111+D119+D122</f>
        <v>1339312.3999999999</v>
      </c>
      <c r="E266" s="35">
        <f>E111+E119+E122</f>
        <v>-367677.39999999997</v>
      </c>
      <c r="F266" s="35">
        <f t="shared" si="1250"/>
        <v>971635</v>
      </c>
      <c r="G266" s="35">
        <f>G111+G119+G122</f>
        <v>218956.44</v>
      </c>
      <c r="H266" s="35">
        <f t="shared" si="1833"/>
        <v>1190591.44</v>
      </c>
      <c r="I266" s="35">
        <f>I111+I119+I122</f>
        <v>2561.8420000000001</v>
      </c>
      <c r="J266" s="35">
        <f t="shared" si="1834"/>
        <v>1193153.2819999999</v>
      </c>
      <c r="K266" s="35">
        <f>K111+K119+K122</f>
        <v>0</v>
      </c>
      <c r="L266" s="35">
        <f t="shared" si="1835"/>
        <v>1193153.2819999999</v>
      </c>
      <c r="M266" s="35">
        <f>M111+M119+M122</f>
        <v>0</v>
      </c>
      <c r="N266" s="35">
        <f t="shared" si="1836"/>
        <v>1193153.2819999999</v>
      </c>
      <c r="O266" s="78">
        <f>O111+O119+O122</f>
        <v>56691.229000000007</v>
      </c>
      <c r="P266" s="35">
        <f t="shared" si="1837"/>
        <v>1249844.5109999999</v>
      </c>
      <c r="Q266" s="35">
        <f>Q111+Q119+Q122</f>
        <v>1175.914</v>
      </c>
      <c r="R266" s="35">
        <f t="shared" si="1838"/>
        <v>1251020.425</v>
      </c>
      <c r="S266" s="35">
        <f>S111+S119+S122</f>
        <v>10868.319</v>
      </c>
      <c r="T266" s="35">
        <f t="shared" si="1839"/>
        <v>1261888.7439999999</v>
      </c>
      <c r="U266" s="35">
        <f>U111+U119+U122</f>
        <v>202.001</v>
      </c>
      <c r="V266" s="35">
        <f t="shared" si="1840"/>
        <v>1262090.7449999999</v>
      </c>
      <c r="W266" s="35">
        <f>W111+W119+W122</f>
        <v>56218.447999999997</v>
      </c>
      <c r="X266" s="35">
        <f t="shared" si="1841"/>
        <v>1318309.193</v>
      </c>
      <c r="Y266" s="35">
        <f>Y111+Y119+Y122</f>
        <v>432.96</v>
      </c>
      <c r="Z266" s="35">
        <f t="shared" si="1842"/>
        <v>1318742.1529999999</v>
      </c>
      <c r="AA266" s="35">
        <f>AA111+AA119+AA122</f>
        <v>27321.378000000001</v>
      </c>
      <c r="AB266" s="35">
        <f t="shared" si="1843"/>
        <v>1346063.531</v>
      </c>
      <c r="AC266" s="35">
        <f>AC111+AC119+AC122</f>
        <v>2278.2350000000001</v>
      </c>
      <c r="AD266" s="35">
        <f t="shared" si="1844"/>
        <v>1348341.7660000001</v>
      </c>
      <c r="AE266" s="35">
        <f>AE111+AE119+AE122</f>
        <v>30000</v>
      </c>
      <c r="AF266" s="35">
        <f t="shared" si="1845"/>
        <v>1378341.7660000001</v>
      </c>
      <c r="AG266" s="35">
        <f>AG111+AG119+AG122</f>
        <v>12720</v>
      </c>
      <c r="AH266" s="35">
        <f t="shared" si="1846"/>
        <v>1391061.7660000001</v>
      </c>
      <c r="AI266" s="35">
        <f>AI111+AI119+AI122</f>
        <v>21794.523000000001</v>
      </c>
      <c r="AJ266" s="35">
        <f t="shared" si="1847"/>
        <v>1412856.2890000001</v>
      </c>
      <c r="AK266" s="35">
        <f>AK111+AK119+AK122</f>
        <v>-21794.523000000001</v>
      </c>
      <c r="AL266" s="35">
        <f t="shared" si="1848"/>
        <v>1391061.7660000001</v>
      </c>
      <c r="AM266" s="35">
        <f>AM111+AM119+AM122</f>
        <v>1433275.8129999998</v>
      </c>
      <c r="AN266" s="35">
        <f t="shared" si="1849"/>
        <v>2824337.5789999999</v>
      </c>
      <c r="AO266" s="46">
        <f>AO111+AO119+AO122</f>
        <v>72076.684000000008</v>
      </c>
      <c r="AP266" s="35">
        <f t="shared" si="1850"/>
        <v>2896414.2629999998</v>
      </c>
      <c r="AQ266" s="35">
        <f>AQ111+AQ119+AQ122</f>
        <v>4798565.1999999993</v>
      </c>
      <c r="AR266" s="35">
        <f>AR111+AR119+AR122</f>
        <v>-1417383.4</v>
      </c>
      <c r="AS266" s="35">
        <f t="shared" si="1269"/>
        <v>3381181.7999999993</v>
      </c>
      <c r="AT266" s="35">
        <f>AT111+AT119+AT122</f>
        <v>0</v>
      </c>
      <c r="AU266" s="35">
        <f t="shared" si="1851"/>
        <v>3381181.7999999993</v>
      </c>
      <c r="AV266" s="35">
        <f>AV111+AV119+AV122</f>
        <v>0</v>
      </c>
      <c r="AW266" s="35">
        <f t="shared" si="1852"/>
        <v>3381181.7999999993</v>
      </c>
      <c r="AX266" s="35">
        <f>AX111+AX119+AX122</f>
        <v>0</v>
      </c>
      <c r="AY266" s="35">
        <f t="shared" si="1853"/>
        <v>3381181.7999999993</v>
      </c>
      <c r="AZ266" s="35">
        <f>AZ111+AZ119+AZ122</f>
        <v>-196067.99800000002</v>
      </c>
      <c r="BA266" s="35">
        <f t="shared" si="1854"/>
        <v>3185113.8019999992</v>
      </c>
      <c r="BB266" s="35">
        <f>BB111+BB119+BB122</f>
        <v>0</v>
      </c>
      <c r="BC266" s="35">
        <f t="shared" si="1855"/>
        <v>3185113.8019999992</v>
      </c>
      <c r="BD266" s="35">
        <f>BD111+BD119+BD122</f>
        <v>0</v>
      </c>
      <c r="BE266" s="35">
        <f t="shared" si="1856"/>
        <v>3185113.8019999992</v>
      </c>
      <c r="BF266" s="35">
        <f>BF111+BF119+BF122</f>
        <v>0</v>
      </c>
      <c r="BG266" s="35">
        <f t="shared" si="1857"/>
        <v>3185113.8019999992</v>
      </c>
      <c r="BH266" s="35">
        <f>BH111+BH119+BH122</f>
        <v>0</v>
      </c>
      <c r="BI266" s="35">
        <f t="shared" si="1858"/>
        <v>3185113.8019999992</v>
      </c>
      <c r="BJ266" s="35">
        <f>BJ111+BJ119+BJ122</f>
        <v>0</v>
      </c>
      <c r="BK266" s="35">
        <f t="shared" si="1859"/>
        <v>3185113.8019999992</v>
      </c>
      <c r="BL266" s="35">
        <f>BL111+BL119+BL122</f>
        <v>40863.512000000002</v>
      </c>
      <c r="BM266" s="35">
        <f t="shared" si="1860"/>
        <v>3225977.3139999993</v>
      </c>
      <c r="BN266" s="35">
        <f>BN111+BN119+BN122</f>
        <v>0</v>
      </c>
      <c r="BO266" s="35">
        <f t="shared" si="1861"/>
        <v>3225977.3139999993</v>
      </c>
      <c r="BP266" s="35">
        <f>BP111+BP119+BP122</f>
        <v>0</v>
      </c>
      <c r="BQ266" s="35">
        <f t="shared" si="1862"/>
        <v>3225977.3139999993</v>
      </c>
      <c r="BR266" s="35">
        <f>BR111+BR119+BR122</f>
        <v>-2443621.0999999996</v>
      </c>
      <c r="BS266" s="35">
        <f t="shared" si="1863"/>
        <v>782356.21399999969</v>
      </c>
      <c r="BT266" s="46">
        <f>BT111+BT119+BT122</f>
        <v>0</v>
      </c>
      <c r="BU266" s="35">
        <f t="shared" si="1864"/>
        <v>782356.21399999969</v>
      </c>
      <c r="BV266" s="35">
        <f>BV111+BV119+BV122</f>
        <v>860608.79999999993</v>
      </c>
      <c r="BW266" s="35">
        <f>BW111+BW119+BW122</f>
        <v>0</v>
      </c>
      <c r="BX266" s="35">
        <f t="shared" si="1284"/>
        <v>860608.79999999993</v>
      </c>
      <c r="BY266" s="35">
        <f>BY111+BY119+BY122</f>
        <v>0</v>
      </c>
      <c r="BZ266" s="35">
        <f t="shared" si="1865"/>
        <v>860608.79999999993</v>
      </c>
      <c r="CA266" s="35">
        <f>CA111+CA119+CA122</f>
        <v>0</v>
      </c>
      <c r="CB266" s="35">
        <f t="shared" si="1866"/>
        <v>860608.79999999993</v>
      </c>
      <c r="CC266" s="35">
        <f>CC111+CC119+CC122</f>
        <v>0</v>
      </c>
      <c r="CD266" s="35">
        <f t="shared" si="1867"/>
        <v>860608.79999999993</v>
      </c>
      <c r="CE266" s="35">
        <f>CE111+CE119+CE122</f>
        <v>50423.485999999997</v>
      </c>
      <c r="CF266" s="35">
        <f t="shared" si="1868"/>
        <v>911032.28599999996</v>
      </c>
      <c r="CG266" s="35">
        <f>CG111+CG119+CG122</f>
        <v>0</v>
      </c>
      <c r="CH266" s="35">
        <f t="shared" si="1869"/>
        <v>911032.28599999996</v>
      </c>
      <c r="CI266" s="35">
        <f>CI111+CI119+CI122</f>
        <v>0</v>
      </c>
      <c r="CJ266" s="35">
        <f t="shared" si="1870"/>
        <v>911032.28599999996</v>
      </c>
      <c r="CK266" s="35">
        <f>CK111+CK119+CK122</f>
        <v>0</v>
      </c>
      <c r="CL266" s="35">
        <f t="shared" si="1871"/>
        <v>911032.28599999996</v>
      </c>
      <c r="CM266" s="35">
        <f>CM111+CM119+CM122</f>
        <v>-500000</v>
      </c>
      <c r="CN266" s="35">
        <f t="shared" si="1872"/>
        <v>411032.28599999996</v>
      </c>
      <c r="CO266" s="35">
        <f>CO111+CO119+CO122</f>
        <v>0</v>
      </c>
      <c r="CP266" s="35">
        <f t="shared" si="1873"/>
        <v>411032.28599999996</v>
      </c>
      <c r="CQ266" s="35">
        <f>CQ111+CQ119+CQ122</f>
        <v>707416.9</v>
      </c>
      <c r="CR266" s="35">
        <f t="shared" si="1874"/>
        <v>1118449.186</v>
      </c>
      <c r="CS266" s="46">
        <f>CS111+CS119+CS122</f>
        <v>0</v>
      </c>
      <c r="CT266" s="35">
        <f t="shared" si="1875"/>
        <v>1118449.186</v>
      </c>
      <c r="CU266" s="29"/>
      <c r="CW266" s="11"/>
    </row>
    <row r="267" spans="1:101" x14ac:dyDescent="0.3">
      <c r="A267" s="62"/>
      <c r="B267" s="144" t="s">
        <v>28</v>
      </c>
      <c r="C267" s="145"/>
      <c r="D267" s="35">
        <f>D141+D145+D146+D147+D148+D149+D150+D151+D152+D165+D166+D167+D168+D169+D170+D171+D172+D176+D180+D184+D185+D189+D193+D197+D201+D206+D154</f>
        <v>1569795.6000000003</v>
      </c>
      <c r="E267" s="35">
        <f>E141+E145+E146+E147+E148+E149+E150+E151+E152+E165+E166+E167+E168+E169+E170+E171+E172+E176+E180+E184+E185+E189+E193+E197+E201+E206+E154+E156</f>
        <v>-1474.1000000000004</v>
      </c>
      <c r="F267" s="35">
        <f t="shared" si="1250"/>
        <v>1568321.5000000002</v>
      </c>
      <c r="G267" s="35">
        <f>G141+G145+G146+G147+G148+G149+G150+G151+G152+G165+G166+G167+G168+G169+G170+G171+G172+G176+G180+G184+G185+G189+G193+G197+G201+G206+G154+G156+G209</f>
        <v>34709.4</v>
      </c>
      <c r="H267" s="35">
        <f t="shared" si="1833"/>
        <v>1603030.9000000001</v>
      </c>
      <c r="I267" s="35">
        <f>I141+I145+I146+I147+I148+I149+I150+I151+I152+I165+I166+I167+I168+I169+I170+I171+I172+I176+I180+I184+I185+I189+I193+I197+I201+I206+I154+I156+I209</f>
        <v>0</v>
      </c>
      <c r="J267" s="35">
        <f t="shared" si="1834"/>
        <v>1603030.9000000001</v>
      </c>
      <c r="K267" s="35">
        <f>K141+K145+K146+K147+K148+K149+K150+K151+K152+K165+K166+K167+K168+K169+K170+K171+K172+K176+K180+K184+K185+K189+K193+K197+K201+K206+K154+K156+K209</f>
        <v>0</v>
      </c>
      <c r="L267" s="35">
        <f t="shared" si="1835"/>
        <v>1603030.9000000001</v>
      </c>
      <c r="M267" s="35">
        <f>M141+M145+M146+M147+M148+M149+M150+M151+M152+M165+M166+M167+M168+M169+M170+M171+M172+M176+M180+M184+M185+M189+M193+M197+M201+M206+M154+M156+M209</f>
        <v>0</v>
      </c>
      <c r="N267" s="35">
        <f t="shared" si="1836"/>
        <v>1603030.9000000001</v>
      </c>
      <c r="O267" s="78">
        <f>O141+O145+O146+O147+O148+O149+O150+O151+O152+O165+O166+O167+O168+O169+O170+O171+O172+O176+O180+O184+O185+O189+O193+O197+O201+O206+O154+O156+O209</f>
        <v>139013.87899999999</v>
      </c>
      <c r="P267" s="35">
        <f t="shared" si="1837"/>
        <v>1742044.7790000001</v>
      </c>
      <c r="Q267" s="35">
        <f>Q141+Q145+Q146+Q147+Q148+Q149+Q150+Q151+Q152+Q165+Q166+Q167+Q168+Q169+Q170+Q171+Q172+Q176+Q180+Q184+Q185+Q189+Q193+Q197+Q201+Q206+Q154+Q156+Q209</f>
        <v>0</v>
      </c>
      <c r="R267" s="35">
        <f t="shared" si="1838"/>
        <v>1742044.7790000001</v>
      </c>
      <c r="S267" s="35">
        <f>S141+S145+S146+S147+S148+S149+S150+S151+S152+S165+S166+S167+S168+S169+S170+S171+S172+S176+S180+S184+S185+S189+S193+S197+S201+S206+S154+S156+S209+S213</f>
        <v>15502.397999999999</v>
      </c>
      <c r="T267" s="35">
        <f t="shared" si="1839"/>
        <v>1757547.1770000001</v>
      </c>
      <c r="U267" s="35">
        <f>U141+U145+U146+U147+U148+U149+U150+U151+U152+U165+U166+U167+U168+U169+U170+U171+U172+U176+U180+U184+U185+U189+U193+U197+U201+U206+U154+U156+U209+U213</f>
        <v>0</v>
      </c>
      <c r="V267" s="35">
        <f t="shared" si="1840"/>
        <v>1757547.1770000001</v>
      </c>
      <c r="W267" s="35">
        <f>W141+W145+W146+W147+W148+W149+W150+W151+W152+W165+W166+W167+W168+W169+W170+W171+W172+W176+W180+W184+W185+W189+W193+W197+W201+W206+W154+W156+W209+W213</f>
        <v>-355998.06499999994</v>
      </c>
      <c r="X267" s="35">
        <f t="shared" si="1841"/>
        <v>1401549.1120000002</v>
      </c>
      <c r="Y267" s="35">
        <f>Y141+Y145+Y146+Y147+Y148+Y149+Y150+Y151+Y152+Y165+Y166+Y167+Y168+Y169+Y170+Y171+Y172+Y176+Y180+Y184+Y185+Y189+Y193+Y197+Y201+Y206+Y154+Y156+Y209+Y213</f>
        <v>0</v>
      </c>
      <c r="Z267" s="35">
        <f t="shared" si="1842"/>
        <v>1401549.1120000002</v>
      </c>
      <c r="AA267" s="35">
        <f>AA141+AA145+AA146+AA147+AA148+AA149+AA150+AA151+AA152+AA165+AA166+AA167+AA168+AA169+AA170+AA171+AA172+AA176+AA180+AA184+AA185+AA189+AA193+AA197+AA201+AA206+AA154+AA156+AA209+AA213</f>
        <v>-35671.019999999997</v>
      </c>
      <c r="AB267" s="35">
        <f t="shared" si="1843"/>
        <v>1365878.0920000002</v>
      </c>
      <c r="AC267" s="35">
        <f>AC141+AC145+AC146+AC147+AC148+AC149+AC150+AC151+AC152+AC165+AC166+AC167+AC168+AC169+AC170+AC171+AC172+AC176+AC180+AC184+AC185+AC189+AC193+AC197+AC201+AC206+AC154+AC156+AC209+AC213</f>
        <v>0</v>
      </c>
      <c r="AD267" s="35">
        <f t="shared" si="1844"/>
        <v>1365878.0920000002</v>
      </c>
      <c r="AE267" s="35">
        <f>AE141+AE145+AE146+AE147+AE148+AE149+AE150+AE151+AE152+AE165+AE166+AE167+AE168+AE169+AE170+AE171+AE172+AE176+AE180+AE184+AE185+AE189+AE193+AE197+AE201+AE206+AE154+AE156+AE209+AE213</f>
        <v>-33133.949999999997</v>
      </c>
      <c r="AF267" s="35">
        <f t="shared" si="1845"/>
        <v>1332744.1420000002</v>
      </c>
      <c r="AG267" s="35">
        <f>AG141+AG145+AG146+AG147+AG148+AG149+AG150+AG151+AG152+AG165+AG166+AG167+AG168+AG169+AG170+AG171+AG172+AG176+AG180+AG184+AG185+AG189+AG193+AG197+AG201+AG206+AG154+AG156+AG209+AG213</f>
        <v>0</v>
      </c>
      <c r="AH267" s="35">
        <f t="shared" si="1846"/>
        <v>1332744.1420000002</v>
      </c>
      <c r="AI267" s="35">
        <f>AI141+AI145+AI146+AI147+AI148+AI149+AI150+AI151+AI152+AI165+AI166+AI167+AI168+AI169+AI170+AI171+AI172+AI176+AI180+AI184+AI185+AI189+AI193+AI197+AI201+AI206+AI154+AI156+AI209+AI213</f>
        <v>-30968.800999999999</v>
      </c>
      <c r="AJ267" s="35">
        <f t="shared" si="1847"/>
        <v>1301775.3410000002</v>
      </c>
      <c r="AK267" s="35">
        <f>AK141+AK145+AK146+AK147+AK148+AK149+AK150+AK151+AK152+AK165+AK166+AK167+AK168+AK169+AK170+AK171+AK172+AK176+AK180+AK184+AK185+AK189+AK193+AK197+AK201+AK206+AK154+AK156+AK209+AK213</f>
        <v>30968.800999999999</v>
      </c>
      <c r="AL267" s="35">
        <f t="shared" si="1848"/>
        <v>1332744.1420000002</v>
      </c>
      <c r="AM267" s="35">
        <f>AM141+AM145+AM146+AM147+AM148+AM149+AM150+AM151+AM152+AM165+AM166+AM167+AM168+AM169+AM170+AM171+AM172+AM176+AM180+AM184+AM185+AM189+AM193+AM197+AM201+AM206+AM154+AM156+AM209+AM213</f>
        <v>-52751.203000000001</v>
      </c>
      <c r="AN267" s="35">
        <f t="shared" si="1849"/>
        <v>1279992.9390000002</v>
      </c>
      <c r="AO267" s="46">
        <f>AO141+AO145+AO146+AO147+AO148+AO149+AO150+AO151+AO152+AO165+AO166+AO167+AO168+AO169+AO170+AO171+AO172+AO176+AO180+AO184+AO185+AO189+AO193+AO197+AO201+AO206+AO154+AO156+AO209+AO213+AO214</f>
        <v>-318571.09999999998</v>
      </c>
      <c r="AP267" s="35">
        <f t="shared" si="1850"/>
        <v>961421.83900000027</v>
      </c>
      <c r="AQ267" s="35">
        <f>AQ141+AQ145+AQ146+AQ147+AQ148+AQ149+AQ150+AQ151+AQ152+AQ165+AQ166+AQ167+AQ168+AQ169+AQ170+AQ171+AQ172+AQ176+AQ180+AQ184+AQ185+AQ189+AQ193+AQ197+AQ201+AQ206+AQ154</f>
        <v>1313990.7</v>
      </c>
      <c r="AR267" s="35">
        <f>AR141+AR145+AR146+AR147+AR148+AR149+AR150+AR151+AR152+AR165+AR166+AR167+AR168+AR169+AR170+AR171+AR172+AR176+AR180+AR184+AR185+AR189+AR193+AR197+AR201+AR206+AR154+AR156</f>
        <v>-1768.8999999999996</v>
      </c>
      <c r="AS267" s="35">
        <f t="shared" si="1269"/>
        <v>1312221.8</v>
      </c>
      <c r="AT267" s="35">
        <f>AT141+AT145+AT146+AT147+AT148+AT149+AT150+AT151+AT152+AT165+AT166+AT167+AT168+AT169+AT170+AT171+AT172+AT176+AT180+AT184+AT185+AT189+AT193+AT197+AT201+AT206+AT154+AT156+AT209</f>
        <v>0</v>
      </c>
      <c r="AU267" s="35">
        <f t="shared" si="1851"/>
        <v>1312221.8</v>
      </c>
      <c r="AV267" s="35">
        <f>AV141+AV145+AV146+AV147+AV148+AV149+AV150+AV151+AV152+AV165+AV166+AV167+AV168+AV169+AV170+AV171+AV172+AV176+AV180+AV184+AV185+AV189+AV193+AV197+AV201+AV206+AV154+AV156+AV209</f>
        <v>0</v>
      </c>
      <c r="AW267" s="35">
        <f t="shared" si="1852"/>
        <v>1312221.8</v>
      </c>
      <c r="AX267" s="35">
        <f>AX141+AX145+AX146+AX147+AX148+AX149+AX150+AX151+AX152+AX165+AX166+AX167+AX168+AX169+AX170+AX171+AX172+AX176+AX180+AX184+AX185+AX189+AX193+AX197+AX201+AX206+AX154+AX156+AX209</f>
        <v>0</v>
      </c>
      <c r="AY267" s="35">
        <f t="shared" si="1853"/>
        <v>1312221.8</v>
      </c>
      <c r="AZ267" s="35">
        <f>AZ141+AZ145+AZ146+AZ147+AZ148+AZ149+AZ150+AZ151+AZ152+AZ165+AZ166+AZ167+AZ168+AZ169+AZ170+AZ171+AZ172+AZ176+AZ180+AZ184+AZ185+AZ189+AZ193+AZ197+AZ201+AZ206+AZ154+AZ156+AZ209</f>
        <v>-24816.682000000001</v>
      </c>
      <c r="BA267" s="35">
        <f t="shared" si="1854"/>
        <v>1287405.118</v>
      </c>
      <c r="BB267" s="35">
        <f>BB141+BB145+BB146+BB147+BB148+BB149+BB150+BB151+BB152+BB165+BB166+BB167+BB168+BB169+BB170+BB171+BB172+BB176+BB180+BB184+BB185+BB189+BB193+BB197+BB201+BB206+BB154+BB156+BB209+BB213</f>
        <v>0</v>
      </c>
      <c r="BC267" s="35">
        <f t="shared" si="1855"/>
        <v>1287405.118</v>
      </c>
      <c r="BD267" s="35">
        <f>BD141+BD145+BD146+BD147+BD148+BD149+BD150+BD151+BD152+BD165+BD166+BD167+BD168+BD169+BD170+BD171+BD172+BD176+BD180+BD184+BD185+BD189+BD193+BD197+BD201+BD206+BD154+BD156+BD209+BD213</f>
        <v>79550.379000000001</v>
      </c>
      <c r="BE267" s="35">
        <f t="shared" si="1856"/>
        <v>1366955.497</v>
      </c>
      <c r="BF267" s="35">
        <f>BF141+BF145+BF146+BF147+BF148+BF149+BF150+BF151+BF152+BF165+BF166+BF167+BF168+BF169+BF170+BF171+BF172+BF176+BF180+BF184+BF185+BF189+BF193+BF197+BF201+BF206+BF154+BF156+BF209+BF213</f>
        <v>0</v>
      </c>
      <c r="BG267" s="35">
        <f t="shared" si="1857"/>
        <v>1366955.497</v>
      </c>
      <c r="BH267" s="35">
        <f>BH141+BH145+BH146+BH147+BH148+BH149+BH150+BH151+BH152+BH165+BH166+BH167+BH168+BH169+BH170+BH171+BH172+BH176+BH180+BH184+BH185+BH189+BH193+BH197+BH201+BH206+BH154+BH156+BH209+BH213</f>
        <v>45000</v>
      </c>
      <c r="BI267" s="35">
        <f t="shared" si="1858"/>
        <v>1411955.497</v>
      </c>
      <c r="BJ267" s="35">
        <f>BJ141+BJ145+BJ146+BJ147+BJ148+BJ149+BJ150+BJ151+BJ152+BJ165+BJ166+BJ167+BJ168+BJ169+BJ170+BJ171+BJ172+BJ176+BJ180+BJ184+BJ185+BJ189+BJ193+BJ197+BJ201+BJ206+BJ154+BJ156+BJ209+BJ213</f>
        <v>0</v>
      </c>
      <c r="BK267" s="35">
        <f t="shared" si="1859"/>
        <v>1411955.497</v>
      </c>
      <c r="BL267" s="35">
        <f>BL141+BL145+BL146+BL147+BL148+BL149+BL150+BL151+BL152+BL165+BL166+BL167+BL168+BL169+BL170+BL171+BL172+BL176+BL180+BL184+BL185+BL189+BL193+BL197+BL201+BL206+BL154+BL156+BL209+BL213</f>
        <v>33133.950000000012</v>
      </c>
      <c r="BM267" s="35">
        <f t="shared" si="1860"/>
        <v>1445089.4469999999</v>
      </c>
      <c r="BN267" s="35">
        <f>BN141+BN145+BN146+BN147+BN148+BN149+BN150+BN151+BN152+BN165+BN166+BN167+BN168+BN169+BN170+BN171+BN172+BN176+BN180+BN184+BN185+BN189+BN193+BN197+BN201+BN206+BN154+BN156+BN209+BN213</f>
        <v>37034.902999999998</v>
      </c>
      <c r="BO267" s="35">
        <f t="shared" si="1861"/>
        <v>1482124.3499999999</v>
      </c>
      <c r="BP267" s="35">
        <f>BP141+BP145+BP146+BP147+BP148+BP149+BP150+BP151+BP152+BP165+BP166+BP167+BP168+BP169+BP170+BP171+BP172+BP176+BP180+BP184+BP185+BP189+BP193+BP197+BP201+BP206+BP154+BP156+BP209+BP213</f>
        <v>-37034.902999999998</v>
      </c>
      <c r="BQ267" s="35">
        <f t="shared" si="1862"/>
        <v>1445089.4469999999</v>
      </c>
      <c r="BR267" s="35">
        <f>BR141+BR145+BR146+BR147+BR148+BR149+BR150+BR151+BR152+BR165+BR166+BR167+BR168+BR169+BR170+BR171+BR172+BR176+BR180+BR184+BR185+BR189+BR193+BR197+BR201+BR206+BR154+BR156+BR209+BR213</f>
        <v>62751.203000000001</v>
      </c>
      <c r="BS267" s="35">
        <f t="shared" si="1863"/>
        <v>1507840.65</v>
      </c>
      <c r="BT267" s="46">
        <f>BT141+BT145+BT146+BT147+BT148+BT149+BT150+BT151+BT152+BT165+BT166+BT167+BT168+BT169+BT170+BT171+BT172+BT176+BT180+BT184+BT185+BT189+BT193+BT197+BT201+BT206+BT154+BT156+BT209+BT213+BT214</f>
        <v>-365025.3</v>
      </c>
      <c r="BU267" s="35">
        <f t="shared" si="1864"/>
        <v>1142815.3499999999</v>
      </c>
      <c r="BV267" s="35">
        <f>BV141+BV145+BV146+BV147+BV148+BV149+BV150+BV151+BV152+BV165+BV166+BV167+BV168+BV169+BV170+BV171+BV172+BV176+BV180+BV184+BV185+BV189+BV193+BV197+BV201+BV206+BV154</f>
        <v>1900986.6</v>
      </c>
      <c r="BW267" s="35">
        <f>BW141+BW145+BW146+BW147+BW148+BW149+BW150+BW151+BW152+BW165+BW166+BW167+BW168+BW169+BW170+BW171+BW172+BW176+BW180+BW184+BW185+BW189+BW193+BW197+BW201+BW206+BW154+BW156</f>
        <v>0</v>
      </c>
      <c r="BX267" s="35">
        <f t="shared" si="1284"/>
        <v>1900986.6</v>
      </c>
      <c r="BY267" s="35">
        <f>BY141+BY145+BY146+BY147+BY148+BY149+BY150+BY151+BY152+BY165+BY166+BY167+BY168+BY169+BY170+BY171+BY172+BY176+BY180+BY184+BY185+BY189+BY193+BY197+BY201+BY206+BY154+BY156+BY209</f>
        <v>0</v>
      </c>
      <c r="BZ267" s="35">
        <f t="shared" si="1865"/>
        <v>1900986.6</v>
      </c>
      <c r="CA267" s="35">
        <f>CA141+CA145+CA146+CA147+CA148+CA149+CA150+CA151+CA152+CA165+CA166+CA167+CA168+CA169+CA170+CA171+CA172+CA176+CA180+CA184+CA185+CA189+CA193+CA197+CA201+CA206+CA154+CA156+CA209</f>
        <v>0</v>
      </c>
      <c r="CB267" s="35">
        <f t="shared" si="1866"/>
        <v>1900986.6</v>
      </c>
      <c r="CC267" s="35">
        <f>CC141+CC145+CC146+CC147+CC148+CC149+CC150+CC151+CC152+CC165+CC166+CC167+CC168+CC169+CC170+CC171+CC172+CC176+CC180+CC184+CC185+CC189+CC193+CC197+CC201+CC206+CC154+CC156+CC209</f>
        <v>0</v>
      </c>
      <c r="CD267" s="35">
        <f t="shared" si="1867"/>
        <v>1900986.6</v>
      </c>
      <c r="CE267" s="35">
        <f>CE141+CE145+CE146+CE147+CE148+CE149+CE150+CE151+CE152+CE165+CE166+CE167+CE168+CE169+CE170+CE171+CE172+CE176+CE180+CE184+CE185+CE189+CE193+CE197+CE201+CE206+CE154+CE156+CE209</f>
        <v>50302.802999999993</v>
      </c>
      <c r="CF267" s="35">
        <f t="shared" si="1868"/>
        <v>1951289.4030000002</v>
      </c>
      <c r="CG267" s="35">
        <f>CG141+CG145+CG146+CG147+CG148+CG149+CG150+CG151+CG152+CG165+CG166+CG167+CG168+CG169+CG170+CG171+CG172+CG176+CG180+CG184+CG185+CG189+CG193+CG197+CG201+CG206+CG154+CG156+CG209+CG213</f>
        <v>0</v>
      </c>
      <c r="CH267" s="35">
        <f t="shared" si="1869"/>
        <v>1951289.4030000002</v>
      </c>
      <c r="CI267" s="35">
        <f>CI141+CI145+CI146+CI147+CI148+CI149+CI150+CI151+CI152+CI165+CI166+CI167+CI168+CI169+CI170+CI171+CI172+CI176+CI180+CI184+CI185+CI189+CI193+CI197+CI201+CI206+CI154+CI156+CI209+CI213</f>
        <v>100264.44799999999</v>
      </c>
      <c r="CJ267" s="35">
        <f t="shared" si="1870"/>
        <v>2051553.8510000003</v>
      </c>
      <c r="CK267" s="35">
        <f>CK141+CK145+CK146+CK147+CK148+CK149+CK150+CK151+CK152+CK165+CK166+CK167+CK168+CK169+CK170+CK171+CK172+CK176+CK180+CK184+CK185+CK189+CK193+CK197+CK201+CK206+CK154+CK156+CK209+CK213</f>
        <v>0</v>
      </c>
      <c r="CL267" s="35">
        <f t="shared" si="1871"/>
        <v>2051553.8510000003</v>
      </c>
      <c r="CM267" s="35">
        <f>CM141+CM145+CM146+CM147+CM148+CM149+CM150+CM151+CM152+CM165+CM166+CM167+CM168+CM169+CM170+CM171+CM172+CM176+CM180+CM184+CM185+CM189+CM193+CM197+CM201+CM206+CM154+CM156+CM209+CM213</f>
        <v>0</v>
      </c>
      <c r="CN267" s="35">
        <f t="shared" si="1872"/>
        <v>2051553.8510000003</v>
      </c>
      <c r="CO267" s="35">
        <f>CO141+CO145+CO146+CO147+CO148+CO149+CO150+CO151+CO152+CO165+CO166+CO167+CO168+CO169+CO170+CO171+CO172+CO176+CO180+CO184+CO185+CO189+CO193+CO197+CO201+CO206+CO154+CO156+CO209+CO213</f>
        <v>0</v>
      </c>
      <c r="CP267" s="35">
        <f t="shared" si="1873"/>
        <v>2051553.8510000003</v>
      </c>
      <c r="CQ267" s="35">
        <f>CQ141+CQ145+CQ146+CQ147+CQ148+CQ149+CQ150+CQ151+CQ152+CQ165+CQ166+CQ167+CQ168+CQ169+CQ170+CQ171+CQ172+CQ176+CQ180+CQ184+CQ185+CQ189+CQ193+CQ197+CQ201+CQ206+CQ154+CQ156+CQ209+CQ213</f>
        <v>40000</v>
      </c>
      <c r="CR267" s="35">
        <f t="shared" si="1874"/>
        <v>2091553.8510000003</v>
      </c>
      <c r="CS267" s="46">
        <f>CS141+CS145+CS146+CS147+CS148+CS149+CS150+CS151+CS152+CS165+CS166+CS167+CS168+CS169+CS170+CS171+CS172+CS176+CS180+CS184+CS185+CS189+CS193+CS197+CS201+CS206+CS154+CS156+CS209+CS213+CS214</f>
        <v>-483099.8</v>
      </c>
      <c r="CT267" s="35">
        <f t="shared" si="1875"/>
        <v>1608454.0510000002</v>
      </c>
      <c r="CU267" s="29"/>
      <c r="CW267" s="11"/>
    </row>
    <row r="268" spans="1:101" x14ac:dyDescent="0.3">
      <c r="A268" s="64"/>
      <c r="B268" s="144" t="s">
        <v>11</v>
      </c>
      <c r="C268" s="145"/>
      <c r="D268" s="35">
        <f>D35+D68+D69+D70+D71+D72+D73+D74+D76+D78+D80</f>
        <v>113474.1</v>
      </c>
      <c r="E268" s="35">
        <f>E35+E68+E69+E70+E71+E72+E73+E74+E76+E78+E80+E40</f>
        <v>256356.158</v>
      </c>
      <c r="F268" s="35">
        <f t="shared" si="1250"/>
        <v>369830.25800000003</v>
      </c>
      <c r="G268" s="35">
        <f>G35+G68+G69+G70+G71+G72+G73+G74+G76+G78+G80+G40</f>
        <v>0</v>
      </c>
      <c r="H268" s="35">
        <f t="shared" si="1833"/>
        <v>369830.25800000003</v>
      </c>
      <c r="I268" s="35">
        <f>I35+I68+I69+I70+I71+I72+I73+I74+I76+I78+I80+I40</f>
        <v>111.379</v>
      </c>
      <c r="J268" s="35">
        <f t="shared" si="1834"/>
        <v>369941.63700000005</v>
      </c>
      <c r="K268" s="35">
        <f>K35+K68+K69+K70+K71+K72+K73+K74+K76+K78+K80+K40</f>
        <v>0</v>
      </c>
      <c r="L268" s="35">
        <f t="shared" si="1835"/>
        <v>369941.63700000005</v>
      </c>
      <c r="M268" s="35">
        <f>M35+M68+M69+M70+M71+M72+M73+M74+M76+M78+M80+M40</f>
        <v>0</v>
      </c>
      <c r="N268" s="35">
        <f t="shared" si="1836"/>
        <v>369941.63700000005</v>
      </c>
      <c r="O268" s="78">
        <f>O35+O68+O69+O70+O71+O72+O73+O74+O76+O78+O80+O40+O24</f>
        <v>-22568.785000000003</v>
      </c>
      <c r="P268" s="35">
        <f t="shared" si="1837"/>
        <v>347372.85200000007</v>
      </c>
      <c r="Q268" s="35">
        <f>Q35+Q68+Q69+Q70+Q71+Q72+Q73+Q74+Q76+Q78+Q80+Q40+Q24</f>
        <v>0</v>
      </c>
      <c r="R268" s="35">
        <f t="shared" si="1838"/>
        <v>347372.85200000007</v>
      </c>
      <c r="S268" s="35">
        <f>S35+S68+S69+S70+S71+S72+S73+S74+S76+S78+S80+S40+S24</f>
        <v>-18576.285</v>
      </c>
      <c r="T268" s="35">
        <f t="shared" si="1839"/>
        <v>328796.5670000001</v>
      </c>
      <c r="U268" s="35">
        <f>U35+U68+U69+U70+U71+U72+U73+U74+U76+U78+U80+U40+U24</f>
        <v>0</v>
      </c>
      <c r="V268" s="35">
        <f t="shared" si="1840"/>
        <v>328796.5670000001</v>
      </c>
      <c r="W268" s="35">
        <f>W35+W68+W69+W70+W71+W72+W73+W74+W76+W78+W80+W40+W24</f>
        <v>0</v>
      </c>
      <c r="X268" s="35">
        <f t="shared" si="1841"/>
        <v>328796.5670000001</v>
      </c>
      <c r="Y268" s="35">
        <f>Y35+Y68+Y69+Y70+Y71+Y72+Y73+Y74+Y76+Y78+Y80+Y40+Y24</f>
        <v>0</v>
      </c>
      <c r="Z268" s="35">
        <f t="shared" si="1842"/>
        <v>328796.5670000001</v>
      </c>
      <c r="AA268" s="35">
        <f>AA35+AA68+AA69+AA70+AA71+AA72+AA73+AA74+AA76+AA78+AA80+AA40+AA24</f>
        <v>0</v>
      </c>
      <c r="AB268" s="35">
        <f t="shared" si="1843"/>
        <v>328796.5670000001</v>
      </c>
      <c r="AC268" s="35">
        <f>AC35+AC68+AC69+AC70+AC71+AC72+AC73+AC74+AC76+AC78+AC80+AC40+AC24</f>
        <v>0</v>
      </c>
      <c r="AD268" s="35">
        <f t="shared" si="1844"/>
        <v>328796.5670000001</v>
      </c>
      <c r="AE268" s="35">
        <f>AE35+AE68+AE69+AE70+AE71+AE72+AE73+AE74+AE76+AE78+AE80+AE40+AE24</f>
        <v>0</v>
      </c>
      <c r="AF268" s="35">
        <f t="shared" si="1845"/>
        <v>328796.5670000001</v>
      </c>
      <c r="AG268" s="35">
        <f>AG35+AG68+AG69+AG70+AG71+AG72+AG73+AG74+AG76+AG78+AG80+AG40+AG24</f>
        <v>0</v>
      </c>
      <c r="AH268" s="35">
        <f t="shared" si="1846"/>
        <v>328796.5670000001</v>
      </c>
      <c r="AI268" s="35">
        <f>AI35+AI68+AI69+AI70+AI71+AI72+AI73+AI74+AI76+AI78+AI80+AI40+AI24</f>
        <v>0</v>
      </c>
      <c r="AJ268" s="35">
        <f t="shared" si="1847"/>
        <v>328796.5670000001</v>
      </c>
      <c r="AK268" s="35">
        <f>AK35+AK68+AK69+AK70+AK71+AK72+AK73+AK74+AK76+AK78+AK80+AK40+AK24</f>
        <v>0</v>
      </c>
      <c r="AL268" s="35">
        <f t="shared" si="1848"/>
        <v>328796.5670000001</v>
      </c>
      <c r="AM268" s="35">
        <f>AM35+AM68+AM69+AM70+AM71+AM72+AM73+AM74+AM76+AM78+AM80+AM40+AM24</f>
        <v>0</v>
      </c>
      <c r="AN268" s="35">
        <f t="shared" si="1849"/>
        <v>328796.5670000001</v>
      </c>
      <c r="AO268" s="46">
        <f>AO35+AO68+AO69+AO70+AO71+AO72+AO73+AO74+AO76+AO78+AO80+AO40+AO24</f>
        <v>0</v>
      </c>
      <c r="AP268" s="35">
        <f t="shared" si="1850"/>
        <v>328796.5670000001</v>
      </c>
      <c r="AQ268" s="35">
        <f>AQ35+AQ68+AQ69+AQ70+AQ71+AQ72+AQ73+AQ74+AQ76+AQ78+AQ80</f>
        <v>50227.299999999996</v>
      </c>
      <c r="AR268" s="35">
        <f>AR35+AR68+AR69+AR70+AR71+AR72+AR73+AR74+AR76+AR78+AR80+AR40</f>
        <v>0</v>
      </c>
      <c r="AS268" s="35">
        <f t="shared" si="1269"/>
        <v>50227.299999999996</v>
      </c>
      <c r="AT268" s="35">
        <f>AT35+AT68+AT69+AT70+AT71+AT72+AT73+AT74+AT76+AT78+AT80+AT40</f>
        <v>0</v>
      </c>
      <c r="AU268" s="35">
        <f t="shared" si="1851"/>
        <v>50227.299999999996</v>
      </c>
      <c r="AV268" s="35">
        <f>AV35+AV68+AV69+AV70+AV71+AV72+AV73+AV74+AV76+AV78+AV80+AV40</f>
        <v>0</v>
      </c>
      <c r="AW268" s="35">
        <f t="shared" si="1852"/>
        <v>50227.299999999996</v>
      </c>
      <c r="AX268" s="35">
        <f>AX35+AX68+AX69+AX70+AX71+AX72+AX73+AX74+AX76+AX78+AX80+AX40</f>
        <v>0</v>
      </c>
      <c r="AY268" s="35">
        <f t="shared" si="1853"/>
        <v>50227.299999999996</v>
      </c>
      <c r="AZ268" s="35">
        <f>AZ35+AZ68+AZ69+AZ70+AZ71+AZ72+AZ73+AZ74+AZ76+AZ78+AZ80+AZ40+AZ24</f>
        <v>0</v>
      </c>
      <c r="BA268" s="35">
        <f t="shared" si="1854"/>
        <v>50227.299999999996</v>
      </c>
      <c r="BB268" s="35">
        <f>BB35+BB68+BB69+BB70+BB71+BB72+BB73+BB74+BB76+BB78+BB80+BB40+BB24</f>
        <v>0</v>
      </c>
      <c r="BC268" s="35">
        <f t="shared" si="1855"/>
        <v>50227.299999999996</v>
      </c>
      <c r="BD268" s="35">
        <f>BD35+BD68+BD69+BD70+BD71+BD72+BD73+BD74+BD76+BD78+BD80+BD40+BD24</f>
        <v>0</v>
      </c>
      <c r="BE268" s="35">
        <f t="shared" si="1856"/>
        <v>50227.299999999996</v>
      </c>
      <c r="BF268" s="35">
        <f>BF35+BF68+BF69+BF70+BF71+BF72+BF73+BF74+BF76+BF78+BF80+BF40+BF24</f>
        <v>0</v>
      </c>
      <c r="BG268" s="35">
        <f t="shared" si="1857"/>
        <v>50227.299999999996</v>
      </c>
      <c r="BH268" s="35">
        <f>BH35+BH68+BH69+BH70+BH71+BH72+BH73+BH74+BH76+BH78+BH80+BH40+BH24</f>
        <v>0</v>
      </c>
      <c r="BI268" s="35">
        <f t="shared" si="1858"/>
        <v>50227.299999999996</v>
      </c>
      <c r="BJ268" s="35">
        <f>BJ35+BJ68+BJ69+BJ70+BJ71+BJ72+BJ73+BJ74+BJ76+BJ78+BJ80+BJ40+BJ24</f>
        <v>0</v>
      </c>
      <c r="BK268" s="35">
        <f t="shared" si="1859"/>
        <v>50227.299999999996</v>
      </c>
      <c r="BL268" s="35">
        <f>BL35+BL68+BL69+BL70+BL71+BL72+BL73+BL74+BL76+BL78+BL80+BL40+BL24</f>
        <v>0</v>
      </c>
      <c r="BM268" s="35">
        <f t="shared" si="1860"/>
        <v>50227.299999999996</v>
      </c>
      <c r="BN268" s="35">
        <f>BN35+BN68+BN69+BN70+BN71+BN72+BN73+BN74+BN76+BN78+BN80+BN40+BN24</f>
        <v>0</v>
      </c>
      <c r="BO268" s="35">
        <f t="shared" si="1861"/>
        <v>50227.299999999996</v>
      </c>
      <c r="BP268" s="35">
        <f>BP35+BP68+BP69+BP70+BP71+BP72+BP73+BP74+BP76+BP78+BP80+BP40+BP24</f>
        <v>0</v>
      </c>
      <c r="BQ268" s="35">
        <f t="shared" si="1862"/>
        <v>50227.299999999996</v>
      </c>
      <c r="BR268" s="35">
        <f>BR35+BR68+BR69+BR70+BR71+BR72+BR73+BR74+BR76+BR78+BR80+BR40+BR24</f>
        <v>0</v>
      </c>
      <c r="BS268" s="35">
        <f t="shared" si="1863"/>
        <v>50227.299999999996</v>
      </c>
      <c r="BT268" s="46">
        <f>BT35+BT68+BT69+BT70+BT71+BT72+BT73+BT74+BT76+BT78+BT80+BT40+BT24</f>
        <v>0</v>
      </c>
      <c r="BU268" s="35">
        <f t="shared" si="1864"/>
        <v>50227.299999999996</v>
      </c>
      <c r="BV268" s="35">
        <f>BV35+BV68+BV69+BV70+BV71+BV72+BV73+BV74+BV76+BV78+BV80</f>
        <v>1220.3</v>
      </c>
      <c r="BW268" s="35">
        <f>BW35+BW68+BW69+BW70+BW71+BW72+BW73+BW74+BW76+BW78+BW80+BW40</f>
        <v>0</v>
      </c>
      <c r="BX268" s="35">
        <f t="shared" si="1284"/>
        <v>1220.3</v>
      </c>
      <c r="BY268" s="35">
        <f>BY35+BY68+BY69+BY70+BY71+BY72+BY73+BY74+BY76+BY78+BY80+BY40</f>
        <v>0</v>
      </c>
      <c r="BZ268" s="35">
        <f t="shared" si="1865"/>
        <v>1220.3</v>
      </c>
      <c r="CA268" s="35">
        <f>CA35+CA68+CA69+CA70+CA71+CA72+CA73+CA74+CA76+CA78+CA80+CA40</f>
        <v>0</v>
      </c>
      <c r="CB268" s="35">
        <f t="shared" si="1866"/>
        <v>1220.3</v>
      </c>
      <c r="CC268" s="35">
        <f>CC35+CC68+CC69+CC70+CC71+CC72+CC73+CC74+CC76+CC78+CC80+CC40</f>
        <v>0</v>
      </c>
      <c r="CD268" s="35">
        <f t="shared" si="1867"/>
        <v>1220.3</v>
      </c>
      <c r="CE268" s="35">
        <f>CE35+CE68+CE69+CE70+CE71+CE72+CE73+CE74+CE76+CE78+CE80+CE40+CE24</f>
        <v>23622.800000000003</v>
      </c>
      <c r="CF268" s="35">
        <f t="shared" si="1868"/>
        <v>24843.100000000002</v>
      </c>
      <c r="CG268" s="35">
        <f>CG35+CG68+CG69+CG70+CG71+CG72+CG73+CG74+CG76+CG78+CG80+CG40+CG24</f>
        <v>0</v>
      </c>
      <c r="CH268" s="35">
        <f t="shared" si="1869"/>
        <v>24843.100000000002</v>
      </c>
      <c r="CI268" s="35">
        <f>CI35+CI68+CI69+CI70+CI71+CI72+CI73+CI74+CI76+CI78+CI80+CI40+CI24</f>
        <v>0</v>
      </c>
      <c r="CJ268" s="35">
        <f t="shared" si="1870"/>
        <v>24843.100000000002</v>
      </c>
      <c r="CK268" s="35">
        <f>CK35+CK68+CK69+CK70+CK71+CK72+CK73+CK74+CK76+CK78+CK80+CK40+CK24</f>
        <v>0</v>
      </c>
      <c r="CL268" s="35">
        <f t="shared" si="1871"/>
        <v>24843.100000000002</v>
      </c>
      <c r="CM268" s="35">
        <f>CM35+CM68+CM69+CM70+CM71+CM72+CM73+CM74+CM76+CM78+CM80+CM40+CM24</f>
        <v>0</v>
      </c>
      <c r="CN268" s="35">
        <f t="shared" si="1872"/>
        <v>24843.100000000002</v>
      </c>
      <c r="CO268" s="35">
        <f>CO35+CO68+CO69+CO70+CO71+CO72+CO73+CO74+CO76+CO78+CO80+CO40+CO24</f>
        <v>0</v>
      </c>
      <c r="CP268" s="35">
        <f t="shared" si="1873"/>
        <v>24843.100000000002</v>
      </c>
      <c r="CQ268" s="35">
        <f>CQ35+CQ68+CQ69+CQ70+CQ71+CQ72+CQ73+CQ74+CQ76+CQ78+CQ80+CQ40+CQ24</f>
        <v>0</v>
      </c>
      <c r="CR268" s="35">
        <f t="shared" si="1874"/>
        <v>24843.100000000002</v>
      </c>
      <c r="CS268" s="46">
        <f>CS35+CS68+CS69+CS70+CS71+CS72+CS73+CS74+CS76+CS78+CS80+CS40+CS24</f>
        <v>0</v>
      </c>
      <c r="CT268" s="35">
        <f t="shared" si="1875"/>
        <v>24843.100000000002</v>
      </c>
      <c r="CU268" s="29"/>
    </row>
    <row r="269" spans="1:101" hidden="1" x14ac:dyDescent="0.3">
      <c r="A269" s="64"/>
      <c r="B269" s="89" t="s">
        <v>33</v>
      </c>
      <c r="C269" s="90"/>
      <c r="D269" s="35">
        <f>D219</f>
        <v>13981.8</v>
      </c>
      <c r="E269" s="35">
        <f>E219</f>
        <v>0</v>
      </c>
      <c r="F269" s="35">
        <f t="shared" si="1250"/>
        <v>13981.8</v>
      </c>
      <c r="G269" s="35">
        <f>G219</f>
        <v>0</v>
      </c>
      <c r="H269" s="35">
        <f t="shared" si="1833"/>
        <v>13981.8</v>
      </c>
      <c r="I269" s="35">
        <f>I219</f>
        <v>0</v>
      </c>
      <c r="J269" s="35">
        <f t="shared" si="1834"/>
        <v>13981.8</v>
      </c>
      <c r="K269" s="35">
        <f>K219</f>
        <v>0</v>
      </c>
      <c r="L269" s="35">
        <f t="shared" si="1835"/>
        <v>13981.8</v>
      </c>
      <c r="M269" s="35">
        <f>M219</f>
        <v>0</v>
      </c>
      <c r="N269" s="35">
        <f t="shared" si="1836"/>
        <v>13981.8</v>
      </c>
      <c r="O269" s="78">
        <f>O219</f>
        <v>0</v>
      </c>
      <c r="P269" s="35">
        <f t="shared" si="1837"/>
        <v>13981.8</v>
      </c>
      <c r="Q269" s="35">
        <f>Q219</f>
        <v>0</v>
      </c>
      <c r="R269" s="35">
        <f t="shared" si="1838"/>
        <v>13981.8</v>
      </c>
      <c r="S269" s="35">
        <f>S219</f>
        <v>0</v>
      </c>
      <c r="T269" s="35">
        <f t="shared" si="1839"/>
        <v>13981.8</v>
      </c>
      <c r="U269" s="35">
        <f>U219</f>
        <v>0</v>
      </c>
      <c r="V269" s="35">
        <f t="shared" si="1840"/>
        <v>13981.8</v>
      </c>
      <c r="W269" s="35">
        <f>W219</f>
        <v>0</v>
      </c>
      <c r="X269" s="35">
        <f t="shared" si="1841"/>
        <v>13981.8</v>
      </c>
      <c r="Y269" s="35">
        <f>Y219</f>
        <v>0</v>
      </c>
      <c r="Z269" s="35">
        <f t="shared" si="1842"/>
        <v>13981.8</v>
      </c>
      <c r="AA269" s="35">
        <f>AA219</f>
        <v>-13981.8</v>
      </c>
      <c r="AB269" s="35">
        <f t="shared" si="1843"/>
        <v>0</v>
      </c>
      <c r="AC269" s="35">
        <f>AC219</f>
        <v>0</v>
      </c>
      <c r="AD269" s="35">
        <f t="shared" si="1844"/>
        <v>0</v>
      </c>
      <c r="AE269" s="35">
        <f>AE219</f>
        <v>0</v>
      </c>
      <c r="AF269" s="35">
        <f t="shared" si="1845"/>
        <v>0</v>
      </c>
      <c r="AG269" s="35">
        <f>AG219</f>
        <v>0</v>
      </c>
      <c r="AH269" s="35">
        <f t="shared" si="1846"/>
        <v>0</v>
      </c>
      <c r="AI269" s="35">
        <f>AI219</f>
        <v>0</v>
      </c>
      <c r="AJ269" s="35">
        <f t="shared" si="1847"/>
        <v>0</v>
      </c>
      <c r="AK269" s="35">
        <f>AK219</f>
        <v>0</v>
      </c>
      <c r="AL269" s="35">
        <f t="shared" si="1848"/>
        <v>0</v>
      </c>
      <c r="AM269" s="35">
        <f>AM219</f>
        <v>0</v>
      </c>
      <c r="AN269" s="35">
        <f t="shared" si="1849"/>
        <v>0</v>
      </c>
      <c r="AO269" s="46">
        <f>AO219</f>
        <v>0</v>
      </c>
      <c r="AP269" s="35">
        <f t="shared" si="1850"/>
        <v>0</v>
      </c>
      <c r="AQ269" s="35">
        <f>AQ219</f>
        <v>0</v>
      </c>
      <c r="AR269" s="35">
        <f>AR219</f>
        <v>0</v>
      </c>
      <c r="AS269" s="35">
        <f t="shared" si="1269"/>
        <v>0</v>
      </c>
      <c r="AT269" s="35">
        <f>AT219</f>
        <v>0</v>
      </c>
      <c r="AU269" s="35">
        <f t="shared" si="1851"/>
        <v>0</v>
      </c>
      <c r="AV269" s="35">
        <f>AV219</f>
        <v>0</v>
      </c>
      <c r="AW269" s="35">
        <f t="shared" si="1852"/>
        <v>0</v>
      </c>
      <c r="AX269" s="35">
        <f>AX219</f>
        <v>0</v>
      </c>
      <c r="AY269" s="35">
        <f t="shared" si="1853"/>
        <v>0</v>
      </c>
      <c r="AZ269" s="35">
        <f>AZ219</f>
        <v>0</v>
      </c>
      <c r="BA269" s="35">
        <f t="shared" si="1854"/>
        <v>0</v>
      </c>
      <c r="BB269" s="35">
        <f>BB219</f>
        <v>0</v>
      </c>
      <c r="BC269" s="35">
        <f t="shared" si="1855"/>
        <v>0</v>
      </c>
      <c r="BD269" s="35">
        <f>BD219</f>
        <v>0</v>
      </c>
      <c r="BE269" s="35">
        <f t="shared" si="1856"/>
        <v>0</v>
      </c>
      <c r="BF269" s="35">
        <f>BF219</f>
        <v>0</v>
      </c>
      <c r="BG269" s="35">
        <f t="shared" si="1857"/>
        <v>0</v>
      </c>
      <c r="BH269" s="35">
        <f>BH219</f>
        <v>0</v>
      </c>
      <c r="BI269" s="35">
        <f t="shared" si="1858"/>
        <v>0</v>
      </c>
      <c r="BJ269" s="35">
        <f>BJ219</f>
        <v>0</v>
      </c>
      <c r="BK269" s="35">
        <f t="shared" si="1859"/>
        <v>0</v>
      </c>
      <c r="BL269" s="35">
        <f>BL219</f>
        <v>0</v>
      </c>
      <c r="BM269" s="35">
        <f t="shared" si="1860"/>
        <v>0</v>
      </c>
      <c r="BN269" s="35">
        <f>BN219</f>
        <v>0</v>
      </c>
      <c r="BO269" s="35">
        <f t="shared" si="1861"/>
        <v>0</v>
      </c>
      <c r="BP269" s="35">
        <f>BP219</f>
        <v>0</v>
      </c>
      <c r="BQ269" s="35">
        <f t="shared" si="1862"/>
        <v>0</v>
      </c>
      <c r="BR269" s="35">
        <f>BR219</f>
        <v>0</v>
      </c>
      <c r="BS269" s="35">
        <f t="shared" si="1863"/>
        <v>0</v>
      </c>
      <c r="BT269" s="46">
        <f>BT219</f>
        <v>0</v>
      </c>
      <c r="BU269" s="35">
        <f t="shared" si="1864"/>
        <v>0</v>
      </c>
      <c r="BV269" s="35">
        <f>BV219</f>
        <v>0</v>
      </c>
      <c r="BW269" s="35">
        <f>BW219</f>
        <v>0</v>
      </c>
      <c r="BX269" s="35">
        <f t="shared" si="1284"/>
        <v>0</v>
      </c>
      <c r="BY269" s="35">
        <f>BY219</f>
        <v>0</v>
      </c>
      <c r="BZ269" s="35">
        <f t="shared" si="1865"/>
        <v>0</v>
      </c>
      <c r="CA269" s="35">
        <f>CA219</f>
        <v>0</v>
      </c>
      <c r="CB269" s="35">
        <f t="shared" si="1866"/>
        <v>0</v>
      </c>
      <c r="CC269" s="35">
        <f>CC219</f>
        <v>0</v>
      </c>
      <c r="CD269" s="35">
        <f t="shared" si="1867"/>
        <v>0</v>
      </c>
      <c r="CE269" s="35">
        <f>CE219</f>
        <v>0</v>
      </c>
      <c r="CF269" s="35">
        <f t="shared" si="1868"/>
        <v>0</v>
      </c>
      <c r="CG269" s="35">
        <f>CG219</f>
        <v>0</v>
      </c>
      <c r="CH269" s="35">
        <f t="shared" si="1869"/>
        <v>0</v>
      </c>
      <c r="CI269" s="35">
        <f>CI219</f>
        <v>0</v>
      </c>
      <c r="CJ269" s="35">
        <f t="shared" si="1870"/>
        <v>0</v>
      </c>
      <c r="CK269" s="35">
        <f>CK219</f>
        <v>0</v>
      </c>
      <c r="CL269" s="35">
        <f t="shared" si="1871"/>
        <v>0</v>
      </c>
      <c r="CM269" s="35">
        <f>CM219</f>
        <v>0</v>
      </c>
      <c r="CN269" s="35">
        <f t="shared" si="1872"/>
        <v>0</v>
      </c>
      <c r="CO269" s="35">
        <f>CO219</f>
        <v>0</v>
      </c>
      <c r="CP269" s="35">
        <f t="shared" si="1873"/>
        <v>0</v>
      </c>
      <c r="CQ269" s="35">
        <f>CQ219</f>
        <v>0</v>
      </c>
      <c r="CR269" s="35">
        <f t="shared" si="1874"/>
        <v>0</v>
      </c>
      <c r="CS269" s="46">
        <f>CS219</f>
        <v>0</v>
      </c>
      <c r="CT269" s="35">
        <f t="shared" si="1875"/>
        <v>0</v>
      </c>
      <c r="CU269" s="29"/>
      <c r="CV269" s="23" t="s">
        <v>49</v>
      </c>
    </row>
    <row r="270" spans="1:101" x14ac:dyDescent="0.3">
      <c r="A270" s="64"/>
      <c r="B270" s="115" t="s">
        <v>34</v>
      </c>
      <c r="C270" s="116"/>
      <c r="D270" s="35">
        <f>D226+D227</f>
        <v>4480.7</v>
      </c>
      <c r="E270" s="35">
        <f>E226+E227</f>
        <v>0</v>
      </c>
      <c r="F270" s="35">
        <f t="shared" si="1250"/>
        <v>4480.7</v>
      </c>
      <c r="G270" s="35">
        <f>G226+G227</f>
        <v>0</v>
      </c>
      <c r="H270" s="35">
        <f t="shared" si="1833"/>
        <v>4480.7</v>
      </c>
      <c r="I270" s="35">
        <f>I226+I227</f>
        <v>0</v>
      </c>
      <c r="J270" s="35">
        <f t="shared" si="1834"/>
        <v>4480.7</v>
      </c>
      <c r="K270" s="35">
        <f>K226+K227</f>
        <v>0</v>
      </c>
      <c r="L270" s="35">
        <f t="shared" si="1835"/>
        <v>4480.7</v>
      </c>
      <c r="M270" s="35">
        <f>M226+M227</f>
        <v>0</v>
      </c>
      <c r="N270" s="35">
        <f t="shared" si="1836"/>
        <v>4480.7</v>
      </c>
      <c r="O270" s="78">
        <f>O226+O227</f>
        <v>0</v>
      </c>
      <c r="P270" s="35">
        <f t="shared" si="1837"/>
        <v>4480.7</v>
      </c>
      <c r="Q270" s="35">
        <f>Q226+Q227</f>
        <v>0</v>
      </c>
      <c r="R270" s="35">
        <f t="shared" si="1838"/>
        <v>4480.7</v>
      </c>
      <c r="S270" s="35">
        <f>S226+S227</f>
        <v>0</v>
      </c>
      <c r="T270" s="35">
        <f t="shared" si="1839"/>
        <v>4480.7</v>
      </c>
      <c r="U270" s="35">
        <f>U226+U227</f>
        <v>0</v>
      </c>
      <c r="V270" s="35">
        <f t="shared" si="1840"/>
        <v>4480.7</v>
      </c>
      <c r="W270" s="35">
        <f>W226+W227</f>
        <v>0</v>
      </c>
      <c r="X270" s="35">
        <f t="shared" si="1841"/>
        <v>4480.7</v>
      </c>
      <c r="Y270" s="35">
        <f>Y226+Y227</f>
        <v>0</v>
      </c>
      <c r="Z270" s="35">
        <f t="shared" si="1842"/>
        <v>4480.7</v>
      </c>
      <c r="AA270" s="35">
        <f>AA226+AA227</f>
        <v>0</v>
      </c>
      <c r="AB270" s="35">
        <f t="shared" si="1843"/>
        <v>4480.7</v>
      </c>
      <c r="AC270" s="35">
        <f>AC226+AC227</f>
        <v>0</v>
      </c>
      <c r="AD270" s="35">
        <f t="shared" si="1844"/>
        <v>4480.7</v>
      </c>
      <c r="AE270" s="35">
        <f>AE226+AE227</f>
        <v>0</v>
      </c>
      <c r="AF270" s="35">
        <f t="shared" si="1845"/>
        <v>4480.7</v>
      </c>
      <c r="AG270" s="35">
        <f>AG226+AG227</f>
        <v>0</v>
      </c>
      <c r="AH270" s="35">
        <f t="shared" si="1846"/>
        <v>4480.7</v>
      </c>
      <c r="AI270" s="35">
        <f>AI226+AI227</f>
        <v>0</v>
      </c>
      <c r="AJ270" s="35">
        <f t="shared" si="1847"/>
        <v>4480.7</v>
      </c>
      <c r="AK270" s="35">
        <f>AK226+AK227</f>
        <v>0</v>
      </c>
      <c r="AL270" s="35">
        <f t="shared" si="1848"/>
        <v>4480.7</v>
      </c>
      <c r="AM270" s="35">
        <f>AM226+AM227</f>
        <v>0</v>
      </c>
      <c r="AN270" s="35">
        <f t="shared" si="1849"/>
        <v>4480.7</v>
      </c>
      <c r="AO270" s="46">
        <f>AO226+AO227</f>
        <v>0</v>
      </c>
      <c r="AP270" s="35">
        <f t="shared" si="1850"/>
        <v>4480.7</v>
      </c>
      <c r="AQ270" s="35">
        <f t="shared" ref="AQ270:BV270" si="1876">AQ226+AQ227</f>
        <v>55213.3</v>
      </c>
      <c r="AR270" s="35">
        <f t="shared" si="1876"/>
        <v>0</v>
      </c>
      <c r="AS270" s="35">
        <f t="shared" si="1269"/>
        <v>55213.3</v>
      </c>
      <c r="AT270" s="35">
        <f t="shared" ref="AT270:AV270" si="1877">AT226+AT227</f>
        <v>0</v>
      </c>
      <c r="AU270" s="35">
        <f t="shared" si="1851"/>
        <v>55213.3</v>
      </c>
      <c r="AV270" s="35">
        <f t="shared" si="1877"/>
        <v>0</v>
      </c>
      <c r="AW270" s="35">
        <f t="shared" si="1852"/>
        <v>55213.3</v>
      </c>
      <c r="AX270" s="35">
        <f t="shared" ref="AX270:AZ270" si="1878">AX226+AX227</f>
        <v>0</v>
      </c>
      <c r="AY270" s="35">
        <f t="shared" si="1853"/>
        <v>55213.3</v>
      </c>
      <c r="AZ270" s="35">
        <f t="shared" si="1878"/>
        <v>0</v>
      </c>
      <c r="BA270" s="35">
        <f t="shared" si="1854"/>
        <v>55213.3</v>
      </c>
      <c r="BB270" s="35">
        <f t="shared" ref="BB270:BD270" si="1879">BB226+BB227</f>
        <v>0</v>
      </c>
      <c r="BC270" s="35">
        <f t="shared" si="1855"/>
        <v>55213.3</v>
      </c>
      <c r="BD270" s="35">
        <f t="shared" si="1879"/>
        <v>0</v>
      </c>
      <c r="BE270" s="35">
        <f t="shared" si="1856"/>
        <v>55213.3</v>
      </c>
      <c r="BF270" s="35">
        <f t="shared" ref="BF270:BH270" si="1880">BF226+BF227</f>
        <v>0</v>
      </c>
      <c r="BG270" s="35">
        <f t="shared" si="1857"/>
        <v>55213.3</v>
      </c>
      <c r="BH270" s="35">
        <f t="shared" si="1880"/>
        <v>0</v>
      </c>
      <c r="BI270" s="35">
        <f t="shared" si="1858"/>
        <v>55213.3</v>
      </c>
      <c r="BJ270" s="35">
        <f t="shared" ref="BJ270:BL270" si="1881">BJ226+BJ227</f>
        <v>0</v>
      </c>
      <c r="BK270" s="35">
        <f t="shared" si="1859"/>
        <v>55213.3</v>
      </c>
      <c r="BL270" s="35">
        <f t="shared" si="1881"/>
        <v>0</v>
      </c>
      <c r="BM270" s="35">
        <f t="shared" si="1860"/>
        <v>55213.3</v>
      </c>
      <c r="BN270" s="35">
        <f t="shared" ref="BN270:BP270" si="1882">BN226+BN227</f>
        <v>0</v>
      </c>
      <c r="BO270" s="35">
        <f t="shared" si="1861"/>
        <v>55213.3</v>
      </c>
      <c r="BP270" s="35">
        <f t="shared" si="1882"/>
        <v>0</v>
      </c>
      <c r="BQ270" s="35">
        <f t="shared" si="1862"/>
        <v>55213.3</v>
      </c>
      <c r="BR270" s="35">
        <f t="shared" ref="BR270:BT270" si="1883">BR226+BR227</f>
        <v>0</v>
      </c>
      <c r="BS270" s="35">
        <f t="shared" si="1863"/>
        <v>55213.3</v>
      </c>
      <c r="BT270" s="46">
        <f t="shared" si="1883"/>
        <v>0</v>
      </c>
      <c r="BU270" s="35">
        <f t="shared" si="1864"/>
        <v>55213.3</v>
      </c>
      <c r="BV270" s="35">
        <f t="shared" si="1876"/>
        <v>0</v>
      </c>
      <c r="BW270" s="35">
        <f>BW226+BW227</f>
        <v>0</v>
      </c>
      <c r="BX270" s="35">
        <f t="shared" si="1284"/>
        <v>0</v>
      </c>
      <c r="BY270" s="35">
        <f>BY226+BY227</f>
        <v>0</v>
      </c>
      <c r="BZ270" s="35">
        <f t="shared" si="1865"/>
        <v>0</v>
      </c>
      <c r="CA270" s="35">
        <f>CA226+CA227</f>
        <v>0</v>
      </c>
      <c r="CB270" s="35">
        <f t="shared" si="1866"/>
        <v>0</v>
      </c>
      <c r="CC270" s="35">
        <f>CC226+CC227</f>
        <v>0</v>
      </c>
      <c r="CD270" s="35">
        <f t="shared" si="1867"/>
        <v>0</v>
      </c>
      <c r="CE270" s="35">
        <f>CE226+CE227</f>
        <v>0</v>
      </c>
      <c r="CF270" s="35">
        <f t="shared" si="1868"/>
        <v>0</v>
      </c>
      <c r="CG270" s="35">
        <f>CG226+CG227</f>
        <v>0</v>
      </c>
      <c r="CH270" s="35">
        <f t="shared" si="1869"/>
        <v>0</v>
      </c>
      <c r="CI270" s="35">
        <f>CI226+CI227</f>
        <v>0</v>
      </c>
      <c r="CJ270" s="35">
        <f t="shared" si="1870"/>
        <v>0</v>
      </c>
      <c r="CK270" s="35">
        <f>CK226+CK227</f>
        <v>0</v>
      </c>
      <c r="CL270" s="35">
        <f t="shared" si="1871"/>
        <v>0</v>
      </c>
      <c r="CM270" s="35">
        <f>CM226+CM227</f>
        <v>0</v>
      </c>
      <c r="CN270" s="35">
        <f t="shared" si="1872"/>
        <v>0</v>
      </c>
      <c r="CO270" s="35">
        <f>CO226+CO227</f>
        <v>0</v>
      </c>
      <c r="CP270" s="35">
        <f t="shared" si="1873"/>
        <v>0</v>
      </c>
      <c r="CQ270" s="35">
        <f>CQ226+CQ227</f>
        <v>0</v>
      </c>
      <c r="CR270" s="35">
        <f t="shared" si="1874"/>
        <v>0</v>
      </c>
      <c r="CS270" s="46">
        <f>CS226+CS227</f>
        <v>0</v>
      </c>
      <c r="CT270" s="35">
        <f t="shared" si="1875"/>
        <v>0</v>
      </c>
      <c r="CU270" s="29"/>
    </row>
    <row r="271" spans="1:101" x14ac:dyDescent="0.3">
      <c r="A271" s="64"/>
      <c r="B271" s="115" t="s">
        <v>38</v>
      </c>
      <c r="C271" s="116"/>
      <c r="D271" s="35">
        <f>D99</f>
        <v>6293</v>
      </c>
      <c r="E271" s="35">
        <f>E99+E109</f>
        <v>47697</v>
      </c>
      <c r="F271" s="35">
        <f t="shared" ref="F271" si="1884">D271+E271</f>
        <v>53990</v>
      </c>
      <c r="G271" s="35">
        <f>G99+G109</f>
        <v>0</v>
      </c>
      <c r="H271" s="35">
        <f t="shared" si="1833"/>
        <v>53990</v>
      </c>
      <c r="I271" s="35">
        <f>I99+I109</f>
        <v>0</v>
      </c>
      <c r="J271" s="35">
        <f t="shared" si="1834"/>
        <v>53990</v>
      </c>
      <c r="K271" s="35">
        <f>K99+K109</f>
        <v>0</v>
      </c>
      <c r="L271" s="35">
        <f t="shared" si="1835"/>
        <v>53990</v>
      </c>
      <c r="M271" s="35">
        <f>M99+M109</f>
        <v>0</v>
      </c>
      <c r="N271" s="35">
        <f t="shared" si="1836"/>
        <v>53990</v>
      </c>
      <c r="O271" s="78">
        <f>O99+O109</f>
        <v>0</v>
      </c>
      <c r="P271" s="35">
        <f t="shared" si="1837"/>
        <v>53990</v>
      </c>
      <c r="Q271" s="35">
        <f>Q99+Q109</f>
        <v>0</v>
      </c>
      <c r="R271" s="35">
        <f t="shared" si="1838"/>
        <v>53990</v>
      </c>
      <c r="S271" s="35">
        <f>S99+S109</f>
        <v>0</v>
      </c>
      <c r="T271" s="35">
        <f t="shared" si="1839"/>
        <v>53990</v>
      </c>
      <c r="U271" s="35">
        <f>U99+U109</f>
        <v>0</v>
      </c>
      <c r="V271" s="35">
        <f t="shared" si="1840"/>
        <v>53990</v>
      </c>
      <c r="W271" s="35">
        <f>W99+W109</f>
        <v>0</v>
      </c>
      <c r="X271" s="35">
        <f t="shared" si="1841"/>
        <v>53990</v>
      </c>
      <c r="Y271" s="35">
        <f>Y99+Y109</f>
        <v>0</v>
      </c>
      <c r="Z271" s="35">
        <f t="shared" si="1842"/>
        <v>53990</v>
      </c>
      <c r="AA271" s="35">
        <f>AA99+AA109+AA97+AA103+AA94+AA106</f>
        <v>18949.007999999998</v>
      </c>
      <c r="AB271" s="35">
        <f t="shared" si="1843"/>
        <v>72939.008000000002</v>
      </c>
      <c r="AC271" s="35">
        <f>AC99+AC109+AC97+AC103+AC94+AC106</f>
        <v>-18949.007999999998</v>
      </c>
      <c r="AD271" s="35">
        <f t="shared" si="1844"/>
        <v>53990</v>
      </c>
      <c r="AE271" s="35">
        <f>AE99+AE109+AE97+AE103+AE94+AE106</f>
        <v>18949.007999999998</v>
      </c>
      <c r="AF271" s="35">
        <f t="shared" si="1845"/>
        <v>72939.008000000002</v>
      </c>
      <c r="AG271" s="35">
        <f>AG99+AG109+AG97+AG103+AG94+AG106</f>
        <v>0</v>
      </c>
      <c r="AH271" s="35">
        <f t="shared" si="1846"/>
        <v>72939.008000000002</v>
      </c>
      <c r="AI271" s="35">
        <f>AI99+AI109+AI97+AI103+AI94+AI106</f>
        <v>0</v>
      </c>
      <c r="AJ271" s="35">
        <f t="shared" si="1847"/>
        <v>72939.008000000002</v>
      </c>
      <c r="AK271" s="35">
        <f>AK99+AK109+AK97+AK103+AK94+AK106</f>
        <v>0</v>
      </c>
      <c r="AL271" s="35">
        <f t="shared" si="1848"/>
        <v>72939.008000000002</v>
      </c>
      <c r="AM271" s="35">
        <f>AM99+AM109+AM97+AM103+AM94+AM106</f>
        <v>0</v>
      </c>
      <c r="AN271" s="35">
        <f t="shared" si="1849"/>
        <v>72939.008000000002</v>
      </c>
      <c r="AO271" s="46">
        <f>AO99+AO109+AO97+AO103+AO94+AO106</f>
        <v>0</v>
      </c>
      <c r="AP271" s="35">
        <f t="shared" si="1850"/>
        <v>72939.008000000002</v>
      </c>
      <c r="AQ271" s="35">
        <f>AQ99</f>
        <v>0</v>
      </c>
      <c r="AR271" s="35">
        <f>AR99+AR109</f>
        <v>51669.599999999999</v>
      </c>
      <c r="AS271" s="35">
        <f t="shared" ref="AS271" si="1885">AQ271+AR271</f>
        <v>51669.599999999999</v>
      </c>
      <c r="AT271" s="35">
        <f>AT99+AT109</f>
        <v>0</v>
      </c>
      <c r="AU271" s="35">
        <f t="shared" si="1851"/>
        <v>51669.599999999999</v>
      </c>
      <c r="AV271" s="35">
        <f>AV99+AV109</f>
        <v>0</v>
      </c>
      <c r="AW271" s="35">
        <f t="shared" si="1852"/>
        <v>51669.599999999999</v>
      </c>
      <c r="AX271" s="35">
        <f>AX99+AX109</f>
        <v>0</v>
      </c>
      <c r="AY271" s="35">
        <f t="shared" si="1853"/>
        <v>51669.599999999999</v>
      </c>
      <c r="AZ271" s="35">
        <f>AZ99+AZ109</f>
        <v>0</v>
      </c>
      <c r="BA271" s="35">
        <f t="shared" si="1854"/>
        <v>51669.599999999999</v>
      </c>
      <c r="BB271" s="35">
        <f>BB99+BB109</f>
        <v>0</v>
      </c>
      <c r="BC271" s="35">
        <f t="shared" si="1855"/>
        <v>51669.599999999999</v>
      </c>
      <c r="BD271" s="35">
        <f>BD99+BD109</f>
        <v>0</v>
      </c>
      <c r="BE271" s="35">
        <f t="shared" si="1856"/>
        <v>51669.599999999999</v>
      </c>
      <c r="BF271" s="35">
        <f>BF99+BF109</f>
        <v>0</v>
      </c>
      <c r="BG271" s="35">
        <f t="shared" si="1857"/>
        <v>51669.599999999999</v>
      </c>
      <c r="BH271" s="35">
        <f>BH99+BH109+BH97+BH103+BH94+BH106</f>
        <v>130510.57699999999</v>
      </c>
      <c r="BI271" s="35">
        <f t="shared" si="1858"/>
        <v>182180.177</v>
      </c>
      <c r="BJ271" s="35">
        <f>BJ99+BJ109+BJ97+BJ103+BJ94+BJ106</f>
        <v>-130510.57699999999</v>
      </c>
      <c r="BK271" s="35">
        <f t="shared" si="1859"/>
        <v>51669.600000000006</v>
      </c>
      <c r="BL271" s="35">
        <f>BL99+BL109+BL97+BL103+BL94+BL106</f>
        <v>130510.57699999999</v>
      </c>
      <c r="BM271" s="35">
        <f t="shared" si="1860"/>
        <v>182180.177</v>
      </c>
      <c r="BN271" s="35">
        <f>BN99+BN109+BN97+BN103+BN94+BN106</f>
        <v>0</v>
      </c>
      <c r="BO271" s="35">
        <f t="shared" si="1861"/>
        <v>182180.177</v>
      </c>
      <c r="BP271" s="35">
        <f>BP99+BP109+BP97+BP103+BP94+BP106</f>
        <v>0</v>
      </c>
      <c r="BQ271" s="35">
        <f t="shared" si="1862"/>
        <v>182180.177</v>
      </c>
      <c r="BR271" s="35">
        <f>BR99+BR109+BR97+BR103+BR94+BR106</f>
        <v>0</v>
      </c>
      <c r="BS271" s="35">
        <f t="shared" si="1863"/>
        <v>182180.177</v>
      </c>
      <c r="BT271" s="46">
        <f>BT99+BT109+BT97+BT103+BT94+BT106</f>
        <v>0</v>
      </c>
      <c r="BU271" s="35">
        <f t="shared" si="1864"/>
        <v>182180.177</v>
      </c>
      <c r="BV271" s="35">
        <f>BV99</f>
        <v>0</v>
      </c>
      <c r="BW271" s="35">
        <f>BW99+BW109</f>
        <v>0</v>
      </c>
      <c r="BX271" s="35">
        <f t="shared" ref="BX271" si="1886">BV271+BW271</f>
        <v>0</v>
      </c>
      <c r="BY271" s="35">
        <f>BY99+BY109</f>
        <v>0</v>
      </c>
      <c r="BZ271" s="35">
        <f t="shared" si="1865"/>
        <v>0</v>
      </c>
      <c r="CA271" s="35">
        <f>CA99+CA109</f>
        <v>0</v>
      </c>
      <c r="CB271" s="35">
        <f t="shared" si="1866"/>
        <v>0</v>
      </c>
      <c r="CC271" s="35">
        <f>CC99+CC109</f>
        <v>0</v>
      </c>
      <c r="CD271" s="35">
        <f t="shared" si="1867"/>
        <v>0</v>
      </c>
      <c r="CE271" s="35">
        <f>CE99+CE109</f>
        <v>0</v>
      </c>
      <c r="CF271" s="35">
        <f t="shared" si="1868"/>
        <v>0</v>
      </c>
      <c r="CG271" s="35">
        <f>CG99+CG109</f>
        <v>0</v>
      </c>
      <c r="CH271" s="35">
        <f t="shared" si="1869"/>
        <v>0</v>
      </c>
      <c r="CI271" s="35">
        <f>CI99+CI109</f>
        <v>0</v>
      </c>
      <c r="CJ271" s="35">
        <f t="shared" si="1870"/>
        <v>0</v>
      </c>
      <c r="CK271" s="35">
        <f>CK99+CK109+CK97+CK103+CK94+CK106</f>
        <v>12263.817999999999</v>
      </c>
      <c r="CL271" s="35">
        <f t="shared" si="1871"/>
        <v>12263.817999999999</v>
      </c>
      <c r="CM271" s="35">
        <f>CM99+CM109+CM97+CM103+CM94+CM106</f>
        <v>-12263.817999999999</v>
      </c>
      <c r="CN271" s="35">
        <f t="shared" si="1872"/>
        <v>0</v>
      </c>
      <c r="CO271" s="35">
        <f>CO99+CO109+CO97+CO103+CO94+CO106</f>
        <v>12263.817999999999</v>
      </c>
      <c r="CP271" s="35">
        <f t="shared" si="1873"/>
        <v>12263.817999999999</v>
      </c>
      <c r="CQ271" s="35">
        <f>CQ99+CQ109+CQ97+CQ103+CQ94+CQ106</f>
        <v>0</v>
      </c>
      <c r="CR271" s="35">
        <f t="shared" si="1874"/>
        <v>12263.817999999999</v>
      </c>
      <c r="CS271" s="46">
        <f>CS99+CS109+CS97+CS103+CS94+CS106</f>
        <v>0</v>
      </c>
      <c r="CT271" s="35">
        <f t="shared" si="1875"/>
        <v>12263.817999999999</v>
      </c>
      <c r="CU271" s="29"/>
    </row>
    <row r="272" spans="1:101" x14ac:dyDescent="0.3">
      <c r="A272" s="12"/>
      <c r="B272" s="142" t="s">
        <v>321</v>
      </c>
      <c r="C272" s="143"/>
      <c r="D272" s="35"/>
      <c r="E272" s="35"/>
      <c r="F272" s="35"/>
      <c r="G272" s="35">
        <f>G254</f>
        <v>0</v>
      </c>
      <c r="H272" s="35">
        <f t="shared" si="1833"/>
        <v>0</v>
      </c>
      <c r="I272" s="35">
        <f>I254</f>
        <v>0</v>
      </c>
      <c r="J272" s="35">
        <f t="shared" si="1834"/>
        <v>0</v>
      </c>
      <c r="K272" s="35">
        <f>K254</f>
        <v>0</v>
      </c>
      <c r="L272" s="35">
        <f t="shared" si="1835"/>
        <v>0</v>
      </c>
      <c r="M272" s="35">
        <f>M254</f>
        <v>0</v>
      </c>
      <c r="N272" s="35">
        <f t="shared" si="1836"/>
        <v>0</v>
      </c>
      <c r="O272" s="78">
        <f>O254+O220</f>
        <v>85000</v>
      </c>
      <c r="P272" s="35">
        <f t="shared" si="1837"/>
        <v>85000</v>
      </c>
      <c r="Q272" s="35">
        <f>Q254+Q220</f>
        <v>0</v>
      </c>
      <c r="R272" s="35">
        <f t="shared" si="1838"/>
        <v>85000</v>
      </c>
      <c r="S272" s="35">
        <f>S254+S220</f>
        <v>0</v>
      </c>
      <c r="T272" s="35">
        <f t="shared" si="1839"/>
        <v>85000</v>
      </c>
      <c r="U272" s="35">
        <f>U254+U220</f>
        <v>0</v>
      </c>
      <c r="V272" s="35">
        <f t="shared" si="1840"/>
        <v>85000</v>
      </c>
      <c r="W272" s="35">
        <f>W254+W220</f>
        <v>0</v>
      </c>
      <c r="X272" s="35">
        <f t="shared" si="1841"/>
        <v>85000</v>
      </c>
      <c r="Y272" s="35">
        <f>Y254+Y220</f>
        <v>-4650</v>
      </c>
      <c r="Z272" s="35">
        <f t="shared" si="1842"/>
        <v>80350</v>
      </c>
      <c r="AA272" s="35">
        <f>AA254+AA220</f>
        <v>0</v>
      </c>
      <c r="AB272" s="35">
        <f t="shared" si="1843"/>
        <v>80350</v>
      </c>
      <c r="AC272" s="35">
        <f>AC254+AC220</f>
        <v>0</v>
      </c>
      <c r="AD272" s="35">
        <f t="shared" si="1844"/>
        <v>80350</v>
      </c>
      <c r="AE272" s="35">
        <f>AE254+AE220</f>
        <v>0</v>
      </c>
      <c r="AF272" s="35">
        <f t="shared" si="1845"/>
        <v>80350</v>
      </c>
      <c r="AG272" s="35">
        <f>AG254+AG220</f>
        <v>0</v>
      </c>
      <c r="AH272" s="35">
        <f t="shared" si="1846"/>
        <v>80350</v>
      </c>
      <c r="AI272" s="35">
        <f>AI254+AI220</f>
        <v>0</v>
      </c>
      <c r="AJ272" s="35">
        <f t="shared" si="1847"/>
        <v>80350</v>
      </c>
      <c r="AK272" s="35">
        <f>AK254+AK220</f>
        <v>0</v>
      </c>
      <c r="AL272" s="35">
        <f t="shared" si="1848"/>
        <v>80350</v>
      </c>
      <c r="AM272" s="35">
        <f>AM254+AM220</f>
        <v>0</v>
      </c>
      <c r="AN272" s="35">
        <f t="shared" si="1849"/>
        <v>80350</v>
      </c>
      <c r="AO272" s="46">
        <f>AO254+AO220</f>
        <v>-5574</v>
      </c>
      <c r="AP272" s="35">
        <f t="shared" si="1850"/>
        <v>74776</v>
      </c>
      <c r="AQ272" s="35"/>
      <c r="AR272" s="35"/>
      <c r="AS272" s="35"/>
      <c r="AT272" s="35">
        <f>AT254</f>
        <v>0</v>
      </c>
      <c r="AU272" s="35">
        <f t="shared" si="1851"/>
        <v>0</v>
      </c>
      <c r="AV272" s="35">
        <f>AV254</f>
        <v>0</v>
      </c>
      <c r="AW272" s="35">
        <f t="shared" si="1852"/>
        <v>0</v>
      </c>
      <c r="AX272" s="35">
        <f>AX254</f>
        <v>0</v>
      </c>
      <c r="AY272" s="35">
        <f t="shared" si="1853"/>
        <v>0</v>
      </c>
      <c r="AZ272" s="35">
        <f>AZ254+AZ220</f>
        <v>0</v>
      </c>
      <c r="BA272" s="35">
        <f t="shared" si="1854"/>
        <v>0</v>
      </c>
      <c r="BB272" s="35">
        <f>BB254+BB220</f>
        <v>0</v>
      </c>
      <c r="BC272" s="35">
        <f t="shared" si="1855"/>
        <v>0</v>
      </c>
      <c r="BD272" s="35">
        <f>BD254+BD220</f>
        <v>0</v>
      </c>
      <c r="BE272" s="35">
        <f t="shared" si="1856"/>
        <v>0</v>
      </c>
      <c r="BF272" s="35">
        <f>BF254+BF220</f>
        <v>0</v>
      </c>
      <c r="BG272" s="35">
        <f t="shared" si="1857"/>
        <v>0</v>
      </c>
      <c r="BH272" s="35">
        <f>BH254+BH220</f>
        <v>0</v>
      </c>
      <c r="BI272" s="35">
        <f t="shared" si="1858"/>
        <v>0</v>
      </c>
      <c r="BJ272" s="35">
        <f>BJ254+BJ220</f>
        <v>0</v>
      </c>
      <c r="BK272" s="35">
        <f t="shared" si="1859"/>
        <v>0</v>
      </c>
      <c r="BL272" s="35">
        <f>BL254+BL220</f>
        <v>0</v>
      </c>
      <c r="BM272" s="35">
        <f t="shared" si="1860"/>
        <v>0</v>
      </c>
      <c r="BN272" s="35">
        <f>BN254+BN220</f>
        <v>0</v>
      </c>
      <c r="BO272" s="35">
        <f t="shared" si="1861"/>
        <v>0</v>
      </c>
      <c r="BP272" s="35">
        <f>BP254+BP220</f>
        <v>0</v>
      </c>
      <c r="BQ272" s="35">
        <f t="shared" si="1862"/>
        <v>0</v>
      </c>
      <c r="BR272" s="35">
        <f>BR254+BR220</f>
        <v>0</v>
      </c>
      <c r="BS272" s="35">
        <f t="shared" si="1863"/>
        <v>0</v>
      </c>
      <c r="BT272" s="46">
        <f>BT254+BT220</f>
        <v>0</v>
      </c>
      <c r="BU272" s="35">
        <f t="shared" si="1864"/>
        <v>0</v>
      </c>
      <c r="BV272" s="35"/>
      <c r="BW272" s="35"/>
      <c r="BX272" s="35"/>
      <c r="BY272" s="35">
        <f>BY254</f>
        <v>0</v>
      </c>
      <c r="BZ272" s="35">
        <f t="shared" si="1865"/>
        <v>0</v>
      </c>
      <c r="CA272" s="35">
        <f>CA254</f>
        <v>0</v>
      </c>
      <c r="CB272" s="35">
        <f t="shared" si="1866"/>
        <v>0</v>
      </c>
      <c r="CC272" s="35">
        <f>CC254</f>
        <v>0</v>
      </c>
      <c r="CD272" s="35">
        <f t="shared" si="1867"/>
        <v>0</v>
      </c>
      <c r="CE272" s="35">
        <f>CE254+CE220</f>
        <v>0</v>
      </c>
      <c r="CF272" s="35">
        <f t="shared" si="1868"/>
        <v>0</v>
      </c>
      <c r="CG272" s="35">
        <f>CG254+CG220</f>
        <v>0</v>
      </c>
      <c r="CH272" s="35">
        <f t="shared" si="1869"/>
        <v>0</v>
      </c>
      <c r="CI272" s="35">
        <f>CI254+CI220</f>
        <v>0</v>
      </c>
      <c r="CJ272" s="35">
        <f t="shared" si="1870"/>
        <v>0</v>
      </c>
      <c r="CK272" s="35">
        <f>CK254+CK220</f>
        <v>0</v>
      </c>
      <c r="CL272" s="35">
        <f t="shared" si="1871"/>
        <v>0</v>
      </c>
      <c r="CM272" s="35">
        <f>CM254+CM220</f>
        <v>0</v>
      </c>
      <c r="CN272" s="35">
        <f t="shared" si="1872"/>
        <v>0</v>
      </c>
      <c r="CO272" s="35">
        <f>CO254+CO220</f>
        <v>0</v>
      </c>
      <c r="CP272" s="35">
        <f t="shared" si="1873"/>
        <v>0</v>
      </c>
      <c r="CQ272" s="35">
        <f>CQ254+CQ220</f>
        <v>0</v>
      </c>
      <c r="CR272" s="35">
        <f t="shared" si="1874"/>
        <v>0</v>
      </c>
      <c r="CS272" s="46">
        <f>CS254+CS220</f>
        <v>0</v>
      </c>
      <c r="CT272" s="35">
        <f t="shared" si="1875"/>
        <v>0</v>
      </c>
      <c r="CU272" s="29"/>
    </row>
    <row r="273" spans="1:99" x14ac:dyDescent="0.3">
      <c r="A273" s="12"/>
      <c r="B273" s="142" t="s">
        <v>364</v>
      </c>
      <c r="C273" s="143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78"/>
      <c r="P273" s="35"/>
      <c r="Q273" s="35"/>
      <c r="R273" s="35"/>
      <c r="S273" s="35"/>
      <c r="T273" s="35"/>
      <c r="U273" s="35"/>
      <c r="V273" s="35"/>
      <c r="W273" s="35">
        <f>W216</f>
        <v>0</v>
      </c>
      <c r="X273" s="35">
        <f t="shared" si="1841"/>
        <v>0</v>
      </c>
      <c r="Y273" s="35">
        <f>Y216</f>
        <v>0</v>
      </c>
      <c r="Z273" s="35">
        <f t="shared" si="1842"/>
        <v>0</v>
      </c>
      <c r="AA273" s="35">
        <f>AA216</f>
        <v>0</v>
      </c>
      <c r="AB273" s="35">
        <f t="shared" si="1843"/>
        <v>0</v>
      </c>
      <c r="AC273" s="35">
        <f>AC216</f>
        <v>0</v>
      </c>
      <c r="AD273" s="35">
        <f t="shared" si="1844"/>
        <v>0</v>
      </c>
      <c r="AE273" s="35">
        <f>AE216</f>
        <v>0</v>
      </c>
      <c r="AF273" s="35">
        <f t="shared" si="1845"/>
        <v>0</v>
      </c>
      <c r="AG273" s="35">
        <f>AG216</f>
        <v>0</v>
      </c>
      <c r="AH273" s="35">
        <f t="shared" si="1846"/>
        <v>0</v>
      </c>
      <c r="AI273" s="35">
        <f>AI216</f>
        <v>0</v>
      </c>
      <c r="AJ273" s="35">
        <f t="shared" si="1847"/>
        <v>0</v>
      </c>
      <c r="AK273" s="35">
        <f>AK216</f>
        <v>0</v>
      </c>
      <c r="AL273" s="35">
        <f t="shared" si="1848"/>
        <v>0</v>
      </c>
      <c r="AM273" s="35">
        <f>AM216</f>
        <v>0</v>
      </c>
      <c r="AN273" s="35">
        <f t="shared" si="1849"/>
        <v>0</v>
      </c>
      <c r="AO273" s="46">
        <f>AO216</f>
        <v>0</v>
      </c>
      <c r="AP273" s="35">
        <f t="shared" si="1850"/>
        <v>0</v>
      </c>
      <c r="AQ273" s="35"/>
      <c r="AR273" s="35"/>
      <c r="AS273" s="35"/>
      <c r="AT273" s="35"/>
      <c r="AU273" s="35"/>
      <c r="AV273" s="35"/>
      <c r="AW273" s="35"/>
      <c r="AX273" s="35"/>
      <c r="AY273" s="35"/>
      <c r="AZ273" s="35"/>
      <c r="BA273" s="35"/>
      <c r="BB273" s="35"/>
      <c r="BC273" s="35"/>
      <c r="BD273" s="35">
        <f>BD216</f>
        <v>30051.151999999998</v>
      </c>
      <c r="BE273" s="35">
        <f t="shared" si="1856"/>
        <v>30051.151999999998</v>
      </c>
      <c r="BF273" s="35">
        <f>BF216</f>
        <v>0</v>
      </c>
      <c r="BG273" s="35">
        <f t="shared" si="1857"/>
        <v>30051.151999999998</v>
      </c>
      <c r="BH273" s="35">
        <f>BH216</f>
        <v>0</v>
      </c>
      <c r="BI273" s="35">
        <f t="shared" si="1858"/>
        <v>30051.151999999998</v>
      </c>
      <c r="BJ273" s="35">
        <f>BJ216</f>
        <v>0</v>
      </c>
      <c r="BK273" s="35">
        <f t="shared" si="1859"/>
        <v>30051.151999999998</v>
      </c>
      <c r="BL273" s="35">
        <f>BL216</f>
        <v>0</v>
      </c>
      <c r="BM273" s="35">
        <f t="shared" si="1860"/>
        <v>30051.151999999998</v>
      </c>
      <c r="BN273" s="35">
        <f>BN216</f>
        <v>0</v>
      </c>
      <c r="BO273" s="35">
        <f t="shared" si="1861"/>
        <v>30051.151999999998</v>
      </c>
      <c r="BP273" s="35">
        <f>BP216</f>
        <v>0</v>
      </c>
      <c r="BQ273" s="35">
        <f t="shared" si="1862"/>
        <v>30051.151999999998</v>
      </c>
      <c r="BR273" s="35">
        <f>BR216</f>
        <v>0</v>
      </c>
      <c r="BS273" s="35">
        <f t="shared" si="1863"/>
        <v>30051.151999999998</v>
      </c>
      <c r="BT273" s="46">
        <f>BT216</f>
        <v>0</v>
      </c>
      <c r="BU273" s="35">
        <f t="shared" si="1864"/>
        <v>30051.151999999998</v>
      </c>
      <c r="BV273" s="35"/>
      <c r="BW273" s="35"/>
      <c r="BX273" s="35"/>
      <c r="BY273" s="35"/>
      <c r="BZ273" s="35"/>
      <c r="CA273" s="35"/>
      <c r="CB273" s="35"/>
      <c r="CC273" s="35"/>
      <c r="CD273" s="35"/>
      <c r="CE273" s="35"/>
      <c r="CF273" s="35"/>
      <c r="CG273" s="35"/>
      <c r="CH273" s="35"/>
      <c r="CI273" s="35">
        <f>CI216</f>
        <v>14989.883</v>
      </c>
      <c r="CJ273" s="35">
        <f t="shared" si="1870"/>
        <v>14989.883</v>
      </c>
      <c r="CK273" s="35">
        <f>CK216</f>
        <v>0</v>
      </c>
      <c r="CL273" s="35">
        <f t="shared" si="1871"/>
        <v>14989.883</v>
      </c>
      <c r="CM273" s="35">
        <f>CM216</f>
        <v>0</v>
      </c>
      <c r="CN273" s="35">
        <f t="shared" si="1872"/>
        <v>14989.883</v>
      </c>
      <c r="CO273" s="35">
        <f>CO216</f>
        <v>0</v>
      </c>
      <c r="CP273" s="35">
        <f t="shared" si="1873"/>
        <v>14989.883</v>
      </c>
      <c r="CQ273" s="35">
        <f>CQ216</f>
        <v>0</v>
      </c>
      <c r="CR273" s="35">
        <f t="shared" si="1874"/>
        <v>14989.883</v>
      </c>
      <c r="CS273" s="46">
        <f>CS216</f>
        <v>0</v>
      </c>
      <c r="CT273" s="35">
        <f t="shared" si="1875"/>
        <v>14989.883</v>
      </c>
      <c r="CU273" s="29"/>
    </row>
    <row r="274" spans="1:99" x14ac:dyDescent="0.3"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79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>
        <f>AD257-AD265-AD266-AD267-AD268-AD270-AD271-AD272-AD273</f>
        <v>1.0477378964424133E-9</v>
      </c>
      <c r="AE274" s="15">
        <f t="shared" ref="AE274" si="1887">AE257-AE265-AE266-AE267-AE268-AE270-AE271-AE272-AE273</f>
        <v>1.8189894035458565E-11</v>
      </c>
      <c r="AF274" s="15"/>
      <c r="AG274" s="15">
        <f t="shared" ref="AG274" si="1888">AG257-AG265-AG266-AG267-AG268-AG270-AG271-AG272-AG273</f>
        <v>0</v>
      </c>
      <c r="AH274" s="15"/>
      <c r="AI274" s="15">
        <f>AI257-AI265-AI266-AI267-AI268-AI270-AI271-AI272-AI273</f>
        <v>0</v>
      </c>
      <c r="AJ274" s="15"/>
      <c r="AK274" s="15">
        <f>AK257-AK265-AK266-AK267-AK268-AK270-AK271-AK272-AK273</f>
        <v>0</v>
      </c>
      <c r="AL274" s="15"/>
      <c r="AM274" s="15">
        <f>AM257-AM265-AM266-AM267-AM268-AM270-AM271-AM272-AM273</f>
        <v>-2.1100277081131935E-10</v>
      </c>
      <c r="AN274" s="15"/>
      <c r="AO274" s="15">
        <f>AO257-AO265-AO266-AO267-AO268-AO270-AO271-AO272-AO273</f>
        <v>0</v>
      </c>
      <c r="AP274" s="15"/>
      <c r="AQ274" s="15">
        <f t="shared" ref="AP274:CT274" si="1889">AQ257-AQ265-AQ266-AQ267-AQ268-AQ270-AQ271-AQ272-AQ273</f>
        <v>7.9307937994599342E-10</v>
      </c>
      <c r="AR274" s="15">
        <f t="shared" si="1889"/>
        <v>-4.3655745685100555E-11</v>
      </c>
      <c r="AS274" s="15">
        <f t="shared" si="1889"/>
        <v>4.2928149923682213E-10</v>
      </c>
      <c r="AT274" s="15">
        <f t="shared" si="1889"/>
        <v>0</v>
      </c>
      <c r="AU274" s="15">
        <f t="shared" si="1889"/>
        <v>4.2928149923682213E-10</v>
      </c>
      <c r="AV274" s="15">
        <f t="shared" si="1889"/>
        <v>0</v>
      </c>
      <c r="AW274" s="15">
        <f t="shared" si="1889"/>
        <v>4.2928149923682213E-10</v>
      </c>
      <c r="AX274" s="15">
        <f t="shared" si="1889"/>
        <v>0</v>
      </c>
      <c r="AY274" s="15">
        <f t="shared" si="1889"/>
        <v>4.2928149923682213E-10</v>
      </c>
      <c r="AZ274" s="15">
        <f t="shared" si="1889"/>
        <v>0</v>
      </c>
      <c r="BA274" s="15">
        <f t="shared" si="1889"/>
        <v>8.9494278654456139E-10</v>
      </c>
      <c r="BB274" s="15">
        <f t="shared" si="1889"/>
        <v>0</v>
      </c>
      <c r="BC274" s="15">
        <f t="shared" si="1889"/>
        <v>8.9494278654456139E-10</v>
      </c>
      <c r="BD274" s="15">
        <f t="shared" si="1889"/>
        <v>0</v>
      </c>
      <c r="BE274" s="15">
        <f t="shared" si="1889"/>
        <v>4.3291947804391384E-10</v>
      </c>
      <c r="BF274" s="15">
        <f t="shared" si="1889"/>
        <v>0</v>
      </c>
      <c r="BG274" s="15">
        <f t="shared" si="1889"/>
        <v>4.3291947804391384E-10</v>
      </c>
      <c r="BH274" s="15">
        <f t="shared" si="1889"/>
        <v>-2.9103830456733704E-11</v>
      </c>
      <c r="BI274" s="15">
        <f t="shared" si="1889"/>
        <v>9.6406438387930393E-10</v>
      </c>
      <c r="BJ274" s="15">
        <f t="shared" si="1889"/>
        <v>-2.9103830456733704E-11</v>
      </c>
      <c r="BK274" s="15">
        <f t="shared" si="1889"/>
        <v>4.2564352042973042E-10</v>
      </c>
      <c r="BL274" s="15">
        <f t="shared" si="1889"/>
        <v>5.8207660913467407E-11</v>
      </c>
      <c r="BM274" s="15">
        <f t="shared" si="1889"/>
        <v>-6.6575012169778347E-10</v>
      </c>
      <c r="BN274" s="15">
        <f t="shared" si="1889"/>
        <v>0</v>
      </c>
      <c r="BO274" s="15">
        <f t="shared" si="1889"/>
        <v>2.6557245291769505E-10</v>
      </c>
      <c r="BP274" s="15">
        <f t="shared" si="1889"/>
        <v>0</v>
      </c>
      <c r="BQ274" s="15">
        <f t="shared" si="1889"/>
        <v>-6.6575012169778347E-10</v>
      </c>
      <c r="BR274" s="15">
        <f t="shared" si="1889"/>
        <v>-2.5465851649641991E-10</v>
      </c>
      <c r="BS274" s="15">
        <f t="shared" si="1889"/>
        <v>-8.985807653516531E-10</v>
      </c>
      <c r="BT274" s="15">
        <f t="shared" si="1889"/>
        <v>0</v>
      </c>
      <c r="BU274" s="15"/>
      <c r="BV274" s="15">
        <f t="shared" si="1889"/>
        <v>7.4510353442747146E-10</v>
      </c>
      <c r="BW274" s="15">
        <f t="shared" si="1889"/>
        <v>0</v>
      </c>
      <c r="BX274" s="15">
        <f t="shared" si="1889"/>
        <v>1.2107648217352107E-9</v>
      </c>
      <c r="BY274" s="15">
        <f t="shared" si="1889"/>
        <v>0</v>
      </c>
      <c r="BZ274" s="15">
        <f t="shared" si="1889"/>
        <v>1.67642610904295E-9</v>
      </c>
      <c r="CA274" s="15">
        <f t="shared" si="1889"/>
        <v>0</v>
      </c>
      <c r="CB274" s="15">
        <f t="shared" si="1889"/>
        <v>1.67642610904295E-9</v>
      </c>
      <c r="CC274" s="15">
        <f t="shared" si="1889"/>
        <v>0</v>
      </c>
      <c r="CD274" s="15">
        <f t="shared" si="1889"/>
        <v>1.67642610904295E-9</v>
      </c>
      <c r="CE274" s="15">
        <f t="shared" si="1889"/>
        <v>-2.1827872842550278E-11</v>
      </c>
      <c r="CF274" s="15">
        <f t="shared" si="1889"/>
        <v>1.255102688446641E-9</v>
      </c>
      <c r="CG274" s="15">
        <f t="shared" si="1889"/>
        <v>0</v>
      </c>
      <c r="CH274" s="15">
        <f t="shared" si="1889"/>
        <v>1.7207639757543802E-9</v>
      </c>
      <c r="CI274" s="15">
        <f t="shared" si="1889"/>
        <v>1.6370904631912708E-11</v>
      </c>
      <c r="CJ274" s="15">
        <f t="shared" si="1889"/>
        <v>9.3677954282611609E-10</v>
      </c>
      <c r="CK274" s="15">
        <f t="shared" si="1889"/>
        <v>0</v>
      </c>
      <c r="CL274" s="15">
        <f t="shared" si="1889"/>
        <v>9.0767571236938238E-10</v>
      </c>
      <c r="CM274" s="15">
        <f t="shared" si="1889"/>
        <v>2.9103830456733704E-11</v>
      </c>
      <c r="CN274" s="15">
        <f t="shared" si="1889"/>
        <v>9.3677954282611609E-10</v>
      </c>
      <c r="CO274" s="15">
        <f t="shared" si="1889"/>
        <v>0</v>
      </c>
      <c r="CP274" s="15">
        <f t="shared" si="1889"/>
        <v>9.0767571236938238E-10</v>
      </c>
      <c r="CQ274" s="15">
        <f t="shared" si="1889"/>
        <v>0</v>
      </c>
      <c r="CR274" s="15">
        <f t="shared" si="1889"/>
        <v>1.3733369996771216E-9</v>
      </c>
      <c r="CS274" s="15">
        <f t="shared" si="1889"/>
        <v>0</v>
      </c>
      <c r="CT274" s="15"/>
      <c r="CU274" s="33"/>
    </row>
    <row r="275" spans="1:99" x14ac:dyDescent="0.3"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79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47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15"/>
      <c r="BQ275" s="15"/>
      <c r="BR275" s="15"/>
      <c r="BS275" s="15"/>
      <c r="BT275" s="47"/>
      <c r="BU275" s="15"/>
      <c r="BV275" s="15"/>
      <c r="BW275" s="15"/>
      <c r="BX275" s="15"/>
      <c r="BY275" s="15"/>
      <c r="BZ275" s="15"/>
      <c r="CA275" s="15"/>
      <c r="CB275" s="15"/>
      <c r="CC275" s="15"/>
      <c r="CD275" s="15"/>
      <c r="CE275" s="15"/>
      <c r="CF275" s="15"/>
      <c r="CG275" s="15"/>
      <c r="CH275" s="15"/>
      <c r="CI275" s="15"/>
      <c r="CJ275" s="15"/>
      <c r="CK275" s="15"/>
      <c r="CL275" s="15"/>
      <c r="CM275" s="15"/>
      <c r="CN275" s="15"/>
      <c r="CO275" s="15"/>
      <c r="CP275" s="15"/>
      <c r="CQ275" s="15"/>
      <c r="CR275" s="15"/>
      <c r="CS275" s="47"/>
      <c r="CT275" s="15"/>
      <c r="CU275" s="33"/>
    </row>
    <row r="276" spans="1:99" x14ac:dyDescent="0.3"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79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47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5"/>
      <c r="BF276" s="15"/>
      <c r="BG276" s="15"/>
      <c r="BH276" s="15"/>
      <c r="BI276" s="15"/>
      <c r="BJ276" s="15"/>
      <c r="BK276" s="15"/>
      <c r="BL276" s="15"/>
      <c r="BM276" s="15"/>
      <c r="BN276" s="15"/>
      <c r="BO276" s="15"/>
      <c r="BP276" s="15"/>
      <c r="BQ276" s="15"/>
      <c r="BR276" s="15"/>
      <c r="BS276" s="15"/>
      <c r="BT276" s="47"/>
      <c r="BU276" s="15"/>
      <c r="BV276" s="15"/>
      <c r="BW276" s="15"/>
      <c r="BX276" s="15"/>
      <c r="BY276" s="15"/>
      <c r="BZ276" s="15"/>
      <c r="CA276" s="15"/>
      <c r="CB276" s="15"/>
      <c r="CC276" s="15"/>
      <c r="CD276" s="15"/>
      <c r="CE276" s="15"/>
      <c r="CF276" s="15"/>
      <c r="CG276" s="15"/>
      <c r="CH276" s="15"/>
      <c r="CI276" s="15"/>
      <c r="CJ276" s="15"/>
      <c r="CK276" s="15"/>
      <c r="CL276" s="15"/>
      <c r="CM276" s="15"/>
      <c r="CN276" s="15"/>
      <c r="CO276" s="15"/>
      <c r="CP276" s="15"/>
      <c r="CQ276" s="15"/>
      <c r="CR276" s="15"/>
      <c r="CS276" s="47"/>
      <c r="CT276" s="15"/>
      <c r="CU276" s="33"/>
    </row>
  </sheetData>
  <autoFilter ref="A14:CW274">
    <filterColumn colId="99">
      <filters blank="1"/>
    </filterColumn>
  </autoFilter>
  <mergeCells count="129">
    <mergeCell ref="CQ13:CQ14"/>
    <mergeCell ref="CR13:CR14"/>
    <mergeCell ref="BD13:BD14"/>
    <mergeCell ref="BE13:BE14"/>
    <mergeCell ref="CO13:CO14"/>
    <mergeCell ref="CP13:CP14"/>
    <mergeCell ref="BB13:BB14"/>
    <mergeCell ref="BC13:BC14"/>
    <mergeCell ref="CG13:CG14"/>
    <mergeCell ref="CH13:CH14"/>
    <mergeCell ref="CE13:CE14"/>
    <mergeCell ref="CF13:CF14"/>
    <mergeCell ref="CC13:CC14"/>
    <mergeCell ref="BF13:BF14"/>
    <mergeCell ref="BG13:BG14"/>
    <mergeCell ref="CI13:CI14"/>
    <mergeCell ref="CJ13:CJ14"/>
    <mergeCell ref="BL13:BL14"/>
    <mergeCell ref="BM13:BM14"/>
    <mergeCell ref="CM13:CM14"/>
    <mergeCell ref="CN13:CN14"/>
    <mergeCell ref="BW13:BW14"/>
    <mergeCell ref="CK13:CK14"/>
    <mergeCell ref="CL13:CL14"/>
    <mergeCell ref="AX13:AX14"/>
    <mergeCell ref="AK13:AK14"/>
    <mergeCell ref="AL13:AL14"/>
    <mergeCell ref="BP13:BP14"/>
    <mergeCell ref="BQ13:BQ14"/>
    <mergeCell ref="AM13:AM14"/>
    <mergeCell ref="AN13:AN14"/>
    <mergeCell ref="BR13:BR14"/>
    <mergeCell ref="BS13:BS14"/>
    <mergeCell ref="AO13:AO14"/>
    <mergeCell ref="BH13:BH14"/>
    <mergeCell ref="BI13:BI14"/>
    <mergeCell ref="BJ13:BJ14"/>
    <mergeCell ref="BK13:BK14"/>
    <mergeCell ref="AP13:AP14"/>
    <mergeCell ref="BV13:BV14"/>
    <mergeCell ref="BN13:BN14"/>
    <mergeCell ref="CD13:CD14"/>
    <mergeCell ref="CA13:CA14"/>
    <mergeCell ref="BX13:BX14"/>
    <mergeCell ref="CB13:CB14"/>
    <mergeCell ref="BY13:BY14"/>
    <mergeCell ref="BZ13:BZ14"/>
    <mergeCell ref="BO13:BO14"/>
    <mergeCell ref="BT13:BT14"/>
    <mergeCell ref="BU13:BU14"/>
    <mergeCell ref="A40:A45"/>
    <mergeCell ref="H13:H14"/>
    <mergeCell ref="K13:K14"/>
    <mergeCell ref="L13:L14"/>
    <mergeCell ref="M13:M14"/>
    <mergeCell ref="P13:P14"/>
    <mergeCell ref="N13:N14"/>
    <mergeCell ref="AZ13:AZ14"/>
    <mergeCell ref="BA13:BA14"/>
    <mergeCell ref="AT13:AT14"/>
    <mergeCell ref="AI13:AI14"/>
    <mergeCell ref="AJ13:AJ14"/>
    <mergeCell ref="AD13:AD14"/>
    <mergeCell ref="AE13:AE14"/>
    <mergeCell ref="AF13:AF14"/>
    <mergeCell ref="AQ13:AQ14"/>
    <mergeCell ref="AU13:AU14"/>
    <mergeCell ref="AA13:AA14"/>
    <mergeCell ref="AB13:AB14"/>
    <mergeCell ref="AR13:AR14"/>
    <mergeCell ref="AH13:AH14"/>
    <mergeCell ref="AS13:AS14"/>
    <mergeCell ref="AC13:AC14"/>
    <mergeCell ref="Y13:Y14"/>
    <mergeCell ref="A24:A25"/>
    <mergeCell ref="O13:O14"/>
    <mergeCell ref="E13:E14"/>
    <mergeCell ref="F13:F14"/>
    <mergeCell ref="S13:S14"/>
    <mergeCell ref="T13:T14"/>
    <mergeCell ref="X13:X14"/>
    <mergeCell ref="G13:G14"/>
    <mergeCell ref="I13:I14"/>
    <mergeCell ref="J13:J14"/>
    <mergeCell ref="Q13:Q14"/>
    <mergeCell ref="U13:U14"/>
    <mergeCell ref="V13:V14"/>
    <mergeCell ref="R13:R14"/>
    <mergeCell ref="B273:C273"/>
    <mergeCell ref="B272:C272"/>
    <mergeCell ref="D13:D14"/>
    <mergeCell ref="B266:C266"/>
    <mergeCell ref="B267:C267"/>
    <mergeCell ref="B268:C268"/>
    <mergeCell ref="B265:C265"/>
    <mergeCell ref="B264:C264"/>
    <mergeCell ref="B13:B14"/>
    <mergeCell ref="C13:C14"/>
    <mergeCell ref="B262:C262"/>
    <mergeCell ref="B263:C263"/>
    <mergeCell ref="B93:B94"/>
    <mergeCell ref="B218:B219"/>
    <mergeCell ref="B105:B106"/>
    <mergeCell ref="B102:B103"/>
    <mergeCell ref="B75:B76"/>
    <mergeCell ref="CS13:CS14"/>
    <mergeCell ref="CT13:CT14"/>
    <mergeCell ref="A9:CT9"/>
    <mergeCell ref="A10:CT11"/>
    <mergeCell ref="A227:A228"/>
    <mergeCell ref="B227:B228"/>
    <mergeCell ref="A77:A78"/>
    <mergeCell ref="B77:B78"/>
    <mergeCell ref="A79:A80"/>
    <mergeCell ref="B79:B80"/>
    <mergeCell ref="A225:A226"/>
    <mergeCell ref="B225:B226"/>
    <mergeCell ref="A218:A219"/>
    <mergeCell ref="A105:A106"/>
    <mergeCell ref="A93:A94"/>
    <mergeCell ref="A102:A103"/>
    <mergeCell ref="A75:A76"/>
    <mergeCell ref="AY13:AY14"/>
    <mergeCell ref="AV13:AV14"/>
    <mergeCell ref="AW13:AW14"/>
    <mergeCell ref="W13:W14"/>
    <mergeCell ref="AG13:AG14"/>
    <mergeCell ref="Z13:Z14"/>
    <mergeCell ref="A13:A14"/>
  </mergeCells>
  <printOptions horizontalCentered="1"/>
  <pageMargins left="0.15748031496062992" right="0.11811023622047245" top="0.15748031496062992" bottom="0.39370078740157483" header="0.51181102362204722" footer="0.15748031496062992"/>
  <pageSetup paperSize="9" scale="62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2022-2024</vt:lpstr>
      <vt:lpstr>'2022-2024'!Заголовки_для_печати</vt:lpstr>
      <vt:lpstr>'2022-2024'!Область_печати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2022-11-29T10:40:47Z</cp:lastPrinted>
  <dcterms:created xsi:type="dcterms:W3CDTF">2014-02-04T08:37:28Z</dcterms:created>
  <dcterms:modified xsi:type="dcterms:W3CDTF">2022-11-29T11:03:20Z</dcterms:modified>
</cp:coreProperties>
</file>