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3-2025" sheetId="1" r:id="rId1"/>
  </sheets>
  <definedNames>
    <definedName name="_xlnm._FilterDatabase" localSheetId="0" hidden="1">'2023-2025'!$A$12:$O$187</definedName>
    <definedName name="_xlnm.Print_Titles" localSheetId="0">'2023-2025'!$11:$12</definedName>
    <definedName name="_xlnm.Print_Area" localSheetId="0">'2023-2025'!$A$1:$L$185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E154" i="1"/>
  <c r="E19" i="1"/>
  <c r="E15" i="1"/>
  <c r="F18" i="1"/>
  <c r="L171" i="1" l="1"/>
  <c r="L170" i="1"/>
  <c r="L169" i="1"/>
  <c r="L168" i="1"/>
  <c r="L167" i="1"/>
  <c r="L166" i="1"/>
  <c r="L165" i="1"/>
  <c r="L164" i="1"/>
  <c r="L163" i="1"/>
  <c r="L162" i="1"/>
  <c r="L160" i="1"/>
  <c r="L159" i="1"/>
  <c r="L158" i="1"/>
  <c r="L157" i="1"/>
  <c r="L154" i="1"/>
  <c r="L149" i="1"/>
  <c r="L148" i="1"/>
  <c r="L141" i="1"/>
  <c r="L140" i="1"/>
  <c r="L137" i="1"/>
  <c r="L136" i="1"/>
  <c r="L133" i="1"/>
  <c r="L132" i="1"/>
  <c r="L129" i="1"/>
  <c r="L128" i="1"/>
  <c r="L125" i="1"/>
  <c r="L124" i="1"/>
  <c r="L121" i="1"/>
  <c r="L120" i="1"/>
  <c r="L117" i="1"/>
  <c r="L116" i="1"/>
  <c r="L113" i="1"/>
  <c r="L112" i="1"/>
  <c r="L109" i="1"/>
  <c r="L108" i="1"/>
  <c r="L105" i="1"/>
  <c r="L104" i="1"/>
  <c r="L101" i="1"/>
  <c r="L100" i="1"/>
  <c r="L99" i="1"/>
  <c r="L98" i="1"/>
  <c r="L93" i="1"/>
  <c r="L92" i="1"/>
  <c r="L91" i="1"/>
  <c r="L89" i="1"/>
  <c r="L86" i="1"/>
  <c r="L83" i="1"/>
  <c r="L80" i="1"/>
  <c r="L79" i="1"/>
  <c r="L76" i="1"/>
  <c r="L73" i="1"/>
  <c r="L70" i="1"/>
  <c r="L69" i="1"/>
  <c r="L68" i="1"/>
  <c r="L65" i="1"/>
  <c r="L64" i="1"/>
  <c r="L63" i="1"/>
  <c r="L62" i="1"/>
  <c r="L61" i="1"/>
  <c r="L60" i="1"/>
  <c r="L59" i="1"/>
  <c r="L58" i="1"/>
  <c r="L57" i="1"/>
  <c r="L56" i="1"/>
  <c r="L49" i="1"/>
  <c r="L48" i="1"/>
  <c r="L47" i="1"/>
  <c r="L46" i="1"/>
  <c r="L45" i="1"/>
  <c r="L44" i="1"/>
  <c r="L43" i="1"/>
  <c r="L42" i="1"/>
  <c r="L39" i="1"/>
  <c r="L38" i="1"/>
  <c r="L37" i="1"/>
  <c r="L34" i="1"/>
  <c r="L33" i="1"/>
  <c r="L32" i="1"/>
  <c r="L29" i="1"/>
  <c r="L28" i="1"/>
  <c r="L25" i="1"/>
  <c r="L24" i="1"/>
  <c r="L23" i="1"/>
  <c r="L22" i="1"/>
  <c r="L21" i="1"/>
  <c r="L18" i="1"/>
  <c r="I171" i="1"/>
  <c r="I170" i="1"/>
  <c r="I169" i="1"/>
  <c r="I168" i="1"/>
  <c r="I167" i="1"/>
  <c r="I166" i="1"/>
  <c r="I165" i="1"/>
  <c r="I164" i="1"/>
  <c r="I163" i="1"/>
  <c r="I162" i="1"/>
  <c r="I160" i="1"/>
  <c r="I159" i="1"/>
  <c r="I158" i="1"/>
  <c r="I157" i="1"/>
  <c r="I154" i="1"/>
  <c r="I149" i="1"/>
  <c r="I148" i="1"/>
  <c r="I141" i="1"/>
  <c r="I140" i="1"/>
  <c r="I137" i="1"/>
  <c r="I136" i="1"/>
  <c r="I133" i="1"/>
  <c r="I132" i="1"/>
  <c r="I129" i="1"/>
  <c r="I128" i="1"/>
  <c r="I125" i="1"/>
  <c r="I124" i="1"/>
  <c r="I121" i="1"/>
  <c r="I120" i="1"/>
  <c r="I117" i="1"/>
  <c r="I116" i="1"/>
  <c r="I113" i="1"/>
  <c r="I112" i="1"/>
  <c r="I109" i="1"/>
  <c r="I108" i="1"/>
  <c r="I105" i="1"/>
  <c r="I104" i="1"/>
  <c r="I101" i="1"/>
  <c r="I100" i="1"/>
  <c r="I99" i="1"/>
  <c r="I98" i="1"/>
  <c r="I93" i="1"/>
  <c r="I92" i="1"/>
  <c r="I91" i="1"/>
  <c r="I89" i="1"/>
  <c r="I86" i="1"/>
  <c r="I83" i="1"/>
  <c r="I80" i="1"/>
  <c r="I79" i="1"/>
  <c r="I76" i="1"/>
  <c r="I73" i="1"/>
  <c r="I70" i="1"/>
  <c r="I69" i="1"/>
  <c r="I68" i="1"/>
  <c r="I65" i="1"/>
  <c r="I64" i="1"/>
  <c r="I63" i="1"/>
  <c r="I62" i="1"/>
  <c r="I61" i="1"/>
  <c r="I60" i="1"/>
  <c r="I59" i="1"/>
  <c r="I58" i="1"/>
  <c r="I57" i="1"/>
  <c r="I56" i="1"/>
  <c r="I49" i="1"/>
  <c r="I48" i="1"/>
  <c r="I47" i="1"/>
  <c r="I46" i="1"/>
  <c r="I45" i="1"/>
  <c r="I44" i="1"/>
  <c r="I43" i="1"/>
  <c r="I42" i="1"/>
  <c r="I39" i="1"/>
  <c r="I38" i="1"/>
  <c r="I37" i="1"/>
  <c r="I34" i="1"/>
  <c r="I33" i="1"/>
  <c r="I32" i="1"/>
  <c r="I29" i="1"/>
  <c r="I28" i="1"/>
  <c r="I25" i="1"/>
  <c r="I24" i="1"/>
  <c r="I23" i="1"/>
  <c r="I22" i="1"/>
  <c r="I21" i="1"/>
  <c r="I18" i="1"/>
  <c r="F171" i="1"/>
  <c r="F170" i="1"/>
  <c r="F169" i="1"/>
  <c r="F168" i="1"/>
  <c r="F167" i="1"/>
  <c r="F166" i="1"/>
  <c r="F165" i="1"/>
  <c r="F164" i="1"/>
  <c r="F163" i="1"/>
  <c r="F162" i="1"/>
  <c r="F160" i="1"/>
  <c r="F159" i="1"/>
  <c r="F158" i="1"/>
  <c r="F157" i="1"/>
  <c r="F154" i="1"/>
  <c r="F149" i="1"/>
  <c r="F148" i="1"/>
  <c r="F141" i="1"/>
  <c r="F140" i="1"/>
  <c r="F137" i="1"/>
  <c r="F136" i="1"/>
  <c r="F133" i="1"/>
  <c r="F132" i="1"/>
  <c r="F129" i="1"/>
  <c r="F128" i="1"/>
  <c r="F125" i="1"/>
  <c r="F124" i="1"/>
  <c r="F121" i="1"/>
  <c r="F120" i="1"/>
  <c r="F117" i="1"/>
  <c r="F116" i="1"/>
  <c r="F113" i="1"/>
  <c r="F112" i="1"/>
  <c r="F109" i="1"/>
  <c r="F108" i="1"/>
  <c r="F105" i="1"/>
  <c r="F104" i="1"/>
  <c r="F101" i="1"/>
  <c r="F100" i="1"/>
  <c r="F99" i="1"/>
  <c r="F98" i="1"/>
  <c r="F93" i="1"/>
  <c r="F92" i="1"/>
  <c r="F91" i="1"/>
  <c r="F89" i="1"/>
  <c r="F86" i="1"/>
  <c r="F83" i="1"/>
  <c r="F80" i="1"/>
  <c r="F79" i="1"/>
  <c r="F76" i="1"/>
  <c r="F73" i="1"/>
  <c r="F70" i="1"/>
  <c r="F69" i="1"/>
  <c r="F68" i="1"/>
  <c r="F65" i="1"/>
  <c r="F64" i="1"/>
  <c r="F63" i="1"/>
  <c r="F62" i="1"/>
  <c r="F61" i="1"/>
  <c r="F60" i="1"/>
  <c r="F59" i="1"/>
  <c r="F58" i="1"/>
  <c r="F57" i="1"/>
  <c r="F56" i="1"/>
  <c r="F49" i="1"/>
  <c r="F48" i="1"/>
  <c r="F47" i="1"/>
  <c r="F46" i="1"/>
  <c r="F45" i="1"/>
  <c r="F44" i="1"/>
  <c r="F43" i="1"/>
  <c r="F42" i="1"/>
  <c r="F39" i="1"/>
  <c r="F38" i="1"/>
  <c r="F37" i="1"/>
  <c r="F34" i="1"/>
  <c r="F33" i="1"/>
  <c r="F32" i="1"/>
  <c r="F29" i="1"/>
  <c r="F28" i="1"/>
  <c r="F25" i="1"/>
  <c r="F24" i="1"/>
  <c r="F23" i="1"/>
  <c r="F22" i="1"/>
  <c r="F21" i="1"/>
  <c r="K185" i="1"/>
  <c r="K184" i="1"/>
  <c r="K180" i="1"/>
  <c r="K161" i="1"/>
  <c r="K155" i="1"/>
  <c r="K150" i="1" s="1"/>
  <c r="K153" i="1"/>
  <c r="K152" i="1"/>
  <c r="K146" i="1"/>
  <c r="K183" i="1" s="1"/>
  <c r="K145" i="1"/>
  <c r="K144" i="1"/>
  <c r="K138" i="1"/>
  <c r="K134" i="1"/>
  <c r="K130" i="1"/>
  <c r="K126" i="1"/>
  <c r="K122" i="1"/>
  <c r="K118" i="1"/>
  <c r="K114" i="1"/>
  <c r="K110" i="1"/>
  <c r="K106" i="1"/>
  <c r="K102" i="1"/>
  <c r="K97" i="1"/>
  <c r="K174" i="1" s="1"/>
  <c r="K96" i="1"/>
  <c r="K90" i="1"/>
  <c r="K87" i="1"/>
  <c r="K84" i="1"/>
  <c r="K81" i="1"/>
  <c r="K77" i="1"/>
  <c r="K74" i="1"/>
  <c r="K71" i="1"/>
  <c r="K66" i="1"/>
  <c r="K55" i="1"/>
  <c r="K177" i="1" s="1"/>
  <c r="K54" i="1"/>
  <c r="K53" i="1"/>
  <c r="K52" i="1"/>
  <c r="K40" i="1"/>
  <c r="K35" i="1"/>
  <c r="K30" i="1"/>
  <c r="K26" i="1"/>
  <c r="K19" i="1"/>
  <c r="K17" i="1"/>
  <c r="K176" i="1" s="1"/>
  <c r="K16" i="1"/>
  <c r="K15" i="1"/>
  <c r="H185" i="1"/>
  <c r="H184" i="1"/>
  <c r="H180" i="1"/>
  <c r="H161" i="1"/>
  <c r="H155" i="1"/>
  <c r="H150" i="1" s="1"/>
  <c r="H153" i="1"/>
  <c r="H152" i="1"/>
  <c r="H146" i="1"/>
  <c r="H183" i="1" s="1"/>
  <c r="H145" i="1"/>
  <c r="H144" i="1"/>
  <c r="H138" i="1"/>
  <c r="H134" i="1"/>
  <c r="H130" i="1"/>
  <c r="H126" i="1"/>
  <c r="H122" i="1"/>
  <c r="H118" i="1"/>
  <c r="H114" i="1"/>
  <c r="H110" i="1"/>
  <c r="H106" i="1"/>
  <c r="H102" i="1"/>
  <c r="H97" i="1"/>
  <c r="H174" i="1" s="1"/>
  <c r="H96" i="1"/>
  <c r="H90" i="1"/>
  <c r="H87" i="1"/>
  <c r="H84" i="1"/>
  <c r="H81" i="1"/>
  <c r="H77" i="1"/>
  <c r="H74" i="1"/>
  <c r="H71" i="1"/>
  <c r="H66" i="1"/>
  <c r="H55" i="1"/>
  <c r="H177" i="1" s="1"/>
  <c r="H54" i="1"/>
  <c r="H53" i="1"/>
  <c r="H52" i="1"/>
  <c r="H40" i="1"/>
  <c r="H35" i="1"/>
  <c r="H30" i="1"/>
  <c r="H26" i="1"/>
  <c r="H19" i="1"/>
  <c r="H17" i="1"/>
  <c r="H176" i="1" s="1"/>
  <c r="H16" i="1"/>
  <c r="H15" i="1"/>
  <c r="E185" i="1"/>
  <c r="E184" i="1"/>
  <c r="E180" i="1"/>
  <c r="E161" i="1"/>
  <c r="E155" i="1"/>
  <c r="E150" i="1" s="1"/>
  <c r="E153" i="1"/>
  <c r="E152" i="1"/>
  <c r="E146" i="1"/>
  <c r="E183" i="1" s="1"/>
  <c r="E145" i="1"/>
  <c r="E144" i="1"/>
  <c r="E138" i="1"/>
  <c r="E134" i="1"/>
  <c r="E130" i="1"/>
  <c r="E126" i="1"/>
  <c r="E122" i="1"/>
  <c r="E118" i="1"/>
  <c r="E114" i="1"/>
  <c r="E110" i="1"/>
  <c r="E106" i="1"/>
  <c r="E102" i="1"/>
  <c r="E97" i="1"/>
  <c r="E174" i="1" s="1"/>
  <c r="E96" i="1"/>
  <c r="E90" i="1"/>
  <c r="E87" i="1"/>
  <c r="E84" i="1"/>
  <c r="E81" i="1"/>
  <c r="E77" i="1"/>
  <c r="E74" i="1"/>
  <c r="E71" i="1"/>
  <c r="E66" i="1"/>
  <c r="E55" i="1"/>
  <c r="E177" i="1" s="1"/>
  <c r="E54" i="1"/>
  <c r="E53" i="1"/>
  <c r="E52" i="1"/>
  <c r="E40" i="1"/>
  <c r="E35" i="1"/>
  <c r="E30" i="1"/>
  <c r="E26" i="1"/>
  <c r="E17" i="1"/>
  <c r="E16" i="1"/>
  <c r="E176" i="1" l="1"/>
  <c r="H175" i="1"/>
  <c r="H142" i="1"/>
  <c r="K13" i="1"/>
  <c r="K50" i="1"/>
  <c r="K94" i="1"/>
  <c r="H50" i="1"/>
  <c r="H94" i="1"/>
  <c r="H179" i="1"/>
  <c r="H13" i="1"/>
  <c r="H181" i="1"/>
  <c r="K181" i="1"/>
  <c r="K142" i="1"/>
  <c r="K175" i="1"/>
  <c r="K179" i="1"/>
  <c r="K182" i="1"/>
  <c r="H182" i="1"/>
  <c r="E175" i="1"/>
  <c r="E142" i="1"/>
  <c r="E182" i="1"/>
  <c r="E94" i="1"/>
  <c r="E181" i="1"/>
  <c r="E50" i="1"/>
  <c r="E13" i="1"/>
  <c r="E179" i="1"/>
  <c r="G180" i="1"/>
  <c r="I180" i="1" s="1"/>
  <c r="J180" i="1"/>
  <c r="L180" i="1" s="1"/>
  <c r="D180" i="1"/>
  <c r="F180" i="1" s="1"/>
  <c r="K172" i="1" l="1"/>
  <c r="K186" i="1" s="1"/>
  <c r="H172" i="1"/>
  <c r="H186" i="1" s="1"/>
  <c r="E172" i="1"/>
  <c r="G15" i="1"/>
  <c r="I15" i="1" s="1"/>
  <c r="J15" i="1"/>
  <c r="L15" i="1" s="1"/>
  <c r="G16" i="1"/>
  <c r="I16" i="1" s="1"/>
  <c r="J16" i="1"/>
  <c r="L16" i="1" s="1"/>
  <c r="G17" i="1"/>
  <c r="I17" i="1" s="1"/>
  <c r="J17" i="1"/>
  <c r="L17" i="1" s="1"/>
  <c r="D17" i="1"/>
  <c r="F17" i="1" s="1"/>
  <c r="D16" i="1"/>
  <c r="F16" i="1" s="1"/>
  <c r="D15" i="1"/>
  <c r="F15" i="1" s="1"/>
  <c r="G40" i="1"/>
  <c r="I40" i="1" s="1"/>
  <c r="J40" i="1"/>
  <c r="L40" i="1" s="1"/>
  <c r="D40" i="1"/>
  <c r="F40" i="1" s="1"/>
  <c r="G35" i="1"/>
  <c r="I35" i="1" s="1"/>
  <c r="J35" i="1"/>
  <c r="L35" i="1" s="1"/>
  <c r="D35" i="1"/>
  <c r="F35" i="1" s="1"/>
  <c r="G30" i="1"/>
  <c r="I30" i="1" s="1"/>
  <c r="J30" i="1"/>
  <c r="L30" i="1" s="1"/>
  <c r="D30" i="1"/>
  <c r="F30" i="1" s="1"/>
  <c r="G26" i="1"/>
  <c r="I26" i="1" s="1"/>
  <c r="J26" i="1"/>
  <c r="L26" i="1" s="1"/>
  <c r="D26" i="1"/>
  <c r="F26" i="1" s="1"/>
  <c r="G19" i="1"/>
  <c r="I19" i="1" s="1"/>
  <c r="J19" i="1"/>
  <c r="L19" i="1" s="1"/>
  <c r="D19" i="1"/>
  <c r="F19" i="1" s="1"/>
  <c r="D13" i="1" l="1"/>
  <c r="F13" i="1" s="1"/>
  <c r="G13" i="1"/>
  <c r="I13" i="1" s="1"/>
  <c r="J13" i="1"/>
  <c r="L13" i="1" s="1"/>
  <c r="G161" i="1"/>
  <c r="I161" i="1" s="1"/>
  <c r="J161" i="1"/>
  <c r="L161" i="1" s="1"/>
  <c r="D161" i="1"/>
  <c r="F161" i="1" s="1"/>
  <c r="G52" i="1" l="1"/>
  <c r="I52" i="1" s="1"/>
  <c r="J52" i="1"/>
  <c r="L52" i="1" s="1"/>
  <c r="D52" i="1"/>
  <c r="F52" i="1" s="1"/>
  <c r="G184" i="1" l="1"/>
  <c r="I184" i="1" s="1"/>
  <c r="J184" i="1"/>
  <c r="L184" i="1" s="1"/>
  <c r="D184" i="1"/>
  <c r="F184" i="1" s="1"/>
  <c r="G153" i="1"/>
  <c r="I153" i="1" s="1"/>
  <c r="J153" i="1"/>
  <c r="L153" i="1" s="1"/>
  <c r="D153" i="1"/>
  <c r="F153" i="1" s="1"/>
  <c r="G152" i="1"/>
  <c r="I152" i="1" s="1"/>
  <c r="J152" i="1"/>
  <c r="L152" i="1" s="1"/>
  <c r="D152" i="1"/>
  <c r="F152" i="1" s="1"/>
  <c r="G155" i="1"/>
  <c r="I155" i="1" s="1"/>
  <c r="J155" i="1"/>
  <c r="L155" i="1" s="1"/>
  <c r="D155" i="1"/>
  <c r="D150" i="1" l="1"/>
  <c r="F150" i="1" s="1"/>
  <c r="F155" i="1"/>
  <c r="J150" i="1"/>
  <c r="L150" i="1" s="1"/>
  <c r="G150" i="1"/>
  <c r="I150" i="1" s="1"/>
  <c r="G145" i="1"/>
  <c r="I145" i="1" s="1"/>
  <c r="J145" i="1"/>
  <c r="L145" i="1" s="1"/>
  <c r="D145" i="1"/>
  <c r="F145" i="1" s="1"/>
  <c r="G144" i="1"/>
  <c r="I144" i="1" s="1"/>
  <c r="J144" i="1"/>
  <c r="L144" i="1" s="1"/>
  <c r="D144" i="1"/>
  <c r="F144" i="1" s="1"/>
  <c r="G146" i="1"/>
  <c r="J146" i="1"/>
  <c r="D146" i="1"/>
  <c r="J183" i="1" l="1"/>
  <c r="L183" i="1" s="1"/>
  <c r="L146" i="1"/>
  <c r="G183" i="1"/>
  <c r="I183" i="1" s="1"/>
  <c r="I146" i="1"/>
  <c r="D183" i="1"/>
  <c r="F183" i="1" s="1"/>
  <c r="F146" i="1"/>
  <c r="G97" i="1"/>
  <c r="I97" i="1" s="1"/>
  <c r="J97" i="1"/>
  <c r="L97" i="1" s="1"/>
  <c r="D97" i="1"/>
  <c r="G96" i="1"/>
  <c r="I96" i="1" s="1"/>
  <c r="J96" i="1"/>
  <c r="L96" i="1" s="1"/>
  <c r="D96" i="1"/>
  <c r="F96" i="1" s="1"/>
  <c r="G138" i="1"/>
  <c r="I138" i="1" s="1"/>
  <c r="J138" i="1"/>
  <c r="L138" i="1" s="1"/>
  <c r="D138" i="1"/>
  <c r="F138" i="1" s="1"/>
  <c r="G134" i="1"/>
  <c r="I134" i="1" s="1"/>
  <c r="J134" i="1"/>
  <c r="L134" i="1" s="1"/>
  <c r="D134" i="1"/>
  <c r="F134" i="1" s="1"/>
  <c r="G130" i="1"/>
  <c r="I130" i="1" s="1"/>
  <c r="J130" i="1"/>
  <c r="L130" i="1" s="1"/>
  <c r="D130" i="1"/>
  <c r="F130" i="1" s="1"/>
  <c r="G126" i="1"/>
  <c r="I126" i="1" s="1"/>
  <c r="J126" i="1"/>
  <c r="L126" i="1" s="1"/>
  <c r="D126" i="1"/>
  <c r="F126" i="1" s="1"/>
  <c r="G122" i="1"/>
  <c r="I122" i="1" s="1"/>
  <c r="J122" i="1"/>
  <c r="L122" i="1" s="1"/>
  <c r="D122" i="1"/>
  <c r="F122" i="1" s="1"/>
  <c r="G118" i="1"/>
  <c r="I118" i="1" s="1"/>
  <c r="J118" i="1"/>
  <c r="L118" i="1" s="1"/>
  <c r="D118" i="1"/>
  <c r="F118" i="1" s="1"/>
  <c r="G114" i="1"/>
  <c r="I114" i="1" s="1"/>
  <c r="J114" i="1"/>
  <c r="L114" i="1" s="1"/>
  <c r="D114" i="1"/>
  <c r="F114" i="1" s="1"/>
  <c r="G110" i="1"/>
  <c r="I110" i="1" s="1"/>
  <c r="J110" i="1"/>
  <c r="L110" i="1" s="1"/>
  <c r="D110" i="1"/>
  <c r="F110" i="1" s="1"/>
  <c r="G106" i="1"/>
  <c r="I106" i="1" s="1"/>
  <c r="J106" i="1"/>
  <c r="L106" i="1" s="1"/>
  <c r="D106" i="1"/>
  <c r="F106" i="1" s="1"/>
  <c r="G102" i="1"/>
  <c r="I102" i="1" s="1"/>
  <c r="J102" i="1"/>
  <c r="L102" i="1" s="1"/>
  <c r="D102" i="1"/>
  <c r="F102" i="1" s="1"/>
  <c r="G90" i="1"/>
  <c r="I90" i="1" s="1"/>
  <c r="J90" i="1"/>
  <c r="L90" i="1" s="1"/>
  <c r="D90" i="1"/>
  <c r="F90" i="1" s="1"/>
  <c r="D174" i="1" l="1"/>
  <c r="F174" i="1" s="1"/>
  <c r="F97" i="1"/>
  <c r="D182" i="1"/>
  <c r="F182" i="1" s="1"/>
  <c r="G94" i="1"/>
  <c r="I94" i="1" s="1"/>
  <c r="J182" i="1"/>
  <c r="L182" i="1" s="1"/>
  <c r="G182" i="1"/>
  <c r="I182" i="1" s="1"/>
  <c r="D94" i="1"/>
  <c r="F94" i="1" s="1"/>
  <c r="J94" i="1"/>
  <c r="L94" i="1" s="1"/>
  <c r="G185" i="1"/>
  <c r="I185" i="1" s="1"/>
  <c r="J185" i="1"/>
  <c r="L185" i="1" s="1"/>
  <c r="D185" i="1"/>
  <c r="F185" i="1" s="1"/>
  <c r="G53" i="1" l="1"/>
  <c r="J53" i="1"/>
  <c r="G54" i="1"/>
  <c r="I54" i="1" s="1"/>
  <c r="J54" i="1"/>
  <c r="L54" i="1" s="1"/>
  <c r="G55" i="1"/>
  <c r="I55" i="1" s="1"/>
  <c r="J55" i="1"/>
  <c r="L55" i="1" s="1"/>
  <c r="D55" i="1"/>
  <c r="F55" i="1" s="1"/>
  <c r="D54" i="1"/>
  <c r="F54" i="1" s="1"/>
  <c r="D53" i="1"/>
  <c r="D87" i="1"/>
  <c r="F87" i="1" s="1"/>
  <c r="G87" i="1"/>
  <c r="I87" i="1" s="1"/>
  <c r="J87" i="1"/>
  <c r="L87" i="1" s="1"/>
  <c r="G84" i="1"/>
  <c r="I84" i="1" s="1"/>
  <c r="J84" i="1"/>
  <c r="L84" i="1" s="1"/>
  <c r="D84" i="1"/>
  <c r="F84" i="1" s="1"/>
  <c r="G81" i="1"/>
  <c r="I81" i="1" s="1"/>
  <c r="J81" i="1"/>
  <c r="L81" i="1" s="1"/>
  <c r="D81" i="1"/>
  <c r="F81" i="1" s="1"/>
  <c r="G77" i="1"/>
  <c r="I77" i="1" s="1"/>
  <c r="J77" i="1"/>
  <c r="L77" i="1" s="1"/>
  <c r="D77" i="1"/>
  <c r="F77" i="1" s="1"/>
  <c r="G74" i="1"/>
  <c r="I74" i="1" s="1"/>
  <c r="J74" i="1"/>
  <c r="L74" i="1" s="1"/>
  <c r="D74" i="1"/>
  <c r="F74" i="1" s="1"/>
  <c r="G71" i="1"/>
  <c r="I71" i="1" s="1"/>
  <c r="J71" i="1"/>
  <c r="L71" i="1" s="1"/>
  <c r="D71" i="1"/>
  <c r="G66" i="1"/>
  <c r="I66" i="1" s="1"/>
  <c r="J66" i="1"/>
  <c r="L66" i="1" s="1"/>
  <c r="D66" i="1"/>
  <c r="F66" i="1" s="1"/>
  <c r="J175" i="1" l="1"/>
  <c r="L175" i="1" s="1"/>
  <c r="L53" i="1"/>
  <c r="G175" i="1"/>
  <c r="I175" i="1" s="1"/>
  <c r="I53" i="1"/>
  <c r="D179" i="1"/>
  <c r="F179" i="1" s="1"/>
  <c r="F71" i="1"/>
  <c r="D175" i="1"/>
  <c r="F175" i="1" s="1"/>
  <c r="F53" i="1"/>
  <c r="J179" i="1"/>
  <c r="L179" i="1" s="1"/>
  <c r="G179" i="1"/>
  <c r="I179" i="1" s="1"/>
  <c r="D50" i="1"/>
  <c r="F50" i="1" s="1"/>
  <c r="J181" i="1"/>
  <c r="L181" i="1" s="1"/>
  <c r="J50" i="1"/>
  <c r="L50" i="1" s="1"/>
  <c r="G50" i="1"/>
  <c r="I50" i="1" s="1"/>
  <c r="D181" i="1"/>
  <c r="F181" i="1" s="1"/>
  <c r="G181" i="1"/>
  <c r="I181" i="1" s="1"/>
  <c r="G177" i="1" l="1"/>
  <c r="I177" i="1" s="1"/>
  <c r="J177" i="1"/>
  <c r="L177" i="1" s="1"/>
  <c r="D177" i="1"/>
  <c r="F177" i="1" s="1"/>
  <c r="G142" i="1" l="1"/>
  <c r="I142" i="1" s="1"/>
  <c r="J142" i="1"/>
  <c r="L142" i="1" s="1"/>
  <c r="D142" i="1"/>
  <c r="F142" i="1" s="1"/>
  <c r="G174" i="1" l="1"/>
  <c r="I174" i="1" s="1"/>
  <c r="J174" i="1"/>
  <c r="L174" i="1" s="1"/>
  <c r="G176" i="1" l="1"/>
  <c r="I176" i="1" s="1"/>
  <c r="J176" i="1"/>
  <c r="L176" i="1" s="1"/>
  <c r="D176" i="1"/>
  <c r="F176" i="1" s="1"/>
  <c r="D172" i="1" l="1"/>
  <c r="F172" i="1" s="1"/>
  <c r="G172" i="1"/>
  <c r="J172" i="1"/>
  <c r="L172" i="1" l="1"/>
  <c r="J186" i="1"/>
  <c r="I172" i="1"/>
  <c r="G186" i="1"/>
</calcChain>
</file>

<file path=xl/sharedStrings.xml><?xml version="1.0" encoding="utf-8"?>
<sst xmlns="http://schemas.openxmlformats.org/spreadsheetml/2006/main" count="420" uniqueCount="224">
  <si>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</si>
  <si>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</si>
  <si>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</si>
  <si>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</si>
  <si>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</si>
  <si>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</si>
  <si>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</si>
  <si>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</si>
  <si>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</si>
  <si>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</si>
  <si>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</si>
  <si>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</si>
  <si>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</si>
  <si>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</si>
  <si>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</si>
  <si>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</si>
  <si>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</si>
  <si>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</si>
  <si>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</si>
  <si>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</si>
  <si>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</si>
  <si>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</si>
  <si>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</si>
  <si>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</si>
  <si>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</si>
  <si>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</si>
  <si>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</si>
  <si>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</si>
  <si>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</si>
  <si>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</si>
  <si>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</si>
  <si>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</si>
  <si>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</si>
  <si>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</si>
  <si>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</si>
  <si>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</si>
  <si>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</si>
  <si>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</si>
  <si>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</si>
  <si>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</si>
  <si>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</si>
  <si>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</si>
  <si>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</si>
  <si>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</si>
  <si>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</si>
  <si>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</si>
  <si>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</si>
  <si>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</si>
  <si>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</si>
  <si>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</si>
  <si>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</si>
  <si>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</si>
  <si>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</si>
  <si>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</si>
  <si>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</si>
  <si>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1710142260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</si>
  <si>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</si>
  <si>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</si>
  <si>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</si>
  <si>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</si>
  <si>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</si>
  <si>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</si>
  <si>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</si>
  <si>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</si>
  <si>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</si>
  <si>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</si>
  <si>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</si>
  <si>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</si>
  <si>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</si>
  <si>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</si>
  <si>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</si>
  <si>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</si>
  <si>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</si>
  <si>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</si>
  <si>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</si>
  <si>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</si>
  <si>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</si>
  <si>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</si>
  <si>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</si>
  <si>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</si>
  <si>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</si>
  <si>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</si>
  <si>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</si>
  <si>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</si>
  <si>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</si>
  <si>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</si>
  <si>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</si>
  <si>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</si>
  <si>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</si>
  <si>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</si>
  <si>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</si>
  <si>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</si>
  <si>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</si>
  <si>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</si>
  <si>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</si>
  <si>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</si>
  <si>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</si>
  <si>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</si>
  <si>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</si>
  <si>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</si>
  <si>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</si>
  <si>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</si>
  <si>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</si>
  <si>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</si>
  <si>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</si>
  <si>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</si>
  <si>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</si>
  <si>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</si>
  <si>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</si>
  <si>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</si>
  <si>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</si>
  <si>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</si>
  <si>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</si>
  <si>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</si>
  <si>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</si>
  <si>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</si>
  <si>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</si>
  <si>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</si>
  <si>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</si>
  <si>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</si>
  <si>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</si>
  <si>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</si>
  <si>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</si>
  <si>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</si>
  <si>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</si>
  <si>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</si>
  <si>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</si>
  <si>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</si>
  <si>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</si>
  <si>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</si>
  <si>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</si>
  <si>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здания для размещения общеобразовательного учреждения по ул. КИМ/В. Соломина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</si>
  <si>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</si>
  <si>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</si>
  <si>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</si>
  <si>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</si>
  <si>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</si>
  <si>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</si>
  <si>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</si>
  <si>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</si>
  <si>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</si>
  <si>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</si>
  <si>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</si>
  <si>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</si>
  <si>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</si>
  <si>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</si>
  <si>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</si>
  <si>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</si>
  <si>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</si>
  <si>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</si>
  <si>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</si>
  <si>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</si>
  <si>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</si>
  <si>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</si>
  <si>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</si>
  <si>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</si>
  <si>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</si>
  <si>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</si>
  <si>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</si>
  <si>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</si>
  <si>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</si>
  <si>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</si>
  <si>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</si>
  <si>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</si>
  <si>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</si>
  <si>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</si>
  <si>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</si>
  <si>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</si>
  <si>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</si>
  <si>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</si>
  <si>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</si>
  <si>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</si>
  <si>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</si>
  <si>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</si>
  <si>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</si>
  <si>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</si>
  <si>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</si>
  <si>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</si>
  <si>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</si>
  <si>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</si>
  <si>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</si>
  <si>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</si>
  <si>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</si>
  <si>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</si>
  <si>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</si>
  <si>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</si>
  <si>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</si>
  <si>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</si>
  <si>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</si>
  <si>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</si>
  <si>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</si>
  <si>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</si>
  <si>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</si>
  <si>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</si>
  <si>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</si>
  <si>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</si>
  <si>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</si>
  <si>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</si>
  <si>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</si>
  <si>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</si>
  <si>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</si>
  <si>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</si>
  <si>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</si>
  <si>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</si>
  <si>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</si>
  <si>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</si>
  <si>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</si>
  <si>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</si>
  <si>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</si>
  <si>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</si>
  <si>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</si>
  <si>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</si>
  <si>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</si>
  <si>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</si>
  <si>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</si>
  <si>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</si>
  <si>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</si>
  <si>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</si>
  <si>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</si>
  <si>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</si>
  <si>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</si>
  <si>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1510121480, 15101SЖ860, 15101SЖ160</t>
  </si>
  <si>
    <t>08201SH070, 082E153050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</si>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</sst>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165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0" fillId="2" borderId="8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89"/>
  <sheetViews>
    <sheetView tabSelected="1" zoomScale="66" zoomScaleNormal="66" workbookViewId="0">
      <selection activeCell="C13" sqref="C13"/>
    </sheetView>
  </sheetViews>
  <sheetFormatPr defaultColWidth="9.109375" defaultRowHeight="18" x14ac:dyDescent="0.35"/>
  <cols>
    <col min="1" max="1" width="5.5546875" style="3" customWidth="1"/>
    <col min="2" max="2" width="82.6640625" style="41" customWidth="1"/>
    <col min="3" max="3" width="21.33203125" style="41" customWidth="1"/>
    <col min="4" max="4" width="17.5546875" style="42" hidden="1" customWidth="1"/>
    <col min="5" max="5" width="17.5546875" style="51" hidden="1" customWidth="1"/>
    <col min="6" max="6" width="17.5546875" style="42" customWidth="1"/>
    <col min="7" max="7" width="17.5546875" style="42" hidden="1" customWidth="1"/>
    <col min="8" max="8" width="17.5546875" style="51" hidden="1" customWidth="1"/>
    <col min="9" max="9" width="17.5546875" style="42" customWidth="1"/>
    <col min="10" max="10" width="17.5546875" style="42" hidden="1" customWidth="1"/>
    <col min="11" max="11" width="17.5546875" style="51" hidden="1" customWidth="1"/>
    <col min="12" max="12" width="17.5546875" style="42" customWidth="1"/>
    <col min="13" max="13" width="17.109375" style="20" hidden="1" customWidth="1"/>
    <col min="14" max="14" width="10" style="18" hidden="1" customWidth="1"/>
    <col min="15" max="15" width="9.44140625" style="3" hidden="1" customWidth="1"/>
    <col min="16" max="17" width="9.109375" style="3" customWidth="1"/>
    <col min="18" max="16384" width="9.109375" style="3"/>
  </cols>
  <sheetData>
    <row r="1" spans="1:15" x14ac:dyDescent="0.35">
      <c r="J1" s="43"/>
      <c r="L1" s="43" t="s">
        <v>32</v>
      </c>
    </row>
    <row r="2" spans="1:15" x14ac:dyDescent="0.35">
      <c r="J2" s="43"/>
      <c r="L2" s="43" t="s">
        <v>16</v>
      </c>
    </row>
    <row r="3" spans="1:15" x14ac:dyDescent="0.35">
      <c r="J3" s="43"/>
      <c r="L3" s="43" t="s">
        <v>17</v>
      </c>
    </row>
    <row r="4" spans="1:15" x14ac:dyDescent="0.35">
      <c r="I4" s="95" t="s">
        <v>223</v>
      </c>
      <c r="J4" s="96"/>
      <c r="K4" s="96"/>
      <c r="L4" s="95"/>
    </row>
    <row r="6" spans="1:15" ht="15.75" customHeight="1" x14ac:dyDescent="0.35">
      <c r="A6" s="99" t="s">
        <v>20</v>
      </c>
      <c r="B6" s="100"/>
      <c r="C6" s="100"/>
      <c r="D6" s="101"/>
      <c r="E6" s="101"/>
      <c r="F6" s="101"/>
      <c r="G6" s="101"/>
      <c r="H6" s="101"/>
      <c r="I6" s="101"/>
      <c r="J6" s="102"/>
      <c r="K6" s="103"/>
      <c r="L6" s="104"/>
      <c r="M6" s="21"/>
    </row>
    <row r="7" spans="1:15" ht="19.5" customHeight="1" x14ac:dyDescent="0.35">
      <c r="A7" s="99" t="s">
        <v>219</v>
      </c>
      <c r="B7" s="100"/>
      <c r="C7" s="100"/>
      <c r="D7" s="101"/>
      <c r="E7" s="101"/>
      <c r="F7" s="101"/>
      <c r="G7" s="101"/>
      <c r="H7" s="101"/>
      <c r="I7" s="101"/>
      <c r="J7" s="102"/>
      <c r="K7" s="103"/>
      <c r="L7" s="104"/>
      <c r="M7" s="21"/>
    </row>
    <row r="8" spans="1:15" x14ac:dyDescent="0.35">
      <c r="A8" s="105"/>
      <c r="B8" s="100"/>
      <c r="C8" s="100"/>
      <c r="D8" s="101"/>
      <c r="E8" s="101"/>
      <c r="F8" s="101"/>
      <c r="G8" s="101"/>
      <c r="H8" s="101"/>
      <c r="I8" s="101"/>
      <c r="J8" s="102"/>
      <c r="K8" s="103"/>
      <c r="L8" s="104"/>
      <c r="M8" s="21"/>
    </row>
    <row r="9" spans="1:15" x14ac:dyDescent="0.35">
      <c r="A9" s="77"/>
      <c r="B9" s="72"/>
      <c r="C9" s="72"/>
      <c r="D9" s="73"/>
      <c r="E9" s="73"/>
      <c r="F9" s="73"/>
      <c r="G9" s="73"/>
      <c r="H9" s="73"/>
      <c r="I9" s="73"/>
      <c r="J9" s="74"/>
      <c r="K9" s="75"/>
      <c r="L9" s="76"/>
      <c r="M9" s="21"/>
    </row>
    <row r="10" spans="1:15" x14ac:dyDescent="0.35">
      <c r="A10" s="44"/>
      <c r="B10" s="45"/>
      <c r="C10" s="45"/>
      <c r="J10" s="43"/>
      <c r="L10" s="43" t="s">
        <v>15</v>
      </c>
    </row>
    <row r="11" spans="1:15" ht="18.75" customHeight="1" x14ac:dyDescent="0.35">
      <c r="A11" s="82" t="s">
        <v>0</v>
      </c>
      <c r="B11" s="82" t="s">
        <v>12</v>
      </c>
      <c r="C11" s="82" t="s">
        <v>1</v>
      </c>
      <c r="D11" s="108" t="s">
        <v>26</v>
      </c>
      <c r="E11" s="106" t="s">
        <v>220</v>
      </c>
      <c r="F11" s="108" t="s">
        <v>26</v>
      </c>
      <c r="G11" s="97" t="s">
        <v>29</v>
      </c>
      <c r="H11" s="106" t="s">
        <v>220</v>
      </c>
      <c r="I11" s="97" t="s">
        <v>29</v>
      </c>
      <c r="J11" s="97" t="s">
        <v>33</v>
      </c>
      <c r="K11" s="106" t="s">
        <v>220</v>
      </c>
      <c r="L11" s="97" t="s">
        <v>33</v>
      </c>
      <c r="M11" s="22"/>
    </row>
    <row r="12" spans="1:15" x14ac:dyDescent="0.35">
      <c r="A12" s="83"/>
      <c r="B12" s="84"/>
      <c r="C12" s="83"/>
      <c r="D12" s="109"/>
      <c r="E12" s="107"/>
      <c r="F12" s="109"/>
      <c r="G12" s="98"/>
      <c r="H12" s="107"/>
      <c r="I12" s="98"/>
      <c r="J12" s="98"/>
      <c r="K12" s="107"/>
      <c r="L12" s="98"/>
      <c r="M12" s="23"/>
    </row>
    <row r="13" spans="1:15" x14ac:dyDescent="0.35">
      <c r="A13" s="1"/>
      <c r="B13" s="49" t="s">
        <v>2</v>
      </c>
      <c r="C13" s="49"/>
      <c r="D13" s="54">
        <f>D18+D19+D23+D24+D25+D26+D30+D35+D40+D44+D45+D46+D47+D48+D49</f>
        <v>2485883.4999999995</v>
      </c>
      <c r="E13" s="54">
        <f>E18+E19+E23+E24+E25+E26+E30+E35+E40+E44+E45+E46+E47+E48+E49</f>
        <v>-62212.889000000003</v>
      </c>
      <c r="F13" s="58">
        <f>D13+E13</f>
        <v>2423670.6109999996</v>
      </c>
      <c r="G13" s="54">
        <f t="shared" ref="G13:J13" si="0">G18+G19+G23+G24+G25+G26+G30+G35+G40+G44+G45+G46+G47+G48+G49</f>
        <v>1281790.9000000001</v>
      </c>
      <c r="H13" s="54">
        <f>H18+H19+H23+H24+H25+H26+H30+H35+H40+H44+H45+H46+H47+H48+H49</f>
        <v>0</v>
      </c>
      <c r="I13" s="58">
        <f>G13+H13</f>
        <v>1281790.9000000001</v>
      </c>
      <c r="J13" s="54">
        <f t="shared" si="0"/>
        <v>1617032.4000000001</v>
      </c>
      <c r="K13" s="54">
        <f>K18+K19+K23+K24+K25+K26+K30+K35+K40+K44+K45+K46+K47+K48+K49</f>
        <v>0</v>
      </c>
      <c r="L13" s="60">
        <f>J13+K13</f>
        <v>1617032.4000000001</v>
      </c>
      <c r="M13" s="26"/>
      <c r="N13" s="19"/>
      <c r="O13" s="13"/>
    </row>
    <row r="14" spans="1:15" x14ac:dyDescent="0.35">
      <c r="A14" s="1"/>
      <c r="B14" s="49" t="s">
        <v>5</v>
      </c>
      <c r="C14" s="49"/>
      <c r="D14" s="54"/>
      <c r="E14" s="54"/>
      <c r="F14" s="58"/>
      <c r="G14" s="54"/>
      <c r="H14" s="54"/>
      <c r="I14" s="58"/>
      <c r="J14" s="54"/>
      <c r="K14" s="54"/>
      <c r="L14" s="60"/>
      <c r="M14" s="26"/>
      <c r="N14" s="19"/>
      <c r="O14" s="13"/>
    </row>
    <row r="15" spans="1:15" s="13" customFormat="1" hidden="1" x14ac:dyDescent="0.35">
      <c r="A15" s="10"/>
      <c r="B15" s="14" t="s">
        <v>6</v>
      </c>
      <c r="C15" s="29"/>
      <c r="D15" s="56">
        <f>D18+D21+D23+D24+D25+D28+D32+D37+D42+D44+D45+D46+D47+D48+D49</f>
        <v>1414161.8</v>
      </c>
      <c r="E15" s="56">
        <f>E18+E21+E23+E24+E25+E28+E32+E37+E42+E44+E45+E46+E47+E48+E49</f>
        <v>-62212.889000000003</v>
      </c>
      <c r="F15" s="56">
        <f t="shared" ref="F15:F77" si="1">D15+E15</f>
        <v>1351948.9110000001</v>
      </c>
      <c r="G15" s="56">
        <f t="shared" ref="G15:J15" si="2">G18+G21+G23+G24+G25+G28+G32+G37+G42+G44+G45+G46+G47+G48+G49</f>
        <v>1046269.4000000001</v>
      </c>
      <c r="H15" s="56">
        <f>H18+H21+H23+H24+H25+H28+H32+H37+H42+H44+H45+H46+H47+H48+H49</f>
        <v>0</v>
      </c>
      <c r="I15" s="56">
        <f t="shared" ref="I15:I77" si="3">G15+H15</f>
        <v>1046269.4000000001</v>
      </c>
      <c r="J15" s="56">
        <f t="shared" si="2"/>
        <v>1382127.2</v>
      </c>
      <c r="K15" s="56">
        <f>K18+K21+K23+K24+K25+K28+K32+K37+K42+K44+K45+K46+K47+K48+K49</f>
        <v>0</v>
      </c>
      <c r="L15" s="57">
        <f t="shared" ref="L15:L77" si="4">J15+K15</f>
        <v>1382127.2</v>
      </c>
      <c r="M15" s="27"/>
      <c r="N15" s="19" t="s">
        <v>31</v>
      </c>
      <c r="O15" s="12"/>
    </row>
    <row r="16" spans="1:15" x14ac:dyDescent="0.35">
      <c r="A16" s="1"/>
      <c r="B16" s="67" t="s">
        <v>11</v>
      </c>
      <c r="C16" s="49"/>
      <c r="D16" s="54">
        <f>D22+D29+D33+D38+D43</f>
        <v>111810.7</v>
      </c>
      <c r="E16" s="54">
        <f>E22+E29+E33+E38+E43</f>
        <v>0</v>
      </c>
      <c r="F16" s="58">
        <f t="shared" si="1"/>
        <v>111810.7</v>
      </c>
      <c r="G16" s="54">
        <f t="shared" ref="G16:J16" si="5">G22+G29+G33+G38+G43</f>
        <v>235521.5</v>
      </c>
      <c r="H16" s="54">
        <f>H22+H29+H33+H38+H43</f>
        <v>0</v>
      </c>
      <c r="I16" s="58">
        <f t="shared" si="3"/>
        <v>235521.5</v>
      </c>
      <c r="J16" s="54">
        <f t="shared" si="5"/>
        <v>234905.2</v>
      </c>
      <c r="K16" s="54">
        <f>K22+K29+K33+K38+K43</f>
        <v>0</v>
      </c>
      <c r="L16" s="60">
        <f t="shared" si="4"/>
        <v>234905.2</v>
      </c>
      <c r="M16" s="26"/>
      <c r="N16" s="19"/>
      <c r="O16" s="12"/>
    </row>
    <row r="17" spans="1:16" x14ac:dyDescent="0.35">
      <c r="A17" s="1"/>
      <c r="B17" s="70" t="s">
        <v>24</v>
      </c>
      <c r="C17" s="49"/>
      <c r="D17" s="54">
        <f>D34+D39</f>
        <v>959911</v>
      </c>
      <c r="E17" s="54">
        <f>E34+E39</f>
        <v>0</v>
      </c>
      <c r="F17" s="58">
        <f t="shared" si="1"/>
        <v>959911</v>
      </c>
      <c r="G17" s="54">
        <f t="shared" ref="G17:J17" si="6">G34+G39</f>
        <v>0</v>
      </c>
      <c r="H17" s="54">
        <f>H34+H39</f>
        <v>0</v>
      </c>
      <c r="I17" s="58">
        <f t="shared" si="3"/>
        <v>0</v>
      </c>
      <c r="J17" s="54">
        <f t="shared" si="6"/>
        <v>0</v>
      </c>
      <c r="K17" s="54">
        <f>K34+K39</f>
        <v>0</v>
      </c>
      <c r="L17" s="60">
        <f t="shared" si="4"/>
        <v>0</v>
      </c>
      <c r="M17" s="26"/>
      <c r="N17" s="19"/>
      <c r="O17" s="12"/>
    </row>
    <row r="18" spans="1:16" ht="54" x14ac:dyDescent="0.35">
      <c r="A18" s="1" t="s">
        <v>136</v>
      </c>
      <c r="B18" s="67" t="s">
        <v>123</v>
      </c>
      <c r="C18" s="67" t="s">
        <v>35</v>
      </c>
      <c r="D18" s="58">
        <v>10976.8</v>
      </c>
      <c r="E18" s="59"/>
      <c r="F18" s="58">
        <f>D18+E18</f>
        <v>10976.8</v>
      </c>
      <c r="G18" s="58">
        <v>293919.5</v>
      </c>
      <c r="H18" s="59"/>
      <c r="I18" s="58">
        <f t="shared" si="3"/>
        <v>293919.5</v>
      </c>
      <c r="J18" s="60">
        <v>0</v>
      </c>
      <c r="K18" s="59"/>
      <c r="L18" s="60">
        <f t="shared" si="4"/>
        <v>0</v>
      </c>
      <c r="M18" s="31" t="s">
        <v>165</v>
      </c>
      <c r="O18" s="5"/>
    </row>
    <row r="19" spans="1:16" ht="54" x14ac:dyDescent="0.35">
      <c r="A19" s="1" t="s">
        <v>138</v>
      </c>
      <c r="B19" s="67" t="s">
        <v>124</v>
      </c>
      <c r="C19" s="67" t="s">
        <v>35</v>
      </c>
      <c r="D19" s="58">
        <f>D21+D22</f>
        <v>173061.80000000002</v>
      </c>
      <c r="E19" s="59">
        <f>E21+E22</f>
        <v>0</v>
      </c>
      <c r="F19" s="58">
        <f t="shared" si="1"/>
        <v>173061.80000000002</v>
      </c>
      <c r="G19" s="58">
        <f t="shared" ref="G19:J19" si="7">G21+G22</f>
        <v>0</v>
      </c>
      <c r="H19" s="59">
        <f>H21+H22</f>
        <v>0</v>
      </c>
      <c r="I19" s="58">
        <f t="shared" si="3"/>
        <v>0</v>
      </c>
      <c r="J19" s="58">
        <f t="shared" si="7"/>
        <v>0</v>
      </c>
      <c r="K19" s="59">
        <f>K21+K22</f>
        <v>0</v>
      </c>
      <c r="L19" s="60">
        <f t="shared" si="4"/>
        <v>0</v>
      </c>
      <c r="M19" s="31"/>
      <c r="O19" s="5"/>
    </row>
    <row r="20" spans="1:16" x14ac:dyDescent="0.35">
      <c r="A20" s="1"/>
      <c r="B20" s="70" t="s">
        <v>125</v>
      </c>
      <c r="C20" s="67"/>
      <c r="D20" s="58"/>
      <c r="E20" s="59"/>
      <c r="F20" s="58"/>
      <c r="G20" s="58"/>
      <c r="H20" s="59"/>
      <c r="I20" s="58"/>
      <c r="J20" s="60"/>
      <c r="K20" s="59"/>
      <c r="L20" s="60"/>
      <c r="M20" s="39"/>
      <c r="O20" s="5"/>
    </row>
    <row r="21" spans="1:16" s="32" customFormat="1" hidden="1" x14ac:dyDescent="0.35">
      <c r="A21" s="33"/>
      <c r="B21" s="35" t="s">
        <v>6</v>
      </c>
      <c r="C21" s="34"/>
      <c r="D21" s="61">
        <v>158784.20000000001</v>
      </c>
      <c r="E21" s="59"/>
      <c r="F21" s="61">
        <f t="shared" si="1"/>
        <v>158784.20000000001</v>
      </c>
      <c r="G21" s="61">
        <v>0</v>
      </c>
      <c r="H21" s="59"/>
      <c r="I21" s="61">
        <f t="shared" si="3"/>
        <v>0</v>
      </c>
      <c r="J21" s="62">
        <v>0</v>
      </c>
      <c r="K21" s="59"/>
      <c r="L21" s="62">
        <f t="shared" si="4"/>
        <v>0</v>
      </c>
      <c r="M21" s="31" t="s">
        <v>166</v>
      </c>
      <c r="N21" s="18" t="s">
        <v>31</v>
      </c>
      <c r="O21" s="5"/>
      <c r="P21" s="3"/>
    </row>
    <row r="22" spans="1:16" x14ac:dyDescent="0.35">
      <c r="A22" s="1"/>
      <c r="B22" s="70" t="s">
        <v>11</v>
      </c>
      <c r="C22" s="67"/>
      <c r="D22" s="58">
        <v>14277.6</v>
      </c>
      <c r="E22" s="59"/>
      <c r="F22" s="58">
        <f t="shared" si="1"/>
        <v>14277.6</v>
      </c>
      <c r="G22" s="58">
        <v>0</v>
      </c>
      <c r="H22" s="59"/>
      <c r="I22" s="58">
        <f t="shared" si="3"/>
        <v>0</v>
      </c>
      <c r="J22" s="58">
        <v>0</v>
      </c>
      <c r="K22" s="59"/>
      <c r="L22" s="60">
        <f t="shared" si="4"/>
        <v>0</v>
      </c>
      <c r="M22" s="31" t="s">
        <v>177</v>
      </c>
      <c r="O22" s="5"/>
    </row>
    <row r="23" spans="1:16" ht="54" x14ac:dyDescent="0.35">
      <c r="A23" s="1" t="s">
        <v>139</v>
      </c>
      <c r="B23" s="49" t="s">
        <v>126</v>
      </c>
      <c r="C23" s="67" t="s">
        <v>35</v>
      </c>
      <c r="D23" s="58">
        <v>102477.8</v>
      </c>
      <c r="E23" s="59"/>
      <c r="F23" s="58">
        <f t="shared" si="1"/>
        <v>102477.8</v>
      </c>
      <c r="G23" s="58">
        <v>105958.39999999999</v>
      </c>
      <c r="H23" s="59"/>
      <c r="I23" s="58">
        <f t="shared" si="3"/>
        <v>105958.39999999999</v>
      </c>
      <c r="J23" s="58">
        <v>0</v>
      </c>
      <c r="K23" s="59"/>
      <c r="L23" s="60">
        <f t="shared" si="4"/>
        <v>0</v>
      </c>
      <c r="M23" s="31" t="s">
        <v>167</v>
      </c>
      <c r="O23" s="5"/>
    </row>
    <row r="24" spans="1:16" ht="54" x14ac:dyDescent="0.35">
      <c r="A24" s="1" t="s">
        <v>140</v>
      </c>
      <c r="B24" s="67" t="s">
        <v>127</v>
      </c>
      <c r="C24" s="68" t="s">
        <v>35</v>
      </c>
      <c r="D24" s="58">
        <v>0</v>
      </c>
      <c r="E24" s="59"/>
      <c r="F24" s="58">
        <f t="shared" si="1"/>
        <v>0</v>
      </c>
      <c r="G24" s="58">
        <v>100000</v>
      </c>
      <c r="H24" s="59"/>
      <c r="I24" s="58">
        <f t="shared" si="3"/>
        <v>100000</v>
      </c>
      <c r="J24" s="58">
        <v>400000</v>
      </c>
      <c r="K24" s="59"/>
      <c r="L24" s="60">
        <f t="shared" si="4"/>
        <v>400000</v>
      </c>
      <c r="M24" s="31" t="s">
        <v>168</v>
      </c>
      <c r="O24" s="5"/>
    </row>
    <row r="25" spans="1:16" ht="54" x14ac:dyDescent="0.35">
      <c r="A25" s="1" t="s">
        <v>141</v>
      </c>
      <c r="B25" s="70" t="s">
        <v>128</v>
      </c>
      <c r="C25" s="67" t="s">
        <v>35</v>
      </c>
      <c r="D25" s="58">
        <v>0</v>
      </c>
      <c r="E25" s="59"/>
      <c r="F25" s="58">
        <f t="shared" si="1"/>
        <v>0</v>
      </c>
      <c r="G25" s="58">
        <v>0</v>
      </c>
      <c r="H25" s="59"/>
      <c r="I25" s="58">
        <f t="shared" si="3"/>
        <v>0</v>
      </c>
      <c r="J25" s="58">
        <v>300000</v>
      </c>
      <c r="K25" s="59"/>
      <c r="L25" s="60">
        <f t="shared" si="4"/>
        <v>300000</v>
      </c>
      <c r="M25" s="31" t="s">
        <v>169</v>
      </c>
      <c r="O25" s="5"/>
    </row>
    <row r="26" spans="1:16" ht="54" x14ac:dyDescent="0.35">
      <c r="A26" s="1" t="s">
        <v>142</v>
      </c>
      <c r="B26" s="70" t="s">
        <v>129</v>
      </c>
      <c r="C26" s="67" t="s">
        <v>35</v>
      </c>
      <c r="D26" s="58">
        <f>D28+D29</f>
        <v>19435.099999999999</v>
      </c>
      <c r="E26" s="59">
        <f>E28+E29</f>
        <v>0</v>
      </c>
      <c r="F26" s="58">
        <f t="shared" si="1"/>
        <v>19435.099999999999</v>
      </c>
      <c r="G26" s="58">
        <f t="shared" ref="G26:J26" si="8">G28+G29</f>
        <v>338288.2</v>
      </c>
      <c r="H26" s="59">
        <f>H28+H29</f>
        <v>0</v>
      </c>
      <c r="I26" s="58">
        <f t="shared" si="3"/>
        <v>338288.2</v>
      </c>
      <c r="J26" s="58">
        <f t="shared" si="8"/>
        <v>287879.90000000002</v>
      </c>
      <c r="K26" s="59">
        <f>K28+K29</f>
        <v>0</v>
      </c>
      <c r="L26" s="60">
        <f t="shared" si="4"/>
        <v>287879.90000000002</v>
      </c>
      <c r="M26" s="31"/>
      <c r="O26" s="5"/>
    </row>
    <row r="27" spans="1:16" x14ac:dyDescent="0.35">
      <c r="A27" s="71"/>
      <c r="B27" s="49" t="s">
        <v>125</v>
      </c>
      <c r="C27" s="67"/>
      <c r="D27" s="58"/>
      <c r="E27" s="59"/>
      <c r="F27" s="58"/>
      <c r="G27" s="58"/>
      <c r="H27" s="59"/>
      <c r="I27" s="58"/>
      <c r="J27" s="58"/>
      <c r="K27" s="59"/>
      <c r="L27" s="60"/>
      <c r="M27" s="31"/>
      <c r="O27" s="5"/>
    </row>
    <row r="28" spans="1:16" s="32" customFormat="1" hidden="1" x14ac:dyDescent="0.35">
      <c r="A28" s="36"/>
      <c r="B28" s="37" t="s">
        <v>6</v>
      </c>
      <c r="C28" s="34"/>
      <c r="D28" s="61">
        <v>19435.099999999999</v>
      </c>
      <c r="E28" s="59"/>
      <c r="F28" s="61">
        <f t="shared" si="1"/>
        <v>19435.099999999999</v>
      </c>
      <c r="G28" s="61">
        <v>102766.7</v>
      </c>
      <c r="H28" s="59"/>
      <c r="I28" s="61">
        <f t="shared" si="3"/>
        <v>102766.7</v>
      </c>
      <c r="J28" s="61">
        <v>287879.90000000002</v>
      </c>
      <c r="K28" s="59"/>
      <c r="L28" s="62">
        <f t="shared" si="4"/>
        <v>287879.90000000002</v>
      </c>
      <c r="M28" s="31" t="s">
        <v>170</v>
      </c>
      <c r="N28" s="18" t="s">
        <v>31</v>
      </c>
      <c r="O28" s="5"/>
      <c r="P28" s="3"/>
    </row>
    <row r="29" spans="1:16" x14ac:dyDescent="0.35">
      <c r="A29" s="1"/>
      <c r="B29" s="70" t="s">
        <v>11</v>
      </c>
      <c r="C29" s="67"/>
      <c r="D29" s="58">
        <v>0</v>
      </c>
      <c r="E29" s="59"/>
      <c r="F29" s="58">
        <f t="shared" si="1"/>
        <v>0</v>
      </c>
      <c r="G29" s="58">
        <v>235521.5</v>
      </c>
      <c r="H29" s="59"/>
      <c r="I29" s="58">
        <f t="shared" si="3"/>
        <v>235521.5</v>
      </c>
      <c r="J29" s="58">
        <v>0</v>
      </c>
      <c r="K29" s="59"/>
      <c r="L29" s="60">
        <f t="shared" si="4"/>
        <v>0</v>
      </c>
      <c r="M29" s="31" t="s">
        <v>177</v>
      </c>
      <c r="O29" s="5"/>
    </row>
    <row r="30" spans="1:16" ht="54" x14ac:dyDescent="0.35">
      <c r="A30" s="1" t="s">
        <v>143</v>
      </c>
      <c r="B30" s="67" t="s">
        <v>130</v>
      </c>
      <c r="C30" s="67" t="s">
        <v>35</v>
      </c>
      <c r="D30" s="58">
        <f>D32+D33+D34</f>
        <v>838324.4</v>
      </c>
      <c r="E30" s="59">
        <f>E32+E33+E34</f>
        <v>62161.696000000004</v>
      </c>
      <c r="F30" s="58">
        <f t="shared" si="1"/>
        <v>900486.09600000002</v>
      </c>
      <c r="G30" s="58">
        <f t="shared" ref="G30:J30" si="9">G32+G33+G34</f>
        <v>0</v>
      </c>
      <c r="H30" s="59">
        <f>H32+H33+H34</f>
        <v>0</v>
      </c>
      <c r="I30" s="58">
        <f t="shared" si="3"/>
        <v>0</v>
      </c>
      <c r="J30" s="58">
        <f t="shared" si="9"/>
        <v>0</v>
      </c>
      <c r="K30" s="59">
        <f>K32+K33+K34</f>
        <v>0</v>
      </c>
      <c r="L30" s="60">
        <f t="shared" si="4"/>
        <v>0</v>
      </c>
      <c r="M30" s="31"/>
      <c r="O30" s="5"/>
    </row>
    <row r="31" spans="1:16" x14ac:dyDescent="0.35">
      <c r="A31" s="1"/>
      <c r="B31" s="49" t="s">
        <v>125</v>
      </c>
      <c r="C31" s="67"/>
      <c r="D31" s="58"/>
      <c r="E31" s="59"/>
      <c r="F31" s="58"/>
      <c r="G31" s="58"/>
      <c r="H31" s="59"/>
      <c r="I31" s="58"/>
      <c r="J31" s="58"/>
      <c r="K31" s="59"/>
      <c r="L31" s="60"/>
      <c r="M31" s="31"/>
      <c r="O31" s="5"/>
    </row>
    <row r="32" spans="1:16" s="32" customFormat="1" hidden="1" x14ac:dyDescent="0.35">
      <c r="A32" s="33"/>
      <c r="B32" s="37" t="s">
        <v>6</v>
      </c>
      <c r="C32" s="34"/>
      <c r="D32" s="61">
        <v>317956.5</v>
      </c>
      <c r="E32" s="59">
        <v>62161.696000000004</v>
      </c>
      <c r="F32" s="61">
        <f t="shared" si="1"/>
        <v>380118.196</v>
      </c>
      <c r="G32" s="61">
        <v>0</v>
      </c>
      <c r="H32" s="59"/>
      <c r="I32" s="61">
        <f t="shared" si="3"/>
        <v>0</v>
      </c>
      <c r="J32" s="61">
        <v>0</v>
      </c>
      <c r="K32" s="59"/>
      <c r="L32" s="62">
        <f t="shared" si="4"/>
        <v>0</v>
      </c>
      <c r="M32" s="31" t="s">
        <v>171</v>
      </c>
      <c r="N32" s="18" t="s">
        <v>31</v>
      </c>
      <c r="O32" s="5"/>
      <c r="P32" s="3"/>
    </row>
    <row r="33" spans="1:16" x14ac:dyDescent="0.35">
      <c r="A33" s="1"/>
      <c r="B33" s="70" t="s">
        <v>11</v>
      </c>
      <c r="C33" s="67"/>
      <c r="D33" s="58">
        <v>40412.400000000001</v>
      </c>
      <c r="E33" s="59"/>
      <c r="F33" s="58">
        <f t="shared" si="1"/>
        <v>40412.400000000001</v>
      </c>
      <c r="G33" s="58">
        <v>0</v>
      </c>
      <c r="H33" s="59"/>
      <c r="I33" s="58">
        <f t="shared" si="3"/>
        <v>0</v>
      </c>
      <c r="J33" s="58">
        <v>0</v>
      </c>
      <c r="K33" s="59"/>
      <c r="L33" s="60">
        <f t="shared" si="4"/>
        <v>0</v>
      </c>
      <c r="M33" s="31" t="s">
        <v>222</v>
      </c>
      <c r="O33" s="5"/>
    </row>
    <row r="34" spans="1:16" x14ac:dyDescent="0.35">
      <c r="A34" s="1"/>
      <c r="B34" s="70" t="s">
        <v>24</v>
      </c>
      <c r="C34" s="68"/>
      <c r="D34" s="58">
        <v>479955.5</v>
      </c>
      <c r="E34" s="59"/>
      <c r="F34" s="58">
        <f t="shared" si="1"/>
        <v>479955.5</v>
      </c>
      <c r="G34" s="58">
        <v>0</v>
      </c>
      <c r="H34" s="59"/>
      <c r="I34" s="58">
        <f t="shared" si="3"/>
        <v>0</v>
      </c>
      <c r="J34" s="58">
        <v>0</v>
      </c>
      <c r="K34" s="59"/>
      <c r="L34" s="60">
        <f t="shared" si="4"/>
        <v>0</v>
      </c>
      <c r="M34" s="31" t="s">
        <v>178</v>
      </c>
      <c r="O34" s="5"/>
    </row>
    <row r="35" spans="1:16" ht="54" x14ac:dyDescent="0.35">
      <c r="A35" s="1" t="s">
        <v>137</v>
      </c>
      <c r="B35" s="67" t="s">
        <v>217</v>
      </c>
      <c r="C35" s="67" t="s">
        <v>35</v>
      </c>
      <c r="D35" s="58">
        <f>D37+D38+D39</f>
        <v>1244283.7</v>
      </c>
      <c r="E35" s="59">
        <f>E37+E38+E39</f>
        <v>-124374.58500000001</v>
      </c>
      <c r="F35" s="58">
        <f t="shared" si="1"/>
        <v>1119909.115</v>
      </c>
      <c r="G35" s="58">
        <f t="shared" ref="G35:J35" si="10">G37+G38+G39</f>
        <v>0</v>
      </c>
      <c r="H35" s="59">
        <f>H37+H38+H39</f>
        <v>0</v>
      </c>
      <c r="I35" s="58">
        <f t="shared" si="3"/>
        <v>0</v>
      </c>
      <c r="J35" s="58">
        <f t="shared" si="10"/>
        <v>0</v>
      </c>
      <c r="K35" s="59">
        <f>K37+K38+K39</f>
        <v>0</v>
      </c>
      <c r="L35" s="60">
        <f t="shared" si="4"/>
        <v>0</v>
      </c>
      <c r="M35" s="31"/>
      <c r="O35" s="5"/>
    </row>
    <row r="36" spans="1:16" x14ac:dyDescent="0.35">
      <c r="A36" s="1"/>
      <c r="B36" s="70" t="s">
        <v>125</v>
      </c>
      <c r="C36" s="67"/>
      <c r="D36" s="58"/>
      <c r="E36" s="59"/>
      <c r="F36" s="58"/>
      <c r="G36" s="58"/>
      <c r="H36" s="59"/>
      <c r="I36" s="58"/>
      <c r="J36" s="58"/>
      <c r="K36" s="59"/>
      <c r="L36" s="60"/>
      <c r="M36" s="31"/>
      <c r="O36" s="5"/>
    </row>
    <row r="37" spans="1:16" s="32" customFormat="1" hidden="1" x14ac:dyDescent="0.35">
      <c r="A37" s="33"/>
      <c r="B37" s="37" t="s">
        <v>6</v>
      </c>
      <c r="C37" s="34"/>
      <c r="D37" s="61">
        <v>707207.5</v>
      </c>
      <c r="E37" s="59">
        <v>-124374.58500000001</v>
      </c>
      <c r="F37" s="61">
        <f t="shared" si="1"/>
        <v>582832.91500000004</v>
      </c>
      <c r="G37" s="61">
        <v>0</v>
      </c>
      <c r="H37" s="59"/>
      <c r="I37" s="61">
        <f t="shared" si="3"/>
        <v>0</v>
      </c>
      <c r="J37" s="61">
        <v>0</v>
      </c>
      <c r="K37" s="59"/>
      <c r="L37" s="62">
        <f t="shared" si="4"/>
        <v>0</v>
      </c>
      <c r="M37" s="31" t="s">
        <v>172</v>
      </c>
      <c r="N37" s="18" t="s">
        <v>31</v>
      </c>
      <c r="O37" s="5"/>
      <c r="P37" s="3"/>
    </row>
    <row r="38" spans="1:16" x14ac:dyDescent="0.35">
      <c r="A38" s="1"/>
      <c r="B38" s="70" t="s">
        <v>11</v>
      </c>
      <c r="C38" s="67"/>
      <c r="D38" s="58">
        <v>57120.7</v>
      </c>
      <c r="E38" s="59"/>
      <c r="F38" s="58">
        <f t="shared" si="1"/>
        <v>57120.7</v>
      </c>
      <c r="G38" s="58">
        <v>0</v>
      </c>
      <c r="H38" s="59"/>
      <c r="I38" s="58">
        <f t="shared" si="3"/>
        <v>0</v>
      </c>
      <c r="J38" s="58">
        <v>0</v>
      </c>
      <c r="K38" s="59"/>
      <c r="L38" s="60">
        <f t="shared" si="4"/>
        <v>0</v>
      </c>
      <c r="M38" s="31" t="s">
        <v>222</v>
      </c>
      <c r="O38" s="5"/>
    </row>
    <row r="39" spans="1:16" x14ac:dyDescent="0.35">
      <c r="A39" s="1"/>
      <c r="B39" s="70" t="s">
        <v>24</v>
      </c>
      <c r="C39" s="67"/>
      <c r="D39" s="58">
        <v>479955.5</v>
      </c>
      <c r="E39" s="59"/>
      <c r="F39" s="58">
        <f t="shared" si="1"/>
        <v>479955.5</v>
      </c>
      <c r="G39" s="58">
        <v>0</v>
      </c>
      <c r="H39" s="59"/>
      <c r="I39" s="58">
        <f t="shared" si="3"/>
        <v>0</v>
      </c>
      <c r="J39" s="58">
        <v>0</v>
      </c>
      <c r="K39" s="59"/>
      <c r="L39" s="60">
        <f t="shared" si="4"/>
        <v>0</v>
      </c>
      <c r="M39" s="31" t="s">
        <v>178</v>
      </c>
      <c r="O39" s="5"/>
    </row>
    <row r="40" spans="1:16" ht="54" x14ac:dyDescent="0.35">
      <c r="A40" s="1" t="s">
        <v>144</v>
      </c>
      <c r="B40" s="67" t="s">
        <v>131</v>
      </c>
      <c r="C40" s="67" t="s">
        <v>35</v>
      </c>
      <c r="D40" s="58">
        <f>D42+D43</f>
        <v>18748.3</v>
      </c>
      <c r="E40" s="59">
        <f>E42+E43</f>
        <v>0</v>
      </c>
      <c r="F40" s="58">
        <f t="shared" si="1"/>
        <v>18748.3</v>
      </c>
      <c r="G40" s="58">
        <f t="shared" ref="G40:J40" si="11">G42+G43</f>
        <v>107362.3</v>
      </c>
      <c r="H40" s="59">
        <f>H42+H43</f>
        <v>0</v>
      </c>
      <c r="I40" s="58">
        <f t="shared" si="3"/>
        <v>107362.3</v>
      </c>
      <c r="J40" s="58">
        <f t="shared" si="11"/>
        <v>576234.69999999995</v>
      </c>
      <c r="K40" s="59">
        <f>K42+K43</f>
        <v>0</v>
      </c>
      <c r="L40" s="60">
        <f t="shared" si="4"/>
        <v>576234.69999999995</v>
      </c>
      <c r="M40" s="31"/>
      <c r="O40" s="5"/>
    </row>
    <row r="41" spans="1:16" x14ac:dyDescent="0.35">
      <c r="A41" s="1"/>
      <c r="B41" s="70" t="s">
        <v>125</v>
      </c>
      <c r="C41" s="67"/>
      <c r="D41" s="58"/>
      <c r="E41" s="59"/>
      <c r="F41" s="58"/>
      <c r="G41" s="58"/>
      <c r="H41" s="59"/>
      <c r="I41" s="58"/>
      <c r="J41" s="58"/>
      <c r="K41" s="59"/>
      <c r="L41" s="60"/>
      <c r="M41" s="31"/>
      <c r="O41" s="5"/>
    </row>
    <row r="42" spans="1:16" s="32" customFormat="1" hidden="1" x14ac:dyDescent="0.35">
      <c r="A42" s="33"/>
      <c r="B42" s="37" t="s">
        <v>6</v>
      </c>
      <c r="C42" s="34"/>
      <c r="D42" s="61">
        <v>18748.3</v>
      </c>
      <c r="E42" s="59"/>
      <c r="F42" s="61">
        <f t="shared" si="1"/>
        <v>18748.3</v>
      </c>
      <c r="G42" s="61">
        <v>107362.3</v>
      </c>
      <c r="H42" s="59"/>
      <c r="I42" s="61">
        <f t="shared" si="3"/>
        <v>107362.3</v>
      </c>
      <c r="J42" s="61">
        <v>341329.5</v>
      </c>
      <c r="K42" s="59"/>
      <c r="L42" s="62">
        <f t="shared" si="4"/>
        <v>341329.5</v>
      </c>
      <c r="M42" s="31" t="s">
        <v>173</v>
      </c>
      <c r="N42" s="18" t="s">
        <v>31</v>
      </c>
      <c r="O42" s="5"/>
      <c r="P42" s="3"/>
    </row>
    <row r="43" spans="1:16" x14ac:dyDescent="0.35">
      <c r="A43" s="1"/>
      <c r="B43" s="70" t="s">
        <v>11</v>
      </c>
      <c r="C43" s="67"/>
      <c r="D43" s="58">
        <v>0</v>
      </c>
      <c r="E43" s="59"/>
      <c r="F43" s="58">
        <f t="shared" si="1"/>
        <v>0</v>
      </c>
      <c r="G43" s="58">
        <v>0</v>
      </c>
      <c r="H43" s="59"/>
      <c r="I43" s="58">
        <f t="shared" si="3"/>
        <v>0</v>
      </c>
      <c r="J43" s="58">
        <v>234905.2</v>
      </c>
      <c r="K43" s="59"/>
      <c r="L43" s="60">
        <f t="shared" si="4"/>
        <v>234905.2</v>
      </c>
      <c r="M43" s="31" t="s">
        <v>177</v>
      </c>
      <c r="O43" s="5"/>
    </row>
    <row r="44" spans="1:16" ht="54" x14ac:dyDescent="0.35">
      <c r="A44" s="87" t="s">
        <v>145</v>
      </c>
      <c r="B44" s="85" t="s">
        <v>132</v>
      </c>
      <c r="C44" s="68" t="s">
        <v>35</v>
      </c>
      <c r="D44" s="58">
        <v>37249.1</v>
      </c>
      <c r="E44" s="59"/>
      <c r="F44" s="58">
        <f t="shared" si="1"/>
        <v>37249.1</v>
      </c>
      <c r="G44" s="58">
        <v>157804</v>
      </c>
      <c r="H44" s="59"/>
      <c r="I44" s="58">
        <f t="shared" si="3"/>
        <v>157804</v>
      </c>
      <c r="J44" s="58">
        <v>0</v>
      </c>
      <c r="K44" s="59"/>
      <c r="L44" s="60">
        <f t="shared" si="4"/>
        <v>0</v>
      </c>
      <c r="M44" s="31" t="s">
        <v>174</v>
      </c>
      <c r="O44" s="5"/>
    </row>
    <row r="45" spans="1:16" ht="47.25" customHeight="1" x14ac:dyDescent="0.35">
      <c r="A45" s="88"/>
      <c r="B45" s="89"/>
      <c r="C45" s="68" t="s">
        <v>133</v>
      </c>
      <c r="D45" s="58">
        <v>0</v>
      </c>
      <c r="E45" s="59"/>
      <c r="F45" s="58">
        <f t="shared" si="1"/>
        <v>0</v>
      </c>
      <c r="G45" s="58">
        <v>1534.9</v>
      </c>
      <c r="H45" s="59"/>
      <c r="I45" s="58">
        <f t="shared" si="3"/>
        <v>1534.9</v>
      </c>
      <c r="J45" s="58">
        <v>0</v>
      </c>
      <c r="K45" s="59"/>
      <c r="L45" s="60">
        <f t="shared" si="4"/>
        <v>0</v>
      </c>
      <c r="M45" s="31" t="s">
        <v>174</v>
      </c>
      <c r="O45" s="5"/>
    </row>
    <row r="46" spans="1:16" ht="54" x14ac:dyDescent="0.35">
      <c r="A46" s="87" t="s">
        <v>146</v>
      </c>
      <c r="B46" s="85" t="s">
        <v>134</v>
      </c>
      <c r="C46" s="67" t="s">
        <v>35</v>
      </c>
      <c r="D46" s="58">
        <v>41326.5</v>
      </c>
      <c r="E46" s="59"/>
      <c r="F46" s="58">
        <f t="shared" si="1"/>
        <v>41326.5</v>
      </c>
      <c r="G46" s="58">
        <v>122993.8</v>
      </c>
      <c r="H46" s="59"/>
      <c r="I46" s="58">
        <f t="shared" si="3"/>
        <v>122993.8</v>
      </c>
      <c r="J46" s="58">
        <v>0</v>
      </c>
      <c r="K46" s="59"/>
      <c r="L46" s="60">
        <f t="shared" si="4"/>
        <v>0</v>
      </c>
      <c r="M46" s="31" t="s">
        <v>175</v>
      </c>
      <c r="O46" s="5"/>
    </row>
    <row r="47" spans="1:16" ht="36" x14ac:dyDescent="0.35">
      <c r="A47" s="88"/>
      <c r="B47" s="89"/>
      <c r="C47" s="67" t="s">
        <v>133</v>
      </c>
      <c r="D47" s="58">
        <v>0</v>
      </c>
      <c r="E47" s="59"/>
      <c r="F47" s="58">
        <f t="shared" si="1"/>
        <v>0</v>
      </c>
      <c r="G47" s="58">
        <v>377.3</v>
      </c>
      <c r="H47" s="59"/>
      <c r="I47" s="58">
        <f t="shared" si="3"/>
        <v>377.3</v>
      </c>
      <c r="J47" s="58">
        <v>0</v>
      </c>
      <c r="K47" s="59"/>
      <c r="L47" s="60">
        <f t="shared" si="4"/>
        <v>0</v>
      </c>
      <c r="M47" s="31" t="s">
        <v>175</v>
      </c>
      <c r="O47" s="5"/>
    </row>
    <row r="48" spans="1:16" ht="54" x14ac:dyDescent="0.35">
      <c r="A48" s="87" t="s">
        <v>147</v>
      </c>
      <c r="B48" s="85" t="s">
        <v>135</v>
      </c>
      <c r="C48" s="67" t="s">
        <v>35</v>
      </c>
      <c r="D48" s="58">
        <v>0</v>
      </c>
      <c r="E48" s="59"/>
      <c r="F48" s="58">
        <f t="shared" si="1"/>
        <v>0</v>
      </c>
      <c r="G48" s="58">
        <v>53552.5</v>
      </c>
      <c r="H48" s="59"/>
      <c r="I48" s="58">
        <f t="shared" si="3"/>
        <v>53552.5</v>
      </c>
      <c r="J48" s="58">
        <v>51507.3</v>
      </c>
      <c r="K48" s="59"/>
      <c r="L48" s="60">
        <f t="shared" si="4"/>
        <v>51507.3</v>
      </c>
      <c r="M48" s="31" t="s">
        <v>176</v>
      </c>
      <c r="O48" s="5"/>
    </row>
    <row r="49" spans="1:15" ht="36" x14ac:dyDescent="0.35">
      <c r="A49" s="88"/>
      <c r="B49" s="89"/>
      <c r="C49" s="67" t="s">
        <v>133</v>
      </c>
      <c r="D49" s="58">
        <v>0</v>
      </c>
      <c r="E49" s="59"/>
      <c r="F49" s="58">
        <f t="shared" si="1"/>
        <v>0</v>
      </c>
      <c r="G49" s="58">
        <v>0</v>
      </c>
      <c r="H49" s="59"/>
      <c r="I49" s="58">
        <f t="shared" si="3"/>
        <v>0</v>
      </c>
      <c r="J49" s="58">
        <v>1410.5</v>
      </c>
      <c r="K49" s="59"/>
      <c r="L49" s="60">
        <f t="shared" si="4"/>
        <v>1410.5</v>
      </c>
      <c r="M49" s="31" t="s">
        <v>176</v>
      </c>
      <c r="O49" s="5"/>
    </row>
    <row r="50" spans="1:15" x14ac:dyDescent="0.35">
      <c r="A50" s="1"/>
      <c r="B50" s="70" t="s">
        <v>22</v>
      </c>
      <c r="C50" s="68"/>
      <c r="D50" s="54">
        <f>D66+D71+D74+D77+D81+D84+D87+D56+D57+D58+D59+D60+D61+D62+D63+D64+D65</f>
        <v>3147673.3999999994</v>
      </c>
      <c r="E50" s="54">
        <f>E66+E71+E74+E77+E81+E84+E87+E56+E57+E58+E59+E60+E61+E62+E63+E64+E65</f>
        <v>111081.14199999999</v>
      </c>
      <c r="F50" s="58">
        <f t="shared" si="1"/>
        <v>3258754.5419999994</v>
      </c>
      <c r="G50" s="54">
        <f t="shared" ref="G50:J50" si="12">G66+G71+G74+G77+G81+G84+G87+G56+G57+G58+G59+G60+G61+G62+G63+G64+G65</f>
        <v>1770047.7999999998</v>
      </c>
      <c r="H50" s="54">
        <f>H66+H71+H74+H77+H81+H84+H87+H56+H57+H58+H59+H60+H61+H62+H63+H64+H65</f>
        <v>-12263.9</v>
      </c>
      <c r="I50" s="58">
        <f t="shared" si="3"/>
        <v>1757783.9</v>
      </c>
      <c r="J50" s="54">
        <f t="shared" si="12"/>
        <v>855868</v>
      </c>
      <c r="K50" s="54">
        <f>K66+K71+K74+K77+K81+K84+K87+K56+K57+K58+K59+K60+K61+K62+K63+K64+K65</f>
        <v>0</v>
      </c>
      <c r="L50" s="60">
        <f t="shared" si="4"/>
        <v>855868</v>
      </c>
      <c r="M50" s="26"/>
      <c r="N50" s="19"/>
      <c r="O50" s="12"/>
    </row>
    <row r="51" spans="1:15" x14ac:dyDescent="0.35">
      <c r="A51" s="1"/>
      <c r="B51" s="49" t="s">
        <v>5</v>
      </c>
      <c r="C51" s="68"/>
      <c r="D51" s="54"/>
      <c r="E51" s="54"/>
      <c r="F51" s="58"/>
      <c r="G51" s="54"/>
      <c r="H51" s="54"/>
      <c r="I51" s="58"/>
      <c r="J51" s="54"/>
      <c r="K51" s="54"/>
      <c r="L51" s="60"/>
      <c r="M51" s="26"/>
      <c r="N51" s="19"/>
      <c r="O51" s="12"/>
    </row>
    <row r="52" spans="1:15" s="13" customFormat="1" hidden="1" x14ac:dyDescent="0.35">
      <c r="A52" s="10"/>
      <c r="B52" s="14" t="s">
        <v>6</v>
      </c>
      <c r="C52" s="17"/>
      <c r="D52" s="54">
        <f>D68+D56+D57+D58+D59+D60+D61+D62+D63+D64+D65</f>
        <v>341274.1</v>
      </c>
      <c r="E52" s="54">
        <f>E68+E56+E57+E58+E59+E60+E61+E62+E63+E64+E65</f>
        <v>111081.14199999999</v>
      </c>
      <c r="F52" s="54">
        <f t="shared" si="1"/>
        <v>452355.24199999997</v>
      </c>
      <c r="G52" s="54">
        <f t="shared" ref="G52:J52" si="13">G68+G56+G57+G58+G59+G60+G61+G62+G63+G64+G65</f>
        <v>747887</v>
      </c>
      <c r="H52" s="54">
        <f>H68+H56+H57+H58+H59+H60+H61+H62+H63+H64+H65</f>
        <v>-12263.9</v>
      </c>
      <c r="I52" s="54">
        <f t="shared" si="3"/>
        <v>735623.1</v>
      </c>
      <c r="J52" s="54">
        <f t="shared" si="13"/>
        <v>597162.19999999995</v>
      </c>
      <c r="K52" s="54">
        <f>K68+K56+K57+K58+K59+K60+K61+K62+K63+K64+K65</f>
        <v>0</v>
      </c>
      <c r="L52" s="55">
        <f t="shared" si="4"/>
        <v>597162.19999999995</v>
      </c>
      <c r="M52" s="26"/>
      <c r="N52" s="19" t="s">
        <v>31</v>
      </c>
      <c r="O52" s="12"/>
    </row>
    <row r="53" spans="1:15" x14ac:dyDescent="0.35">
      <c r="A53" s="1"/>
      <c r="B53" s="67" t="s">
        <v>11</v>
      </c>
      <c r="C53" s="68"/>
      <c r="D53" s="54">
        <f>D69+D76+D79</f>
        <v>248312.09999999998</v>
      </c>
      <c r="E53" s="54">
        <f>E69+E76+E79</f>
        <v>0</v>
      </c>
      <c r="F53" s="58">
        <f t="shared" si="1"/>
        <v>248312.09999999998</v>
      </c>
      <c r="G53" s="54">
        <f t="shared" ref="G53:J53" si="14">G69+G76+G79</f>
        <v>560329.6</v>
      </c>
      <c r="H53" s="54">
        <f>H69+H76+H79</f>
        <v>0</v>
      </c>
      <c r="I53" s="58">
        <f t="shared" si="3"/>
        <v>560329.6</v>
      </c>
      <c r="J53" s="54">
        <f t="shared" si="14"/>
        <v>143864.70000000001</v>
      </c>
      <c r="K53" s="54">
        <f>K69+K76+K79</f>
        <v>0</v>
      </c>
      <c r="L53" s="60">
        <f t="shared" si="4"/>
        <v>143864.70000000001</v>
      </c>
      <c r="M53" s="26"/>
      <c r="N53" s="19"/>
      <c r="O53" s="12"/>
    </row>
    <row r="54" spans="1:15" x14ac:dyDescent="0.35">
      <c r="A54" s="1"/>
      <c r="B54" s="67" t="s">
        <v>18</v>
      </c>
      <c r="C54" s="68"/>
      <c r="D54" s="54">
        <f>D80</f>
        <v>117558.8</v>
      </c>
      <c r="E54" s="54">
        <f>E80</f>
        <v>0</v>
      </c>
      <c r="F54" s="58">
        <f t="shared" si="1"/>
        <v>117558.8</v>
      </c>
      <c r="G54" s="54">
        <f t="shared" ref="G54:J54" si="15">G80</f>
        <v>115488.1</v>
      </c>
      <c r="H54" s="54">
        <f>H80</f>
        <v>0</v>
      </c>
      <c r="I54" s="58">
        <f t="shared" si="3"/>
        <v>115488.1</v>
      </c>
      <c r="J54" s="54">
        <f t="shared" si="15"/>
        <v>114841.1</v>
      </c>
      <c r="K54" s="54">
        <f>K80</f>
        <v>0</v>
      </c>
      <c r="L54" s="60">
        <f t="shared" si="4"/>
        <v>114841.1</v>
      </c>
      <c r="M54" s="26"/>
      <c r="N54" s="19"/>
      <c r="O54" s="12"/>
    </row>
    <row r="55" spans="1:15" ht="36" x14ac:dyDescent="0.35">
      <c r="A55" s="1"/>
      <c r="B55" s="67" t="s">
        <v>23</v>
      </c>
      <c r="C55" s="68"/>
      <c r="D55" s="54">
        <f>D70+D73+D83+D86+D89</f>
        <v>2440528.4</v>
      </c>
      <c r="E55" s="54">
        <f>E70+E73+E83+E86+E89</f>
        <v>0</v>
      </c>
      <c r="F55" s="58">
        <f t="shared" si="1"/>
        <v>2440528.4</v>
      </c>
      <c r="G55" s="54">
        <f t="shared" ref="G55:J55" si="16">G70+G73+G83+G86+G89</f>
        <v>346343.1</v>
      </c>
      <c r="H55" s="54">
        <f>H70+H73+H83+H86+H89</f>
        <v>0</v>
      </c>
      <c r="I55" s="58">
        <f t="shared" si="3"/>
        <v>346343.1</v>
      </c>
      <c r="J55" s="54">
        <f t="shared" si="16"/>
        <v>0</v>
      </c>
      <c r="K55" s="54">
        <f>K70+K73+K83+K86+K89</f>
        <v>0</v>
      </c>
      <c r="L55" s="60">
        <f t="shared" si="4"/>
        <v>0</v>
      </c>
      <c r="M55" s="26"/>
      <c r="N55" s="19"/>
      <c r="O55" s="12"/>
    </row>
    <row r="56" spans="1:15" ht="54" x14ac:dyDescent="0.35">
      <c r="A56" s="1" t="s">
        <v>148</v>
      </c>
      <c r="B56" s="67" t="s">
        <v>41</v>
      </c>
      <c r="C56" s="68" t="s">
        <v>35</v>
      </c>
      <c r="D56" s="60">
        <v>0</v>
      </c>
      <c r="E56" s="63">
        <v>0</v>
      </c>
      <c r="F56" s="58">
        <f t="shared" si="1"/>
        <v>0</v>
      </c>
      <c r="G56" s="58">
        <v>100000</v>
      </c>
      <c r="H56" s="63">
        <v>0</v>
      </c>
      <c r="I56" s="58">
        <f t="shared" si="3"/>
        <v>100000</v>
      </c>
      <c r="J56" s="60">
        <v>97162.2</v>
      </c>
      <c r="K56" s="63">
        <v>0</v>
      </c>
      <c r="L56" s="60">
        <f t="shared" si="4"/>
        <v>97162.2</v>
      </c>
      <c r="M56" s="24" t="s">
        <v>51</v>
      </c>
      <c r="O56" s="5"/>
    </row>
    <row r="57" spans="1:15" ht="72" x14ac:dyDescent="0.35">
      <c r="A57" s="1" t="s">
        <v>149</v>
      </c>
      <c r="B57" s="67" t="s">
        <v>42</v>
      </c>
      <c r="C57" s="68" t="s">
        <v>30</v>
      </c>
      <c r="D57" s="60">
        <v>37619.800000000003</v>
      </c>
      <c r="E57" s="63"/>
      <c r="F57" s="58">
        <f t="shared" si="1"/>
        <v>37619.800000000003</v>
      </c>
      <c r="G57" s="58">
        <v>0</v>
      </c>
      <c r="H57" s="63"/>
      <c r="I57" s="58">
        <f t="shared" si="3"/>
        <v>0</v>
      </c>
      <c r="J57" s="60">
        <v>0</v>
      </c>
      <c r="K57" s="63"/>
      <c r="L57" s="60">
        <f t="shared" si="4"/>
        <v>0</v>
      </c>
      <c r="M57" s="24" t="s">
        <v>53</v>
      </c>
      <c r="O57" s="5"/>
    </row>
    <row r="58" spans="1:15" ht="72" x14ac:dyDescent="0.35">
      <c r="A58" s="1" t="s">
        <v>150</v>
      </c>
      <c r="B58" s="67" t="s">
        <v>43</v>
      </c>
      <c r="C58" s="68" t="s">
        <v>30</v>
      </c>
      <c r="D58" s="60">
        <v>0</v>
      </c>
      <c r="E58" s="63"/>
      <c r="F58" s="58">
        <f t="shared" si="1"/>
        <v>0</v>
      </c>
      <c r="G58" s="58">
        <v>6293</v>
      </c>
      <c r="H58" s="63"/>
      <c r="I58" s="58">
        <f t="shared" si="3"/>
        <v>6293</v>
      </c>
      <c r="J58" s="60">
        <v>0</v>
      </c>
      <c r="K58" s="63"/>
      <c r="L58" s="60">
        <f t="shared" si="4"/>
        <v>0</v>
      </c>
      <c r="M58" s="24" t="s">
        <v>54</v>
      </c>
      <c r="O58" s="5"/>
    </row>
    <row r="59" spans="1:15" ht="54" x14ac:dyDescent="0.35">
      <c r="A59" s="1" t="s">
        <v>151</v>
      </c>
      <c r="B59" s="67" t="s">
        <v>44</v>
      </c>
      <c r="C59" s="68" t="s">
        <v>35</v>
      </c>
      <c r="D59" s="60">
        <v>19911.3</v>
      </c>
      <c r="E59" s="63"/>
      <c r="F59" s="58">
        <f t="shared" si="1"/>
        <v>19911.3</v>
      </c>
      <c r="G59" s="58">
        <v>0</v>
      </c>
      <c r="H59" s="63"/>
      <c r="I59" s="58">
        <f t="shared" si="3"/>
        <v>0</v>
      </c>
      <c r="J59" s="60">
        <v>0</v>
      </c>
      <c r="K59" s="63"/>
      <c r="L59" s="60">
        <f t="shared" si="4"/>
        <v>0</v>
      </c>
      <c r="M59" s="24" t="s">
        <v>55</v>
      </c>
      <c r="O59" s="5"/>
    </row>
    <row r="60" spans="1:15" ht="54" x14ac:dyDescent="0.35">
      <c r="A60" s="1" t="s">
        <v>152</v>
      </c>
      <c r="B60" s="67" t="s">
        <v>45</v>
      </c>
      <c r="C60" s="68" t="s">
        <v>35</v>
      </c>
      <c r="D60" s="60">
        <v>30200</v>
      </c>
      <c r="E60" s="63"/>
      <c r="F60" s="58">
        <f t="shared" si="1"/>
        <v>30200</v>
      </c>
      <c r="G60" s="58">
        <v>129330.1</v>
      </c>
      <c r="H60" s="63"/>
      <c r="I60" s="58">
        <f t="shared" si="3"/>
        <v>129330.1</v>
      </c>
      <c r="J60" s="60">
        <v>0</v>
      </c>
      <c r="K60" s="63"/>
      <c r="L60" s="60">
        <f t="shared" si="4"/>
        <v>0</v>
      </c>
      <c r="M60" s="24" t="s">
        <v>56</v>
      </c>
      <c r="O60" s="5"/>
    </row>
    <row r="61" spans="1:15" ht="72" x14ac:dyDescent="0.35">
      <c r="A61" s="1" t="s">
        <v>153</v>
      </c>
      <c r="B61" s="67" t="s">
        <v>46</v>
      </c>
      <c r="C61" s="68" t="s">
        <v>30</v>
      </c>
      <c r="D61" s="60">
        <v>43835.6</v>
      </c>
      <c r="E61" s="63"/>
      <c r="F61" s="58">
        <f t="shared" si="1"/>
        <v>43835.6</v>
      </c>
      <c r="G61" s="58">
        <v>0</v>
      </c>
      <c r="H61" s="63"/>
      <c r="I61" s="58">
        <f t="shared" si="3"/>
        <v>0</v>
      </c>
      <c r="J61" s="60">
        <v>0</v>
      </c>
      <c r="K61" s="63"/>
      <c r="L61" s="60">
        <f t="shared" si="4"/>
        <v>0</v>
      </c>
      <c r="M61" s="24" t="s">
        <v>57</v>
      </c>
      <c r="O61" s="5"/>
    </row>
    <row r="62" spans="1:15" ht="54" x14ac:dyDescent="0.35">
      <c r="A62" s="1" t="s">
        <v>154</v>
      </c>
      <c r="B62" s="67" t="s">
        <v>47</v>
      </c>
      <c r="C62" s="68" t="s">
        <v>35</v>
      </c>
      <c r="D62" s="60">
        <v>10647.7</v>
      </c>
      <c r="E62" s="63">
        <v>-1182.758</v>
      </c>
      <c r="F62" s="58">
        <f t="shared" si="1"/>
        <v>9464.9420000000009</v>
      </c>
      <c r="G62" s="58">
        <v>0</v>
      </c>
      <c r="H62" s="63"/>
      <c r="I62" s="58">
        <f t="shared" si="3"/>
        <v>0</v>
      </c>
      <c r="J62" s="60">
        <v>0</v>
      </c>
      <c r="K62" s="63"/>
      <c r="L62" s="60">
        <f t="shared" si="4"/>
        <v>0</v>
      </c>
      <c r="M62" s="24" t="s">
        <v>58</v>
      </c>
      <c r="O62" s="5"/>
    </row>
    <row r="63" spans="1:15" ht="72" x14ac:dyDescent="0.35">
      <c r="A63" s="1" t="s">
        <v>155</v>
      </c>
      <c r="B63" s="67" t="s">
        <v>48</v>
      </c>
      <c r="C63" s="68" t="s">
        <v>30</v>
      </c>
      <c r="D63" s="60">
        <v>49055.3</v>
      </c>
      <c r="E63" s="63">
        <v>12263.9</v>
      </c>
      <c r="F63" s="58">
        <f t="shared" si="1"/>
        <v>61319.200000000004</v>
      </c>
      <c r="G63" s="58">
        <v>12263.9</v>
      </c>
      <c r="H63" s="63">
        <v>-12263.9</v>
      </c>
      <c r="I63" s="58">
        <f t="shared" si="3"/>
        <v>0</v>
      </c>
      <c r="J63" s="60">
        <v>0</v>
      </c>
      <c r="K63" s="63"/>
      <c r="L63" s="60">
        <f t="shared" si="4"/>
        <v>0</v>
      </c>
      <c r="M63" s="24" t="s">
        <v>59</v>
      </c>
      <c r="O63" s="5"/>
    </row>
    <row r="64" spans="1:15" ht="72" x14ac:dyDescent="0.35">
      <c r="A64" s="1" t="s">
        <v>156</v>
      </c>
      <c r="B64" s="67" t="s">
        <v>49</v>
      </c>
      <c r="C64" s="68" t="s">
        <v>30</v>
      </c>
      <c r="D64" s="60">
        <v>45376.6</v>
      </c>
      <c r="E64" s="63"/>
      <c r="F64" s="58">
        <f t="shared" si="1"/>
        <v>45376.6</v>
      </c>
      <c r="G64" s="58">
        <v>0</v>
      </c>
      <c r="H64" s="63"/>
      <c r="I64" s="58">
        <f t="shared" si="3"/>
        <v>0</v>
      </c>
      <c r="J64" s="60">
        <v>0</v>
      </c>
      <c r="K64" s="63"/>
      <c r="L64" s="60">
        <f t="shared" si="4"/>
        <v>0</v>
      </c>
      <c r="M64" s="24" t="s">
        <v>60</v>
      </c>
      <c r="O64" s="5"/>
    </row>
    <row r="65" spans="1:15" ht="54" x14ac:dyDescent="0.35">
      <c r="A65" s="1" t="s">
        <v>157</v>
      </c>
      <c r="B65" s="67" t="s">
        <v>52</v>
      </c>
      <c r="C65" s="68" t="s">
        <v>35</v>
      </c>
      <c r="D65" s="60">
        <v>43764.3</v>
      </c>
      <c r="E65" s="63"/>
      <c r="F65" s="58">
        <f t="shared" si="1"/>
        <v>43764.3</v>
      </c>
      <c r="G65" s="58">
        <v>0</v>
      </c>
      <c r="H65" s="63"/>
      <c r="I65" s="58">
        <f t="shared" si="3"/>
        <v>0</v>
      </c>
      <c r="J65" s="60">
        <v>0</v>
      </c>
      <c r="K65" s="63"/>
      <c r="L65" s="60">
        <f t="shared" si="4"/>
        <v>0</v>
      </c>
      <c r="M65" s="31">
        <v>1710142360</v>
      </c>
      <c r="O65" s="5"/>
    </row>
    <row r="66" spans="1:15" ht="59.25" customHeight="1" x14ac:dyDescent="0.35">
      <c r="A66" s="1" t="s">
        <v>158</v>
      </c>
      <c r="B66" s="67" t="s">
        <v>34</v>
      </c>
      <c r="C66" s="68" t="s">
        <v>3</v>
      </c>
      <c r="D66" s="60">
        <f>D68+D69+D70</f>
        <v>606764.6</v>
      </c>
      <c r="E66" s="63">
        <f>E68+E69+E70</f>
        <v>100000</v>
      </c>
      <c r="F66" s="60">
        <f t="shared" si="1"/>
        <v>706764.6</v>
      </c>
      <c r="G66" s="60">
        <f t="shared" ref="G66:J66" si="17">G68+G69+G70</f>
        <v>907530.1</v>
      </c>
      <c r="H66" s="63">
        <f>H68+H69+H70</f>
        <v>0</v>
      </c>
      <c r="I66" s="60">
        <f t="shared" si="3"/>
        <v>907530.1</v>
      </c>
      <c r="J66" s="60">
        <f t="shared" si="17"/>
        <v>500000</v>
      </c>
      <c r="K66" s="63">
        <f>K68+K69+K70</f>
        <v>0</v>
      </c>
      <c r="L66" s="60">
        <f t="shared" si="4"/>
        <v>500000</v>
      </c>
      <c r="M66" s="24"/>
      <c r="O66" s="5"/>
    </row>
    <row r="67" spans="1:15" x14ac:dyDescent="0.35">
      <c r="A67" s="1"/>
      <c r="B67" s="67" t="s">
        <v>5</v>
      </c>
      <c r="C67" s="68"/>
      <c r="D67" s="60"/>
      <c r="E67" s="63"/>
      <c r="F67" s="58"/>
      <c r="G67" s="58"/>
      <c r="H67" s="63"/>
      <c r="I67" s="58"/>
      <c r="J67" s="60"/>
      <c r="K67" s="63"/>
      <c r="L67" s="60"/>
      <c r="M67" s="24"/>
      <c r="O67" s="5"/>
    </row>
    <row r="68" spans="1:15" hidden="1" x14ac:dyDescent="0.35">
      <c r="A68" s="1"/>
      <c r="B68" s="7" t="s">
        <v>6</v>
      </c>
      <c r="C68" s="4"/>
      <c r="D68" s="60">
        <v>60863.5</v>
      </c>
      <c r="E68" s="63">
        <v>100000</v>
      </c>
      <c r="F68" s="58">
        <f t="shared" si="1"/>
        <v>160863.5</v>
      </c>
      <c r="G68" s="58">
        <v>500000</v>
      </c>
      <c r="H68" s="63">
        <f>214003.078-214003.078</f>
        <v>0</v>
      </c>
      <c r="I68" s="58">
        <f t="shared" si="3"/>
        <v>500000</v>
      </c>
      <c r="J68" s="60">
        <v>500000</v>
      </c>
      <c r="K68" s="63"/>
      <c r="L68" s="60">
        <f t="shared" si="4"/>
        <v>500000</v>
      </c>
      <c r="M68" s="31" t="s">
        <v>221</v>
      </c>
      <c r="N68" s="18" t="s">
        <v>31</v>
      </c>
      <c r="O68" s="5"/>
    </row>
    <row r="69" spans="1:15" x14ac:dyDescent="0.35">
      <c r="A69" s="1"/>
      <c r="B69" s="67" t="s">
        <v>11</v>
      </c>
      <c r="C69" s="68"/>
      <c r="D69" s="60">
        <v>92792.4</v>
      </c>
      <c r="E69" s="63"/>
      <c r="F69" s="58">
        <f t="shared" si="1"/>
        <v>92792.4</v>
      </c>
      <c r="G69" s="58">
        <v>407530.1</v>
      </c>
      <c r="H69" s="63"/>
      <c r="I69" s="58">
        <f t="shared" si="3"/>
        <v>407530.1</v>
      </c>
      <c r="J69" s="60">
        <v>0</v>
      </c>
      <c r="K69" s="63"/>
      <c r="L69" s="60">
        <f t="shared" si="4"/>
        <v>0</v>
      </c>
      <c r="M69" s="31" t="s">
        <v>182</v>
      </c>
      <c r="O69" s="5"/>
    </row>
    <row r="70" spans="1:15" ht="36" x14ac:dyDescent="0.35">
      <c r="A70" s="1"/>
      <c r="B70" s="67" t="s">
        <v>23</v>
      </c>
      <c r="C70" s="68"/>
      <c r="D70" s="60">
        <v>453108.7</v>
      </c>
      <c r="E70" s="63"/>
      <c r="F70" s="58">
        <f t="shared" si="1"/>
        <v>453108.7</v>
      </c>
      <c r="G70" s="58">
        <v>0</v>
      </c>
      <c r="H70" s="63"/>
      <c r="I70" s="58">
        <f t="shared" si="3"/>
        <v>0</v>
      </c>
      <c r="J70" s="60">
        <v>0</v>
      </c>
      <c r="K70" s="63"/>
      <c r="L70" s="60">
        <f t="shared" si="4"/>
        <v>0</v>
      </c>
      <c r="M70" s="31" t="s">
        <v>181</v>
      </c>
      <c r="O70" s="5"/>
    </row>
    <row r="71" spans="1:15" ht="60.75" customHeight="1" x14ac:dyDescent="0.35">
      <c r="A71" s="1" t="s">
        <v>159</v>
      </c>
      <c r="B71" s="67" t="s">
        <v>218</v>
      </c>
      <c r="C71" s="68" t="s">
        <v>35</v>
      </c>
      <c r="D71" s="60">
        <f>D73</f>
        <v>573235.19999999995</v>
      </c>
      <c r="E71" s="63">
        <f>E73</f>
        <v>0</v>
      </c>
      <c r="F71" s="60">
        <f t="shared" si="1"/>
        <v>573235.19999999995</v>
      </c>
      <c r="G71" s="60">
        <f t="shared" ref="G71:J71" si="18">G73</f>
        <v>0</v>
      </c>
      <c r="H71" s="63">
        <f>H73</f>
        <v>0</v>
      </c>
      <c r="I71" s="60">
        <f t="shared" si="3"/>
        <v>0</v>
      </c>
      <c r="J71" s="60">
        <f t="shared" si="18"/>
        <v>0</v>
      </c>
      <c r="K71" s="63">
        <f>K73</f>
        <v>0</v>
      </c>
      <c r="L71" s="60">
        <f t="shared" si="4"/>
        <v>0</v>
      </c>
      <c r="M71" s="31"/>
      <c r="O71" s="5"/>
    </row>
    <row r="72" spans="1:15" x14ac:dyDescent="0.35">
      <c r="A72" s="1"/>
      <c r="B72" s="50" t="s">
        <v>5</v>
      </c>
      <c r="C72" s="68"/>
      <c r="D72" s="60"/>
      <c r="E72" s="63"/>
      <c r="F72" s="58"/>
      <c r="G72" s="58"/>
      <c r="H72" s="63"/>
      <c r="I72" s="58"/>
      <c r="J72" s="60"/>
      <c r="K72" s="63"/>
      <c r="L72" s="60"/>
      <c r="M72" s="31"/>
      <c r="O72" s="5"/>
    </row>
    <row r="73" spans="1:15" ht="36" x14ac:dyDescent="0.35">
      <c r="A73" s="1"/>
      <c r="B73" s="67" t="s">
        <v>23</v>
      </c>
      <c r="C73" s="68"/>
      <c r="D73" s="58">
        <v>573235.19999999995</v>
      </c>
      <c r="E73" s="59"/>
      <c r="F73" s="58">
        <f t="shared" si="1"/>
        <v>573235.19999999995</v>
      </c>
      <c r="G73" s="58">
        <v>0</v>
      </c>
      <c r="H73" s="59"/>
      <c r="I73" s="58">
        <f t="shared" si="3"/>
        <v>0</v>
      </c>
      <c r="J73" s="60">
        <v>0</v>
      </c>
      <c r="K73" s="59"/>
      <c r="L73" s="60">
        <f t="shared" si="4"/>
        <v>0</v>
      </c>
      <c r="M73" s="31" t="s">
        <v>181</v>
      </c>
      <c r="O73" s="5"/>
    </row>
    <row r="74" spans="1:15" ht="117.75" customHeight="1" x14ac:dyDescent="0.35">
      <c r="A74" s="1" t="s">
        <v>160</v>
      </c>
      <c r="B74" s="67" t="s">
        <v>36</v>
      </c>
      <c r="C74" s="68" t="s">
        <v>3</v>
      </c>
      <c r="D74" s="58">
        <f>D76</f>
        <v>116333.4</v>
      </c>
      <c r="E74" s="59">
        <f>E76</f>
        <v>0</v>
      </c>
      <c r="F74" s="58">
        <f t="shared" si="1"/>
        <v>116333.4</v>
      </c>
      <c r="G74" s="58">
        <f t="shared" ref="G74:J74" si="19">G76</f>
        <v>114303.4</v>
      </c>
      <c r="H74" s="59">
        <f>H76</f>
        <v>0</v>
      </c>
      <c r="I74" s="58">
        <f t="shared" si="3"/>
        <v>114303.4</v>
      </c>
      <c r="J74" s="58">
        <f t="shared" si="19"/>
        <v>109561.5</v>
      </c>
      <c r="K74" s="59">
        <f>K76</f>
        <v>0</v>
      </c>
      <c r="L74" s="60">
        <f t="shared" si="4"/>
        <v>109561.5</v>
      </c>
      <c r="M74" s="31"/>
      <c r="O74" s="5"/>
    </row>
    <row r="75" spans="1:15" x14ac:dyDescent="0.35">
      <c r="A75" s="1"/>
      <c r="B75" s="49" t="s">
        <v>5</v>
      </c>
      <c r="C75" s="68"/>
      <c r="D75" s="58"/>
      <c r="E75" s="59"/>
      <c r="F75" s="58"/>
      <c r="G75" s="58"/>
      <c r="H75" s="59"/>
      <c r="I75" s="58"/>
      <c r="J75" s="58"/>
      <c r="K75" s="59"/>
      <c r="L75" s="60"/>
      <c r="M75" s="31"/>
      <c r="O75" s="5"/>
    </row>
    <row r="76" spans="1:15" x14ac:dyDescent="0.35">
      <c r="A76" s="1"/>
      <c r="B76" s="50" t="s">
        <v>11</v>
      </c>
      <c r="C76" s="68"/>
      <c r="D76" s="60">
        <v>116333.4</v>
      </c>
      <c r="E76" s="63"/>
      <c r="F76" s="60">
        <f t="shared" si="1"/>
        <v>116333.4</v>
      </c>
      <c r="G76" s="60">
        <v>114303.4</v>
      </c>
      <c r="H76" s="63"/>
      <c r="I76" s="60">
        <f t="shared" si="3"/>
        <v>114303.4</v>
      </c>
      <c r="J76" s="60">
        <v>109561.5</v>
      </c>
      <c r="K76" s="63"/>
      <c r="L76" s="60">
        <f t="shared" si="4"/>
        <v>109561.5</v>
      </c>
      <c r="M76" s="31" t="s">
        <v>179</v>
      </c>
      <c r="O76" s="5"/>
    </row>
    <row r="77" spans="1:15" ht="54" x14ac:dyDescent="0.35">
      <c r="A77" s="1" t="s">
        <v>161</v>
      </c>
      <c r="B77" s="67" t="s">
        <v>37</v>
      </c>
      <c r="C77" s="68" t="s">
        <v>3</v>
      </c>
      <c r="D77" s="60">
        <f>D79+D80</f>
        <v>156745.1</v>
      </c>
      <c r="E77" s="63">
        <f>E79+E80</f>
        <v>0</v>
      </c>
      <c r="F77" s="60">
        <f t="shared" si="1"/>
        <v>156745.1</v>
      </c>
      <c r="G77" s="60">
        <f t="shared" ref="G77:J77" si="20">G79+G80</f>
        <v>153984.20000000001</v>
      </c>
      <c r="H77" s="63">
        <f>H79+H80</f>
        <v>0</v>
      </c>
      <c r="I77" s="60">
        <f t="shared" si="3"/>
        <v>153984.20000000001</v>
      </c>
      <c r="J77" s="60">
        <f t="shared" si="20"/>
        <v>149144.29999999999</v>
      </c>
      <c r="K77" s="63">
        <f>K79+K80</f>
        <v>0</v>
      </c>
      <c r="L77" s="60">
        <f t="shared" si="4"/>
        <v>149144.29999999999</v>
      </c>
      <c r="M77" s="31"/>
      <c r="O77" s="5"/>
    </row>
    <row r="78" spans="1:15" x14ac:dyDescent="0.35">
      <c r="A78" s="1"/>
      <c r="B78" s="67" t="s">
        <v>5</v>
      </c>
      <c r="C78" s="67"/>
      <c r="D78" s="60"/>
      <c r="E78" s="63"/>
      <c r="F78" s="60"/>
      <c r="G78" s="60"/>
      <c r="H78" s="63"/>
      <c r="I78" s="60"/>
      <c r="J78" s="60"/>
      <c r="K78" s="63"/>
      <c r="L78" s="60"/>
      <c r="M78" s="31"/>
      <c r="O78" s="5"/>
    </row>
    <row r="79" spans="1:15" x14ac:dyDescent="0.35">
      <c r="A79" s="1"/>
      <c r="B79" s="50" t="s">
        <v>11</v>
      </c>
      <c r="C79" s="68"/>
      <c r="D79" s="60">
        <v>39186.300000000003</v>
      </c>
      <c r="E79" s="63"/>
      <c r="F79" s="60">
        <f t="shared" ref="F79:F141" si="21">D79+E79</f>
        <v>39186.300000000003</v>
      </c>
      <c r="G79" s="60">
        <v>38496.1</v>
      </c>
      <c r="H79" s="63"/>
      <c r="I79" s="60">
        <f t="shared" ref="I79:I141" si="22">G79+H79</f>
        <v>38496.1</v>
      </c>
      <c r="J79" s="60">
        <v>34303.199999999997</v>
      </c>
      <c r="K79" s="63"/>
      <c r="L79" s="60">
        <f t="shared" ref="L79:L141" si="23">J79+K79</f>
        <v>34303.199999999997</v>
      </c>
      <c r="M79" s="31" t="s">
        <v>180</v>
      </c>
      <c r="O79" s="5"/>
    </row>
    <row r="80" spans="1:15" x14ac:dyDescent="0.35">
      <c r="A80" s="1"/>
      <c r="B80" s="67" t="s">
        <v>18</v>
      </c>
      <c r="C80" s="68"/>
      <c r="D80" s="60">
        <v>117558.8</v>
      </c>
      <c r="E80" s="63"/>
      <c r="F80" s="60">
        <f t="shared" si="21"/>
        <v>117558.8</v>
      </c>
      <c r="G80" s="60">
        <v>115488.1</v>
      </c>
      <c r="H80" s="63"/>
      <c r="I80" s="60">
        <f t="shared" si="22"/>
        <v>115488.1</v>
      </c>
      <c r="J80" s="60">
        <v>114841.1</v>
      </c>
      <c r="K80" s="63"/>
      <c r="L80" s="60">
        <f t="shared" si="23"/>
        <v>114841.1</v>
      </c>
      <c r="M80" s="31" t="s">
        <v>180</v>
      </c>
      <c r="O80" s="5"/>
    </row>
    <row r="81" spans="1:15" ht="60.75" customHeight="1" x14ac:dyDescent="0.35">
      <c r="A81" s="1" t="s">
        <v>162</v>
      </c>
      <c r="B81" s="67" t="s">
        <v>38</v>
      </c>
      <c r="C81" s="68" t="s">
        <v>35</v>
      </c>
      <c r="D81" s="60">
        <f>D83</f>
        <v>563357.19999999995</v>
      </c>
      <c r="E81" s="63">
        <f>E83</f>
        <v>0</v>
      </c>
      <c r="F81" s="60">
        <f t="shared" si="21"/>
        <v>563357.19999999995</v>
      </c>
      <c r="G81" s="60">
        <f t="shared" ref="G81:J81" si="24">G83</f>
        <v>0</v>
      </c>
      <c r="H81" s="63">
        <f>H83</f>
        <v>0</v>
      </c>
      <c r="I81" s="60">
        <f t="shared" si="22"/>
        <v>0</v>
      </c>
      <c r="J81" s="60">
        <f t="shared" si="24"/>
        <v>0</v>
      </c>
      <c r="K81" s="63">
        <f>K83</f>
        <v>0</v>
      </c>
      <c r="L81" s="60">
        <f t="shared" si="23"/>
        <v>0</v>
      </c>
      <c r="M81" s="31"/>
      <c r="O81" s="5"/>
    </row>
    <row r="82" spans="1:15" x14ac:dyDescent="0.35">
      <c r="A82" s="1"/>
      <c r="B82" s="67" t="s">
        <v>5</v>
      </c>
      <c r="C82" s="68"/>
      <c r="D82" s="60"/>
      <c r="E82" s="63"/>
      <c r="F82" s="60"/>
      <c r="G82" s="60"/>
      <c r="H82" s="63"/>
      <c r="I82" s="60"/>
      <c r="J82" s="60"/>
      <c r="K82" s="63"/>
      <c r="L82" s="60"/>
      <c r="M82" s="24"/>
      <c r="O82" s="5"/>
    </row>
    <row r="83" spans="1:15" ht="36" x14ac:dyDescent="0.35">
      <c r="A83" s="1"/>
      <c r="B83" s="67" t="s">
        <v>23</v>
      </c>
      <c r="C83" s="68"/>
      <c r="D83" s="60">
        <v>563357.19999999995</v>
      </c>
      <c r="E83" s="63"/>
      <c r="F83" s="60">
        <f t="shared" si="21"/>
        <v>563357.19999999995</v>
      </c>
      <c r="G83" s="60">
        <v>0</v>
      </c>
      <c r="H83" s="63"/>
      <c r="I83" s="60">
        <f t="shared" si="22"/>
        <v>0</v>
      </c>
      <c r="J83" s="60">
        <v>0</v>
      </c>
      <c r="K83" s="63"/>
      <c r="L83" s="60">
        <f t="shared" si="23"/>
        <v>0</v>
      </c>
      <c r="M83" s="24" t="s">
        <v>181</v>
      </c>
      <c r="O83" s="5"/>
    </row>
    <row r="84" spans="1:15" ht="54" x14ac:dyDescent="0.35">
      <c r="A84" s="1" t="s">
        <v>163</v>
      </c>
      <c r="B84" s="67" t="s">
        <v>39</v>
      </c>
      <c r="C84" s="68" t="s">
        <v>35</v>
      </c>
      <c r="D84" s="60">
        <f>D86</f>
        <v>560668.30000000005</v>
      </c>
      <c r="E84" s="63">
        <f>E86</f>
        <v>0</v>
      </c>
      <c r="F84" s="60">
        <f t="shared" si="21"/>
        <v>560668.30000000005</v>
      </c>
      <c r="G84" s="60">
        <f t="shared" ref="G84:J84" si="25">G86</f>
        <v>0</v>
      </c>
      <c r="H84" s="63">
        <f>H86</f>
        <v>0</v>
      </c>
      <c r="I84" s="60">
        <f t="shared" si="22"/>
        <v>0</v>
      </c>
      <c r="J84" s="60">
        <f t="shared" si="25"/>
        <v>0</v>
      </c>
      <c r="K84" s="63">
        <f>K86</f>
        <v>0</v>
      </c>
      <c r="L84" s="60">
        <f t="shared" si="23"/>
        <v>0</v>
      </c>
      <c r="M84" s="24"/>
      <c r="O84" s="5"/>
    </row>
    <row r="85" spans="1:15" x14ac:dyDescent="0.35">
      <c r="A85" s="1"/>
      <c r="B85" s="67" t="s">
        <v>5</v>
      </c>
      <c r="C85" s="68"/>
      <c r="D85" s="60"/>
      <c r="E85" s="63"/>
      <c r="F85" s="60"/>
      <c r="G85" s="60"/>
      <c r="H85" s="63"/>
      <c r="I85" s="60"/>
      <c r="J85" s="60"/>
      <c r="K85" s="63"/>
      <c r="L85" s="60"/>
      <c r="M85" s="24"/>
      <c r="O85" s="5"/>
    </row>
    <row r="86" spans="1:15" ht="36" x14ac:dyDescent="0.35">
      <c r="A86" s="1"/>
      <c r="B86" s="67" t="s">
        <v>23</v>
      </c>
      <c r="C86" s="68"/>
      <c r="D86" s="60">
        <v>560668.30000000005</v>
      </c>
      <c r="E86" s="63"/>
      <c r="F86" s="60">
        <f t="shared" si="21"/>
        <v>560668.30000000005</v>
      </c>
      <c r="G86" s="60">
        <v>0</v>
      </c>
      <c r="H86" s="63"/>
      <c r="I86" s="60">
        <f t="shared" si="22"/>
        <v>0</v>
      </c>
      <c r="J86" s="60">
        <v>0</v>
      </c>
      <c r="K86" s="63"/>
      <c r="L86" s="60">
        <f t="shared" si="23"/>
        <v>0</v>
      </c>
      <c r="M86" s="24" t="s">
        <v>181</v>
      </c>
      <c r="O86" s="5"/>
    </row>
    <row r="87" spans="1:15" ht="72" x14ac:dyDescent="0.35">
      <c r="A87" s="1" t="s">
        <v>164</v>
      </c>
      <c r="B87" s="67" t="s">
        <v>40</v>
      </c>
      <c r="C87" s="68" t="s">
        <v>35</v>
      </c>
      <c r="D87" s="60">
        <f>D89</f>
        <v>290159</v>
      </c>
      <c r="E87" s="63">
        <f>E89</f>
        <v>0</v>
      </c>
      <c r="F87" s="60">
        <f t="shared" si="21"/>
        <v>290159</v>
      </c>
      <c r="G87" s="60">
        <f t="shared" ref="G87:J87" si="26">G89</f>
        <v>346343.1</v>
      </c>
      <c r="H87" s="63">
        <f>H89</f>
        <v>0</v>
      </c>
      <c r="I87" s="60">
        <f t="shared" si="22"/>
        <v>346343.1</v>
      </c>
      <c r="J87" s="60">
        <f t="shared" si="26"/>
        <v>0</v>
      </c>
      <c r="K87" s="63">
        <f>K89</f>
        <v>0</v>
      </c>
      <c r="L87" s="60">
        <f t="shared" si="23"/>
        <v>0</v>
      </c>
      <c r="M87" s="24"/>
      <c r="O87" s="5"/>
    </row>
    <row r="88" spans="1:15" x14ac:dyDescent="0.35">
      <c r="A88" s="1"/>
      <c r="B88" s="67" t="s">
        <v>5</v>
      </c>
      <c r="C88" s="68"/>
      <c r="D88" s="60"/>
      <c r="E88" s="63"/>
      <c r="F88" s="60"/>
      <c r="G88" s="60"/>
      <c r="H88" s="63"/>
      <c r="I88" s="60"/>
      <c r="J88" s="60"/>
      <c r="K88" s="63"/>
      <c r="L88" s="60"/>
      <c r="M88" s="24"/>
      <c r="O88" s="5"/>
    </row>
    <row r="89" spans="1:15" ht="36" x14ac:dyDescent="0.35">
      <c r="A89" s="1"/>
      <c r="B89" s="67" t="s">
        <v>23</v>
      </c>
      <c r="C89" s="68"/>
      <c r="D89" s="60">
        <v>290159</v>
      </c>
      <c r="E89" s="63"/>
      <c r="F89" s="60">
        <f t="shared" si="21"/>
        <v>290159</v>
      </c>
      <c r="G89" s="60">
        <v>346343.1</v>
      </c>
      <c r="H89" s="63"/>
      <c r="I89" s="60">
        <f t="shared" si="22"/>
        <v>346343.1</v>
      </c>
      <c r="J89" s="60">
        <v>0</v>
      </c>
      <c r="K89" s="63"/>
      <c r="L89" s="60">
        <f t="shared" si="23"/>
        <v>0</v>
      </c>
      <c r="M89" s="24" t="s">
        <v>181</v>
      </c>
      <c r="O89" s="5"/>
    </row>
    <row r="90" spans="1:15" x14ac:dyDescent="0.35">
      <c r="A90" s="1"/>
      <c r="B90" s="67" t="s">
        <v>21</v>
      </c>
      <c r="C90" s="67"/>
      <c r="D90" s="55">
        <f>D91+D92+D93</f>
        <v>424158.60000000003</v>
      </c>
      <c r="E90" s="55">
        <f>E91+E92+E93</f>
        <v>0</v>
      </c>
      <c r="F90" s="60">
        <f t="shared" si="21"/>
        <v>424158.60000000003</v>
      </c>
      <c r="G90" s="55">
        <f t="shared" ref="G90:J90" si="27">G91+G92+G93</f>
        <v>106350.39999999999</v>
      </c>
      <c r="H90" s="55">
        <f>H91+H92+H93</f>
        <v>0</v>
      </c>
      <c r="I90" s="60">
        <f t="shared" si="22"/>
        <v>106350.39999999999</v>
      </c>
      <c r="J90" s="55">
        <f t="shared" si="27"/>
        <v>0</v>
      </c>
      <c r="K90" s="55">
        <f>K91+K92+K93</f>
        <v>0</v>
      </c>
      <c r="L90" s="60">
        <f t="shared" si="23"/>
        <v>0</v>
      </c>
      <c r="M90" s="26"/>
      <c r="N90" s="19"/>
      <c r="O90" s="12"/>
    </row>
    <row r="91" spans="1:15" ht="54" x14ac:dyDescent="0.35">
      <c r="A91" s="1" t="s">
        <v>186</v>
      </c>
      <c r="B91" s="67" t="s">
        <v>50</v>
      </c>
      <c r="C91" s="68" t="s">
        <v>35</v>
      </c>
      <c r="D91" s="58">
        <v>21444.400000000001</v>
      </c>
      <c r="E91" s="59"/>
      <c r="F91" s="58">
        <f t="shared" si="21"/>
        <v>21444.400000000001</v>
      </c>
      <c r="G91" s="58">
        <v>66350.399999999994</v>
      </c>
      <c r="H91" s="59"/>
      <c r="I91" s="58">
        <f t="shared" si="22"/>
        <v>66350.399999999994</v>
      </c>
      <c r="J91" s="58">
        <v>0</v>
      </c>
      <c r="K91" s="59"/>
      <c r="L91" s="60">
        <f t="shared" si="23"/>
        <v>0</v>
      </c>
      <c r="M91" s="24" t="s">
        <v>61</v>
      </c>
      <c r="O91" s="5"/>
    </row>
    <row r="92" spans="1:15" ht="54" x14ac:dyDescent="0.35">
      <c r="A92" s="1" t="s">
        <v>187</v>
      </c>
      <c r="B92" s="49" t="s">
        <v>62</v>
      </c>
      <c r="C92" s="68" t="s">
        <v>63</v>
      </c>
      <c r="D92" s="58">
        <v>375837.5</v>
      </c>
      <c r="E92" s="59"/>
      <c r="F92" s="58">
        <f t="shared" si="21"/>
        <v>375837.5</v>
      </c>
      <c r="G92" s="58">
        <v>40000</v>
      </c>
      <c r="H92" s="59"/>
      <c r="I92" s="58">
        <f t="shared" si="22"/>
        <v>40000</v>
      </c>
      <c r="J92" s="58">
        <v>0</v>
      </c>
      <c r="K92" s="59"/>
      <c r="L92" s="60">
        <f t="shared" si="23"/>
        <v>0</v>
      </c>
      <c r="M92" s="24" t="s">
        <v>79</v>
      </c>
      <c r="O92" s="5"/>
    </row>
    <row r="93" spans="1:15" ht="54" x14ac:dyDescent="0.35">
      <c r="A93" s="1" t="s">
        <v>188</v>
      </c>
      <c r="B93" s="50" t="s">
        <v>64</v>
      </c>
      <c r="C93" s="67" t="s">
        <v>35</v>
      </c>
      <c r="D93" s="58">
        <v>26876.7</v>
      </c>
      <c r="E93" s="59"/>
      <c r="F93" s="58">
        <f t="shared" si="21"/>
        <v>26876.7</v>
      </c>
      <c r="G93" s="58">
        <v>0</v>
      </c>
      <c r="H93" s="59"/>
      <c r="I93" s="58">
        <f t="shared" si="22"/>
        <v>0</v>
      </c>
      <c r="J93" s="60">
        <v>0</v>
      </c>
      <c r="K93" s="59"/>
      <c r="L93" s="60">
        <f t="shared" si="23"/>
        <v>0</v>
      </c>
      <c r="M93" s="24" t="s">
        <v>80</v>
      </c>
      <c r="O93" s="5"/>
    </row>
    <row r="94" spans="1:15" x14ac:dyDescent="0.35">
      <c r="A94" s="1"/>
      <c r="B94" s="67" t="s">
        <v>4</v>
      </c>
      <c r="C94" s="67"/>
      <c r="D94" s="55">
        <f>D98+D99+D100+D101+D102+D106+D110+D114+D118+D122+D126+D130+D134+D138</f>
        <v>250040.2</v>
      </c>
      <c r="E94" s="55">
        <f>E98+E99+E100+E101+E102+E106+E110+E114+E118+E122+E126+E130+E134+E138</f>
        <v>0</v>
      </c>
      <c r="F94" s="60">
        <f t="shared" si="21"/>
        <v>250040.2</v>
      </c>
      <c r="G94" s="55">
        <f t="shared" ref="G94:J94" si="28">G98+G99+G100+G101+G102+G106+G110+G114+G118+G122+G126+G130+G134+G138</f>
        <v>919502.1</v>
      </c>
      <c r="H94" s="55">
        <f>H98+H99+H100+H101+H102+H106+H110+H114+H118+H122+H126+H130+H134+H138</f>
        <v>-5289.8</v>
      </c>
      <c r="I94" s="60">
        <f t="shared" si="22"/>
        <v>914212.29999999993</v>
      </c>
      <c r="J94" s="55">
        <f t="shared" si="28"/>
        <v>1204454.1000000003</v>
      </c>
      <c r="K94" s="55">
        <f>K98+K99+K100+K101+K102+K106+K110+K114+K118+K122+K126+K130+K134+K138</f>
        <v>0</v>
      </c>
      <c r="L94" s="60">
        <f t="shared" si="23"/>
        <v>1204454.1000000003</v>
      </c>
      <c r="M94" s="26"/>
      <c r="N94" s="19"/>
      <c r="O94" s="12"/>
    </row>
    <row r="95" spans="1:15" x14ac:dyDescent="0.35">
      <c r="A95" s="1"/>
      <c r="B95" s="49" t="s">
        <v>5</v>
      </c>
      <c r="C95" s="67"/>
      <c r="D95" s="54"/>
      <c r="E95" s="54"/>
      <c r="F95" s="58"/>
      <c r="G95" s="54"/>
      <c r="H95" s="54"/>
      <c r="I95" s="58"/>
      <c r="J95" s="54"/>
      <c r="K95" s="54"/>
      <c r="L95" s="60"/>
      <c r="M95" s="26"/>
      <c r="N95" s="19"/>
      <c r="O95" s="12"/>
    </row>
    <row r="96" spans="1:15" s="13" customFormat="1" hidden="1" x14ac:dyDescent="0.35">
      <c r="A96" s="10"/>
      <c r="B96" s="14" t="s">
        <v>6</v>
      </c>
      <c r="C96" s="15"/>
      <c r="D96" s="56">
        <f>D98+D99+D100+D101+D104+D108+D112+D116+D120+D124+D128+D132+D136+D140</f>
        <v>90065.5</v>
      </c>
      <c r="E96" s="56">
        <f>E98+E99+E100+E101+E104+E108+E112+E116+E120+E124+E128+E132+E136+E140</f>
        <v>0</v>
      </c>
      <c r="F96" s="56">
        <f t="shared" si="21"/>
        <v>90065.5</v>
      </c>
      <c r="G96" s="56">
        <f t="shared" ref="G96:J96" si="29">G98+G99+G100+G101+G104+G108+G112+G116+G120+G124+G128+G132+G136+G140</f>
        <v>643565.29999999981</v>
      </c>
      <c r="H96" s="56">
        <f>H98+H99+H100+H101+H104+H108+H112+H116+H120+H124+H128+H132+H136+H140</f>
        <v>-5289.8</v>
      </c>
      <c r="I96" s="56">
        <f t="shared" si="22"/>
        <v>638275.49999999977</v>
      </c>
      <c r="J96" s="56">
        <f t="shared" si="29"/>
        <v>79454.10000000002</v>
      </c>
      <c r="K96" s="56">
        <f>K98+K99+K100+K101+K104+K108+K112+K116+K120+K124+K128+K132+K136+K140</f>
        <v>0</v>
      </c>
      <c r="L96" s="57">
        <f t="shared" si="23"/>
        <v>79454.10000000002</v>
      </c>
      <c r="M96" s="27"/>
      <c r="N96" s="19" t="s">
        <v>31</v>
      </c>
      <c r="O96" s="12"/>
    </row>
    <row r="97" spans="1:15" x14ac:dyDescent="0.35">
      <c r="A97" s="1"/>
      <c r="B97" s="67" t="s">
        <v>19</v>
      </c>
      <c r="C97" s="67"/>
      <c r="D97" s="54">
        <f>D105+D109+D113+D117+D121+D125+D129+D133+D137+D141</f>
        <v>159974.70000000001</v>
      </c>
      <c r="E97" s="54">
        <f>E105+E109+E113+E117+E121+E125+E129+E133+E137+E141</f>
        <v>0</v>
      </c>
      <c r="F97" s="58">
        <f t="shared" si="21"/>
        <v>159974.70000000001</v>
      </c>
      <c r="G97" s="54">
        <f t="shared" ref="G97:J97" si="30">G105+G109+G113+G117+G121+G125+G129+G133+G137+G141</f>
        <v>275936.80000000005</v>
      </c>
      <c r="H97" s="54">
        <f>H105+H109+H113+H117+H121+H125+H129+H133+H137+H141</f>
        <v>0</v>
      </c>
      <c r="I97" s="58">
        <f t="shared" si="22"/>
        <v>275936.80000000005</v>
      </c>
      <c r="J97" s="54">
        <f t="shared" si="30"/>
        <v>1125000.0000000002</v>
      </c>
      <c r="K97" s="54">
        <f>K105+K109+K113+K117+K121+K125+K129+K133+K137+K141</f>
        <v>0</v>
      </c>
      <c r="L97" s="60">
        <f t="shared" si="23"/>
        <v>1125000.0000000002</v>
      </c>
      <c r="M97" s="26"/>
      <c r="N97" s="19"/>
      <c r="O97" s="12"/>
    </row>
    <row r="98" spans="1:15" ht="54" x14ac:dyDescent="0.35">
      <c r="A98" s="1" t="s">
        <v>189</v>
      </c>
      <c r="B98" s="67" t="s">
        <v>65</v>
      </c>
      <c r="C98" s="68" t="s">
        <v>63</v>
      </c>
      <c r="D98" s="58">
        <v>7202.2</v>
      </c>
      <c r="E98" s="59"/>
      <c r="F98" s="58">
        <f t="shared" si="21"/>
        <v>7202.2</v>
      </c>
      <c r="G98" s="58">
        <v>0</v>
      </c>
      <c r="H98" s="59"/>
      <c r="I98" s="58">
        <f t="shared" si="22"/>
        <v>0</v>
      </c>
      <c r="J98" s="58">
        <v>0</v>
      </c>
      <c r="K98" s="59"/>
      <c r="L98" s="60">
        <f t="shared" si="23"/>
        <v>0</v>
      </c>
      <c r="M98" s="24" t="s">
        <v>81</v>
      </c>
      <c r="O98" s="5"/>
    </row>
    <row r="99" spans="1:15" ht="54" x14ac:dyDescent="0.35">
      <c r="A99" s="1" t="s">
        <v>190</v>
      </c>
      <c r="B99" s="67" t="s">
        <v>66</v>
      </c>
      <c r="C99" s="67" t="s">
        <v>63</v>
      </c>
      <c r="D99" s="58">
        <v>0</v>
      </c>
      <c r="E99" s="59"/>
      <c r="F99" s="58">
        <f t="shared" si="21"/>
        <v>0</v>
      </c>
      <c r="G99" s="58">
        <v>9362.9</v>
      </c>
      <c r="H99" s="59"/>
      <c r="I99" s="58">
        <f t="shared" si="22"/>
        <v>9362.9</v>
      </c>
      <c r="J99" s="60">
        <v>0</v>
      </c>
      <c r="K99" s="59"/>
      <c r="L99" s="60">
        <f t="shared" si="23"/>
        <v>0</v>
      </c>
      <c r="M99" s="24" t="s">
        <v>82</v>
      </c>
      <c r="O99" s="5"/>
    </row>
    <row r="100" spans="1:15" ht="54" x14ac:dyDescent="0.35">
      <c r="A100" s="1" t="s">
        <v>191</v>
      </c>
      <c r="B100" s="67" t="s">
        <v>67</v>
      </c>
      <c r="C100" s="50" t="s">
        <v>63</v>
      </c>
      <c r="D100" s="58">
        <v>7202.2</v>
      </c>
      <c r="E100" s="59"/>
      <c r="F100" s="58">
        <f t="shared" si="21"/>
        <v>7202.2</v>
      </c>
      <c r="G100" s="58">
        <v>40000</v>
      </c>
      <c r="H100" s="59"/>
      <c r="I100" s="58">
        <f t="shared" si="22"/>
        <v>40000</v>
      </c>
      <c r="J100" s="60">
        <v>47321.2</v>
      </c>
      <c r="K100" s="59"/>
      <c r="L100" s="60">
        <f t="shared" si="23"/>
        <v>47321.2</v>
      </c>
      <c r="M100" s="25" t="s">
        <v>83</v>
      </c>
      <c r="O100" s="5"/>
    </row>
    <row r="101" spans="1:15" ht="54" x14ac:dyDescent="0.35">
      <c r="A101" s="1" t="s">
        <v>192</v>
      </c>
      <c r="B101" s="67" t="s">
        <v>68</v>
      </c>
      <c r="C101" s="67" t="s">
        <v>63</v>
      </c>
      <c r="D101" s="58">
        <v>0</v>
      </c>
      <c r="E101" s="59"/>
      <c r="F101" s="58">
        <f t="shared" si="21"/>
        <v>0</v>
      </c>
      <c r="G101" s="58">
        <v>14272.2</v>
      </c>
      <c r="H101" s="59">
        <v>-5289.8</v>
      </c>
      <c r="I101" s="58">
        <f t="shared" si="22"/>
        <v>8982.4000000000015</v>
      </c>
      <c r="J101" s="60">
        <v>0</v>
      </c>
      <c r="K101" s="59"/>
      <c r="L101" s="60">
        <f t="shared" si="23"/>
        <v>0</v>
      </c>
      <c r="M101" s="24" t="s">
        <v>84</v>
      </c>
      <c r="O101" s="5"/>
    </row>
    <row r="102" spans="1:15" ht="54" x14ac:dyDescent="0.35">
      <c r="A102" s="1" t="s">
        <v>193</v>
      </c>
      <c r="B102" s="67" t="s">
        <v>69</v>
      </c>
      <c r="C102" s="68" t="s">
        <v>63</v>
      </c>
      <c r="D102" s="58">
        <f>D104+D105</f>
        <v>70278.000000000015</v>
      </c>
      <c r="E102" s="59">
        <f>E104+E105</f>
        <v>0</v>
      </c>
      <c r="F102" s="58">
        <f t="shared" si="21"/>
        <v>70278.000000000015</v>
      </c>
      <c r="G102" s="58">
        <f t="shared" ref="G102:J102" si="31">G104+G105</f>
        <v>386640.1</v>
      </c>
      <c r="H102" s="59">
        <f>H104+H105</f>
        <v>0</v>
      </c>
      <c r="I102" s="58">
        <f t="shared" si="22"/>
        <v>386640.1</v>
      </c>
      <c r="J102" s="58">
        <f t="shared" si="31"/>
        <v>1112029.8000000003</v>
      </c>
      <c r="K102" s="59">
        <f>K104+K105</f>
        <v>0</v>
      </c>
      <c r="L102" s="60">
        <f t="shared" si="23"/>
        <v>1112029.8000000003</v>
      </c>
      <c r="M102" s="24"/>
      <c r="O102" s="5"/>
    </row>
    <row r="103" spans="1:15" x14ac:dyDescent="0.35">
      <c r="A103" s="1"/>
      <c r="B103" s="67" t="s">
        <v>5</v>
      </c>
      <c r="C103" s="68"/>
      <c r="D103" s="58"/>
      <c r="E103" s="59"/>
      <c r="F103" s="58"/>
      <c r="G103" s="58"/>
      <c r="H103" s="59"/>
      <c r="I103" s="58"/>
      <c r="J103" s="60"/>
      <c r="K103" s="59"/>
      <c r="L103" s="60"/>
      <c r="M103" s="24"/>
      <c r="O103" s="5"/>
    </row>
    <row r="104" spans="1:15" hidden="1" x14ac:dyDescent="0.35">
      <c r="A104" s="1"/>
      <c r="B104" s="7" t="s">
        <v>6</v>
      </c>
      <c r="C104" s="8"/>
      <c r="D104" s="58">
        <v>25379.1</v>
      </c>
      <c r="E104" s="59"/>
      <c r="F104" s="58">
        <f t="shared" si="21"/>
        <v>25379.1</v>
      </c>
      <c r="G104" s="58">
        <v>334725</v>
      </c>
      <c r="H104" s="59"/>
      <c r="I104" s="58">
        <f t="shared" si="22"/>
        <v>334725</v>
      </c>
      <c r="J104" s="60">
        <v>32132.900000000023</v>
      </c>
      <c r="K104" s="59"/>
      <c r="L104" s="60">
        <f t="shared" si="23"/>
        <v>32132.900000000023</v>
      </c>
      <c r="M104" s="24" t="s">
        <v>85</v>
      </c>
      <c r="N104" s="18" t="s">
        <v>31</v>
      </c>
      <c r="O104" s="5"/>
    </row>
    <row r="105" spans="1:15" x14ac:dyDescent="0.35">
      <c r="A105" s="1"/>
      <c r="B105" s="67" t="s">
        <v>19</v>
      </c>
      <c r="C105" s="68"/>
      <c r="D105" s="58">
        <v>44898.900000000016</v>
      </c>
      <c r="E105" s="59"/>
      <c r="F105" s="58">
        <f t="shared" si="21"/>
        <v>44898.900000000016</v>
      </c>
      <c r="G105" s="58">
        <v>51915.1</v>
      </c>
      <c r="H105" s="59"/>
      <c r="I105" s="58">
        <f t="shared" si="22"/>
        <v>51915.1</v>
      </c>
      <c r="J105" s="58">
        <v>1079896.9000000001</v>
      </c>
      <c r="K105" s="59"/>
      <c r="L105" s="60">
        <f t="shared" si="23"/>
        <v>1079896.9000000001</v>
      </c>
      <c r="M105" s="24" t="s">
        <v>185</v>
      </c>
      <c r="O105" s="5"/>
    </row>
    <row r="106" spans="1:15" ht="54" x14ac:dyDescent="0.35">
      <c r="A106" s="1" t="s">
        <v>194</v>
      </c>
      <c r="B106" s="67" t="s">
        <v>70</v>
      </c>
      <c r="C106" s="68" t="s">
        <v>63</v>
      </c>
      <c r="D106" s="58">
        <f>D108+D109</f>
        <v>0</v>
      </c>
      <c r="E106" s="59">
        <f>E108+E109</f>
        <v>0</v>
      </c>
      <c r="F106" s="58">
        <f t="shared" si="21"/>
        <v>0</v>
      </c>
      <c r="G106" s="58">
        <f t="shared" ref="G106:J106" si="32">G108+G109</f>
        <v>34904.300000000003</v>
      </c>
      <c r="H106" s="59">
        <f>H108+H109</f>
        <v>0</v>
      </c>
      <c r="I106" s="58">
        <f t="shared" si="22"/>
        <v>34904.300000000003</v>
      </c>
      <c r="J106" s="58">
        <f t="shared" si="32"/>
        <v>0</v>
      </c>
      <c r="K106" s="59">
        <f>K108+K109</f>
        <v>0</v>
      </c>
      <c r="L106" s="60">
        <f t="shared" si="23"/>
        <v>0</v>
      </c>
      <c r="M106" s="24"/>
      <c r="O106" s="5"/>
    </row>
    <row r="107" spans="1:15" x14ac:dyDescent="0.35">
      <c r="A107" s="1"/>
      <c r="B107" s="50" t="s">
        <v>5</v>
      </c>
      <c r="C107" s="68"/>
      <c r="D107" s="58"/>
      <c r="E107" s="59"/>
      <c r="F107" s="58"/>
      <c r="G107" s="58"/>
      <c r="H107" s="59"/>
      <c r="I107" s="58"/>
      <c r="J107" s="60"/>
      <c r="K107" s="59"/>
      <c r="L107" s="60"/>
      <c r="M107" s="24"/>
      <c r="O107" s="5"/>
    </row>
    <row r="108" spans="1:15" hidden="1" x14ac:dyDescent="0.35">
      <c r="A108" s="1"/>
      <c r="B108" s="30" t="s">
        <v>6</v>
      </c>
      <c r="C108" s="8"/>
      <c r="D108" s="58">
        <v>0</v>
      </c>
      <c r="E108" s="59"/>
      <c r="F108" s="58">
        <f t="shared" si="21"/>
        <v>0</v>
      </c>
      <c r="G108" s="58">
        <v>8726.1</v>
      </c>
      <c r="H108" s="59"/>
      <c r="I108" s="58">
        <f t="shared" si="22"/>
        <v>8726.1</v>
      </c>
      <c r="J108" s="60">
        <v>0</v>
      </c>
      <c r="K108" s="59"/>
      <c r="L108" s="60">
        <f t="shared" si="23"/>
        <v>0</v>
      </c>
      <c r="M108" s="24" t="s">
        <v>86</v>
      </c>
      <c r="N108" s="18" t="s">
        <v>31</v>
      </c>
      <c r="O108" s="5"/>
    </row>
    <row r="109" spans="1:15" x14ac:dyDescent="0.35">
      <c r="A109" s="1"/>
      <c r="B109" s="67" t="s">
        <v>19</v>
      </c>
      <c r="C109" s="68"/>
      <c r="D109" s="58">
        <v>0</v>
      </c>
      <c r="E109" s="59"/>
      <c r="F109" s="58">
        <f t="shared" si="21"/>
        <v>0</v>
      </c>
      <c r="G109" s="58">
        <v>26178.2</v>
      </c>
      <c r="H109" s="59"/>
      <c r="I109" s="58">
        <f t="shared" si="22"/>
        <v>26178.2</v>
      </c>
      <c r="J109" s="58">
        <v>0</v>
      </c>
      <c r="K109" s="59"/>
      <c r="L109" s="60">
        <f t="shared" si="23"/>
        <v>0</v>
      </c>
      <c r="M109" s="24" t="s">
        <v>185</v>
      </c>
      <c r="O109" s="5"/>
    </row>
    <row r="110" spans="1:15" ht="54" x14ac:dyDescent="0.35">
      <c r="A110" s="1" t="s">
        <v>195</v>
      </c>
      <c r="B110" s="67" t="s">
        <v>71</v>
      </c>
      <c r="C110" s="68" t="s">
        <v>63</v>
      </c>
      <c r="D110" s="58">
        <f>D112+D113</f>
        <v>8664.7000000000007</v>
      </c>
      <c r="E110" s="59">
        <f>E112+E113</f>
        <v>0</v>
      </c>
      <c r="F110" s="58">
        <f t="shared" si="21"/>
        <v>8664.7000000000007</v>
      </c>
      <c r="G110" s="58">
        <f t="shared" ref="G110:J110" si="33">G112+G113</f>
        <v>68386.8</v>
      </c>
      <c r="H110" s="59">
        <f>H112+H113</f>
        <v>0</v>
      </c>
      <c r="I110" s="58">
        <f t="shared" si="22"/>
        <v>68386.8</v>
      </c>
      <c r="J110" s="58">
        <f t="shared" si="33"/>
        <v>45103.100000000006</v>
      </c>
      <c r="K110" s="59">
        <f>K112+K113</f>
        <v>0</v>
      </c>
      <c r="L110" s="60">
        <f t="shared" si="23"/>
        <v>45103.100000000006</v>
      </c>
      <c r="M110" s="24"/>
      <c r="O110" s="5"/>
    </row>
    <row r="111" spans="1:15" x14ac:dyDescent="0.35">
      <c r="A111" s="1"/>
      <c r="B111" s="50" t="s">
        <v>5</v>
      </c>
      <c r="C111" s="68"/>
      <c r="D111" s="58"/>
      <c r="E111" s="59"/>
      <c r="F111" s="58"/>
      <c r="G111" s="58"/>
      <c r="H111" s="59"/>
      <c r="I111" s="58"/>
      <c r="J111" s="60"/>
      <c r="K111" s="59"/>
      <c r="L111" s="60"/>
      <c r="M111" s="24"/>
      <c r="O111" s="5"/>
    </row>
    <row r="112" spans="1:15" hidden="1" x14ac:dyDescent="0.35">
      <c r="A112" s="1"/>
      <c r="B112" s="30" t="s">
        <v>6</v>
      </c>
      <c r="C112" s="8"/>
      <c r="D112" s="58">
        <v>2166.1999999999998</v>
      </c>
      <c r="E112" s="59"/>
      <c r="F112" s="58">
        <f t="shared" si="21"/>
        <v>2166.1999999999998</v>
      </c>
      <c r="G112" s="58">
        <v>68386.8</v>
      </c>
      <c r="H112" s="59"/>
      <c r="I112" s="58">
        <f t="shared" si="22"/>
        <v>68386.8</v>
      </c>
      <c r="J112" s="60">
        <v>0</v>
      </c>
      <c r="K112" s="59"/>
      <c r="L112" s="60">
        <f t="shared" si="23"/>
        <v>0</v>
      </c>
      <c r="M112" s="24" t="s">
        <v>184</v>
      </c>
      <c r="N112" s="18" t="s">
        <v>31</v>
      </c>
      <c r="O112" s="5"/>
    </row>
    <row r="113" spans="1:15" x14ac:dyDescent="0.35">
      <c r="A113" s="1"/>
      <c r="B113" s="67" t="s">
        <v>19</v>
      </c>
      <c r="C113" s="68"/>
      <c r="D113" s="58">
        <v>6498.5</v>
      </c>
      <c r="E113" s="59"/>
      <c r="F113" s="58">
        <f t="shared" si="21"/>
        <v>6498.5</v>
      </c>
      <c r="G113" s="58">
        <v>0</v>
      </c>
      <c r="H113" s="59"/>
      <c r="I113" s="58">
        <f t="shared" si="22"/>
        <v>0</v>
      </c>
      <c r="J113" s="58">
        <v>45103.100000000006</v>
      </c>
      <c r="K113" s="59"/>
      <c r="L113" s="60">
        <f t="shared" si="23"/>
        <v>45103.100000000006</v>
      </c>
      <c r="M113" s="24" t="s">
        <v>185</v>
      </c>
      <c r="O113" s="5"/>
    </row>
    <row r="114" spans="1:15" ht="54" x14ac:dyDescent="0.35">
      <c r="A114" s="1" t="s">
        <v>196</v>
      </c>
      <c r="B114" s="67" t="s">
        <v>72</v>
      </c>
      <c r="C114" s="68" t="s">
        <v>63</v>
      </c>
      <c r="D114" s="58">
        <f>D116+D117</f>
        <v>8208.7000000000007</v>
      </c>
      <c r="E114" s="59">
        <f>E116+E117</f>
        <v>0</v>
      </c>
      <c r="F114" s="58">
        <f t="shared" si="21"/>
        <v>8208.7000000000007</v>
      </c>
      <c r="G114" s="58">
        <f t="shared" ref="G114:J114" si="34">G116+G117</f>
        <v>102144.4</v>
      </c>
      <c r="H114" s="59">
        <f>H116+H117</f>
        <v>0</v>
      </c>
      <c r="I114" s="58">
        <f t="shared" si="22"/>
        <v>102144.4</v>
      </c>
      <c r="J114" s="58">
        <f t="shared" si="34"/>
        <v>0</v>
      </c>
      <c r="K114" s="59">
        <f>K116+K117</f>
        <v>0</v>
      </c>
      <c r="L114" s="60">
        <f t="shared" si="23"/>
        <v>0</v>
      </c>
      <c r="M114" s="24"/>
      <c r="O114" s="5"/>
    </row>
    <row r="115" spans="1:15" x14ac:dyDescent="0.35">
      <c r="A115" s="1"/>
      <c r="B115" s="50" t="s">
        <v>5</v>
      </c>
      <c r="C115" s="67"/>
      <c r="D115" s="58"/>
      <c r="E115" s="59"/>
      <c r="F115" s="58"/>
      <c r="G115" s="58"/>
      <c r="H115" s="59"/>
      <c r="I115" s="58"/>
      <c r="J115" s="60"/>
      <c r="K115" s="59"/>
      <c r="L115" s="60"/>
      <c r="M115" s="24"/>
      <c r="O115" s="5"/>
    </row>
    <row r="116" spans="1:15" hidden="1" x14ac:dyDescent="0.35">
      <c r="A116" s="1"/>
      <c r="B116" s="30" t="s">
        <v>6</v>
      </c>
      <c r="C116" s="2"/>
      <c r="D116" s="64">
        <v>2052.1999999999998</v>
      </c>
      <c r="E116" s="65"/>
      <c r="F116" s="64">
        <f t="shared" si="21"/>
        <v>2052.1999999999998</v>
      </c>
      <c r="G116" s="64">
        <v>102144.4</v>
      </c>
      <c r="H116" s="65"/>
      <c r="I116" s="64">
        <f t="shared" si="22"/>
        <v>102144.4</v>
      </c>
      <c r="J116" s="66">
        <v>0</v>
      </c>
      <c r="K116" s="65"/>
      <c r="L116" s="66">
        <f t="shared" si="23"/>
        <v>0</v>
      </c>
      <c r="M116" s="24" t="s">
        <v>183</v>
      </c>
      <c r="N116" s="18" t="s">
        <v>31</v>
      </c>
      <c r="O116" s="5"/>
    </row>
    <row r="117" spans="1:15" x14ac:dyDescent="0.35">
      <c r="A117" s="1"/>
      <c r="B117" s="67" t="s">
        <v>19</v>
      </c>
      <c r="C117" s="67"/>
      <c r="D117" s="58">
        <v>6156.5</v>
      </c>
      <c r="E117" s="59"/>
      <c r="F117" s="58">
        <f t="shared" si="21"/>
        <v>6156.5</v>
      </c>
      <c r="G117" s="58">
        <v>0</v>
      </c>
      <c r="H117" s="59"/>
      <c r="I117" s="58">
        <f t="shared" si="22"/>
        <v>0</v>
      </c>
      <c r="J117" s="60">
        <v>0</v>
      </c>
      <c r="K117" s="59"/>
      <c r="L117" s="60">
        <f t="shared" si="23"/>
        <v>0</v>
      </c>
      <c r="M117" s="24" t="s">
        <v>185</v>
      </c>
      <c r="O117" s="5"/>
    </row>
    <row r="118" spans="1:15" ht="54" x14ac:dyDescent="0.35">
      <c r="A118" s="1" t="s">
        <v>197</v>
      </c>
      <c r="B118" s="67" t="s">
        <v>73</v>
      </c>
      <c r="C118" s="68" t="s">
        <v>63</v>
      </c>
      <c r="D118" s="58">
        <f>D120+D121</f>
        <v>52324.600000000006</v>
      </c>
      <c r="E118" s="59">
        <f>E120+E121</f>
        <v>0</v>
      </c>
      <c r="F118" s="58">
        <f t="shared" si="21"/>
        <v>52324.600000000006</v>
      </c>
      <c r="G118" s="58">
        <f t="shared" ref="G118:J118" si="35">G120+G121</f>
        <v>0</v>
      </c>
      <c r="H118" s="59">
        <f>H120+H121</f>
        <v>0</v>
      </c>
      <c r="I118" s="58">
        <f t="shared" si="22"/>
        <v>0</v>
      </c>
      <c r="J118" s="58">
        <f t="shared" si="35"/>
        <v>0</v>
      </c>
      <c r="K118" s="59">
        <f>K120+K121</f>
        <v>0</v>
      </c>
      <c r="L118" s="60">
        <f t="shared" si="23"/>
        <v>0</v>
      </c>
      <c r="M118" s="24"/>
      <c r="O118" s="5"/>
    </row>
    <row r="119" spans="1:15" x14ac:dyDescent="0.35">
      <c r="A119" s="1"/>
      <c r="B119" s="67" t="s">
        <v>5</v>
      </c>
      <c r="C119" s="67"/>
      <c r="D119" s="58"/>
      <c r="E119" s="59"/>
      <c r="F119" s="58"/>
      <c r="G119" s="58"/>
      <c r="H119" s="59"/>
      <c r="I119" s="58"/>
      <c r="J119" s="60"/>
      <c r="K119" s="59"/>
      <c r="L119" s="60"/>
      <c r="M119" s="24"/>
      <c r="O119" s="5"/>
    </row>
    <row r="120" spans="1:15" hidden="1" x14ac:dyDescent="0.35">
      <c r="A120" s="1"/>
      <c r="B120" s="30" t="s">
        <v>6</v>
      </c>
      <c r="C120" s="2"/>
      <c r="D120" s="64">
        <v>22023.600000000002</v>
      </c>
      <c r="E120" s="65"/>
      <c r="F120" s="64">
        <f t="shared" si="21"/>
        <v>22023.600000000002</v>
      </c>
      <c r="G120" s="64">
        <v>0</v>
      </c>
      <c r="H120" s="65"/>
      <c r="I120" s="64">
        <f t="shared" si="22"/>
        <v>0</v>
      </c>
      <c r="J120" s="66">
        <v>0</v>
      </c>
      <c r="K120" s="65"/>
      <c r="L120" s="66">
        <f t="shared" si="23"/>
        <v>0</v>
      </c>
      <c r="M120" s="25" t="s">
        <v>87</v>
      </c>
      <c r="N120" s="18" t="s">
        <v>31</v>
      </c>
      <c r="O120" s="5"/>
    </row>
    <row r="121" spans="1:15" x14ac:dyDescent="0.35">
      <c r="A121" s="1"/>
      <c r="B121" s="67" t="s">
        <v>19</v>
      </c>
      <c r="C121" s="67"/>
      <c r="D121" s="58">
        <v>30301</v>
      </c>
      <c r="E121" s="59"/>
      <c r="F121" s="58">
        <f t="shared" si="21"/>
        <v>30301</v>
      </c>
      <c r="G121" s="58">
        <v>0</v>
      </c>
      <c r="H121" s="59"/>
      <c r="I121" s="58">
        <f t="shared" si="22"/>
        <v>0</v>
      </c>
      <c r="J121" s="60">
        <v>0</v>
      </c>
      <c r="K121" s="59"/>
      <c r="L121" s="60">
        <f t="shared" si="23"/>
        <v>0</v>
      </c>
      <c r="M121" s="24" t="s">
        <v>185</v>
      </c>
      <c r="O121" s="5"/>
    </row>
    <row r="122" spans="1:15" ht="54" x14ac:dyDescent="0.35">
      <c r="A122" s="1" t="s">
        <v>198</v>
      </c>
      <c r="B122" s="67" t="s">
        <v>74</v>
      </c>
      <c r="C122" s="68" t="s">
        <v>63</v>
      </c>
      <c r="D122" s="58">
        <f>D124+D125</f>
        <v>0</v>
      </c>
      <c r="E122" s="59">
        <f>E124+E125</f>
        <v>0</v>
      </c>
      <c r="F122" s="58">
        <f t="shared" si="21"/>
        <v>0</v>
      </c>
      <c r="G122" s="58">
        <f t="shared" ref="G122:J122" si="36">G124+G125</f>
        <v>39418.600000000006</v>
      </c>
      <c r="H122" s="59">
        <f>H124+H125</f>
        <v>0</v>
      </c>
      <c r="I122" s="58">
        <f t="shared" si="22"/>
        <v>39418.600000000006</v>
      </c>
      <c r="J122" s="58">
        <f t="shared" si="36"/>
        <v>0</v>
      </c>
      <c r="K122" s="59">
        <f>K124+K125</f>
        <v>0</v>
      </c>
      <c r="L122" s="60">
        <f t="shared" si="23"/>
        <v>0</v>
      </c>
      <c r="M122" s="24"/>
      <c r="O122" s="5"/>
    </row>
    <row r="123" spans="1:15" x14ac:dyDescent="0.35">
      <c r="A123" s="1"/>
      <c r="B123" s="67" t="s">
        <v>5</v>
      </c>
      <c r="C123" s="68"/>
      <c r="D123" s="58"/>
      <c r="E123" s="59"/>
      <c r="F123" s="58"/>
      <c r="G123" s="58"/>
      <c r="H123" s="59"/>
      <c r="I123" s="58"/>
      <c r="J123" s="58"/>
      <c r="K123" s="59"/>
      <c r="L123" s="60"/>
      <c r="M123" s="24"/>
      <c r="O123" s="5"/>
    </row>
    <row r="124" spans="1:15" hidden="1" x14ac:dyDescent="0.35">
      <c r="A124" s="1"/>
      <c r="B124" s="30" t="s">
        <v>6</v>
      </c>
      <c r="C124" s="6"/>
      <c r="D124" s="58">
        <v>0</v>
      </c>
      <c r="E124" s="59"/>
      <c r="F124" s="58">
        <f t="shared" si="21"/>
        <v>0</v>
      </c>
      <c r="G124" s="58">
        <v>9854.7000000000007</v>
      </c>
      <c r="H124" s="59"/>
      <c r="I124" s="58">
        <f t="shared" si="22"/>
        <v>9854.7000000000007</v>
      </c>
      <c r="J124" s="60">
        <v>0</v>
      </c>
      <c r="K124" s="59"/>
      <c r="L124" s="60">
        <f t="shared" si="23"/>
        <v>0</v>
      </c>
      <c r="M124" s="24" t="s">
        <v>88</v>
      </c>
      <c r="N124" s="18" t="s">
        <v>31</v>
      </c>
      <c r="O124" s="5"/>
    </row>
    <row r="125" spans="1:15" x14ac:dyDescent="0.35">
      <c r="A125" s="1"/>
      <c r="B125" s="67" t="s">
        <v>19</v>
      </c>
      <c r="C125" s="67"/>
      <c r="D125" s="58">
        <v>0</v>
      </c>
      <c r="E125" s="59"/>
      <c r="F125" s="58">
        <f t="shared" si="21"/>
        <v>0</v>
      </c>
      <c r="G125" s="58">
        <v>29563.9</v>
      </c>
      <c r="H125" s="59"/>
      <c r="I125" s="58">
        <f t="shared" si="22"/>
        <v>29563.9</v>
      </c>
      <c r="J125" s="60">
        <v>0</v>
      </c>
      <c r="K125" s="59"/>
      <c r="L125" s="60">
        <f t="shared" si="23"/>
        <v>0</v>
      </c>
      <c r="M125" s="24" t="s">
        <v>185</v>
      </c>
      <c r="O125" s="5"/>
    </row>
    <row r="126" spans="1:15" ht="54" x14ac:dyDescent="0.35">
      <c r="A126" s="1" t="s">
        <v>199</v>
      </c>
      <c r="B126" s="67" t="s">
        <v>75</v>
      </c>
      <c r="C126" s="67" t="s">
        <v>63</v>
      </c>
      <c r="D126" s="58">
        <f>D128+D129</f>
        <v>9829.9</v>
      </c>
      <c r="E126" s="59">
        <f>E128+E129</f>
        <v>0</v>
      </c>
      <c r="F126" s="58">
        <f t="shared" si="21"/>
        <v>9829.9</v>
      </c>
      <c r="G126" s="58">
        <f t="shared" ref="G126:J126" si="37">G128+G129</f>
        <v>22936.400000000001</v>
      </c>
      <c r="H126" s="59">
        <f>H128+H129</f>
        <v>0</v>
      </c>
      <c r="I126" s="58">
        <f t="shared" si="22"/>
        <v>22936.400000000001</v>
      </c>
      <c r="J126" s="58">
        <f t="shared" si="37"/>
        <v>0</v>
      </c>
      <c r="K126" s="59">
        <f>K128+K129</f>
        <v>0</v>
      </c>
      <c r="L126" s="60">
        <f t="shared" si="23"/>
        <v>0</v>
      </c>
      <c r="M126" s="24"/>
      <c r="O126" s="5"/>
    </row>
    <row r="127" spans="1:15" x14ac:dyDescent="0.35">
      <c r="A127" s="1"/>
      <c r="B127" s="67" t="s">
        <v>5</v>
      </c>
      <c r="C127" s="68"/>
      <c r="D127" s="58"/>
      <c r="E127" s="59"/>
      <c r="F127" s="58"/>
      <c r="G127" s="58"/>
      <c r="H127" s="59"/>
      <c r="I127" s="58"/>
      <c r="J127" s="58"/>
      <c r="K127" s="59"/>
      <c r="L127" s="60"/>
      <c r="M127" s="24"/>
      <c r="O127" s="5"/>
    </row>
    <row r="128" spans="1:15" hidden="1" x14ac:dyDescent="0.35">
      <c r="A128" s="1"/>
      <c r="B128" s="30" t="s">
        <v>6</v>
      </c>
      <c r="C128" s="6"/>
      <c r="D128" s="58">
        <v>2457.5</v>
      </c>
      <c r="E128" s="59"/>
      <c r="F128" s="58">
        <f t="shared" si="21"/>
        <v>2457.5</v>
      </c>
      <c r="G128" s="58">
        <v>5734.1</v>
      </c>
      <c r="H128" s="59"/>
      <c r="I128" s="58">
        <f t="shared" si="22"/>
        <v>5734.1</v>
      </c>
      <c r="J128" s="60">
        <v>0</v>
      </c>
      <c r="K128" s="59"/>
      <c r="L128" s="60">
        <f t="shared" si="23"/>
        <v>0</v>
      </c>
      <c r="M128" s="24" t="s">
        <v>89</v>
      </c>
      <c r="N128" s="18" t="s">
        <v>31</v>
      </c>
      <c r="O128" s="5"/>
    </row>
    <row r="129" spans="1:15" x14ac:dyDescent="0.35">
      <c r="A129" s="1"/>
      <c r="B129" s="67" t="s">
        <v>19</v>
      </c>
      <c r="C129" s="67"/>
      <c r="D129" s="58">
        <v>7372.4</v>
      </c>
      <c r="E129" s="59"/>
      <c r="F129" s="58">
        <f t="shared" si="21"/>
        <v>7372.4</v>
      </c>
      <c r="G129" s="58">
        <v>17202.3</v>
      </c>
      <c r="H129" s="59"/>
      <c r="I129" s="58">
        <f t="shared" si="22"/>
        <v>17202.3</v>
      </c>
      <c r="J129" s="60">
        <v>0</v>
      </c>
      <c r="K129" s="59"/>
      <c r="L129" s="60">
        <f t="shared" si="23"/>
        <v>0</v>
      </c>
      <c r="M129" s="24" t="s">
        <v>185</v>
      </c>
      <c r="O129" s="5"/>
    </row>
    <row r="130" spans="1:15" ht="54" x14ac:dyDescent="0.35">
      <c r="A130" s="1" t="s">
        <v>200</v>
      </c>
      <c r="B130" s="67" t="s">
        <v>76</v>
      </c>
      <c r="C130" s="67" t="s">
        <v>63</v>
      </c>
      <c r="D130" s="58">
        <f>D132+D133</f>
        <v>9829.9</v>
      </c>
      <c r="E130" s="59">
        <f>E132+E133</f>
        <v>0</v>
      </c>
      <c r="F130" s="58">
        <f t="shared" si="21"/>
        <v>9829.9</v>
      </c>
      <c r="G130" s="58">
        <f t="shared" ref="G130:J130" si="38">G132+G133</f>
        <v>22936.400000000001</v>
      </c>
      <c r="H130" s="59">
        <f>H132+H133</f>
        <v>0</v>
      </c>
      <c r="I130" s="58">
        <f t="shared" si="22"/>
        <v>22936.400000000001</v>
      </c>
      <c r="J130" s="58">
        <f t="shared" si="38"/>
        <v>0</v>
      </c>
      <c r="K130" s="59">
        <f>K132+K133</f>
        <v>0</v>
      </c>
      <c r="L130" s="60">
        <f t="shared" si="23"/>
        <v>0</v>
      </c>
      <c r="M130" s="24"/>
      <c r="O130" s="5"/>
    </row>
    <row r="131" spans="1:15" x14ac:dyDescent="0.35">
      <c r="A131" s="1"/>
      <c r="B131" s="67" t="s">
        <v>5</v>
      </c>
      <c r="C131" s="68"/>
      <c r="D131" s="58"/>
      <c r="E131" s="59"/>
      <c r="F131" s="58"/>
      <c r="G131" s="58"/>
      <c r="H131" s="59"/>
      <c r="I131" s="58"/>
      <c r="J131" s="58"/>
      <c r="K131" s="59"/>
      <c r="L131" s="60"/>
      <c r="M131" s="24"/>
      <c r="O131" s="5"/>
    </row>
    <row r="132" spans="1:15" hidden="1" x14ac:dyDescent="0.35">
      <c r="A132" s="1"/>
      <c r="B132" s="30" t="s">
        <v>6</v>
      </c>
      <c r="C132" s="6"/>
      <c r="D132" s="58">
        <v>2457.5</v>
      </c>
      <c r="E132" s="59"/>
      <c r="F132" s="58">
        <f t="shared" si="21"/>
        <v>2457.5</v>
      </c>
      <c r="G132" s="58">
        <v>5734.1</v>
      </c>
      <c r="H132" s="59"/>
      <c r="I132" s="58">
        <f t="shared" si="22"/>
        <v>5734.1</v>
      </c>
      <c r="J132" s="60">
        <v>0</v>
      </c>
      <c r="K132" s="59"/>
      <c r="L132" s="60">
        <f t="shared" si="23"/>
        <v>0</v>
      </c>
      <c r="M132" s="24" t="s">
        <v>90</v>
      </c>
      <c r="N132" s="18" t="s">
        <v>31</v>
      </c>
      <c r="O132" s="5"/>
    </row>
    <row r="133" spans="1:15" x14ac:dyDescent="0.35">
      <c r="A133" s="1"/>
      <c r="B133" s="67" t="s">
        <v>19</v>
      </c>
      <c r="C133" s="67"/>
      <c r="D133" s="58">
        <v>7372.4</v>
      </c>
      <c r="E133" s="59"/>
      <c r="F133" s="58">
        <f t="shared" si="21"/>
        <v>7372.4</v>
      </c>
      <c r="G133" s="58">
        <v>17202.3</v>
      </c>
      <c r="H133" s="59"/>
      <c r="I133" s="58">
        <f t="shared" si="22"/>
        <v>17202.3</v>
      </c>
      <c r="J133" s="60">
        <v>0</v>
      </c>
      <c r="K133" s="59"/>
      <c r="L133" s="60">
        <f t="shared" si="23"/>
        <v>0</v>
      </c>
      <c r="M133" s="24" t="s">
        <v>185</v>
      </c>
      <c r="O133" s="5"/>
    </row>
    <row r="134" spans="1:15" ht="54" x14ac:dyDescent="0.35">
      <c r="A134" s="1" t="s">
        <v>201</v>
      </c>
      <c r="B134" s="67" t="s">
        <v>77</v>
      </c>
      <c r="C134" s="67" t="s">
        <v>63</v>
      </c>
      <c r="D134" s="58">
        <f>D136+D137</f>
        <v>51000</v>
      </c>
      <c r="E134" s="59">
        <f>E136+E137</f>
        <v>0</v>
      </c>
      <c r="F134" s="58">
        <f t="shared" si="21"/>
        <v>51000</v>
      </c>
      <c r="G134" s="58">
        <f t="shared" ref="G134:J134" si="39">G136+G137</f>
        <v>119000</v>
      </c>
      <c r="H134" s="59">
        <f>H136+H137</f>
        <v>0</v>
      </c>
      <c r="I134" s="58">
        <f t="shared" si="22"/>
        <v>119000</v>
      </c>
      <c r="J134" s="58">
        <f t="shared" si="39"/>
        <v>0</v>
      </c>
      <c r="K134" s="59">
        <f>K136+K137</f>
        <v>0</v>
      </c>
      <c r="L134" s="60">
        <f t="shared" si="23"/>
        <v>0</v>
      </c>
      <c r="M134" s="24"/>
      <c r="O134" s="5"/>
    </row>
    <row r="135" spans="1:15" x14ac:dyDescent="0.35">
      <c r="A135" s="1"/>
      <c r="B135" s="67" t="s">
        <v>5</v>
      </c>
      <c r="C135" s="67"/>
      <c r="D135" s="58"/>
      <c r="E135" s="59"/>
      <c r="F135" s="58"/>
      <c r="G135" s="58"/>
      <c r="H135" s="59"/>
      <c r="I135" s="58"/>
      <c r="J135" s="58"/>
      <c r="K135" s="59"/>
      <c r="L135" s="60"/>
      <c r="M135" s="24"/>
      <c r="O135" s="5"/>
    </row>
    <row r="136" spans="1:15" hidden="1" x14ac:dyDescent="0.35">
      <c r="A136" s="1"/>
      <c r="B136" s="30" t="s">
        <v>6</v>
      </c>
      <c r="C136" s="9"/>
      <c r="D136" s="58">
        <v>12750</v>
      </c>
      <c r="E136" s="59"/>
      <c r="F136" s="58">
        <f t="shared" si="21"/>
        <v>12750</v>
      </c>
      <c r="G136" s="58">
        <v>29750</v>
      </c>
      <c r="H136" s="59"/>
      <c r="I136" s="58">
        <f t="shared" si="22"/>
        <v>29750</v>
      </c>
      <c r="J136" s="58">
        <v>0</v>
      </c>
      <c r="K136" s="59"/>
      <c r="L136" s="60">
        <f t="shared" si="23"/>
        <v>0</v>
      </c>
      <c r="M136" s="24" t="s">
        <v>91</v>
      </c>
      <c r="N136" s="18" t="s">
        <v>31</v>
      </c>
      <c r="O136" s="5"/>
    </row>
    <row r="137" spans="1:15" x14ac:dyDescent="0.35">
      <c r="A137" s="1"/>
      <c r="B137" s="67" t="s">
        <v>19</v>
      </c>
      <c r="C137" s="67"/>
      <c r="D137" s="58">
        <v>38250</v>
      </c>
      <c r="E137" s="59"/>
      <c r="F137" s="58">
        <f t="shared" si="21"/>
        <v>38250</v>
      </c>
      <c r="G137" s="58">
        <v>89250</v>
      </c>
      <c r="H137" s="59"/>
      <c r="I137" s="58">
        <f t="shared" si="22"/>
        <v>89250</v>
      </c>
      <c r="J137" s="58">
        <v>0</v>
      </c>
      <c r="K137" s="59"/>
      <c r="L137" s="60">
        <f t="shared" si="23"/>
        <v>0</v>
      </c>
      <c r="M137" s="24" t="s">
        <v>185</v>
      </c>
      <c r="O137" s="5"/>
    </row>
    <row r="138" spans="1:15" ht="54" x14ac:dyDescent="0.35">
      <c r="A138" s="1" t="s">
        <v>202</v>
      </c>
      <c r="B138" s="67" t="s">
        <v>78</v>
      </c>
      <c r="C138" s="68" t="s">
        <v>63</v>
      </c>
      <c r="D138" s="58">
        <f>D140+D141</f>
        <v>25500</v>
      </c>
      <c r="E138" s="59">
        <f>E140+E141</f>
        <v>0</v>
      </c>
      <c r="F138" s="58">
        <f t="shared" si="21"/>
        <v>25500</v>
      </c>
      <c r="G138" s="58">
        <f t="shared" ref="G138:J138" si="40">G140+G141</f>
        <v>59500</v>
      </c>
      <c r="H138" s="59">
        <f>H140+H141</f>
        <v>0</v>
      </c>
      <c r="I138" s="58">
        <f t="shared" si="22"/>
        <v>59500</v>
      </c>
      <c r="J138" s="58">
        <f t="shared" si="40"/>
        <v>0</v>
      </c>
      <c r="K138" s="59">
        <f>K140+K141</f>
        <v>0</v>
      </c>
      <c r="L138" s="60">
        <f t="shared" si="23"/>
        <v>0</v>
      </c>
      <c r="M138" s="24"/>
      <c r="O138" s="5"/>
    </row>
    <row r="139" spans="1:15" x14ac:dyDescent="0.35">
      <c r="A139" s="1"/>
      <c r="B139" s="67" t="s">
        <v>5</v>
      </c>
      <c r="C139" s="67"/>
      <c r="D139" s="58"/>
      <c r="E139" s="59"/>
      <c r="F139" s="58"/>
      <c r="G139" s="58"/>
      <c r="H139" s="59"/>
      <c r="I139" s="58"/>
      <c r="J139" s="58"/>
      <c r="K139" s="59"/>
      <c r="L139" s="60"/>
      <c r="M139" s="24"/>
      <c r="O139" s="5"/>
    </row>
    <row r="140" spans="1:15" hidden="1" x14ac:dyDescent="0.35">
      <c r="A140" s="1"/>
      <c r="B140" s="30" t="s">
        <v>6</v>
      </c>
      <c r="C140" s="7"/>
      <c r="D140" s="58">
        <v>6375</v>
      </c>
      <c r="E140" s="59"/>
      <c r="F140" s="58">
        <f t="shared" si="21"/>
        <v>6375</v>
      </c>
      <c r="G140" s="58">
        <v>14875</v>
      </c>
      <c r="H140" s="59"/>
      <c r="I140" s="58">
        <f t="shared" si="22"/>
        <v>14875</v>
      </c>
      <c r="J140" s="60">
        <v>0</v>
      </c>
      <c r="K140" s="59"/>
      <c r="L140" s="60">
        <f t="shared" si="23"/>
        <v>0</v>
      </c>
      <c r="M140" s="24" t="s">
        <v>92</v>
      </c>
      <c r="N140" s="18" t="s">
        <v>31</v>
      </c>
      <c r="O140" s="5"/>
    </row>
    <row r="141" spans="1:15" x14ac:dyDescent="0.35">
      <c r="A141" s="1"/>
      <c r="B141" s="67" t="s">
        <v>19</v>
      </c>
      <c r="C141" s="67"/>
      <c r="D141" s="58">
        <v>19125</v>
      </c>
      <c r="E141" s="59"/>
      <c r="F141" s="58">
        <f t="shared" si="21"/>
        <v>19125</v>
      </c>
      <c r="G141" s="58">
        <v>44625</v>
      </c>
      <c r="H141" s="59"/>
      <c r="I141" s="58">
        <f t="shared" si="22"/>
        <v>44625</v>
      </c>
      <c r="J141" s="60">
        <v>0</v>
      </c>
      <c r="K141" s="59"/>
      <c r="L141" s="60">
        <f t="shared" si="23"/>
        <v>0</v>
      </c>
      <c r="M141" s="24" t="s">
        <v>185</v>
      </c>
      <c r="O141" s="5"/>
    </row>
    <row r="142" spans="1:15" x14ac:dyDescent="0.35">
      <c r="A142" s="1"/>
      <c r="B142" s="67" t="s">
        <v>93</v>
      </c>
      <c r="C142" s="67"/>
      <c r="D142" s="55">
        <f>D146+D147</f>
        <v>142743.1</v>
      </c>
      <c r="E142" s="55">
        <f>E146+E147</f>
        <v>0</v>
      </c>
      <c r="F142" s="60">
        <f t="shared" ref="F142:F185" si="41">D142+E142</f>
        <v>142743.1</v>
      </c>
      <c r="G142" s="55">
        <f t="shared" ref="G142:J142" si="42">G146+G147</f>
        <v>71197.200000000012</v>
      </c>
      <c r="H142" s="55">
        <f>H146+H147</f>
        <v>0</v>
      </c>
      <c r="I142" s="60">
        <f t="shared" ref="I142:I185" si="43">G142+H142</f>
        <v>71197.200000000012</v>
      </c>
      <c r="J142" s="55">
        <f t="shared" si="42"/>
        <v>18552.5</v>
      </c>
      <c r="K142" s="55">
        <f>K146+K147</f>
        <v>0</v>
      </c>
      <c r="L142" s="60">
        <f t="shared" ref="L142:L185" si="44">J142+K142</f>
        <v>18552.5</v>
      </c>
      <c r="M142" s="26"/>
      <c r="N142" s="19"/>
      <c r="O142" s="12"/>
    </row>
    <row r="143" spans="1:15" x14ac:dyDescent="0.35">
      <c r="A143" s="1"/>
      <c r="B143" s="67" t="s">
        <v>5</v>
      </c>
      <c r="C143" s="67"/>
      <c r="D143" s="55"/>
      <c r="E143" s="55"/>
      <c r="F143" s="60"/>
      <c r="G143" s="55"/>
      <c r="H143" s="55"/>
      <c r="I143" s="60"/>
      <c r="J143" s="55"/>
      <c r="K143" s="55"/>
      <c r="L143" s="60"/>
      <c r="M143" s="26"/>
      <c r="N143" s="19"/>
      <c r="O143" s="12"/>
    </row>
    <row r="144" spans="1:15" s="13" customFormat="1" hidden="1" x14ac:dyDescent="0.35">
      <c r="A144" s="10"/>
      <c r="B144" s="11" t="s">
        <v>6</v>
      </c>
      <c r="C144" s="38"/>
      <c r="D144" s="55">
        <f>D148</f>
        <v>37541.5</v>
      </c>
      <c r="E144" s="55">
        <f>E148</f>
        <v>0</v>
      </c>
      <c r="F144" s="55">
        <f t="shared" si="41"/>
        <v>37541.5</v>
      </c>
      <c r="G144" s="55">
        <f t="shared" ref="G144:J144" si="45">G148</f>
        <v>18724.900000000001</v>
      </c>
      <c r="H144" s="55">
        <f>H148</f>
        <v>0</v>
      </c>
      <c r="I144" s="55">
        <f t="shared" si="43"/>
        <v>18724.900000000001</v>
      </c>
      <c r="J144" s="55">
        <f t="shared" si="45"/>
        <v>4879.3</v>
      </c>
      <c r="K144" s="55">
        <f>K148</f>
        <v>0</v>
      </c>
      <c r="L144" s="55">
        <f t="shared" si="44"/>
        <v>4879.3</v>
      </c>
      <c r="M144" s="26"/>
      <c r="N144" s="19" t="s">
        <v>31</v>
      </c>
      <c r="O144" s="12"/>
    </row>
    <row r="145" spans="1:15" x14ac:dyDescent="0.35">
      <c r="A145" s="1"/>
      <c r="B145" s="67" t="s">
        <v>27</v>
      </c>
      <c r="C145" s="67"/>
      <c r="D145" s="55">
        <f>D149</f>
        <v>105201.60000000001</v>
      </c>
      <c r="E145" s="55">
        <f>E149</f>
        <v>0</v>
      </c>
      <c r="F145" s="60">
        <f t="shared" si="41"/>
        <v>105201.60000000001</v>
      </c>
      <c r="G145" s="55">
        <f t="shared" ref="G145:J145" si="46">G149</f>
        <v>52472.3</v>
      </c>
      <c r="H145" s="55">
        <f>H149</f>
        <v>0</v>
      </c>
      <c r="I145" s="60">
        <f t="shared" si="43"/>
        <v>52472.3</v>
      </c>
      <c r="J145" s="55">
        <f t="shared" si="46"/>
        <v>13673.2</v>
      </c>
      <c r="K145" s="55">
        <f>K149</f>
        <v>0</v>
      </c>
      <c r="L145" s="60">
        <f t="shared" si="44"/>
        <v>13673.2</v>
      </c>
      <c r="M145" s="26"/>
      <c r="N145" s="19"/>
      <c r="O145" s="12"/>
    </row>
    <row r="146" spans="1:15" ht="36" x14ac:dyDescent="0.35">
      <c r="A146" s="1" t="s">
        <v>203</v>
      </c>
      <c r="B146" s="67" t="s">
        <v>94</v>
      </c>
      <c r="C146" s="68" t="s">
        <v>95</v>
      </c>
      <c r="D146" s="60">
        <f>D148+D149</f>
        <v>142743.1</v>
      </c>
      <c r="E146" s="63">
        <f>E148+E149</f>
        <v>0</v>
      </c>
      <c r="F146" s="60">
        <f t="shared" si="41"/>
        <v>142743.1</v>
      </c>
      <c r="G146" s="60">
        <f t="shared" ref="G146:J146" si="47">G148+G149</f>
        <v>71197.200000000012</v>
      </c>
      <c r="H146" s="63">
        <f>H148+H149</f>
        <v>0</v>
      </c>
      <c r="I146" s="60">
        <f t="shared" si="43"/>
        <v>71197.200000000012</v>
      </c>
      <c r="J146" s="60">
        <f t="shared" si="47"/>
        <v>18552.5</v>
      </c>
      <c r="K146" s="63">
        <f>K148+K149</f>
        <v>0</v>
      </c>
      <c r="L146" s="60">
        <f t="shared" si="44"/>
        <v>18552.5</v>
      </c>
      <c r="M146" s="24"/>
      <c r="O146" s="5"/>
    </row>
    <row r="147" spans="1:15" x14ac:dyDescent="0.35">
      <c r="A147" s="1"/>
      <c r="B147" s="67" t="s">
        <v>5</v>
      </c>
      <c r="C147" s="68"/>
      <c r="D147" s="60"/>
      <c r="E147" s="63"/>
      <c r="F147" s="60"/>
      <c r="G147" s="60"/>
      <c r="H147" s="63"/>
      <c r="I147" s="60"/>
      <c r="J147" s="60"/>
      <c r="K147" s="63"/>
      <c r="L147" s="60"/>
      <c r="M147" s="24"/>
      <c r="O147" s="5"/>
    </row>
    <row r="148" spans="1:15" hidden="1" x14ac:dyDescent="0.35">
      <c r="A148" s="1"/>
      <c r="B148" s="30" t="s">
        <v>6</v>
      </c>
      <c r="C148" s="4"/>
      <c r="D148" s="60">
        <v>37541.5</v>
      </c>
      <c r="E148" s="63"/>
      <c r="F148" s="60">
        <f t="shared" si="41"/>
        <v>37541.5</v>
      </c>
      <c r="G148" s="60">
        <v>18724.900000000001</v>
      </c>
      <c r="H148" s="63"/>
      <c r="I148" s="60">
        <f t="shared" si="43"/>
        <v>18724.900000000001</v>
      </c>
      <c r="J148" s="60">
        <v>4879.3</v>
      </c>
      <c r="K148" s="63"/>
      <c r="L148" s="60">
        <f t="shared" si="44"/>
        <v>4879.3</v>
      </c>
      <c r="M148" s="24" t="s">
        <v>96</v>
      </c>
      <c r="N148" s="18" t="s">
        <v>31</v>
      </c>
      <c r="O148" s="5"/>
    </row>
    <row r="149" spans="1:15" x14ac:dyDescent="0.35">
      <c r="A149" s="1"/>
      <c r="B149" s="67" t="s">
        <v>27</v>
      </c>
      <c r="C149" s="68"/>
      <c r="D149" s="60">
        <v>105201.60000000001</v>
      </c>
      <c r="E149" s="63"/>
      <c r="F149" s="60">
        <f t="shared" si="41"/>
        <v>105201.60000000001</v>
      </c>
      <c r="G149" s="60">
        <v>52472.3</v>
      </c>
      <c r="H149" s="63"/>
      <c r="I149" s="60">
        <f t="shared" si="43"/>
        <v>52472.3</v>
      </c>
      <c r="J149" s="60">
        <v>13673.2</v>
      </c>
      <c r="K149" s="63"/>
      <c r="L149" s="60">
        <f t="shared" si="44"/>
        <v>13673.2</v>
      </c>
      <c r="M149" s="24" t="s">
        <v>96</v>
      </c>
      <c r="O149" s="5"/>
    </row>
    <row r="150" spans="1:15" x14ac:dyDescent="0.35">
      <c r="A150" s="1"/>
      <c r="B150" s="67" t="s">
        <v>7</v>
      </c>
      <c r="C150" s="67"/>
      <c r="D150" s="55">
        <f>D154+D155+D159+D160</f>
        <v>332580.8</v>
      </c>
      <c r="E150" s="55">
        <f>E154+E155+E159+E160</f>
        <v>0</v>
      </c>
      <c r="F150" s="60">
        <f t="shared" si="41"/>
        <v>332580.8</v>
      </c>
      <c r="G150" s="55">
        <f t="shared" ref="G150:J150" si="48">G154+G155+G159+G160</f>
        <v>133857.79999999999</v>
      </c>
      <c r="H150" s="55">
        <f>H154+H155+H159+H160</f>
        <v>0</v>
      </c>
      <c r="I150" s="60">
        <f t="shared" si="43"/>
        <v>133857.79999999999</v>
      </c>
      <c r="J150" s="55">
        <f t="shared" si="48"/>
        <v>190073.7</v>
      </c>
      <c r="K150" s="55">
        <f>K154+K155+K159+K160</f>
        <v>0</v>
      </c>
      <c r="L150" s="60">
        <f t="shared" si="44"/>
        <v>190073.7</v>
      </c>
      <c r="M150" s="26"/>
      <c r="N150" s="19"/>
      <c r="O150" s="12"/>
    </row>
    <row r="151" spans="1:15" x14ac:dyDescent="0.35">
      <c r="A151" s="1"/>
      <c r="B151" s="67" t="s">
        <v>5</v>
      </c>
      <c r="C151" s="67"/>
      <c r="D151" s="55"/>
      <c r="E151" s="55"/>
      <c r="F151" s="60"/>
      <c r="G151" s="55"/>
      <c r="H151" s="55"/>
      <c r="I151" s="60"/>
      <c r="J151" s="55"/>
      <c r="K151" s="55"/>
      <c r="L151" s="60"/>
      <c r="M151" s="26"/>
      <c r="N151" s="19"/>
      <c r="O151" s="12"/>
    </row>
    <row r="152" spans="1:15" s="13" customFormat="1" hidden="1" x14ac:dyDescent="0.35">
      <c r="A152" s="10"/>
      <c r="B152" s="11" t="s">
        <v>6</v>
      </c>
      <c r="C152" s="16"/>
      <c r="D152" s="55">
        <f>D154+D157+D159+D160</f>
        <v>280368.40000000002</v>
      </c>
      <c r="E152" s="55">
        <f>E154+E157+E159+E160</f>
        <v>0</v>
      </c>
      <c r="F152" s="55">
        <f t="shared" si="41"/>
        <v>280368.40000000002</v>
      </c>
      <c r="G152" s="55">
        <f t="shared" ref="G152:J152" si="49">G154+G157+G159+G160</f>
        <v>133857.79999999999</v>
      </c>
      <c r="H152" s="55">
        <f>H154+H157+H159+H160</f>
        <v>0</v>
      </c>
      <c r="I152" s="55">
        <f t="shared" si="43"/>
        <v>133857.79999999999</v>
      </c>
      <c r="J152" s="55">
        <f t="shared" si="49"/>
        <v>190073.7</v>
      </c>
      <c r="K152" s="55">
        <f>K154+K157+K159+K160</f>
        <v>0</v>
      </c>
      <c r="L152" s="55">
        <f t="shared" si="44"/>
        <v>190073.7</v>
      </c>
      <c r="M152" s="26"/>
      <c r="N152" s="19" t="s">
        <v>31</v>
      </c>
      <c r="O152" s="12"/>
    </row>
    <row r="153" spans="1:15" x14ac:dyDescent="0.35">
      <c r="A153" s="1"/>
      <c r="B153" s="67" t="s">
        <v>27</v>
      </c>
      <c r="C153" s="67"/>
      <c r="D153" s="55">
        <f>D158</f>
        <v>52212.4</v>
      </c>
      <c r="E153" s="55">
        <f>E158</f>
        <v>0</v>
      </c>
      <c r="F153" s="60">
        <f t="shared" si="41"/>
        <v>52212.4</v>
      </c>
      <c r="G153" s="55">
        <f t="shared" ref="G153:J153" si="50">G158</f>
        <v>0</v>
      </c>
      <c r="H153" s="55">
        <f>H158</f>
        <v>0</v>
      </c>
      <c r="I153" s="60">
        <f t="shared" si="43"/>
        <v>0</v>
      </c>
      <c r="J153" s="55">
        <f t="shared" si="50"/>
        <v>0</v>
      </c>
      <c r="K153" s="55">
        <f>K158</f>
        <v>0</v>
      </c>
      <c r="L153" s="60">
        <f t="shared" si="44"/>
        <v>0</v>
      </c>
      <c r="M153" s="26"/>
      <c r="N153" s="19"/>
      <c r="O153" s="12"/>
    </row>
    <row r="154" spans="1:15" ht="54" x14ac:dyDescent="0.35">
      <c r="A154" s="87" t="s">
        <v>204</v>
      </c>
      <c r="B154" s="85" t="s">
        <v>97</v>
      </c>
      <c r="C154" s="68" t="s">
        <v>28</v>
      </c>
      <c r="D154" s="60">
        <v>55213.3</v>
      </c>
      <c r="E154" s="63">
        <f>-55213.3+37258.9</f>
        <v>-17954.400000000001</v>
      </c>
      <c r="F154" s="60">
        <f t="shared" si="41"/>
        <v>37258.9</v>
      </c>
      <c r="G154" s="60">
        <v>0</v>
      </c>
      <c r="H154" s="63"/>
      <c r="I154" s="60">
        <f t="shared" si="43"/>
        <v>0</v>
      </c>
      <c r="J154" s="60">
        <v>0</v>
      </c>
      <c r="K154" s="63"/>
      <c r="L154" s="60">
        <f t="shared" si="44"/>
        <v>0</v>
      </c>
      <c r="M154" s="24" t="s">
        <v>100</v>
      </c>
      <c r="O154" s="5"/>
    </row>
    <row r="155" spans="1:15" ht="54" x14ac:dyDescent="0.35">
      <c r="A155" s="88"/>
      <c r="B155" s="86"/>
      <c r="C155" s="68" t="s">
        <v>35</v>
      </c>
      <c r="D155" s="60">
        <f>D157+D158</f>
        <v>277367.5</v>
      </c>
      <c r="E155" s="63">
        <f>E157+E158</f>
        <v>17954.400000000001</v>
      </c>
      <c r="F155" s="60">
        <f t="shared" si="41"/>
        <v>295321.90000000002</v>
      </c>
      <c r="G155" s="60">
        <f t="shared" ref="G155:J155" si="51">G157+G158</f>
        <v>0</v>
      </c>
      <c r="H155" s="63">
        <f>H157+H158</f>
        <v>0</v>
      </c>
      <c r="I155" s="60">
        <f t="shared" si="43"/>
        <v>0</v>
      </c>
      <c r="J155" s="60">
        <f t="shared" si="51"/>
        <v>0</v>
      </c>
      <c r="K155" s="63">
        <f>K157+K158</f>
        <v>0</v>
      </c>
      <c r="L155" s="60">
        <f t="shared" si="44"/>
        <v>0</v>
      </c>
      <c r="M155" s="24"/>
      <c r="O155" s="5"/>
    </row>
    <row r="156" spans="1:15" x14ac:dyDescent="0.35">
      <c r="A156" s="1"/>
      <c r="B156" s="67" t="s">
        <v>5</v>
      </c>
      <c r="C156" s="68"/>
      <c r="D156" s="60"/>
      <c r="E156" s="63"/>
      <c r="F156" s="60"/>
      <c r="G156" s="60"/>
      <c r="H156" s="63"/>
      <c r="I156" s="60"/>
      <c r="J156" s="60"/>
      <c r="K156" s="63"/>
      <c r="L156" s="60"/>
      <c r="M156" s="24"/>
      <c r="O156" s="5"/>
    </row>
    <row r="157" spans="1:15" hidden="1" x14ac:dyDescent="0.35">
      <c r="A157" s="1"/>
      <c r="B157" s="30" t="s">
        <v>6</v>
      </c>
      <c r="C157" s="4"/>
      <c r="D157" s="60">
        <v>225155.1</v>
      </c>
      <c r="E157" s="63">
        <v>17954.400000000001</v>
      </c>
      <c r="F157" s="60">
        <f t="shared" si="41"/>
        <v>243109.5</v>
      </c>
      <c r="G157" s="60">
        <v>0</v>
      </c>
      <c r="H157" s="63"/>
      <c r="I157" s="60">
        <f t="shared" si="43"/>
        <v>0</v>
      </c>
      <c r="J157" s="60">
        <v>0</v>
      </c>
      <c r="K157" s="63"/>
      <c r="L157" s="60">
        <f t="shared" si="44"/>
        <v>0</v>
      </c>
      <c r="M157" s="24" t="s">
        <v>100</v>
      </c>
      <c r="N157" s="18" t="s">
        <v>31</v>
      </c>
      <c r="O157" s="5"/>
    </row>
    <row r="158" spans="1:15" x14ac:dyDescent="0.35">
      <c r="A158" s="46"/>
      <c r="B158" s="67" t="s">
        <v>27</v>
      </c>
      <c r="C158" s="68"/>
      <c r="D158" s="60">
        <v>52212.4</v>
      </c>
      <c r="E158" s="63"/>
      <c r="F158" s="60">
        <f t="shared" si="41"/>
        <v>52212.4</v>
      </c>
      <c r="G158" s="60">
        <v>0</v>
      </c>
      <c r="H158" s="63"/>
      <c r="I158" s="60">
        <f t="shared" si="43"/>
        <v>0</v>
      </c>
      <c r="J158" s="60">
        <v>0</v>
      </c>
      <c r="K158" s="63"/>
      <c r="L158" s="60">
        <f t="shared" si="44"/>
        <v>0</v>
      </c>
      <c r="M158" s="24" t="s">
        <v>100</v>
      </c>
      <c r="O158" s="5"/>
    </row>
    <row r="159" spans="1:15" ht="54" x14ac:dyDescent="0.35">
      <c r="A159" s="46" t="s">
        <v>205</v>
      </c>
      <c r="B159" s="67" t="s">
        <v>98</v>
      </c>
      <c r="C159" s="68" t="s">
        <v>35</v>
      </c>
      <c r="D159" s="60">
        <v>0</v>
      </c>
      <c r="E159" s="63"/>
      <c r="F159" s="60">
        <f t="shared" si="41"/>
        <v>0</v>
      </c>
      <c r="G159" s="60">
        <v>34000.1</v>
      </c>
      <c r="H159" s="63"/>
      <c r="I159" s="60">
        <f t="shared" si="43"/>
        <v>34000.1</v>
      </c>
      <c r="J159" s="60">
        <v>190073.7</v>
      </c>
      <c r="K159" s="63"/>
      <c r="L159" s="60">
        <f t="shared" si="44"/>
        <v>190073.7</v>
      </c>
      <c r="M159" s="31" t="s">
        <v>101</v>
      </c>
      <c r="O159" s="5"/>
    </row>
    <row r="160" spans="1:15" ht="54" x14ac:dyDescent="0.35">
      <c r="A160" s="1" t="s">
        <v>206</v>
      </c>
      <c r="B160" s="67" t="s">
        <v>99</v>
      </c>
      <c r="C160" s="68" t="s">
        <v>35</v>
      </c>
      <c r="D160" s="60">
        <v>0</v>
      </c>
      <c r="E160" s="63"/>
      <c r="F160" s="60">
        <f t="shared" si="41"/>
        <v>0</v>
      </c>
      <c r="G160" s="60">
        <v>99857.7</v>
      </c>
      <c r="H160" s="63"/>
      <c r="I160" s="60">
        <f t="shared" si="43"/>
        <v>99857.7</v>
      </c>
      <c r="J160" s="60">
        <v>0</v>
      </c>
      <c r="K160" s="63"/>
      <c r="L160" s="60">
        <f t="shared" si="44"/>
        <v>0</v>
      </c>
      <c r="M160" s="31" t="s">
        <v>102</v>
      </c>
      <c r="O160" s="5"/>
    </row>
    <row r="161" spans="1:15" x14ac:dyDescent="0.35">
      <c r="A161" s="1"/>
      <c r="B161" s="67" t="s">
        <v>14</v>
      </c>
      <c r="C161" s="67"/>
      <c r="D161" s="55">
        <f>D162+D163+D164+D165+D166+D167+D168+D169+D170+D171</f>
        <v>17423.900000000001</v>
      </c>
      <c r="E161" s="55">
        <f>E162+E163+E164+E165+E166+E167+E168+E169+E170+E171</f>
        <v>0</v>
      </c>
      <c r="F161" s="60">
        <f t="shared" si="41"/>
        <v>17423.900000000001</v>
      </c>
      <c r="G161" s="55">
        <f t="shared" ref="G161:J161" si="52">G162+G163+G164+G165+G166+G167+G168+G169+G170+G171</f>
        <v>73471.899999999994</v>
      </c>
      <c r="H161" s="55">
        <f>H162+H163+H164+H165+H166+H167+H168+H169+H170+H171</f>
        <v>0</v>
      </c>
      <c r="I161" s="60">
        <f t="shared" si="43"/>
        <v>73471.899999999994</v>
      </c>
      <c r="J161" s="55">
        <f t="shared" si="52"/>
        <v>196753.80000000002</v>
      </c>
      <c r="K161" s="55">
        <f>K162+K163+K164+K165+K166+K167+K168+K169+K170+K171</f>
        <v>0</v>
      </c>
      <c r="L161" s="60">
        <f t="shared" si="44"/>
        <v>196753.80000000002</v>
      </c>
      <c r="M161" s="26"/>
      <c r="N161" s="19"/>
      <c r="O161" s="12"/>
    </row>
    <row r="162" spans="1:15" ht="54" x14ac:dyDescent="0.35">
      <c r="A162" s="1" t="s">
        <v>207</v>
      </c>
      <c r="B162" s="67" t="s">
        <v>103</v>
      </c>
      <c r="C162" s="68" t="s">
        <v>35</v>
      </c>
      <c r="D162" s="60">
        <v>0</v>
      </c>
      <c r="E162" s="63"/>
      <c r="F162" s="60">
        <f t="shared" si="41"/>
        <v>0</v>
      </c>
      <c r="G162" s="60">
        <v>0</v>
      </c>
      <c r="H162" s="63"/>
      <c r="I162" s="60">
        <f t="shared" si="43"/>
        <v>0</v>
      </c>
      <c r="J162" s="60">
        <v>35549</v>
      </c>
      <c r="K162" s="63"/>
      <c r="L162" s="60">
        <f t="shared" si="44"/>
        <v>35549</v>
      </c>
      <c r="M162" s="31" t="s">
        <v>107</v>
      </c>
      <c r="O162" s="5"/>
    </row>
    <row r="163" spans="1:15" ht="54" x14ac:dyDescent="0.35">
      <c r="A163" s="1" t="s">
        <v>208</v>
      </c>
      <c r="B163" s="67" t="s">
        <v>104</v>
      </c>
      <c r="C163" s="68" t="s">
        <v>35</v>
      </c>
      <c r="D163" s="60">
        <v>0</v>
      </c>
      <c r="E163" s="63"/>
      <c r="F163" s="60">
        <f t="shared" si="41"/>
        <v>0</v>
      </c>
      <c r="G163" s="60">
        <v>57683.9</v>
      </c>
      <c r="H163" s="63"/>
      <c r="I163" s="60">
        <f t="shared" si="43"/>
        <v>57683.9</v>
      </c>
      <c r="J163" s="60">
        <v>151968.9</v>
      </c>
      <c r="K163" s="63"/>
      <c r="L163" s="60">
        <f t="shared" si="44"/>
        <v>151968.9</v>
      </c>
      <c r="M163" s="31" t="s">
        <v>108</v>
      </c>
      <c r="O163" s="5"/>
    </row>
    <row r="164" spans="1:15" ht="54" x14ac:dyDescent="0.35">
      <c r="A164" s="1" t="s">
        <v>209</v>
      </c>
      <c r="B164" s="67" t="s">
        <v>105</v>
      </c>
      <c r="C164" s="68" t="s">
        <v>35</v>
      </c>
      <c r="D164" s="60">
        <v>5597.5</v>
      </c>
      <c r="E164" s="63"/>
      <c r="F164" s="60">
        <f t="shared" si="41"/>
        <v>5597.5</v>
      </c>
      <c r="G164" s="60">
        <v>0</v>
      </c>
      <c r="H164" s="63"/>
      <c r="I164" s="60">
        <f t="shared" si="43"/>
        <v>0</v>
      </c>
      <c r="J164" s="60">
        <v>0</v>
      </c>
      <c r="K164" s="63"/>
      <c r="L164" s="60">
        <f t="shared" si="44"/>
        <v>0</v>
      </c>
      <c r="M164" s="31" t="s">
        <v>109</v>
      </c>
      <c r="O164" s="5"/>
    </row>
    <row r="165" spans="1:15" ht="54" x14ac:dyDescent="0.35">
      <c r="A165" s="1" t="s">
        <v>210</v>
      </c>
      <c r="B165" s="67" t="s">
        <v>106</v>
      </c>
      <c r="C165" s="68" t="s">
        <v>35</v>
      </c>
      <c r="D165" s="60">
        <v>2897.7</v>
      </c>
      <c r="E165" s="63"/>
      <c r="F165" s="60">
        <f t="shared" si="41"/>
        <v>2897.7</v>
      </c>
      <c r="G165" s="60">
        <v>0</v>
      </c>
      <c r="H165" s="63"/>
      <c r="I165" s="60">
        <f t="shared" si="43"/>
        <v>0</v>
      </c>
      <c r="J165" s="60">
        <v>0</v>
      </c>
      <c r="K165" s="63"/>
      <c r="L165" s="60">
        <f t="shared" si="44"/>
        <v>0</v>
      </c>
      <c r="M165" s="31" t="s">
        <v>110</v>
      </c>
      <c r="O165" s="5"/>
    </row>
    <row r="166" spans="1:15" ht="54" x14ac:dyDescent="0.35">
      <c r="A166" s="1" t="s">
        <v>211</v>
      </c>
      <c r="B166" s="67" t="s">
        <v>117</v>
      </c>
      <c r="C166" s="68" t="s">
        <v>35</v>
      </c>
      <c r="D166" s="60">
        <v>7747.3</v>
      </c>
      <c r="E166" s="63"/>
      <c r="F166" s="60">
        <f t="shared" si="41"/>
        <v>7747.3</v>
      </c>
      <c r="G166" s="60">
        <v>0</v>
      </c>
      <c r="H166" s="63"/>
      <c r="I166" s="60">
        <f t="shared" si="43"/>
        <v>0</v>
      </c>
      <c r="J166" s="60">
        <v>0</v>
      </c>
      <c r="K166" s="63"/>
      <c r="L166" s="60">
        <f t="shared" si="44"/>
        <v>0</v>
      </c>
      <c r="M166" s="31" t="s">
        <v>111</v>
      </c>
      <c r="O166" s="5"/>
    </row>
    <row r="167" spans="1:15" ht="54" x14ac:dyDescent="0.35">
      <c r="A167" s="1" t="s">
        <v>212</v>
      </c>
      <c r="B167" s="67" t="s">
        <v>118</v>
      </c>
      <c r="C167" s="68" t="s">
        <v>35</v>
      </c>
      <c r="D167" s="60">
        <v>574.9</v>
      </c>
      <c r="E167" s="63"/>
      <c r="F167" s="60">
        <f t="shared" si="41"/>
        <v>574.9</v>
      </c>
      <c r="G167" s="60">
        <v>7574</v>
      </c>
      <c r="H167" s="63"/>
      <c r="I167" s="60">
        <f t="shared" si="43"/>
        <v>7574</v>
      </c>
      <c r="J167" s="60">
        <v>0</v>
      </c>
      <c r="K167" s="63"/>
      <c r="L167" s="60">
        <f t="shared" si="44"/>
        <v>0</v>
      </c>
      <c r="M167" s="31" t="s">
        <v>112</v>
      </c>
      <c r="O167" s="5"/>
    </row>
    <row r="168" spans="1:15" ht="54" x14ac:dyDescent="0.35">
      <c r="A168" s="1" t="s">
        <v>213</v>
      </c>
      <c r="B168" s="67" t="s">
        <v>119</v>
      </c>
      <c r="C168" s="68" t="s">
        <v>35</v>
      </c>
      <c r="D168" s="60">
        <v>0</v>
      </c>
      <c r="E168" s="63"/>
      <c r="F168" s="60">
        <f t="shared" si="41"/>
        <v>0</v>
      </c>
      <c r="G168" s="60">
        <v>640.5</v>
      </c>
      <c r="H168" s="63"/>
      <c r="I168" s="60">
        <f t="shared" si="43"/>
        <v>640.5</v>
      </c>
      <c r="J168" s="60">
        <v>7899.7</v>
      </c>
      <c r="K168" s="63"/>
      <c r="L168" s="60">
        <f t="shared" si="44"/>
        <v>7899.7</v>
      </c>
      <c r="M168" s="31" t="s">
        <v>113</v>
      </c>
      <c r="O168" s="5"/>
    </row>
    <row r="169" spans="1:15" ht="54" x14ac:dyDescent="0.35">
      <c r="A169" s="1" t="s">
        <v>214</v>
      </c>
      <c r="B169" s="67" t="s">
        <v>120</v>
      </c>
      <c r="C169" s="68" t="s">
        <v>35</v>
      </c>
      <c r="D169" s="60">
        <v>606.5</v>
      </c>
      <c r="E169" s="63"/>
      <c r="F169" s="60">
        <f t="shared" si="41"/>
        <v>606.5</v>
      </c>
      <c r="G169" s="60">
        <v>7573.5</v>
      </c>
      <c r="H169" s="63"/>
      <c r="I169" s="60">
        <f t="shared" si="43"/>
        <v>7573.5</v>
      </c>
      <c r="J169" s="60">
        <v>0</v>
      </c>
      <c r="K169" s="63"/>
      <c r="L169" s="60">
        <f t="shared" si="44"/>
        <v>0</v>
      </c>
      <c r="M169" s="31" t="s">
        <v>114</v>
      </c>
      <c r="O169" s="5"/>
    </row>
    <row r="170" spans="1:15" ht="54" x14ac:dyDescent="0.35">
      <c r="A170" s="1" t="s">
        <v>215</v>
      </c>
      <c r="B170" s="67" t="s">
        <v>121</v>
      </c>
      <c r="C170" s="68" t="s">
        <v>35</v>
      </c>
      <c r="D170" s="60">
        <v>0</v>
      </c>
      <c r="E170" s="63"/>
      <c r="F170" s="60">
        <f t="shared" si="41"/>
        <v>0</v>
      </c>
      <c r="G170" s="60">
        <v>0</v>
      </c>
      <c r="H170" s="63"/>
      <c r="I170" s="60">
        <f t="shared" si="43"/>
        <v>0</v>
      </c>
      <c r="J170" s="60">
        <v>668.1</v>
      </c>
      <c r="K170" s="63"/>
      <c r="L170" s="60">
        <f t="shared" si="44"/>
        <v>668.1</v>
      </c>
      <c r="M170" s="31" t="s">
        <v>115</v>
      </c>
      <c r="O170" s="5"/>
    </row>
    <row r="171" spans="1:15" ht="54" x14ac:dyDescent="0.35">
      <c r="A171" s="1" t="s">
        <v>216</v>
      </c>
      <c r="B171" s="67" t="s">
        <v>122</v>
      </c>
      <c r="C171" s="68" t="s">
        <v>35</v>
      </c>
      <c r="D171" s="60">
        <v>0</v>
      </c>
      <c r="E171" s="63"/>
      <c r="F171" s="60">
        <f t="shared" si="41"/>
        <v>0</v>
      </c>
      <c r="G171" s="60">
        <v>0</v>
      </c>
      <c r="H171" s="63"/>
      <c r="I171" s="60">
        <f t="shared" si="43"/>
        <v>0</v>
      </c>
      <c r="J171" s="60">
        <v>668.1</v>
      </c>
      <c r="K171" s="63"/>
      <c r="L171" s="60">
        <f t="shared" si="44"/>
        <v>668.1</v>
      </c>
      <c r="M171" s="31" t="s">
        <v>116</v>
      </c>
      <c r="O171" s="5"/>
    </row>
    <row r="172" spans="1:15" x14ac:dyDescent="0.35">
      <c r="A172" s="69"/>
      <c r="B172" s="80" t="s">
        <v>8</v>
      </c>
      <c r="C172" s="80"/>
      <c r="D172" s="55">
        <f>D13+D50+D90+D94+D142+D150+D161</f>
        <v>6800503.4999999981</v>
      </c>
      <c r="E172" s="55">
        <f>E13+E50+E90+E94+E142+E150+E161</f>
        <v>48868.25299999999</v>
      </c>
      <c r="F172" s="60">
        <f t="shared" si="41"/>
        <v>6849371.7529999977</v>
      </c>
      <c r="G172" s="55">
        <f>G13+G50+G90+G94+G142+G150+G161</f>
        <v>4356218.1000000006</v>
      </c>
      <c r="H172" s="55">
        <f>H13+H50+H90+H94+H142+H150+H161</f>
        <v>-17553.7</v>
      </c>
      <c r="I172" s="60">
        <f t="shared" si="43"/>
        <v>4338664.4000000004</v>
      </c>
      <c r="J172" s="55">
        <f>J13+J50+J90+J94+J142+J150+J161</f>
        <v>4082734.5000000009</v>
      </c>
      <c r="K172" s="55">
        <f>K13+K50+K90+K94+K142+K150+K161</f>
        <v>0</v>
      </c>
      <c r="L172" s="60">
        <f t="shared" si="44"/>
        <v>4082734.5000000009</v>
      </c>
      <c r="M172" s="26"/>
      <c r="N172" s="19"/>
      <c r="O172" s="12"/>
    </row>
    <row r="173" spans="1:15" x14ac:dyDescent="0.35">
      <c r="A173" s="69"/>
      <c r="B173" s="78" t="s">
        <v>9</v>
      </c>
      <c r="C173" s="81"/>
      <c r="D173" s="60"/>
      <c r="E173" s="63"/>
      <c r="F173" s="60"/>
      <c r="G173" s="60"/>
      <c r="H173" s="63"/>
      <c r="I173" s="60"/>
      <c r="J173" s="60"/>
      <c r="K173" s="63"/>
      <c r="L173" s="60"/>
      <c r="M173" s="24"/>
      <c r="O173" s="5"/>
    </row>
    <row r="174" spans="1:15" x14ac:dyDescent="0.35">
      <c r="A174" s="69"/>
      <c r="B174" s="78" t="s">
        <v>19</v>
      </c>
      <c r="C174" s="81"/>
      <c r="D174" s="60">
        <f>D97</f>
        <v>159974.70000000001</v>
      </c>
      <c r="E174" s="63">
        <f>E97</f>
        <v>0</v>
      </c>
      <c r="F174" s="60">
        <f t="shared" si="41"/>
        <v>159974.70000000001</v>
      </c>
      <c r="G174" s="60">
        <f>G97</f>
        <v>275936.80000000005</v>
      </c>
      <c r="H174" s="63">
        <f>H97</f>
        <v>0</v>
      </c>
      <c r="I174" s="60">
        <f t="shared" si="43"/>
        <v>275936.80000000005</v>
      </c>
      <c r="J174" s="60">
        <f>J97</f>
        <v>1125000.0000000002</v>
      </c>
      <c r="K174" s="63">
        <f>K97</f>
        <v>0</v>
      </c>
      <c r="L174" s="60">
        <f t="shared" si="44"/>
        <v>1125000.0000000002</v>
      </c>
      <c r="M174" s="24"/>
      <c r="O174" s="5"/>
    </row>
    <row r="175" spans="1:15" x14ac:dyDescent="0.35">
      <c r="A175" s="69"/>
      <c r="B175" s="78" t="s">
        <v>11</v>
      </c>
      <c r="C175" s="79"/>
      <c r="D175" s="60">
        <f>D16+D53+D153+D145</f>
        <v>517536.80000000005</v>
      </c>
      <c r="E175" s="63">
        <f>E16+E53+E153+E145</f>
        <v>0</v>
      </c>
      <c r="F175" s="60">
        <f t="shared" si="41"/>
        <v>517536.80000000005</v>
      </c>
      <c r="G175" s="60">
        <f t="shared" ref="G175:J175" si="53">G16+G53+G153+G145</f>
        <v>848323.4</v>
      </c>
      <c r="H175" s="63">
        <f>H16+H53+H153+H145</f>
        <v>0</v>
      </c>
      <c r="I175" s="60">
        <f t="shared" si="43"/>
        <v>848323.4</v>
      </c>
      <c r="J175" s="60">
        <f t="shared" si="53"/>
        <v>392443.10000000003</v>
      </c>
      <c r="K175" s="63">
        <f>K16+K53+K153+K145</f>
        <v>0</v>
      </c>
      <c r="L175" s="60">
        <f t="shared" si="44"/>
        <v>392443.10000000003</v>
      </c>
      <c r="M175" s="24"/>
      <c r="O175" s="5"/>
    </row>
    <row r="176" spans="1:15" x14ac:dyDescent="0.35">
      <c r="A176" s="69"/>
      <c r="B176" s="78" t="s">
        <v>18</v>
      </c>
      <c r="C176" s="79"/>
      <c r="D176" s="60">
        <f>D17+D54</f>
        <v>1077469.8</v>
      </c>
      <c r="E176" s="63">
        <f>E17+E54</f>
        <v>0</v>
      </c>
      <c r="F176" s="60">
        <f t="shared" si="41"/>
        <v>1077469.8</v>
      </c>
      <c r="G176" s="60">
        <f>G17+G54</f>
        <v>115488.1</v>
      </c>
      <c r="H176" s="63">
        <f>H17+H54</f>
        <v>0</v>
      </c>
      <c r="I176" s="60">
        <f t="shared" si="43"/>
        <v>115488.1</v>
      </c>
      <c r="J176" s="60">
        <f>J17+J54</f>
        <v>114841.1</v>
      </c>
      <c r="K176" s="63">
        <f>K17+K54</f>
        <v>0</v>
      </c>
      <c r="L176" s="60">
        <f t="shared" si="44"/>
        <v>114841.1</v>
      </c>
      <c r="M176" s="24"/>
      <c r="O176" s="5"/>
    </row>
    <row r="177" spans="1:15" x14ac:dyDescent="0.35">
      <c r="A177" s="69"/>
      <c r="B177" s="80" t="s">
        <v>23</v>
      </c>
      <c r="C177" s="90"/>
      <c r="D177" s="60">
        <f>D55</f>
        <v>2440528.4</v>
      </c>
      <c r="E177" s="63">
        <f>E55</f>
        <v>0</v>
      </c>
      <c r="F177" s="60">
        <f t="shared" si="41"/>
        <v>2440528.4</v>
      </c>
      <c r="G177" s="60">
        <f>G55</f>
        <v>346343.1</v>
      </c>
      <c r="H177" s="63">
        <f>H55</f>
        <v>0</v>
      </c>
      <c r="I177" s="60">
        <f t="shared" si="43"/>
        <v>346343.1</v>
      </c>
      <c r="J177" s="60">
        <f>J55</f>
        <v>0</v>
      </c>
      <c r="K177" s="63">
        <f>K55</f>
        <v>0</v>
      </c>
      <c r="L177" s="60">
        <f t="shared" si="44"/>
        <v>0</v>
      </c>
      <c r="M177" s="24"/>
      <c r="O177" s="5"/>
    </row>
    <row r="178" spans="1:15" x14ac:dyDescent="0.35">
      <c r="A178" s="69"/>
      <c r="B178" s="80" t="s">
        <v>10</v>
      </c>
      <c r="C178" s="80"/>
      <c r="D178" s="60"/>
      <c r="E178" s="63"/>
      <c r="F178" s="60"/>
      <c r="G178" s="60"/>
      <c r="H178" s="63"/>
      <c r="I178" s="60"/>
      <c r="J178" s="60"/>
      <c r="K178" s="63"/>
      <c r="L178" s="60"/>
      <c r="M178" s="24"/>
      <c r="O178" s="5"/>
    </row>
    <row r="179" spans="1:15" x14ac:dyDescent="0.35">
      <c r="A179" s="69"/>
      <c r="B179" s="93" t="s">
        <v>13</v>
      </c>
      <c r="C179" s="93"/>
      <c r="D179" s="60">
        <f>D71+D81+D84+D87+D56+D59+D60+D62+D65+D91+D93+D155+D159+D160+D162+D163+D164+D165+D166+D167+D168+D169+D170+D171+D18+D19+D23+D24+D25+D26+D30+D35+D40+D44+D46+D48</f>
        <v>4920938.9999999991</v>
      </c>
      <c r="E179" s="63">
        <f>E71+E81+E84+E87+E56+E59+E60+E62+E65+E91+E93+E155+E159+E160+E162+E163+E164+E165+E166+E167+E168+E169+E170+E171+E18+E19+E23+E24+E25+E26+E30+E35+E40+E44+E46+E48</f>
        <v>-45441.247000000003</v>
      </c>
      <c r="F179" s="60">
        <f t="shared" si="41"/>
        <v>4875497.7529999986</v>
      </c>
      <c r="G179" s="60">
        <f t="shared" ref="G179:J179" si="54">G71+G81+G84+G87+G56+G59+G60+G62+G65+G91+G93+G155+G159+G160+G162+G163+G164+G165+G166+G167+G168+G169+G170+G171+G18+G19+G23+G24+G25+G26+G30+G35+G40+G44+G46+G48</f>
        <v>2129232</v>
      </c>
      <c r="H179" s="63">
        <f>H71+H81+H84+H87+H56+H59+H60+H62+H65+H91+H93+H155+H159+H160+H162+H163+H164+H165+H166+H167+H168+H169+H170+H171+H18+H19+H23+H24+H25+H26+H30+H35+H40+H44+H46+H48</f>
        <v>0</v>
      </c>
      <c r="I179" s="60">
        <f t="shared" si="43"/>
        <v>2129232</v>
      </c>
      <c r="J179" s="60">
        <f t="shared" si="54"/>
        <v>2099611.6</v>
      </c>
      <c r="K179" s="63">
        <f>K71+K81+K84+K87+K56+K59+K60+K62+K65+K91+K93+K155+K159+K160+K162+K163+K164+K165+K166+K167+K168+K169+K170+K171+K18+K19+K23+K24+K25+K26+K30+K35+K40+K44+K46+K48</f>
        <v>0</v>
      </c>
      <c r="L179" s="60">
        <f t="shared" si="44"/>
        <v>2099611.6</v>
      </c>
      <c r="M179" s="24"/>
      <c r="O179" s="5"/>
    </row>
    <row r="180" spans="1:15" x14ac:dyDescent="0.35">
      <c r="A180" s="69"/>
      <c r="B180" s="93" t="s">
        <v>133</v>
      </c>
      <c r="C180" s="93"/>
      <c r="D180" s="60">
        <f>D45+D47+D49</f>
        <v>0</v>
      </c>
      <c r="E180" s="63">
        <f>E45+E47+E49</f>
        <v>0</v>
      </c>
      <c r="F180" s="60">
        <f t="shared" si="41"/>
        <v>0</v>
      </c>
      <c r="G180" s="60">
        <f t="shared" ref="G180:J180" si="55">G45+G47+G49</f>
        <v>1912.2</v>
      </c>
      <c r="H180" s="63">
        <f>H45+H47+H49</f>
        <v>0</v>
      </c>
      <c r="I180" s="60">
        <f t="shared" si="43"/>
        <v>1912.2</v>
      </c>
      <c r="J180" s="60">
        <f t="shared" si="55"/>
        <v>1410.5</v>
      </c>
      <c r="K180" s="63">
        <f>K45+K47+K49</f>
        <v>0</v>
      </c>
      <c r="L180" s="60">
        <f t="shared" si="44"/>
        <v>1410.5</v>
      </c>
      <c r="M180" s="24"/>
      <c r="O180" s="5"/>
    </row>
    <row r="181" spans="1:15" x14ac:dyDescent="0.35">
      <c r="A181" s="69"/>
      <c r="B181" s="94" t="s">
        <v>3</v>
      </c>
      <c r="C181" s="90"/>
      <c r="D181" s="60">
        <f>D66+D74+D77</f>
        <v>879843.1</v>
      </c>
      <c r="E181" s="63">
        <f>E66+E74+E77</f>
        <v>100000</v>
      </c>
      <c r="F181" s="60">
        <f t="shared" si="41"/>
        <v>979843.1</v>
      </c>
      <c r="G181" s="60">
        <f>G66+G74+G77</f>
        <v>1175817.7</v>
      </c>
      <c r="H181" s="63">
        <f>H66+H74+H77</f>
        <v>0</v>
      </c>
      <c r="I181" s="60">
        <f t="shared" si="43"/>
        <v>1175817.7</v>
      </c>
      <c r="J181" s="60">
        <f>J66+J74+J77</f>
        <v>758705.8</v>
      </c>
      <c r="K181" s="63">
        <f>K66+K74+K77</f>
        <v>0</v>
      </c>
      <c r="L181" s="60">
        <f t="shared" si="44"/>
        <v>758705.8</v>
      </c>
      <c r="M181" s="24"/>
      <c r="O181" s="5"/>
    </row>
    <row r="182" spans="1:15" x14ac:dyDescent="0.35">
      <c r="A182" s="69"/>
      <c r="B182" s="80" t="s">
        <v>25</v>
      </c>
      <c r="C182" s="90"/>
      <c r="D182" s="60">
        <f>D92+D98+D99+D100+D101+D102+D106+D110+D114+D118+D122+D126+D130+D134+D138</f>
        <v>625877.70000000007</v>
      </c>
      <c r="E182" s="63">
        <f>E92+E98+E99+E100+E101+E102+E106+E110+E114+E118+E122+E126+E130+E134+E138</f>
        <v>0</v>
      </c>
      <c r="F182" s="60">
        <f t="shared" si="41"/>
        <v>625877.70000000007</v>
      </c>
      <c r="G182" s="60">
        <f>G92+G98+G99+G100+G101+G102+G106+G110+G114+G118+G122+G126+G130+G134+G138</f>
        <v>959502.10000000009</v>
      </c>
      <c r="H182" s="63">
        <f>H92+H98+H99+H100+H101+H102+H106+H110+H114+H118+H122+H126+H130+H134+H138</f>
        <v>-5289.8</v>
      </c>
      <c r="I182" s="60">
        <f t="shared" si="43"/>
        <v>954212.3</v>
      </c>
      <c r="J182" s="60">
        <f>J92+J98+J99+J100+J101+J102+J106+J110+J114+J118+J122+J126+J130+J134+J138</f>
        <v>1204454.1000000003</v>
      </c>
      <c r="K182" s="63">
        <f>K92+K98+K99+K100+K101+K102+K106+K110+K114+K118+K122+K126+K130+K134+K138</f>
        <v>0</v>
      </c>
      <c r="L182" s="60">
        <f t="shared" si="44"/>
        <v>1204454.1000000003</v>
      </c>
      <c r="M182" s="24"/>
      <c r="O182" s="5"/>
    </row>
    <row r="183" spans="1:15" x14ac:dyDescent="0.35">
      <c r="A183" s="47"/>
      <c r="B183" s="80" t="s">
        <v>95</v>
      </c>
      <c r="C183" s="90"/>
      <c r="D183" s="60">
        <f>D146</f>
        <v>142743.1</v>
      </c>
      <c r="E183" s="63">
        <f>E146</f>
        <v>0</v>
      </c>
      <c r="F183" s="60">
        <f t="shared" si="41"/>
        <v>142743.1</v>
      </c>
      <c r="G183" s="60">
        <f>G146</f>
        <v>71197.200000000012</v>
      </c>
      <c r="H183" s="63">
        <f>H146</f>
        <v>0</v>
      </c>
      <c r="I183" s="60">
        <f t="shared" si="43"/>
        <v>71197.200000000012</v>
      </c>
      <c r="J183" s="60">
        <f>J146</f>
        <v>18552.5</v>
      </c>
      <c r="K183" s="63">
        <f>K146</f>
        <v>0</v>
      </c>
      <c r="L183" s="60">
        <f t="shared" si="44"/>
        <v>18552.5</v>
      </c>
      <c r="M183" s="24"/>
    </row>
    <row r="184" spans="1:15" x14ac:dyDescent="0.35">
      <c r="A184" s="47"/>
      <c r="B184" s="91" t="s">
        <v>28</v>
      </c>
      <c r="C184" s="92"/>
      <c r="D184" s="60">
        <f>D154</f>
        <v>55213.3</v>
      </c>
      <c r="E184" s="63">
        <f>E154</f>
        <v>-17954.400000000001</v>
      </c>
      <c r="F184" s="60">
        <f t="shared" si="41"/>
        <v>37258.9</v>
      </c>
      <c r="G184" s="60">
        <f>G154</f>
        <v>0</v>
      </c>
      <c r="H184" s="63">
        <f>H154</f>
        <v>0</v>
      </c>
      <c r="I184" s="60">
        <f t="shared" si="43"/>
        <v>0</v>
      </c>
      <c r="J184" s="60">
        <f>J154</f>
        <v>0</v>
      </c>
      <c r="K184" s="63">
        <f>K154</f>
        <v>0</v>
      </c>
      <c r="L184" s="60">
        <f t="shared" si="44"/>
        <v>0</v>
      </c>
      <c r="M184" s="24"/>
    </row>
    <row r="185" spans="1:15" x14ac:dyDescent="0.35">
      <c r="A185" s="47"/>
      <c r="B185" s="90" t="s">
        <v>30</v>
      </c>
      <c r="C185" s="90"/>
      <c r="D185" s="60">
        <f>D57+D58+D61+D63+D64</f>
        <v>175887.3</v>
      </c>
      <c r="E185" s="63">
        <f>E57+E58+E61+E63+E64</f>
        <v>12263.9</v>
      </c>
      <c r="F185" s="60">
        <f t="shared" si="41"/>
        <v>188151.19999999998</v>
      </c>
      <c r="G185" s="60">
        <f>G57+G58+G61+G63+G64</f>
        <v>18556.900000000001</v>
      </c>
      <c r="H185" s="63">
        <f>H57+H58+H61+H63+H64</f>
        <v>-12263.9</v>
      </c>
      <c r="I185" s="60">
        <f t="shared" si="43"/>
        <v>6293.0000000000018</v>
      </c>
      <c r="J185" s="60">
        <f>J57+J58+J61+J63+J64</f>
        <v>0</v>
      </c>
      <c r="K185" s="63">
        <f>K57+K58+K61+K63+K64</f>
        <v>0</v>
      </c>
      <c r="L185" s="60">
        <f t="shared" si="44"/>
        <v>0</v>
      </c>
      <c r="M185" s="24"/>
    </row>
    <row r="186" spans="1:15" x14ac:dyDescent="0.35">
      <c r="D186" s="40"/>
      <c r="E186" s="52"/>
      <c r="F186" s="40"/>
      <c r="G186" s="40">
        <f t="shared" ref="G186:K186" si="56">G172-G179-G180-G181-G182-G183-G184-G185</f>
        <v>3.1286617740988731E-10</v>
      </c>
      <c r="H186" s="40">
        <f t="shared" si="56"/>
        <v>0</v>
      </c>
      <c r="I186" s="40"/>
      <c r="J186" s="40">
        <f t="shared" si="56"/>
        <v>4.6566128730773926E-10</v>
      </c>
      <c r="K186" s="40">
        <f t="shared" si="56"/>
        <v>0</v>
      </c>
      <c r="L186" s="40"/>
      <c r="M186" s="28"/>
    </row>
    <row r="187" spans="1:15" x14ac:dyDescent="0.35">
      <c r="D187" s="48"/>
      <c r="E187" s="53"/>
      <c r="F187" s="48"/>
      <c r="G187" s="48"/>
      <c r="H187" s="53"/>
      <c r="I187" s="48"/>
      <c r="J187" s="48"/>
      <c r="K187" s="53"/>
      <c r="L187" s="48"/>
      <c r="M187" s="28"/>
    </row>
    <row r="188" spans="1:15" x14ac:dyDescent="0.35">
      <c r="D188" s="48"/>
      <c r="E188" s="53"/>
      <c r="F188" s="48"/>
      <c r="G188" s="48"/>
      <c r="H188" s="53"/>
      <c r="I188" s="48"/>
      <c r="J188" s="48"/>
      <c r="K188" s="53"/>
      <c r="L188" s="48"/>
      <c r="M188" s="28"/>
    </row>
    <row r="189" spans="1:15" x14ac:dyDescent="0.35">
      <c r="D189" s="48"/>
      <c r="E189" s="53"/>
      <c r="F189" s="48"/>
      <c r="G189" s="48"/>
      <c r="H189" s="53"/>
      <c r="I189" s="48"/>
      <c r="J189" s="48"/>
      <c r="K189" s="53"/>
      <c r="L189" s="48"/>
      <c r="M189" s="28"/>
    </row>
  </sheetData>
  <sheetProtection password="CF5C" sheet="1" objects="1" scenarios="1"/>
  <autoFilter ref="A12:O187">
    <filterColumn colId="13">
      <filters blank="1"/>
    </filterColumn>
  </autoFilter>
  <mergeCells count="37">
    <mergeCell ref="I4:L4"/>
    <mergeCell ref="L11:L12"/>
    <mergeCell ref="A6:L6"/>
    <mergeCell ref="A7:L8"/>
    <mergeCell ref="E11:E12"/>
    <mergeCell ref="H11:H12"/>
    <mergeCell ref="K11:K12"/>
    <mergeCell ref="F11:F12"/>
    <mergeCell ref="I11:I12"/>
    <mergeCell ref="D11:D12"/>
    <mergeCell ref="G11:G12"/>
    <mergeCell ref="J11:J12"/>
    <mergeCell ref="B176:C176"/>
    <mergeCell ref="B185:C185"/>
    <mergeCell ref="B184:C184"/>
    <mergeCell ref="B183:C183"/>
    <mergeCell ref="B179:C179"/>
    <mergeCell ref="B182:C182"/>
    <mergeCell ref="B181:C181"/>
    <mergeCell ref="B180:C180"/>
    <mergeCell ref="B178:C178"/>
    <mergeCell ref="B177:C177"/>
    <mergeCell ref="B175:C175"/>
    <mergeCell ref="B172:C172"/>
    <mergeCell ref="B173:C173"/>
    <mergeCell ref="B174:C174"/>
    <mergeCell ref="A11:A12"/>
    <mergeCell ref="B11:B12"/>
    <mergeCell ref="C11:C12"/>
    <mergeCell ref="B154:B155"/>
    <mergeCell ref="A154:A155"/>
    <mergeCell ref="B44:B45"/>
    <mergeCell ref="A44:A45"/>
    <mergeCell ref="B46:B47"/>
    <mergeCell ref="A46:A47"/>
    <mergeCell ref="B48:B49"/>
    <mergeCell ref="A48:A49"/>
  </mergeCells>
  <pageMargins left="0.78740157480314965" right="0.15748031496062992" top="0.39" bottom="0.39370078740157483" header="0.51181102362204722" footer="0.11811023622047245"/>
  <pageSetup paperSize="9" scale="58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2022-12-21T05:45:59Z</cp:lastPrinted>
  <dcterms:created xsi:type="dcterms:W3CDTF">2014-02-04T08:37:28Z</dcterms:created>
  <dcterms:modified xsi:type="dcterms:W3CDTF">2022-12-21T05:46:07Z</dcterms:modified>
</cp:coreProperties>
</file>