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1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E52" i="7" l="1"/>
  <c r="E50" i="7"/>
  <c r="D52" i="7"/>
  <c r="D50" i="7"/>
  <c r="C52" i="7"/>
  <c r="C50" i="7"/>
  <c r="E32" i="7" l="1"/>
  <c r="D32" i="7"/>
  <c r="C32" i="7"/>
  <c r="C39" i="7"/>
  <c r="C41" i="7"/>
  <c r="E44" i="7" l="1"/>
  <c r="D44" i="7"/>
  <c r="C44" i="7"/>
  <c r="D51" i="7" l="1"/>
  <c r="E51" i="7"/>
  <c r="C51" i="7"/>
  <c r="C48" i="7" l="1"/>
  <c r="C47" i="7" s="1"/>
  <c r="E19" i="7" l="1"/>
  <c r="D19" i="7"/>
  <c r="C19" i="7"/>
  <c r="D22" i="7" l="1"/>
  <c r="E22" i="7"/>
  <c r="C22" i="7"/>
  <c r="E48" i="7" l="1"/>
  <c r="E47" i="7" s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4" i="7" s="1"/>
  <c r="E17" i="7"/>
  <c r="E54" i="7" s="1"/>
  <c r="C17" i="7"/>
  <c r="C54" i="7" s="1"/>
</calcChain>
</file>

<file path=xl/sharedStrings.xml><?xml version="1.0" encoding="utf-8"?>
<sst xmlns="http://schemas.openxmlformats.org/spreadsheetml/2006/main" count="92" uniqueCount="89">
  <si>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</si>
  <si>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</si>
  <si>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</si>
  <si>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</si>
  <si>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</si>
  <si>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</si>
  <si>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</si>
  <si>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</si>
  <si>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</si>
  <si>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</si>
  <si>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</si>
  <si>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</si>
  <si>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</si>
  <si>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</si>
  <si>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</si>
  <si>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</si>
  <si>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</si>
  <si>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</si>
  <si>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</si>
  <si>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</si>
  <si>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</si>
  <si>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</si>
  <si>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</si>
  <si>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</si>
  <si>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</si>
  <si>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</si>
  <si>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</si>
  <si>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</si>
  <si>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</si>
  <si>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</si>
  <si>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</si>
  <si>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</si>
  <si>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</si>
  <si>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</si>
  <si>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</si>
  <si>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</si>
  <si>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</si>
  <si>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</si>
  <si>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</si>
  <si>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</si>
  <si>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</si>
  <si>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</si>
  <si>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</si>
  <si>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</si>
  <si>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</si>
  <si>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</si>
  <si>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</si>
  <si>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</si>
  <si>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</si>
  <si>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</si>
  <si>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</si>
  <si>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</si>
  <si>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</si>
  <si>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</si>
  <si>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</si>
  <si>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</si>
  <si>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</si>
  <si>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</si>
  <si>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</si>
  <si>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</si>
  <si>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</si>
  <si>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</si>
  <si>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</si>
  <si>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</si>
  <si>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</si>
  <si>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</si>
  <si>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</si>
  <si>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</si>
  <si>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</si>
  <si>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</si>
  <si>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</si>
  <si>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</si>
  <si>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</si>
  <si>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</si>
  <si>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</si>
  <si>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</si>
  <si>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</si>
  <si>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</si>
  <si>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</si>
  <si>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</si>
  <si>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</si>
  <si>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</si>
  <si>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</si>
  <si>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</si>
  <si>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</si>
  <si>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</si>
  <si>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</si>
  <si>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</si>
  <si>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от 28.03.2023 №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</si>
</sst>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="85" zoomScaleNormal="85" workbookViewId="0">
      <selection activeCell="B3" sqref="B3"/>
    </sheetView>
  </sheetViews>
  <sheetFormatPr defaultColWidth="9.109375" defaultRowHeight="18" x14ac:dyDescent="0.35"/>
  <cols>
    <col min="1" max="1" width="28.44140625" style="5" customWidth="1"/>
    <col min="2" max="2" width="90.33203125" style="5" customWidth="1"/>
    <col min="3" max="3" width="20.5546875" style="5" customWidth="1"/>
    <col min="4" max="4" width="20" style="5" customWidth="1"/>
    <col min="5" max="5" width="18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5" t="s">
        <v>88</v>
      </c>
      <c r="E4" s="15"/>
    </row>
    <row r="5" spans="1:5" x14ac:dyDescent="0.35">
      <c r="E5" s="13"/>
    </row>
    <row r="6" spans="1:5" x14ac:dyDescent="0.35">
      <c r="D6" s="15" t="s">
        <v>72</v>
      </c>
      <c r="E6" s="15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5" t="s">
        <v>85</v>
      </c>
      <c r="E9" s="15"/>
    </row>
    <row r="10" spans="1:5" x14ac:dyDescent="0.35">
      <c r="E10" s="2"/>
    </row>
    <row r="11" spans="1:5" x14ac:dyDescent="0.35">
      <c r="A11" s="16" t="s">
        <v>75</v>
      </c>
      <c r="B11" s="16"/>
      <c r="C11" s="16"/>
      <c r="D11" s="16"/>
      <c r="E11" s="16"/>
    </row>
    <row r="12" spans="1:5" x14ac:dyDescent="0.35">
      <c r="A12" s="16" t="s">
        <v>76</v>
      </c>
      <c r="B12" s="16"/>
      <c r="C12" s="16"/>
      <c r="D12" s="16"/>
      <c r="E12" s="16"/>
    </row>
    <row r="13" spans="1:5" x14ac:dyDescent="0.35">
      <c r="A13" s="16" t="s">
        <v>81</v>
      </c>
      <c r="B13" s="16"/>
      <c r="C13" s="16"/>
      <c r="D13" s="16"/>
      <c r="E13" s="16"/>
    </row>
    <row r="14" spans="1:5" x14ac:dyDescent="0.35">
      <c r="A14" s="14"/>
      <c r="B14" s="14"/>
      <c r="C14" s="14"/>
      <c r="D14" s="14"/>
      <c r="E14" s="14"/>
    </row>
    <row r="15" spans="1:5" x14ac:dyDescent="0.35">
      <c r="E15" s="4" t="s">
        <v>80</v>
      </c>
    </row>
    <row r="16" spans="1:5" ht="54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26226995.927999996</v>
      </c>
      <c r="D17" s="9">
        <f>D18+D20+D22+D26+D29+D30+D36+D37+D40+D44+D45</f>
        <v>27499120.080000002</v>
      </c>
      <c r="E17" s="9">
        <f>E18+E20+E22+E26+E29+E30+E36+E37+E40+E44+E45</f>
        <v>29044901.628999997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36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36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ht="36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36" x14ac:dyDescent="0.35">
      <c r="A30" s="7" t="s">
        <v>24</v>
      </c>
      <c r="B30" s="8" t="s">
        <v>25</v>
      </c>
      <c r="C30" s="9">
        <f>SUM(C31:C35)</f>
        <v>985620.21899999992</v>
      </c>
      <c r="D30" s="9">
        <f t="shared" ref="D30:E30" si="3">SUM(D31:D35)</f>
        <v>947034.48</v>
      </c>
      <c r="E30" s="9">
        <f t="shared" si="3"/>
        <v>960671.62900000007</v>
      </c>
    </row>
    <row r="31" spans="1:5" ht="72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90" x14ac:dyDescent="0.35">
      <c r="A32" s="7" t="s">
        <v>28</v>
      </c>
      <c r="B32" s="10" t="s">
        <v>29</v>
      </c>
      <c r="C32" s="9">
        <f>855853.4+25225.6-8428.8+9204.6+2894.019</f>
        <v>884748.8189999999</v>
      </c>
      <c r="D32" s="9">
        <f>855506.1+26420.7-8766+3009.78</f>
        <v>876170.58</v>
      </c>
      <c r="E32" s="9">
        <f>870974.3+26420.7-9120+3131.329</f>
        <v>891406.32900000003</v>
      </c>
    </row>
    <row r="33" spans="1:5" ht="36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x14ac:dyDescent="0.35">
      <c r="A34" s="7" t="s">
        <v>32</v>
      </c>
      <c r="B34" s="8" t="s">
        <v>33</v>
      </c>
      <c r="C34" s="9">
        <v>42524.800000000003</v>
      </c>
      <c r="D34" s="9">
        <v>6729.5</v>
      </c>
      <c r="E34" s="9">
        <v>7102</v>
      </c>
    </row>
    <row r="35" spans="1:5" ht="72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4546581.7089999989</v>
      </c>
      <c r="D37" s="9">
        <f t="shared" ref="D37:E37" si="4">SUM(D38:D39)</f>
        <v>4403020.5999999996</v>
      </c>
      <c r="E37" s="9">
        <f t="shared" si="4"/>
        <v>4403020.5999999996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</f>
        <v>4545901.2089999989</v>
      </c>
      <c r="D39" s="9">
        <v>4402340.0999999996</v>
      </c>
      <c r="E39" s="9">
        <v>4402340.0999999996</v>
      </c>
    </row>
    <row r="40" spans="1:5" ht="36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72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36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72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</f>
        <v>22541358.616</v>
      </c>
      <c r="D47" s="9">
        <f t="shared" ref="D47:E47" si="7">D48+D53</f>
        <v>17342945.059999999</v>
      </c>
      <c r="E47" s="9">
        <f t="shared" si="7"/>
        <v>16442759.963</v>
      </c>
    </row>
    <row r="48" spans="1:5" ht="36" x14ac:dyDescent="0.35">
      <c r="A48" s="7" t="s">
        <v>60</v>
      </c>
      <c r="B48" s="8" t="s">
        <v>61</v>
      </c>
      <c r="C48" s="9">
        <f>SUM(C49:C52)</f>
        <v>22533351.745999999</v>
      </c>
      <c r="D48" s="9">
        <f t="shared" ref="D48:E48" si="8">SUM(D49:D52)</f>
        <v>17342945.059999999</v>
      </c>
      <c r="E48" s="9">
        <f t="shared" si="8"/>
        <v>16442759.963</v>
      </c>
    </row>
    <row r="49" spans="1:5" x14ac:dyDescent="0.35">
      <c r="A49" s="7" t="s">
        <v>62</v>
      </c>
      <c r="B49" s="8" t="s">
        <v>63</v>
      </c>
      <c r="C49" s="9">
        <v>384548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</f>
        <v>5562171.5460000001</v>
      </c>
      <c r="D50" s="9">
        <f>2203531.9+221430.86</f>
        <v>2424962.7599999998</v>
      </c>
      <c r="E50" s="9">
        <f>2391516.2+36729.063</f>
        <v>2428245.2630000003</v>
      </c>
    </row>
    <row r="51" spans="1:5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</f>
        <v>4854958.3</v>
      </c>
      <c r="D52" s="9">
        <f>2766251.5</f>
        <v>2766251.5</v>
      </c>
      <c r="E52" s="9">
        <f>1912881.2</f>
        <v>1912881.2</v>
      </c>
    </row>
    <row r="53" spans="1:5" ht="72" x14ac:dyDescent="0.35">
      <c r="A53" s="11" t="s">
        <v>86</v>
      </c>
      <c r="B53" s="12" t="s">
        <v>87</v>
      </c>
      <c r="C53" s="9">
        <v>8006.87</v>
      </c>
      <c r="D53" s="9"/>
      <c r="E53" s="9"/>
    </row>
    <row r="54" spans="1:5" x14ac:dyDescent="0.35">
      <c r="A54" s="17" t="s">
        <v>79</v>
      </c>
      <c r="B54" s="18"/>
      <c r="C54" s="9">
        <f>C17+C47</f>
        <v>48768354.544</v>
      </c>
      <c r="D54" s="9">
        <f>D17+D47</f>
        <v>44842065.140000001</v>
      </c>
      <c r="E54" s="9">
        <f>E17+E47</f>
        <v>45487661.591999993</v>
      </c>
    </row>
  </sheetData>
  <sheetProtection password="CF5C" sheet="1" objects="1" scenarios="1"/>
  <mergeCells count="7">
    <mergeCell ref="D4:E4"/>
    <mergeCell ref="A11:E11"/>
    <mergeCell ref="A12:E12"/>
    <mergeCell ref="A13:E13"/>
    <mergeCell ref="A54:B54"/>
    <mergeCell ref="D6:E6"/>
    <mergeCell ref="D9:E9"/>
  </mergeCells>
  <pageMargins left="0.7" right="0.17" top="0.36" bottom="0.17" header="0.74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2023-03-03T12:06:28Z</cp:lastPrinted>
  <dcterms:created xsi:type="dcterms:W3CDTF">2021-10-15T09:45:43Z</dcterms:created>
  <dcterms:modified xsi:type="dcterms:W3CDTF">2023-03-28T09:29:21Z</dcterms:modified>
</cp:coreProperties>
</file>