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3 год\5. апрель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'2023-2025'!$A$14:$AS$217</definedName>
    <definedName name="_xlnm.Print_Titles" localSheetId="0">'2023-2025'!$13:$14</definedName>
    <definedName name="_xlnm.Print_Area" localSheetId="0">'2023-2025'!$A$1:$AP$215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4" i="1" l="1"/>
  <c r="O114" i="1" l="1"/>
  <c r="O19" i="1"/>
  <c r="AO114" i="1" l="1"/>
  <c r="AB114" i="1"/>
  <c r="O73" i="1"/>
  <c r="AP164" i="1" l="1"/>
  <c r="AC164" i="1"/>
  <c r="P164" i="1"/>
  <c r="AO19" i="1" l="1"/>
  <c r="AB19" i="1"/>
  <c r="AP50" i="1"/>
  <c r="AC50" i="1"/>
  <c r="P50" i="1"/>
  <c r="AO46" i="1"/>
  <c r="AB46" i="1"/>
  <c r="O46" i="1"/>
  <c r="P163" i="1" l="1"/>
  <c r="AC163" i="1"/>
  <c r="AP162" i="1"/>
  <c r="AP163" i="1"/>
  <c r="P162" i="1"/>
  <c r="AC162" i="1"/>
  <c r="AO215" i="1"/>
  <c r="AO214" i="1"/>
  <c r="AO210" i="1"/>
  <c r="AO200" i="1"/>
  <c r="AO187" i="1"/>
  <c r="AO180" i="1"/>
  <c r="AO175" i="1" s="1"/>
  <c r="AO178" i="1"/>
  <c r="AO177" i="1"/>
  <c r="AO173" i="1"/>
  <c r="AO169" i="1"/>
  <c r="AO165" i="1" s="1"/>
  <c r="AO168" i="1"/>
  <c r="AO167" i="1"/>
  <c r="AO156" i="1"/>
  <c r="AO152" i="1"/>
  <c r="AO148" i="1"/>
  <c r="AO144" i="1"/>
  <c r="AO140" i="1"/>
  <c r="AO136" i="1"/>
  <c r="AO132" i="1"/>
  <c r="AO128" i="1"/>
  <c r="AO124" i="1"/>
  <c r="AO120" i="1"/>
  <c r="AO115" i="1"/>
  <c r="AO204" i="1" s="1"/>
  <c r="AO107" i="1"/>
  <c r="AO103" i="1"/>
  <c r="AO100" i="1"/>
  <c r="AO97" i="1"/>
  <c r="AO93" i="1"/>
  <c r="AO90" i="1"/>
  <c r="AO87" i="1"/>
  <c r="AO82" i="1"/>
  <c r="AO71" i="1"/>
  <c r="AO67" i="1"/>
  <c r="AO207" i="1" s="1"/>
  <c r="AO66" i="1"/>
  <c r="AO65" i="1"/>
  <c r="AO64" i="1"/>
  <c r="AO42" i="1"/>
  <c r="AO37" i="1"/>
  <c r="AO32" i="1"/>
  <c r="AO28" i="1"/>
  <c r="AO21" i="1"/>
  <c r="AO18" i="1"/>
  <c r="AO17" i="1"/>
  <c r="AB215" i="1"/>
  <c r="AB214" i="1"/>
  <c r="AB210" i="1"/>
  <c r="AB200" i="1"/>
  <c r="AB187" i="1"/>
  <c r="AB180" i="1"/>
  <c r="AB175" i="1" s="1"/>
  <c r="AB178" i="1"/>
  <c r="AB177" i="1"/>
  <c r="AB173" i="1"/>
  <c r="AB169" i="1"/>
  <c r="AB165" i="1" s="1"/>
  <c r="AB168" i="1"/>
  <c r="AB167" i="1"/>
  <c r="AB156" i="1"/>
  <c r="AB152" i="1"/>
  <c r="AB148" i="1"/>
  <c r="AB144" i="1"/>
  <c r="AB140" i="1"/>
  <c r="AB136" i="1"/>
  <c r="AB132" i="1"/>
  <c r="AB128" i="1"/>
  <c r="AB124" i="1"/>
  <c r="AB120" i="1"/>
  <c r="AB115" i="1"/>
  <c r="AB204" i="1" s="1"/>
  <c r="AB107" i="1"/>
  <c r="AB103" i="1"/>
  <c r="AB100" i="1"/>
  <c r="AB97" i="1"/>
  <c r="AB93" i="1"/>
  <c r="AB90" i="1"/>
  <c r="AB87" i="1"/>
  <c r="AB82" i="1"/>
  <c r="AB71" i="1"/>
  <c r="AB67" i="1"/>
  <c r="AB207" i="1" s="1"/>
  <c r="AB66" i="1"/>
  <c r="AB65" i="1"/>
  <c r="AB64" i="1"/>
  <c r="AB42" i="1"/>
  <c r="AB37" i="1"/>
  <c r="AB32" i="1"/>
  <c r="AB28" i="1"/>
  <c r="AB21" i="1"/>
  <c r="AB18" i="1"/>
  <c r="AB17" i="1"/>
  <c r="O215" i="1"/>
  <c r="O214" i="1"/>
  <c r="O210" i="1"/>
  <c r="O200" i="1"/>
  <c r="O187" i="1"/>
  <c r="O180" i="1"/>
  <c r="O175" i="1" s="1"/>
  <c r="O178" i="1"/>
  <c r="O177" i="1"/>
  <c r="O173" i="1"/>
  <c r="O169" i="1"/>
  <c r="O165" i="1" s="1"/>
  <c r="O168" i="1"/>
  <c r="O167" i="1"/>
  <c r="O156" i="1"/>
  <c r="O152" i="1"/>
  <c r="O148" i="1"/>
  <c r="O144" i="1"/>
  <c r="O140" i="1"/>
  <c r="O136" i="1"/>
  <c r="O132" i="1"/>
  <c r="O128" i="1"/>
  <c r="O124" i="1"/>
  <c r="O120" i="1"/>
  <c r="O115" i="1"/>
  <c r="O204" i="1" s="1"/>
  <c r="O107" i="1"/>
  <c r="O103" i="1"/>
  <c r="O100" i="1"/>
  <c r="O97" i="1"/>
  <c r="O93" i="1"/>
  <c r="O90" i="1"/>
  <c r="O87" i="1"/>
  <c r="O82" i="1"/>
  <c r="O71" i="1"/>
  <c r="O67" i="1"/>
  <c r="O207" i="1" s="1"/>
  <c r="O66" i="1"/>
  <c r="O65" i="1"/>
  <c r="O64" i="1"/>
  <c r="O42" i="1"/>
  <c r="O37" i="1"/>
  <c r="O32" i="1"/>
  <c r="O28" i="1"/>
  <c r="O21" i="1"/>
  <c r="O18" i="1"/>
  <c r="O17" i="1"/>
  <c r="O112" i="1" l="1"/>
  <c r="AO212" i="1"/>
  <c r="AB212" i="1"/>
  <c r="O212" i="1"/>
  <c r="AO112" i="1"/>
  <c r="AB112" i="1"/>
  <c r="AO205" i="1"/>
  <c r="O205" i="1"/>
  <c r="AB62" i="1"/>
  <c r="O15" i="1"/>
  <c r="AO211" i="1"/>
  <c r="AB205" i="1"/>
  <c r="AO62" i="1"/>
  <c r="AO206" i="1"/>
  <c r="O211" i="1"/>
  <c r="AB211" i="1"/>
  <c r="O62" i="1"/>
  <c r="AO15" i="1"/>
  <c r="AO209" i="1"/>
  <c r="AO213" i="1"/>
  <c r="AB15" i="1"/>
  <c r="AB206" i="1"/>
  <c r="AB209" i="1"/>
  <c r="AB213" i="1"/>
  <c r="O206" i="1"/>
  <c r="O209" i="1"/>
  <c r="O213" i="1"/>
  <c r="AM19" i="1"/>
  <c r="AM18" i="1"/>
  <c r="AM17" i="1"/>
  <c r="Z19" i="1"/>
  <c r="Z18" i="1"/>
  <c r="Z17" i="1"/>
  <c r="M18" i="1"/>
  <c r="M17" i="1"/>
  <c r="AN48" i="1"/>
  <c r="AP48" i="1" s="1"/>
  <c r="AN49" i="1"/>
  <c r="AP49" i="1" s="1"/>
  <c r="AA48" i="1"/>
  <c r="AC48" i="1" s="1"/>
  <c r="AA49" i="1"/>
  <c r="AC49" i="1" s="1"/>
  <c r="N46" i="1"/>
  <c r="P46" i="1" s="1"/>
  <c r="N48" i="1"/>
  <c r="P48" i="1" s="1"/>
  <c r="N49" i="1"/>
  <c r="P49" i="1" s="1"/>
  <c r="AM46" i="1"/>
  <c r="AN46" i="1" s="1"/>
  <c r="AP46" i="1" s="1"/>
  <c r="Z46" i="1"/>
  <c r="AA46" i="1" s="1"/>
  <c r="AC46" i="1" s="1"/>
  <c r="AO202" i="1" l="1"/>
  <c r="AO216" i="1" s="1"/>
  <c r="AB202" i="1"/>
  <c r="AB216" i="1" s="1"/>
  <c r="O202" i="1"/>
  <c r="N60" i="1"/>
  <c r="P60" i="1" s="1"/>
  <c r="N61" i="1"/>
  <c r="P61" i="1" s="1"/>
  <c r="M58" i="1"/>
  <c r="N58" i="1" s="1"/>
  <c r="P58" i="1" s="1"/>
  <c r="AM58" i="1"/>
  <c r="AN58" i="1" s="1"/>
  <c r="AP58" i="1" s="1"/>
  <c r="Z58" i="1"/>
  <c r="AA58" i="1" s="1"/>
  <c r="AC58" i="1" s="1"/>
  <c r="AN60" i="1"/>
  <c r="AP60" i="1" s="1"/>
  <c r="AN61" i="1"/>
  <c r="AP61" i="1" s="1"/>
  <c r="AA60" i="1"/>
  <c r="AC60" i="1" s="1"/>
  <c r="AA61" i="1"/>
  <c r="AC61" i="1" s="1"/>
  <c r="O216" i="1" l="1"/>
  <c r="AM215" i="1"/>
  <c r="AM214" i="1"/>
  <c r="AM210" i="1"/>
  <c r="AM200" i="1"/>
  <c r="AM187" i="1"/>
  <c r="AM180" i="1"/>
  <c r="AM175" i="1" s="1"/>
  <c r="AM178" i="1"/>
  <c r="AM177" i="1"/>
  <c r="AM173" i="1"/>
  <c r="AM169" i="1"/>
  <c r="AM165" i="1" s="1"/>
  <c r="AM168" i="1"/>
  <c r="AM167" i="1"/>
  <c r="AM156" i="1"/>
  <c r="AM152" i="1"/>
  <c r="AM148" i="1"/>
  <c r="AM144" i="1"/>
  <c r="AM140" i="1"/>
  <c r="AM136" i="1"/>
  <c r="AM132" i="1"/>
  <c r="AM128" i="1"/>
  <c r="AM124" i="1"/>
  <c r="AM120" i="1"/>
  <c r="AM115" i="1"/>
  <c r="AM204" i="1" s="1"/>
  <c r="AM114" i="1"/>
  <c r="AM107" i="1"/>
  <c r="AM103" i="1"/>
  <c r="AM100" i="1"/>
  <c r="AM97" i="1"/>
  <c r="AM93" i="1"/>
  <c r="AM90" i="1"/>
  <c r="AM87" i="1"/>
  <c r="AM82" i="1"/>
  <c r="AM71" i="1"/>
  <c r="AM67" i="1"/>
  <c r="AM207" i="1" s="1"/>
  <c r="AM66" i="1"/>
  <c r="AM206" i="1" s="1"/>
  <c r="AM65" i="1"/>
  <c r="AM64" i="1"/>
  <c r="AM42" i="1"/>
  <c r="AM37" i="1"/>
  <c r="AM32" i="1"/>
  <c r="AM28" i="1"/>
  <c r="AM21" i="1"/>
  <c r="Z215" i="1"/>
  <c r="Z214" i="1"/>
  <c r="Z210" i="1"/>
  <c r="Z200" i="1"/>
  <c r="Z187" i="1"/>
  <c r="Z180" i="1"/>
  <c r="Z175" i="1" s="1"/>
  <c r="Z178" i="1"/>
  <c r="Z177" i="1"/>
  <c r="Z173" i="1"/>
  <c r="Z169" i="1"/>
  <c r="Z165" i="1" s="1"/>
  <c r="Z168" i="1"/>
  <c r="Z167" i="1"/>
  <c r="Z156" i="1"/>
  <c r="Z152" i="1"/>
  <c r="Z148" i="1"/>
  <c r="Z144" i="1"/>
  <c r="Z140" i="1"/>
  <c r="Z136" i="1"/>
  <c r="Z132" i="1"/>
  <c r="Z128" i="1"/>
  <c r="Z124" i="1"/>
  <c r="Z120" i="1"/>
  <c r="Z115" i="1"/>
  <c r="Z204" i="1" s="1"/>
  <c r="Z114" i="1"/>
  <c r="Z107" i="1"/>
  <c r="Z103" i="1"/>
  <c r="Z100" i="1"/>
  <c r="Z97" i="1"/>
  <c r="Z93" i="1"/>
  <c r="Z90" i="1"/>
  <c r="Z87" i="1"/>
  <c r="Z82" i="1"/>
  <c r="Z71" i="1"/>
  <c r="Z67" i="1"/>
  <c r="Z207" i="1" s="1"/>
  <c r="Z66" i="1"/>
  <c r="Z206" i="1" s="1"/>
  <c r="Z65" i="1"/>
  <c r="Z64" i="1"/>
  <c r="Z42" i="1"/>
  <c r="Z37" i="1"/>
  <c r="Z32" i="1"/>
  <c r="Z28" i="1"/>
  <c r="Z21" i="1"/>
  <c r="M215" i="1"/>
  <c r="M214" i="1"/>
  <c r="M210" i="1"/>
  <c r="M200" i="1"/>
  <c r="M187" i="1"/>
  <c r="M180" i="1"/>
  <c r="M175" i="1" s="1"/>
  <c r="M178" i="1"/>
  <c r="M177" i="1"/>
  <c r="M173" i="1"/>
  <c r="M169" i="1"/>
  <c r="M165" i="1" s="1"/>
  <c r="M168" i="1"/>
  <c r="M167" i="1"/>
  <c r="M156" i="1"/>
  <c r="M152" i="1"/>
  <c r="M148" i="1"/>
  <c r="M144" i="1"/>
  <c r="M140" i="1"/>
  <c r="M136" i="1"/>
  <c r="M132" i="1"/>
  <c r="M128" i="1"/>
  <c r="M124" i="1"/>
  <c r="M120" i="1"/>
  <c r="M115" i="1"/>
  <c r="M204" i="1" s="1"/>
  <c r="M114" i="1"/>
  <c r="M107" i="1"/>
  <c r="M103" i="1"/>
  <c r="M100" i="1"/>
  <c r="M97" i="1"/>
  <c r="M93" i="1"/>
  <c r="M90" i="1"/>
  <c r="M87" i="1"/>
  <c r="M82" i="1"/>
  <c r="M71" i="1"/>
  <c r="M67" i="1"/>
  <c r="M207" i="1" s="1"/>
  <c r="M66" i="1"/>
  <c r="M65" i="1"/>
  <c r="M64" i="1"/>
  <c r="M42" i="1"/>
  <c r="M37" i="1"/>
  <c r="M32" i="1"/>
  <c r="M28" i="1"/>
  <c r="M21" i="1"/>
  <c r="M19" i="1"/>
  <c r="M206" i="1" s="1"/>
  <c r="M15" i="1" l="1"/>
  <c r="AM205" i="1"/>
  <c r="Z209" i="1"/>
  <c r="AM15" i="1"/>
  <c r="AM62" i="1"/>
  <c r="AM209" i="1"/>
  <c r="AM112" i="1"/>
  <c r="M209" i="1"/>
  <c r="Z15" i="1"/>
  <c r="Z205" i="1"/>
  <c r="M205" i="1"/>
  <c r="AM212" i="1"/>
  <c r="Z212" i="1"/>
  <c r="AM211" i="1"/>
  <c r="M212" i="1"/>
  <c r="Z112" i="1"/>
  <c r="M211" i="1"/>
  <c r="M112" i="1"/>
  <c r="Z211" i="1"/>
  <c r="AM213" i="1"/>
  <c r="Z62" i="1"/>
  <c r="Z213" i="1"/>
  <c r="M62" i="1"/>
  <c r="M202" i="1" s="1"/>
  <c r="M213" i="1"/>
  <c r="AK177" i="1"/>
  <c r="X177" i="1"/>
  <c r="K177" i="1"/>
  <c r="I177" i="1"/>
  <c r="AM202" i="1" l="1"/>
  <c r="AM216" i="1" s="1"/>
  <c r="Z202" i="1"/>
  <c r="Z216" i="1" s="1"/>
  <c r="M216" i="1"/>
  <c r="K84" i="1"/>
  <c r="AK215" i="1" l="1"/>
  <c r="AK214" i="1"/>
  <c r="AK210" i="1"/>
  <c r="AK200" i="1"/>
  <c r="AK187" i="1"/>
  <c r="AK180" i="1"/>
  <c r="AK178" i="1"/>
  <c r="AK173" i="1"/>
  <c r="AK169" i="1"/>
  <c r="AK213" i="1" s="1"/>
  <c r="AK168" i="1"/>
  <c r="AK167" i="1"/>
  <c r="AK156" i="1"/>
  <c r="AK152" i="1"/>
  <c r="AK148" i="1"/>
  <c r="AK144" i="1"/>
  <c r="AK140" i="1"/>
  <c r="AK136" i="1"/>
  <c r="AK132" i="1"/>
  <c r="AK128" i="1"/>
  <c r="AK124" i="1"/>
  <c r="AK120" i="1"/>
  <c r="AK115" i="1"/>
  <c r="AK114" i="1"/>
  <c r="AK107" i="1"/>
  <c r="AK103" i="1"/>
  <c r="AK100" i="1"/>
  <c r="AK97" i="1"/>
  <c r="AK93" i="1"/>
  <c r="AK90" i="1"/>
  <c r="AK87" i="1"/>
  <c r="AK82" i="1"/>
  <c r="AK71" i="1"/>
  <c r="AK67" i="1"/>
  <c r="AK207" i="1" s="1"/>
  <c r="AK66" i="1"/>
  <c r="AK65" i="1"/>
  <c r="AK64" i="1"/>
  <c r="AK42" i="1"/>
  <c r="AK37" i="1"/>
  <c r="AK32" i="1"/>
  <c r="AK28" i="1"/>
  <c r="AK21" i="1"/>
  <c r="AK19" i="1"/>
  <c r="AK18" i="1"/>
  <c r="AK17" i="1"/>
  <c r="X215" i="1"/>
  <c r="X214" i="1"/>
  <c r="X210" i="1"/>
  <c r="X200" i="1"/>
  <c r="X187" i="1"/>
  <c r="X180" i="1"/>
  <c r="X178" i="1"/>
  <c r="X173" i="1"/>
  <c r="X169" i="1"/>
  <c r="X165" i="1" s="1"/>
  <c r="X168" i="1"/>
  <c r="X167" i="1"/>
  <c r="X156" i="1"/>
  <c r="X152" i="1"/>
  <c r="X148" i="1"/>
  <c r="X144" i="1"/>
  <c r="X140" i="1"/>
  <c r="X136" i="1"/>
  <c r="X132" i="1"/>
  <c r="X128" i="1"/>
  <c r="X124" i="1"/>
  <c r="X120" i="1"/>
  <c r="X115" i="1"/>
  <c r="X114" i="1"/>
  <c r="X107" i="1"/>
  <c r="X103" i="1"/>
  <c r="X100" i="1"/>
  <c r="X97" i="1"/>
  <c r="X93" i="1"/>
  <c r="X90" i="1"/>
  <c r="X87" i="1"/>
  <c r="X82" i="1"/>
  <c r="X71" i="1"/>
  <c r="X67" i="1"/>
  <c r="X207" i="1" s="1"/>
  <c r="X66" i="1"/>
  <c r="X65" i="1"/>
  <c r="X64" i="1"/>
  <c r="X42" i="1"/>
  <c r="X37" i="1"/>
  <c r="X32" i="1"/>
  <c r="X28" i="1"/>
  <c r="X21" i="1"/>
  <c r="X19" i="1"/>
  <c r="X18" i="1"/>
  <c r="X17" i="1"/>
  <c r="K215" i="1"/>
  <c r="K214" i="1"/>
  <c r="K210" i="1"/>
  <c r="K200" i="1"/>
  <c r="K187" i="1"/>
  <c r="K180" i="1"/>
  <c r="K178" i="1"/>
  <c r="K173" i="1"/>
  <c r="K169" i="1"/>
  <c r="K165" i="1" s="1"/>
  <c r="K168" i="1"/>
  <c r="K167" i="1"/>
  <c r="K156" i="1"/>
  <c r="K152" i="1"/>
  <c r="K148" i="1"/>
  <c r="K144" i="1"/>
  <c r="K140" i="1"/>
  <c r="K136" i="1"/>
  <c r="K132" i="1"/>
  <c r="K128" i="1"/>
  <c r="K124" i="1"/>
  <c r="K120" i="1"/>
  <c r="K115" i="1"/>
  <c r="K204" i="1" s="1"/>
  <c r="K114" i="1"/>
  <c r="K107" i="1"/>
  <c r="K103" i="1"/>
  <c r="K100" i="1"/>
  <c r="K97" i="1"/>
  <c r="K93" i="1"/>
  <c r="K90" i="1"/>
  <c r="K87" i="1"/>
  <c r="K82" i="1"/>
  <c r="K71" i="1"/>
  <c r="K67" i="1"/>
  <c r="K207" i="1" s="1"/>
  <c r="K66" i="1"/>
  <c r="K65" i="1"/>
  <c r="K64" i="1"/>
  <c r="K42" i="1"/>
  <c r="K37" i="1"/>
  <c r="K32" i="1"/>
  <c r="K28" i="1"/>
  <c r="K21" i="1"/>
  <c r="K19" i="1"/>
  <c r="K18" i="1"/>
  <c r="K17" i="1"/>
  <c r="AK211" i="1" l="1"/>
  <c r="K211" i="1"/>
  <c r="X211" i="1"/>
  <c r="X15" i="1"/>
  <c r="K15" i="1"/>
  <c r="AK212" i="1"/>
  <c r="K212" i="1"/>
  <c r="X212" i="1"/>
  <c r="X112" i="1"/>
  <c r="AK62" i="1"/>
  <c r="AK15" i="1"/>
  <c r="AK204" i="1"/>
  <c r="X62" i="1"/>
  <c r="K62" i="1"/>
  <c r="AK206" i="1"/>
  <c r="AK209" i="1"/>
  <c r="AK112" i="1"/>
  <c r="AK165" i="1"/>
  <c r="AK205" i="1"/>
  <c r="AK175" i="1"/>
  <c r="X204" i="1"/>
  <c r="X206" i="1"/>
  <c r="X209" i="1"/>
  <c r="X213" i="1"/>
  <c r="X205" i="1"/>
  <c r="X175" i="1"/>
  <c r="K206" i="1"/>
  <c r="K209" i="1"/>
  <c r="K213" i="1"/>
  <c r="K112" i="1"/>
  <c r="K205" i="1"/>
  <c r="K175" i="1"/>
  <c r="X202" i="1" l="1"/>
  <c r="X216" i="1" s="1"/>
  <c r="AK202" i="1"/>
  <c r="AK216" i="1" s="1"/>
  <c r="K202" i="1"/>
  <c r="K216" i="1" l="1"/>
  <c r="D17" i="1" l="1"/>
  <c r="E17" i="1"/>
  <c r="I17" i="1"/>
  <c r="D18" i="1"/>
  <c r="E18" i="1"/>
  <c r="G18" i="1"/>
  <c r="I18" i="1"/>
  <c r="D19" i="1"/>
  <c r="E19" i="1"/>
  <c r="G19" i="1"/>
  <c r="I19" i="1"/>
  <c r="F20" i="1"/>
  <c r="H20" i="1" s="1"/>
  <c r="D21" i="1"/>
  <c r="E21" i="1"/>
  <c r="I21" i="1"/>
  <c r="F23" i="1"/>
  <c r="G23" i="1"/>
  <c r="G17" i="1" s="1"/>
  <c r="F24" i="1"/>
  <c r="H24" i="1" s="1"/>
  <c r="F25" i="1"/>
  <c r="H25" i="1" s="1"/>
  <c r="F26" i="1"/>
  <c r="H26" i="1" s="1"/>
  <c r="F27" i="1"/>
  <c r="H27" i="1" s="1"/>
  <c r="D28" i="1"/>
  <c r="E28" i="1"/>
  <c r="G28" i="1"/>
  <c r="I28" i="1"/>
  <c r="F30" i="1"/>
  <c r="H30" i="1" s="1"/>
  <c r="F31" i="1"/>
  <c r="H31" i="1" s="1"/>
  <c r="D32" i="1"/>
  <c r="E32" i="1"/>
  <c r="G32" i="1"/>
  <c r="I32" i="1"/>
  <c r="F34" i="1"/>
  <c r="H34" i="1" s="1"/>
  <c r="F35" i="1"/>
  <c r="H35" i="1" s="1"/>
  <c r="F36" i="1"/>
  <c r="H36" i="1" s="1"/>
  <c r="D37" i="1"/>
  <c r="E37" i="1"/>
  <c r="G37" i="1"/>
  <c r="I37" i="1"/>
  <c r="F39" i="1"/>
  <c r="H39" i="1" s="1"/>
  <c r="F40" i="1"/>
  <c r="H40" i="1" s="1"/>
  <c r="F41" i="1"/>
  <c r="H41" i="1" s="1"/>
  <c r="D42" i="1"/>
  <c r="E42" i="1"/>
  <c r="G42" i="1"/>
  <c r="I42" i="1"/>
  <c r="F44" i="1"/>
  <c r="H44" i="1" s="1"/>
  <c r="F45" i="1"/>
  <c r="H45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H57" i="1"/>
  <c r="D64" i="1"/>
  <c r="I64" i="1"/>
  <c r="D65" i="1"/>
  <c r="E65" i="1"/>
  <c r="G65" i="1"/>
  <c r="I65" i="1"/>
  <c r="D66" i="1"/>
  <c r="E66" i="1"/>
  <c r="G66" i="1"/>
  <c r="I66" i="1"/>
  <c r="D67" i="1"/>
  <c r="D207" i="1" s="1"/>
  <c r="E67" i="1"/>
  <c r="E207" i="1" s="1"/>
  <c r="G67" i="1"/>
  <c r="G207" i="1" s="1"/>
  <c r="I67" i="1"/>
  <c r="I207" i="1" s="1"/>
  <c r="F68" i="1"/>
  <c r="H68" i="1" s="1"/>
  <c r="F69" i="1"/>
  <c r="G69" i="1"/>
  <c r="F70" i="1"/>
  <c r="H70" i="1" s="1"/>
  <c r="F71" i="1"/>
  <c r="I71" i="1"/>
  <c r="F73" i="1"/>
  <c r="G73" i="1"/>
  <c r="G71" i="1" s="1"/>
  <c r="F74" i="1"/>
  <c r="H74" i="1" s="1"/>
  <c r="F75" i="1"/>
  <c r="H75" i="1" s="1"/>
  <c r="F76" i="1"/>
  <c r="H76" i="1" s="1"/>
  <c r="F77" i="1"/>
  <c r="G77" i="1"/>
  <c r="F78" i="1"/>
  <c r="H78" i="1" s="1"/>
  <c r="F79" i="1"/>
  <c r="G79" i="1"/>
  <c r="F80" i="1"/>
  <c r="H80" i="1" s="1"/>
  <c r="F81" i="1"/>
  <c r="H81" i="1" s="1"/>
  <c r="D82" i="1"/>
  <c r="I82" i="1"/>
  <c r="E84" i="1"/>
  <c r="E82" i="1" s="1"/>
  <c r="G84" i="1"/>
  <c r="G82" i="1" s="1"/>
  <c r="F85" i="1"/>
  <c r="H85" i="1" s="1"/>
  <c r="F86" i="1"/>
  <c r="H86" i="1" s="1"/>
  <c r="D87" i="1"/>
  <c r="E87" i="1"/>
  <c r="G87" i="1"/>
  <c r="I87" i="1"/>
  <c r="F89" i="1"/>
  <c r="H89" i="1" s="1"/>
  <c r="D90" i="1"/>
  <c r="E90" i="1"/>
  <c r="G90" i="1"/>
  <c r="I90" i="1"/>
  <c r="F92" i="1"/>
  <c r="H92" i="1" s="1"/>
  <c r="D93" i="1"/>
  <c r="E93" i="1"/>
  <c r="G93" i="1"/>
  <c r="I93" i="1"/>
  <c r="F95" i="1"/>
  <c r="H95" i="1" s="1"/>
  <c r="F96" i="1"/>
  <c r="H96" i="1" s="1"/>
  <c r="D97" i="1"/>
  <c r="E97" i="1"/>
  <c r="G97" i="1"/>
  <c r="I97" i="1"/>
  <c r="F99" i="1"/>
  <c r="H99" i="1" s="1"/>
  <c r="D100" i="1"/>
  <c r="E100" i="1"/>
  <c r="G100" i="1"/>
  <c r="I100" i="1"/>
  <c r="F102" i="1"/>
  <c r="H102" i="1" s="1"/>
  <c r="D103" i="1"/>
  <c r="E103" i="1"/>
  <c r="G103" i="1"/>
  <c r="I103" i="1"/>
  <c r="F105" i="1"/>
  <c r="H105" i="1" s="1"/>
  <c r="H106" i="1"/>
  <c r="D107" i="1"/>
  <c r="E107" i="1"/>
  <c r="I107" i="1"/>
  <c r="F108" i="1"/>
  <c r="H108" i="1" s="1"/>
  <c r="F109" i="1"/>
  <c r="G109" i="1"/>
  <c r="G107" i="1" s="1"/>
  <c r="F110" i="1"/>
  <c r="H110" i="1" s="1"/>
  <c r="H111" i="1"/>
  <c r="D114" i="1"/>
  <c r="E114" i="1"/>
  <c r="G114" i="1"/>
  <c r="I114" i="1"/>
  <c r="D115" i="1"/>
  <c r="D204" i="1" s="1"/>
  <c r="E115" i="1"/>
  <c r="E204" i="1" s="1"/>
  <c r="G115" i="1"/>
  <c r="G204" i="1" s="1"/>
  <c r="I115" i="1"/>
  <c r="I204" i="1" s="1"/>
  <c r="F116" i="1"/>
  <c r="H116" i="1" s="1"/>
  <c r="F117" i="1"/>
  <c r="H117" i="1" s="1"/>
  <c r="F118" i="1"/>
  <c r="H118" i="1" s="1"/>
  <c r="F119" i="1"/>
  <c r="H119" i="1" s="1"/>
  <c r="D120" i="1"/>
  <c r="E120" i="1"/>
  <c r="G120" i="1"/>
  <c r="I120" i="1"/>
  <c r="F122" i="1"/>
  <c r="H122" i="1" s="1"/>
  <c r="F123" i="1"/>
  <c r="H123" i="1" s="1"/>
  <c r="D124" i="1"/>
  <c r="E124" i="1"/>
  <c r="G124" i="1"/>
  <c r="I124" i="1"/>
  <c r="F126" i="1"/>
  <c r="H126" i="1" s="1"/>
  <c r="F127" i="1"/>
  <c r="H127" i="1" s="1"/>
  <c r="D128" i="1"/>
  <c r="E128" i="1"/>
  <c r="G128" i="1"/>
  <c r="I128" i="1"/>
  <c r="F130" i="1"/>
  <c r="H130" i="1" s="1"/>
  <c r="F131" i="1"/>
  <c r="H131" i="1" s="1"/>
  <c r="D132" i="1"/>
  <c r="E132" i="1"/>
  <c r="G132" i="1"/>
  <c r="I132" i="1"/>
  <c r="F134" i="1"/>
  <c r="H134" i="1" s="1"/>
  <c r="F135" i="1"/>
  <c r="H135" i="1" s="1"/>
  <c r="D136" i="1"/>
  <c r="E136" i="1"/>
  <c r="G136" i="1"/>
  <c r="I136" i="1"/>
  <c r="F138" i="1"/>
  <c r="H138" i="1" s="1"/>
  <c r="F139" i="1"/>
  <c r="H139" i="1" s="1"/>
  <c r="D140" i="1"/>
  <c r="E140" i="1"/>
  <c r="G140" i="1"/>
  <c r="I140" i="1"/>
  <c r="F142" i="1"/>
  <c r="H142" i="1" s="1"/>
  <c r="F143" i="1"/>
  <c r="H143" i="1" s="1"/>
  <c r="D144" i="1"/>
  <c r="E144" i="1"/>
  <c r="G144" i="1"/>
  <c r="I144" i="1"/>
  <c r="F146" i="1"/>
  <c r="H146" i="1" s="1"/>
  <c r="F147" i="1"/>
  <c r="H147" i="1" s="1"/>
  <c r="D148" i="1"/>
  <c r="E148" i="1"/>
  <c r="G148" i="1"/>
  <c r="I148" i="1"/>
  <c r="F150" i="1"/>
  <c r="H150" i="1" s="1"/>
  <c r="F151" i="1"/>
  <c r="H151" i="1" s="1"/>
  <c r="D152" i="1"/>
  <c r="E152" i="1"/>
  <c r="G152" i="1"/>
  <c r="I152" i="1"/>
  <c r="F154" i="1"/>
  <c r="H154" i="1" s="1"/>
  <c r="F155" i="1"/>
  <c r="H155" i="1" s="1"/>
  <c r="D156" i="1"/>
  <c r="E156" i="1"/>
  <c r="G156" i="1"/>
  <c r="I156" i="1"/>
  <c r="F158" i="1"/>
  <c r="H158" i="1" s="1"/>
  <c r="F159" i="1"/>
  <c r="H159" i="1" s="1"/>
  <c r="H160" i="1"/>
  <c r="H161" i="1"/>
  <c r="D167" i="1"/>
  <c r="E167" i="1"/>
  <c r="G167" i="1"/>
  <c r="I167" i="1"/>
  <c r="D168" i="1"/>
  <c r="E168" i="1"/>
  <c r="G168" i="1"/>
  <c r="I168" i="1"/>
  <c r="D169" i="1"/>
  <c r="D165" i="1" s="1"/>
  <c r="E169" i="1"/>
  <c r="E165" i="1" s="1"/>
  <c r="G169" i="1"/>
  <c r="G165" i="1" s="1"/>
  <c r="I169" i="1"/>
  <c r="I165" i="1" s="1"/>
  <c r="F171" i="1"/>
  <c r="H171" i="1" s="1"/>
  <c r="F172" i="1"/>
  <c r="H172" i="1" s="1"/>
  <c r="I173" i="1"/>
  <c r="G174" i="1"/>
  <c r="G173" i="1" s="1"/>
  <c r="H173" i="1" s="1"/>
  <c r="H174" i="1"/>
  <c r="D177" i="1"/>
  <c r="D178" i="1"/>
  <c r="E178" i="1"/>
  <c r="G178" i="1"/>
  <c r="I178" i="1"/>
  <c r="E179" i="1"/>
  <c r="E177" i="1" s="1"/>
  <c r="D180" i="1"/>
  <c r="E180" i="1"/>
  <c r="E175" i="1" s="1"/>
  <c r="G180" i="1"/>
  <c r="I180" i="1"/>
  <c r="I175" i="1" s="1"/>
  <c r="F182" i="1"/>
  <c r="H182" i="1" s="1"/>
  <c r="F183" i="1"/>
  <c r="H183" i="1" s="1"/>
  <c r="F184" i="1"/>
  <c r="H184" i="1" s="1"/>
  <c r="F185" i="1"/>
  <c r="H185" i="1" s="1"/>
  <c r="G186" i="1"/>
  <c r="G177" i="1" s="1"/>
  <c r="D187" i="1"/>
  <c r="E187" i="1"/>
  <c r="G187" i="1"/>
  <c r="I187" i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H198" i="1"/>
  <c r="H199" i="1"/>
  <c r="G200" i="1"/>
  <c r="H200" i="1" s="1"/>
  <c r="I200" i="1"/>
  <c r="H201" i="1"/>
  <c r="D210" i="1"/>
  <c r="E210" i="1"/>
  <c r="G210" i="1"/>
  <c r="I210" i="1"/>
  <c r="D214" i="1"/>
  <c r="E214" i="1"/>
  <c r="G214" i="1"/>
  <c r="I214" i="1"/>
  <c r="D215" i="1"/>
  <c r="E215" i="1"/>
  <c r="I215" i="1"/>
  <c r="H79" i="1" l="1"/>
  <c r="H73" i="1"/>
  <c r="G64" i="1"/>
  <c r="F179" i="1"/>
  <c r="H179" i="1" s="1"/>
  <c r="H69" i="1"/>
  <c r="E64" i="1"/>
  <c r="F64" i="1" s="1"/>
  <c r="H109" i="1"/>
  <c r="F84" i="1"/>
  <c r="H84" i="1" s="1"/>
  <c r="F65" i="1"/>
  <c r="H65" i="1" s="1"/>
  <c r="F178" i="1"/>
  <c r="H178" i="1" s="1"/>
  <c r="D206" i="1"/>
  <c r="G213" i="1"/>
  <c r="F168" i="1"/>
  <c r="H168" i="1" s="1"/>
  <c r="F167" i="1"/>
  <c r="H167" i="1" s="1"/>
  <c r="F156" i="1"/>
  <c r="H156" i="1" s="1"/>
  <c r="F148" i="1"/>
  <c r="H148" i="1" s="1"/>
  <c r="F115" i="1"/>
  <c r="H115" i="1" s="1"/>
  <c r="D211" i="1"/>
  <c r="D205" i="1"/>
  <c r="F210" i="1"/>
  <c r="H210" i="1" s="1"/>
  <c r="I212" i="1"/>
  <c r="F37" i="1"/>
  <c r="H37" i="1" s="1"/>
  <c r="F187" i="1"/>
  <c r="H187" i="1" s="1"/>
  <c r="I205" i="1"/>
  <c r="F144" i="1"/>
  <c r="H144" i="1" s="1"/>
  <c r="G206" i="1"/>
  <c r="G175" i="1"/>
  <c r="F132" i="1"/>
  <c r="H132" i="1" s="1"/>
  <c r="F114" i="1"/>
  <c r="H114" i="1" s="1"/>
  <c r="F90" i="1"/>
  <c r="H90" i="1" s="1"/>
  <c r="E212" i="1"/>
  <c r="F140" i="1"/>
  <c r="H140" i="1" s="1"/>
  <c r="F128" i="1"/>
  <c r="H128" i="1" s="1"/>
  <c r="G212" i="1"/>
  <c r="F93" i="1"/>
  <c r="H93" i="1" s="1"/>
  <c r="F32" i="1"/>
  <c r="H32" i="1" s="1"/>
  <c r="E206" i="1"/>
  <c r="F18" i="1"/>
  <c r="H18" i="1" s="1"/>
  <c r="F17" i="1"/>
  <c r="H17" i="1" s="1"/>
  <c r="F204" i="1"/>
  <c r="H204" i="1" s="1"/>
  <c r="F215" i="1"/>
  <c r="F214" i="1"/>
  <c r="H214" i="1" s="1"/>
  <c r="F124" i="1"/>
  <c r="H124" i="1" s="1"/>
  <c r="F87" i="1"/>
  <c r="H87" i="1" s="1"/>
  <c r="H77" i="1"/>
  <c r="F42" i="1"/>
  <c r="H42" i="1" s="1"/>
  <c r="F28" i="1"/>
  <c r="H28" i="1" s="1"/>
  <c r="E15" i="1"/>
  <c r="I112" i="1"/>
  <c r="G211" i="1"/>
  <c r="D62" i="1"/>
  <c r="I206" i="1"/>
  <c r="E213" i="1"/>
  <c r="D212" i="1"/>
  <c r="F207" i="1"/>
  <c r="H207" i="1" s="1"/>
  <c r="F180" i="1"/>
  <c r="H180" i="1" s="1"/>
  <c r="F136" i="1"/>
  <c r="H136" i="1" s="1"/>
  <c r="G112" i="1"/>
  <c r="F107" i="1"/>
  <c r="H107" i="1" s="1"/>
  <c r="F100" i="1"/>
  <c r="H100" i="1" s="1"/>
  <c r="I209" i="1"/>
  <c r="I62" i="1"/>
  <c r="H71" i="1"/>
  <c r="F67" i="1"/>
  <c r="H67" i="1" s="1"/>
  <c r="F66" i="1"/>
  <c r="H66" i="1" s="1"/>
  <c r="D15" i="1"/>
  <c r="G205" i="1"/>
  <c r="E112" i="1"/>
  <c r="I213" i="1"/>
  <c r="F177" i="1"/>
  <c r="H177" i="1" s="1"/>
  <c r="F165" i="1"/>
  <c r="H165" i="1" s="1"/>
  <c r="F152" i="1"/>
  <c r="H152" i="1" s="1"/>
  <c r="D112" i="1"/>
  <c r="F103" i="1"/>
  <c r="H103" i="1" s="1"/>
  <c r="F97" i="1"/>
  <c r="H97" i="1" s="1"/>
  <c r="F82" i="1"/>
  <c r="H82" i="1" s="1"/>
  <c r="I15" i="1"/>
  <c r="F19" i="1"/>
  <c r="H19" i="1" s="1"/>
  <c r="G62" i="1"/>
  <c r="I211" i="1"/>
  <c r="E211" i="1"/>
  <c r="E209" i="1"/>
  <c r="H186" i="1"/>
  <c r="D175" i="1"/>
  <c r="F175" i="1" s="1"/>
  <c r="H23" i="1"/>
  <c r="D213" i="1"/>
  <c r="D209" i="1"/>
  <c r="F169" i="1"/>
  <c r="H169" i="1" s="1"/>
  <c r="F120" i="1"/>
  <c r="H120" i="1" s="1"/>
  <c r="E62" i="1"/>
  <c r="G21" i="1"/>
  <c r="G15" i="1" s="1"/>
  <c r="G215" i="1"/>
  <c r="E205" i="1"/>
  <c r="F21" i="1"/>
  <c r="AI215" i="1"/>
  <c r="AI214" i="1"/>
  <c r="AI210" i="1"/>
  <c r="AI200" i="1"/>
  <c r="AI187" i="1"/>
  <c r="AI180" i="1"/>
  <c r="AI178" i="1"/>
  <c r="AI177" i="1"/>
  <c r="AI173" i="1"/>
  <c r="AI169" i="1"/>
  <c r="AI168" i="1"/>
  <c r="AI167" i="1"/>
  <c r="AI156" i="1"/>
  <c r="AI152" i="1"/>
  <c r="AI148" i="1"/>
  <c r="AI144" i="1"/>
  <c r="AI140" i="1"/>
  <c r="AI136" i="1"/>
  <c r="AI132" i="1"/>
  <c r="AI128" i="1"/>
  <c r="AI124" i="1"/>
  <c r="AI120" i="1"/>
  <c r="AI115" i="1"/>
  <c r="AI114" i="1"/>
  <c r="AI107" i="1"/>
  <c r="AI103" i="1"/>
  <c r="AI100" i="1"/>
  <c r="AI97" i="1"/>
  <c r="AI93" i="1"/>
  <c r="AI90" i="1"/>
  <c r="AI87" i="1"/>
  <c r="AI82" i="1"/>
  <c r="AI71" i="1"/>
  <c r="AI67" i="1"/>
  <c r="AI66" i="1"/>
  <c r="AI65" i="1"/>
  <c r="AI64" i="1"/>
  <c r="AI42" i="1"/>
  <c r="AI37" i="1"/>
  <c r="AI32" i="1"/>
  <c r="AI28" i="1"/>
  <c r="AI21" i="1"/>
  <c r="AI19" i="1"/>
  <c r="AI18" i="1"/>
  <c r="AI17" i="1"/>
  <c r="V215" i="1"/>
  <c r="V214" i="1"/>
  <c r="V210" i="1"/>
  <c r="V200" i="1"/>
  <c r="V187" i="1"/>
  <c r="V180" i="1"/>
  <c r="V178" i="1"/>
  <c r="V177" i="1"/>
  <c r="V173" i="1"/>
  <c r="V169" i="1"/>
  <c r="V168" i="1"/>
  <c r="V167" i="1"/>
  <c r="V156" i="1"/>
  <c r="V152" i="1"/>
  <c r="V148" i="1"/>
  <c r="V144" i="1"/>
  <c r="V140" i="1"/>
  <c r="V136" i="1"/>
  <c r="V132" i="1"/>
  <c r="V128" i="1"/>
  <c r="V124" i="1"/>
  <c r="V120" i="1"/>
  <c r="V115" i="1"/>
  <c r="V114" i="1"/>
  <c r="V107" i="1"/>
  <c r="V103" i="1"/>
  <c r="V100" i="1"/>
  <c r="V97" i="1"/>
  <c r="V93" i="1"/>
  <c r="V90" i="1"/>
  <c r="V87" i="1"/>
  <c r="V82" i="1"/>
  <c r="V71" i="1"/>
  <c r="V67" i="1"/>
  <c r="V66" i="1"/>
  <c r="V65" i="1"/>
  <c r="V64" i="1"/>
  <c r="V42" i="1"/>
  <c r="V37" i="1"/>
  <c r="V32" i="1"/>
  <c r="V28" i="1"/>
  <c r="V21" i="1"/>
  <c r="V19" i="1"/>
  <c r="V18" i="1"/>
  <c r="V17" i="1"/>
  <c r="F206" i="1" l="1"/>
  <c r="H64" i="1"/>
  <c r="F205" i="1"/>
  <c r="H205" i="1" s="1"/>
  <c r="F211" i="1"/>
  <c r="H211" i="1" s="1"/>
  <c r="H206" i="1"/>
  <c r="F62" i="1"/>
  <c r="H62" i="1" s="1"/>
  <c r="H175" i="1"/>
  <c r="F15" i="1"/>
  <c r="H15" i="1" s="1"/>
  <c r="H215" i="1"/>
  <c r="H21" i="1"/>
  <c r="F112" i="1"/>
  <c r="H112" i="1" s="1"/>
  <c r="F212" i="1"/>
  <c r="H212" i="1" s="1"/>
  <c r="E202" i="1"/>
  <c r="G202" i="1"/>
  <c r="F213" i="1"/>
  <c r="H213" i="1" s="1"/>
  <c r="I202" i="1"/>
  <c r="I216" i="1" s="1"/>
  <c r="F209" i="1"/>
  <c r="D202" i="1"/>
  <c r="G209" i="1"/>
  <c r="AI207" i="1"/>
  <c r="AI175" i="1"/>
  <c r="V204" i="1"/>
  <c r="V207" i="1"/>
  <c r="V165" i="1"/>
  <c r="V175" i="1"/>
  <c r="AI204" i="1"/>
  <c r="AI112" i="1"/>
  <c r="AI15" i="1"/>
  <c r="AI212" i="1"/>
  <c r="V212" i="1"/>
  <c r="AI209" i="1"/>
  <c r="AI165" i="1"/>
  <c r="V205" i="1"/>
  <c r="V112" i="1"/>
  <c r="AI205" i="1"/>
  <c r="AI206" i="1"/>
  <c r="AI62" i="1"/>
  <c r="AI211" i="1"/>
  <c r="AI213" i="1"/>
  <c r="V62" i="1"/>
  <c r="V211" i="1"/>
  <c r="V206" i="1"/>
  <c r="V15" i="1"/>
  <c r="V209" i="1"/>
  <c r="V213" i="1"/>
  <c r="AG180" i="1"/>
  <c r="F202" i="1" l="1"/>
  <c r="F216" i="1" s="1"/>
  <c r="G216" i="1"/>
  <c r="H209" i="1"/>
  <c r="AI202" i="1"/>
  <c r="AI216" i="1" s="1"/>
  <c r="V202" i="1"/>
  <c r="V216" i="1" s="1"/>
  <c r="AG114" i="1"/>
  <c r="T114" i="1"/>
  <c r="AH161" i="1"/>
  <c r="AJ161" i="1" s="1"/>
  <c r="AL161" i="1" s="1"/>
  <c r="AN161" i="1" s="1"/>
  <c r="AP161" i="1" s="1"/>
  <c r="U161" i="1"/>
  <c r="W161" i="1" s="1"/>
  <c r="Y161" i="1" s="1"/>
  <c r="AA161" i="1" s="1"/>
  <c r="AC161" i="1" s="1"/>
  <c r="J161" i="1"/>
  <c r="L161" i="1" s="1"/>
  <c r="N161" i="1" s="1"/>
  <c r="P161" i="1" s="1"/>
  <c r="H202" i="1" l="1"/>
  <c r="AG64" i="1"/>
  <c r="T64" i="1"/>
  <c r="AG65" i="1"/>
  <c r="T65" i="1"/>
  <c r="AG66" i="1"/>
  <c r="T66" i="1"/>
  <c r="T67" i="1"/>
  <c r="AG17" i="1" l="1"/>
  <c r="T17" i="1"/>
  <c r="AH57" i="1"/>
  <c r="AJ57" i="1" s="1"/>
  <c r="AL57" i="1" s="1"/>
  <c r="AN57" i="1" s="1"/>
  <c r="AP57" i="1" s="1"/>
  <c r="U57" i="1"/>
  <c r="W57" i="1" s="1"/>
  <c r="Y57" i="1" s="1"/>
  <c r="AA57" i="1" s="1"/>
  <c r="AC57" i="1" s="1"/>
  <c r="J57" i="1"/>
  <c r="L57" i="1" s="1"/>
  <c r="N57" i="1" s="1"/>
  <c r="P57" i="1" s="1"/>
  <c r="AH160" i="1" l="1"/>
  <c r="AJ160" i="1" s="1"/>
  <c r="AL160" i="1" s="1"/>
  <c r="AN160" i="1" s="1"/>
  <c r="AP160" i="1" s="1"/>
  <c r="U160" i="1"/>
  <c r="W160" i="1" s="1"/>
  <c r="Y160" i="1" s="1"/>
  <c r="AA160" i="1" s="1"/>
  <c r="AC160" i="1" s="1"/>
  <c r="J160" i="1"/>
  <c r="L160" i="1" s="1"/>
  <c r="N160" i="1" s="1"/>
  <c r="P160" i="1" s="1"/>
  <c r="AG107" i="1"/>
  <c r="T107" i="1"/>
  <c r="AH111" i="1"/>
  <c r="AJ111" i="1" s="1"/>
  <c r="AL111" i="1" s="1"/>
  <c r="AN111" i="1" s="1"/>
  <c r="AP111" i="1" s="1"/>
  <c r="U111" i="1"/>
  <c r="W111" i="1" s="1"/>
  <c r="Y111" i="1" s="1"/>
  <c r="AA111" i="1" s="1"/>
  <c r="AC111" i="1" s="1"/>
  <c r="J111" i="1"/>
  <c r="L111" i="1" s="1"/>
  <c r="N111" i="1" s="1"/>
  <c r="P111" i="1" s="1"/>
  <c r="AH106" i="1"/>
  <c r="AJ106" i="1" s="1"/>
  <c r="AL106" i="1" s="1"/>
  <c r="AN106" i="1" s="1"/>
  <c r="AP106" i="1" s="1"/>
  <c r="U106" i="1"/>
  <c r="W106" i="1" s="1"/>
  <c r="Y106" i="1" s="1"/>
  <c r="AA106" i="1" s="1"/>
  <c r="AC106" i="1" s="1"/>
  <c r="J106" i="1"/>
  <c r="L106" i="1" s="1"/>
  <c r="N106" i="1" s="1"/>
  <c r="P106" i="1" s="1"/>
  <c r="AH186" i="1"/>
  <c r="AJ186" i="1" s="1"/>
  <c r="AL186" i="1" s="1"/>
  <c r="AN186" i="1" s="1"/>
  <c r="AP186" i="1" s="1"/>
  <c r="U186" i="1"/>
  <c r="W186" i="1" s="1"/>
  <c r="Y186" i="1" s="1"/>
  <c r="AA186" i="1" s="1"/>
  <c r="AC186" i="1" s="1"/>
  <c r="J186" i="1"/>
  <c r="L186" i="1" s="1"/>
  <c r="N186" i="1" s="1"/>
  <c r="P186" i="1" s="1"/>
  <c r="AG187" i="1"/>
  <c r="T187" i="1"/>
  <c r="AG173" i="1"/>
  <c r="AH173" i="1" s="1"/>
  <c r="AJ173" i="1" s="1"/>
  <c r="AL173" i="1" s="1"/>
  <c r="AN173" i="1" s="1"/>
  <c r="AP173" i="1" s="1"/>
  <c r="T173" i="1"/>
  <c r="U173" i="1" s="1"/>
  <c r="W173" i="1" s="1"/>
  <c r="Y173" i="1" s="1"/>
  <c r="AA173" i="1" s="1"/>
  <c r="AC173" i="1" s="1"/>
  <c r="AH198" i="1"/>
  <c r="AJ198" i="1" s="1"/>
  <c r="AL198" i="1" s="1"/>
  <c r="AN198" i="1" s="1"/>
  <c r="AP198" i="1" s="1"/>
  <c r="AH199" i="1"/>
  <c r="AJ199" i="1" s="1"/>
  <c r="AL199" i="1" s="1"/>
  <c r="AN199" i="1" s="1"/>
  <c r="AP199" i="1" s="1"/>
  <c r="U198" i="1"/>
  <c r="W198" i="1" s="1"/>
  <c r="Y198" i="1" s="1"/>
  <c r="AA198" i="1" s="1"/>
  <c r="AC198" i="1" s="1"/>
  <c r="U199" i="1"/>
  <c r="W199" i="1" s="1"/>
  <c r="Y199" i="1" s="1"/>
  <c r="AA199" i="1" s="1"/>
  <c r="AC199" i="1" s="1"/>
  <c r="J198" i="1"/>
  <c r="L198" i="1" s="1"/>
  <c r="N198" i="1" s="1"/>
  <c r="P198" i="1" s="1"/>
  <c r="J199" i="1"/>
  <c r="L199" i="1" s="1"/>
  <c r="N199" i="1" s="1"/>
  <c r="P199" i="1" s="1"/>
  <c r="AH174" i="1"/>
  <c r="AJ174" i="1" s="1"/>
  <c r="AL174" i="1" s="1"/>
  <c r="AN174" i="1" s="1"/>
  <c r="AP174" i="1" s="1"/>
  <c r="U174" i="1"/>
  <c r="W174" i="1" s="1"/>
  <c r="Y174" i="1" s="1"/>
  <c r="AA174" i="1" s="1"/>
  <c r="AC174" i="1" s="1"/>
  <c r="J174" i="1"/>
  <c r="L174" i="1" s="1"/>
  <c r="N174" i="1" s="1"/>
  <c r="P174" i="1" s="1"/>
  <c r="J173" i="1" l="1"/>
  <c r="L173" i="1" s="1"/>
  <c r="N173" i="1" s="1"/>
  <c r="P173" i="1" s="1"/>
  <c r="AG200" i="1" l="1"/>
  <c r="AH200" i="1" s="1"/>
  <c r="AJ200" i="1" s="1"/>
  <c r="AL200" i="1" s="1"/>
  <c r="AN200" i="1" s="1"/>
  <c r="AP200" i="1" s="1"/>
  <c r="AH201" i="1"/>
  <c r="AJ201" i="1" s="1"/>
  <c r="AL201" i="1" s="1"/>
  <c r="AN201" i="1" s="1"/>
  <c r="AP201" i="1" s="1"/>
  <c r="T200" i="1"/>
  <c r="U200" i="1" s="1"/>
  <c r="W200" i="1" s="1"/>
  <c r="Y200" i="1" s="1"/>
  <c r="AA200" i="1" s="1"/>
  <c r="AC200" i="1" s="1"/>
  <c r="U201" i="1"/>
  <c r="W201" i="1" s="1"/>
  <c r="Y201" i="1" s="1"/>
  <c r="AA201" i="1" s="1"/>
  <c r="AC201" i="1" s="1"/>
  <c r="J200" i="1"/>
  <c r="L200" i="1" s="1"/>
  <c r="N200" i="1" s="1"/>
  <c r="P200" i="1" s="1"/>
  <c r="J201" i="1"/>
  <c r="L201" i="1" s="1"/>
  <c r="N201" i="1" s="1"/>
  <c r="P201" i="1" s="1"/>
  <c r="AG71" i="1" l="1"/>
  <c r="T71" i="1"/>
  <c r="AH73" i="1"/>
  <c r="AJ73" i="1" s="1"/>
  <c r="AL73" i="1" s="1"/>
  <c r="AN73" i="1" s="1"/>
  <c r="AP73" i="1" s="1"/>
  <c r="AH74" i="1"/>
  <c r="AJ74" i="1" s="1"/>
  <c r="AL74" i="1" s="1"/>
  <c r="AN74" i="1" s="1"/>
  <c r="AP74" i="1" s="1"/>
  <c r="AH75" i="1"/>
  <c r="AJ75" i="1" s="1"/>
  <c r="AL75" i="1" s="1"/>
  <c r="AN75" i="1" s="1"/>
  <c r="AP75" i="1" s="1"/>
  <c r="U73" i="1"/>
  <c r="W73" i="1" s="1"/>
  <c r="Y73" i="1" s="1"/>
  <c r="AA73" i="1" s="1"/>
  <c r="AC73" i="1" s="1"/>
  <c r="U74" i="1"/>
  <c r="W74" i="1" s="1"/>
  <c r="Y74" i="1" s="1"/>
  <c r="AA74" i="1" s="1"/>
  <c r="AC74" i="1" s="1"/>
  <c r="U75" i="1"/>
  <c r="W75" i="1" s="1"/>
  <c r="Y75" i="1" s="1"/>
  <c r="AA75" i="1" s="1"/>
  <c r="AC75" i="1" s="1"/>
  <c r="J73" i="1"/>
  <c r="L73" i="1" s="1"/>
  <c r="N73" i="1" s="1"/>
  <c r="P73" i="1" s="1"/>
  <c r="J74" i="1"/>
  <c r="L74" i="1" s="1"/>
  <c r="N74" i="1" s="1"/>
  <c r="P74" i="1" s="1"/>
  <c r="J75" i="1"/>
  <c r="L75" i="1" s="1"/>
  <c r="N75" i="1" s="1"/>
  <c r="P75" i="1" s="1"/>
  <c r="AG215" i="1" l="1"/>
  <c r="AG214" i="1"/>
  <c r="AG210" i="1"/>
  <c r="AG175" i="1"/>
  <c r="AG178" i="1"/>
  <c r="AG177" i="1"/>
  <c r="AG169" i="1"/>
  <c r="AG213" i="1" s="1"/>
  <c r="AG168" i="1"/>
  <c r="AG167" i="1"/>
  <c r="AG156" i="1"/>
  <c r="AG152" i="1"/>
  <c r="AG148" i="1"/>
  <c r="AG144" i="1"/>
  <c r="AG140" i="1"/>
  <c r="AG136" i="1"/>
  <c r="AG132" i="1"/>
  <c r="AG128" i="1"/>
  <c r="AG124" i="1"/>
  <c r="AG120" i="1"/>
  <c r="AG115" i="1"/>
  <c r="AG204" i="1" s="1"/>
  <c r="AG103" i="1"/>
  <c r="AG100" i="1"/>
  <c r="AG97" i="1"/>
  <c r="AG93" i="1"/>
  <c r="AG90" i="1"/>
  <c r="AG87" i="1"/>
  <c r="AG82" i="1"/>
  <c r="AG67" i="1"/>
  <c r="AG207" i="1" s="1"/>
  <c r="AG42" i="1"/>
  <c r="AG37" i="1"/>
  <c r="AG32" i="1"/>
  <c r="AG28" i="1"/>
  <c r="AG21" i="1"/>
  <c r="AG19" i="1"/>
  <c r="AG18" i="1"/>
  <c r="T215" i="1"/>
  <c r="T214" i="1"/>
  <c r="T210" i="1"/>
  <c r="T180" i="1"/>
  <c r="T175" i="1" s="1"/>
  <c r="T178" i="1"/>
  <c r="T177" i="1"/>
  <c r="T169" i="1"/>
  <c r="T213" i="1" s="1"/>
  <c r="T168" i="1"/>
  <c r="T167" i="1"/>
  <c r="T156" i="1"/>
  <c r="T152" i="1"/>
  <c r="T148" i="1"/>
  <c r="T144" i="1"/>
  <c r="T140" i="1"/>
  <c r="T136" i="1"/>
  <c r="T132" i="1"/>
  <c r="T128" i="1"/>
  <c r="T124" i="1"/>
  <c r="T120" i="1"/>
  <c r="T115" i="1"/>
  <c r="T204" i="1" s="1"/>
  <c r="T103" i="1"/>
  <c r="T100" i="1"/>
  <c r="T97" i="1"/>
  <c r="T93" i="1"/>
  <c r="T90" i="1"/>
  <c r="T87" i="1"/>
  <c r="T82" i="1"/>
  <c r="T207" i="1"/>
  <c r="T42" i="1"/>
  <c r="T37" i="1"/>
  <c r="T32" i="1"/>
  <c r="T28" i="1"/>
  <c r="T21" i="1"/>
  <c r="T19" i="1"/>
  <c r="T18" i="1"/>
  <c r="T212" i="1" l="1"/>
  <c r="T112" i="1"/>
  <c r="AG212" i="1"/>
  <c r="AG112" i="1"/>
  <c r="AG15" i="1"/>
  <c r="T209" i="1"/>
  <c r="AG209" i="1"/>
  <c r="T206" i="1"/>
  <c r="T15" i="1"/>
  <c r="T205" i="1"/>
  <c r="AG205" i="1"/>
  <c r="AG165" i="1"/>
  <c r="T165" i="1"/>
  <c r="T211" i="1"/>
  <c r="T62" i="1"/>
  <c r="AG62" i="1"/>
  <c r="AG206" i="1"/>
  <c r="AG211" i="1"/>
  <c r="R84" i="1"/>
  <c r="J20" i="1"/>
  <c r="L20" i="1" s="1"/>
  <c r="N20" i="1" s="1"/>
  <c r="P20" i="1" s="1"/>
  <c r="AG202" i="1" l="1"/>
  <c r="AG216" i="1" s="1"/>
  <c r="T202" i="1"/>
  <c r="T216" i="1" s="1"/>
  <c r="AF197" i="1"/>
  <c r="AH197" i="1" s="1"/>
  <c r="AJ197" i="1" s="1"/>
  <c r="AL197" i="1" s="1"/>
  <c r="AN197" i="1" s="1"/>
  <c r="AP197" i="1" s="1"/>
  <c r="AF196" i="1"/>
  <c r="AH196" i="1" s="1"/>
  <c r="AJ196" i="1" s="1"/>
  <c r="AL196" i="1" s="1"/>
  <c r="AN196" i="1" s="1"/>
  <c r="AP196" i="1" s="1"/>
  <c r="AF195" i="1"/>
  <c r="AH195" i="1" s="1"/>
  <c r="AJ195" i="1" s="1"/>
  <c r="AL195" i="1" s="1"/>
  <c r="AN195" i="1" s="1"/>
  <c r="AP195" i="1" s="1"/>
  <c r="AF194" i="1"/>
  <c r="AH194" i="1" s="1"/>
  <c r="AJ194" i="1" s="1"/>
  <c r="AL194" i="1" s="1"/>
  <c r="AN194" i="1" s="1"/>
  <c r="AP194" i="1" s="1"/>
  <c r="AF193" i="1"/>
  <c r="AH193" i="1" s="1"/>
  <c r="AJ193" i="1" s="1"/>
  <c r="AL193" i="1" s="1"/>
  <c r="AN193" i="1" s="1"/>
  <c r="AP193" i="1" s="1"/>
  <c r="AF192" i="1"/>
  <c r="AH192" i="1" s="1"/>
  <c r="AJ192" i="1" s="1"/>
  <c r="AL192" i="1" s="1"/>
  <c r="AN192" i="1" s="1"/>
  <c r="AP192" i="1" s="1"/>
  <c r="AF191" i="1"/>
  <c r="AH191" i="1" s="1"/>
  <c r="AJ191" i="1" s="1"/>
  <c r="AL191" i="1" s="1"/>
  <c r="AN191" i="1" s="1"/>
  <c r="AP191" i="1" s="1"/>
  <c r="AF190" i="1"/>
  <c r="AH190" i="1" s="1"/>
  <c r="AJ190" i="1" s="1"/>
  <c r="AL190" i="1" s="1"/>
  <c r="AN190" i="1" s="1"/>
  <c r="AP190" i="1" s="1"/>
  <c r="AF189" i="1"/>
  <c r="AH189" i="1" s="1"/>
  <c r="AJ189" i="1" s="1"/>
  <c r="AL189" i="1" s="1"/>
  <c r="AN189" i="1" s="1"/>
  <c r="AP189" i="1" s="1"/>
  <c r="AF188" i="1"/>
  <c r="AH188" i="1" s="1"/>
  <c r="AJ188" i="1" s="1"/>
  <c r="AL188" i="1" s="1"/>
  <c r="AN188" i="1" s="1"/>
  <c r="AP188" i="1" s="1"/>
  <c r="AF185" i="1"/>
  <c r="AH185" i="1" s="1"/>
  <c r="AJ185" i="1" s="1"/>
  <c r="AL185" i="1" s="1"/>
  <c r="AN185" i="1" s="1"/>
  <c r="AP185" i="1" s="1"/>
  <c r="AF184" i="1"/>
  <c r="AH184" i="1" s="1"/>
  <c r="AJ184" i="1" s="1"/>
  <c r="AL184" i="1" s="1"/>
  <c r="AN184" i="1" s="1"/>
  <c r="AP184" i="1" s="1"/>
  <c r="AF183" i="1"/>
  <c r="AH183" i="1" s="1"/>
  <c r="AJ183" i="1" s="1"/>
  <c r="AL183" i="1" s="1"/>
  <c r="AN183" i="1" s="1"/>
  <c r="AP183" i="1" s="1"/>
  <c r="AF182" i="1"/>
  <c r="AH182" i="1" s="1"/>
  <c r="AJ182" i="1" s="1"/>
  <c r="AL182" i="1" s="1"/>
  <c r="AN182" i="1" s="1"/>
  <c r="AP182" i="1" s="1"/>
  <c r="AF179" i="1"/>
  <c r="AH179" i="1" s="1"/>
  <c r="AJ179" i="1" s="1"/>
  <c r="AL179" i="1" s="1"/>
  <c r="AN179" i="1" s="1"/>
  <c r="AP179" i="1" s="1"/>
  <c r="AF172" i="1"/>
  <c r="AH172" i="1" s="1"/>
  <c r="AJ172" i="1" s="1"/>
  <c r="AL172" i="1" s="1"/>
  <c r="AN172" i="1" s="1"/>
  <c r="AP172" i="1" s="1"/>
  <c r="AF171" i="1"/>
  <c r="AH171" i="1" s="1"/>
  <c r="AJ171" i="1" s="1"/>
  <c r="AL171" i="1" s="1"/>
  <c r="AN171" i="1" s="1"/>
  <c r="AP171" i="1" s="1"/>
  <c r="AF159" i="1"/>
  <c r="AH159" i="1" s="1"/>
  <c r="AJ159" i="1" s="1"/>
  <c r="AL159" i="1" s="1"/>
  <c r="AN159" i="1" s="1"/>
  <c r="AP159" i="1" s="1"/>
  <c r="AF158" i="1"/>
  <c r="AH158" i="1" s="1"/>
  <c r="AJ158" i="1" s="1"/>
  <c r="AL158" i="1" s="1"/>
  <c r="AN158" i="1" s="1"/>
  <c r="AP158" i="1" s="1"/>
  <c r="AF155" i="1"/>
  <c r="AH155" i="1" s="1"/>
  <c r="AJ155" i="1" s="1"/>
  <c r="AL155" i="1" s="1"/>
  <c r="AN155" i="1" s="1"/>
  <c r="AP155" i="1" s="1"/>
  <c r="AF154" i="1"/>
  <c r="AH154" i="1" s="1"/>
  <c r="AJ154" i="1" s="1"/>
  <c r="AL154" i="1" s="1"/>
  <c r="AN154" i="1" s="1"/>
  <c r="AP154" i="1" s="1"/>
  <c r="AF151" i="1"/>
  <c r="AH151" i="1" s="1"/>
  <c r="AJ151" i="1" s="1"/>
  <c r="AL151" i="1" s="1"/>
  <c r="AN151" i="1" s="1"/>
  <c r="AP151" i="1" s="1"/>
  <c r="AF150" i="1"/>
  <c r="AH150" i="1" s="1"/>
  <c r="AJ150" i="1" s="1"/>
  <c r="AL150" i="1" s="1"/>
  <c r="AN150" i="1" s="1"/>
  <c r="AP150" i="1" s="1"/>
  <c r="AF147" i="1"/>
  <c r="AH147" i="1" s="1"/>
  <c r="AJ147" i="1" s="1"/>
  <c r="AL147" i="1" s="1"/>
  <c r="AN147" i="1" s="1"/>
  <c r="AP147" i="1" s="1"/>
  <c r="AF146" i="1"/>
  <c r="AH146" i="1" s="1"/>
  <c r="AJ146" i="1" s="1"/>
  <c r="AL146" i="1" s="1"/>
  <c r="AN146" i="1" s="1"/>
  <c r="AP146" i="1" s="1"/>
  <c r="AF143" i="1"/>
  <c r="AH143" i="1" s="1"/>
  <c r="AJ143" i="1" s="1"/>
  <c r="AL143" i="1" s="1"/>
  <c r="AN143" i="1" s="1"/>
  <c r="AP143" i="1" s="1"/>
  <c r="AF142" i="1"/>
  <c r="AH142" i="1" s="1"/>
  <c r="AJ142" i="1" s="1"/>
  <c r="AL142" i="1" s="1"/>
  <c r="AN142" i="1" s="1"/>
  <c r="AP142" i="1" s="1"/>
  <c r="AF139" i="1"/>
  <c r="AH139" i="1" s="1"/>
  <c r="AJ139" i="1" s="1"/>
  <c r="AL139" i="1" s="1"/>
  <c r="AN139" i="1" s="1"/>
  <c r="AP139" i="1" s="1"/>
  <c r="AF138" i="1"/>
  <c r="AH138" i="1" s="1"/>
  <c r="AJ138" i="1" s="1"/>
  <c r="AL138" i="1" s="1"/>
  <c r="AN138" i="1" s="1"/>
  <c r="AP138" i="1" s="1"/>
  <c r="AF135" i="1"/>
  <c r="AH135" i="1" s="1"/>
  <c r="AJ135" i="1" s="1"/>
  <c r="AL135" i="1" s="1"/>
  <c r="AN135" i="1" s="1"/>
  <c r="AP135" i="1" s="1"/>
  <c r="AF134" i="1"/>
  <c r="AH134" i="1" s="1"/>
  <c r="AJ134" i="1" s="1"/>
  <c r="AL134" i="1" s="1"/>
  <c r="AN134" i="1" s="1"/>
  <c r="AP134" i="1" s="1"/>
  <c r="AF131" i="1"/>
  <c r="AH131" i="1" s="1"/>
  <c r="AJ131" i="1" s="1"/>
  <c r="AL131" i="1" s="1"/>
  <c r="AN131" i="1" s="1"/>
  <c r="AP131" i="1" s="1"/>
  <c r="AF130" i="1"/>
  <c r="AH130" i="1" s="1"/>
  <c r="AJ130" i="1" s="1"/>
  <c r="AL130" i="1" s="1"/>
  <c r="AN130" i="1" s="1"/>
  <c r="AP130" i="1" s="1"/>
  <c r="AF127" i="1"/>
  <c r="AH127" i="1" s="1"/>
  <c r="AJ127" i="1" s="1"/>
  <c r="AL127" i="1" s="1"/>
  <c r="AN127" i="1" s="1"/>
  <c r="AP127" i="1" s="1"/>
  <c r="AF126" i="1"/>
  <c r="AH126" i="1" s="1"/>
  <c r="AJ126" i="1" s="1"/>
  <c r="AL126" i="1" s="1"/>
  <c r="AN126" i="1" s="1"/>
  <c r="AP126" i="1" s="1"/>
  <c r="AF123" i="1"/>
  <c r="AH123" i="1" s="1"/>
  <c r="AJ123" i="1" s="1"/>
  <c r="AL123" i="1" s="1"/>
  <c r="AN123" i="1" s="1"/>
  <c r="AP123" i="1" s="1"/>
  <c r="AF122" i="1"/>
  <c r="AH122" i="1" s="1"/>
  <c r="AJ122" i="1" s="1"/>
  <c r="AL122" i="1" s="1"/>
  <c r="AN122" i="1" s="1"/>
  <c r="AP122" i="1" s="1"/>
  <c r="AF119" i="1"/>
  <c r="AH119" i="1" s="1"/>
  <c r="AJ119" i="1" s="1"/>
  <c r="AL119" i="1" s="1"/>
  <c r="AN119" i="1" s="1"/>
  <c r="AP119" i="1" s="1"/>
  <c r="AF118" i="1"/>
  <c r="AH118" i="1" s="1"/>
  <c r="AJ118" i="1" s="1"/>
  <c r="AL118" i="1" s="1"/>
  <c r="AN118" i="1" s="1"/>
  <c r="AP118" i="1" s="1"/>
  <c r="AF117" i="1"/>
  <c r="AH117" i="1" s="1"/>
  <c r="AJ117" i="1" s="1"/>
  <c r="AL117" i="1" s="1"/>
  <c r="AN117" i="1" s="1"/>
  <c r="AP117" i="1" s="1"/>
  <c r="AF116" i="1"/>
  <c r="AH116" i="1" s="1"/>
  <c r="AJ116" i="1" s="1"/>
  <c r="AL116" i="1" s="1"/>
  <c r="AN116" i="1" s="1"/>
  <c r="AP116" i="1" s="1"/>
  <c r="AF110" i="1"/>
  <c r="AH110" i="1" s="1"/>
  <c r="AJ110" i="1" s="1"/>
  <c r="AL110" i="1" s="1"/>
  <c r="AN110" i="1" s="1"/>
  <c r="AP110" i="1" s="1"/>
  <c r="AF109" i="1"/>
  <c r="AH109" i="1" s="1"/>
  <c r="AJ109" i="1" s="1"/>
  <c r="AL109" i="1" s="1"/>
  <c r="AN109" i="1" s="1"/>
  <c r="AP109" i="1" s="1"/>
  <c r="AF108" i="1"/>
  <c r="AH108" i="1" s="1"/>
  <c r="AJ108" i="1" s="1"/>
  <c r="AL108" i="1" s="1"/>
  <c r="AN108" i="1" s="1"/>
  <c r="AP108" i="1" s="1"/>
  <c r="AF105" i="1"/>
  <c r="AH105" i="1" s="1"/>
  <c r="AJ105" i="1" s="1"/>
  <c r="AL105" i="1" s="1"/>
  <c r="AN105" i="1" s="1"/>
  <c r="AP105" i="1" s="1"/>
  <c r="AF102" i="1"/>
  <c r="AH102" i="1" s="1"/>
  <c r="AJ102" i="1" s="1"/>
  <c r="AL102" i="1" s="1"/>
  <c r="AN102" i="1" s="1"/>
  <c r="AP102" i="1" s="1"/>
  <c r="AF99" i="1"/>
  <c r="AH99" i="1" s="1"/>
  <c r="AJ99" i="1" s="1"/>
  <c r="AL99" i="1" s="1"/>
  <c r="AN99" i="1" s="1"/>
  <c r="AP99" i="1" s="1"/>
  <c r="AF96" i="1"/>
  <c r="AH96" i="1" s="1"/>
  <c r="AJ96" i="1" s="1"/>
  <c r="AL96" i="1" s="1"/>
  <c r="AN96" i="1" s="1"/>
  <c r="AP96" i="1" s="1"/>
  <c r="AF95" i="1"/>
  <c r="AH95" i="1" s="1"/>
  <c r="AJ95" i="1" s="1"/>
  <c r="AL95" i="1" s="1"/>
  <c r="AN95" i="1" s="1"/>
  <c r="AP95" i="1" s="1"/>
  <c r="AF92" i="1"/>
  <c r="AH92" i="1" s="1"/>
  <c r="AJ92" i="1" s="1"/>
  <c r="AL92" i="1" s="1"/>
  <c r="AN92" i="1" s="1"/>
  <c r="AP92" i="1" s="1"/>
  <c r="AF89" i="1"/>
  <c r="AH89" i="1" s="1"/>
  <c r="AJ89" i="1" s="1"/>
  <c r="AL89" i="1" s="1"/>
  <c r="AN89" i="1" s="1"/>
  <c r="AP89" i="1" s="1"/>
  <c r="AF86" i="1"/>
  <c r="AH86" i="1" s="1"/>
  <c r="AJ86" i="1" s="1"/>
  <c r="AL86" i="1" s="1"/>
  <c r="AN86" i="1" s="1"/>
  <c r="AP86" i="1" s="1"/>
  <c r="AF85" i="1"/>
  <c r="AH85" i="1" s="1"/>
  <c r="AJ85" i="1" s="1"/>
  <c r="AL85" i="1" s="1"/>
  <c r="AN85" i="1" s="1"/>
  <c r="AP85" i="1" s="1"/>
  <c r="AF84" i="1"/>
  <c r="AH84" i="1" s="1"/>
  <c r="AJ84" i="1" s="1"/>
  <c r="AL84" i="1" s="1"/>
  <c r="AN84" i="1" s="1"/>
  <c r="AP84" i="1" s="1"/>
  <c r="AF81" i="1"/>
  <c r="AH81" i="1" s="1"/>
  <c r="AJ81" i="1" s="1"/>
  <c r="AL81" i="1" s="1"/>
  <c r="AN81" i="1" s="1"/>
  <c r="AP81" i="1" s="1"/>
  <c r="AF80" i="1"/>
  <c r="AH80" i="1" s="1"/>
  <c r="AJ80" i="1" s="1"/>
  <c r="AL80" i="1" s="1"/>
  <c r="AN80" i="1" s="1"/>
  <c r="AP80" i="1" s="1"/>
  <c r="AF79" i="1"/>
  <c r="AH79" i="1" s="1"/>
  <c r="AJ79" i="1" s="1"/>
  <c r="AL79" i="1" s="1"/>
  <c r="AN79" i="1" s="1"/>
  <c r="AP79" i="1" s="1"/>
  <c r="AF78" i="1"/>
  <c r="AH78" i="1" s="1"/>
  <c r="AJ78" i="1" s="1"/>
  <c r="AL78" i="1" s="1"/>
  <c r="AN78" i="1" s="1"/>
  <c r="AP78" i="1" s="1"/>
  <c r="AF77" i="1"/>
  <c r="AH77" i="1" s="1"/>
  <c r="AJ77" i="1" s="1"/>
  <c r="AL77" i="1" s="1"/>
  <c r="AN77" i="1" s="1"/>
  <c r="AP77" i="1" s="1"/>
  <c r="AF76" i="1"/>
  <c r="AH76" i="1" s="1"/>
  <c r="AJ76" i="1" s="1"/>
  <c r="AL76" i="1" s="1"/>
  <c r="AN76" i="1" s="1"/>
  <c r="AP76" i="1" s="1"/>
  <c r="AF71" i="1"/>
  <c r="AH71" i="1" s="1"/>
  <c r="AJ71" i="1" s="1"/>
  <c r="AL71" i="1" s="1"/>
  <c r="AN71" i="1" s="1"/>
  <c r="AP71" i="1" s="1"/>
  <c r="AF70" i="1"/>
  <c r="AH70" i="1" s="1"/>
  <c r="AJ70" i="1" s="1"/>
  <c r="AL70" i="1" s="1"/>
  <c r="AN70" i="1" s="1"/>
  <c r="AP70" i="1" s="1"/>
  <c r="AF69" i="1"/>
  <c r="AH69" i="1" s="1"/>
  <c r="AJ69" i="1" s="1"/>
  <c r="AL69" i="1" s="1"/>
  <c r="AN69" i="1" s="1"/>
  <c r="AP69" i="1" s="1"/>
  <c r="AF68" i="1"/>
  <c r="AH68" i="1" s="1"/>
  <c r="AJ68" i="1" s="1"/>
  <c r="AL68" i="1" s="1"/>
  <c r="AN68" i="1" s="1"/>
  <c r="AP68" i="1" s="1"/>
  <c r="AF56" i="1"/>
  <c r="AH56" i="1" s="1"/>
  <c r="AJ56" i="1" s="1"/>
  <c r="AL56" i="1" s="1"/>
  <c r="AN56" i="1" s="1"/>
  <c r="AP56" i="1" s="1"/>
  <c r="AF55" i="1"/>
  <c r="AH55" i="1" s="1"/>
  <c r="AJ55" i="1" s="1"/>
  <c r="AL55" i="1" s="1"/>
  <c r="AN55" i="1" s="1"/>
  <c r="AP55" i="1" s="1"/>
  <c r="AF54" i="1"/>
  <c r="AH54" i="1" s="1"/>
  <c r="AJ54" i="1" s="1"/>
  <c r="AL54" i="1" s="1"/>
  <c r="AN54" i="1" s="1"/>
  <c r="AP54" i="1" s="1"/>
  <c r="AF53" i="1"/>
  <c r="AH53" i="1" s="1"/>
  <c r="AJ53" i="1" s="1"/>
  <c r="AL53" i="1" s="1"/>
  <c r="AN53" i="1" s="1"/>
  <c r="AP53" i="1" s="1"/>
  <c r="AF52" i="1"/>
  <c r="AH52" i="1" s="1"/>
  <c r="AJ52" i="1" s="1"/>
  <c r="AL52" i="1" s="1"/>
  <c r="AN52" i="1" s="1"/>
  <c r="AP52" i="1" s="1"/>
  <c r="AF51" i="1"/>
  <c r="AH51" i="1" s="1"/>
  <c r="AJ51" i="1" s="1"/>
  <c r="AL51" i="1" s="1"/>
  <c r="AN51" i="1" s="1"/>
  <c r="AP51" i="1" s="1"/>
  <c r="AF45" i="1"/>
  <c r="AH45" i="1" s="1"/>
  <c r="AJ45" i="1" s="1"/>
  <c r="AL45" i="1" s="1"/>
  <c r="AN45" i="1" s="1"/>
  <c r="AP45" i="1" s="1"/>
  <c r="AF44" i="1"/>
  <c r="AH44" i="1" s="1"/>
  <c r="AJ44" i="1" s="1"/>
  <c r="AL44" i="1" s="1"/>
  <c r="AN44" i="1" s="1"/>
  <c r="AP44" i="1" s="1"/>
  <c r="AF41" i="1"/>
  <c r="AH41" i="1" s="1"/>
  <c r="AJ41" i="1" s="1"/>
  <c r="AL41" i="1" s="1"/>
  <c r="AN41" i="1" s="1"/>
  <c r="AP41" i="1" s="1"/>
  <c r="AF40" i="1"/>
  <c r="AH40" i="1" s="1"/>
  <c r="AJ40" i="1" s="1"/>
  <c r="AL40" i="1" s="1"/>
  <c r="AN40" i="1" s="1"/>
  <c r="AP40" i="1" s="1"/>
  <c r="AF39" i="1"/>
  <c r="AH39" i="1" s="1"/>
  <c r="AJ39" i="1" s="1"/>
  <c r="AL39" i="1" s="1"/>
  <c r="AN39" i="1" s="1"/>
  <c r="AP39" i="1" s="1"/>
  <c r="AF36" i="1"/>
  <c r="AH36" i="1" s="1"/>
  <c r="AJ36" i="1" s="1"/>
  <c r="AL36" i="1" s="1"/>
  <c r="AN36" i="1" s="1"/>
  <c r="AP36" i="1" s="1"/>
  <c r="AF35" i="1"/>
  <c r="AH35" i="1" s="1"/>
  <c r="AJ35" i="1" s="1"/>
  <c r="AL35" i="1" s="1"/>
  <c r="AN35" i="1" s="1"/>
  <c r="AP35" i="1" s="1"/>
  <c r="AF34" i="1"/>
  <c r="AH34" i="1" s="1"/>
  <c r="AJ34" i="1" s="1"/>
  <c r="AL34" i="1" s="1"/>
  <c r="AN34" i="1" s="1"/>
  <c r="AP34" i="1" s="1"/>
  <c r="AF31" i="1"/>
  <c r="AH31" i="1" s="1"/>
  <c r="AJ31" i="1" s="1"/>
  <c r="AL31" i="1" s="1"/>
  <c r="AN31" i="1" s="1"/>
  <c r="AP31" i="1" s="1"/>
  <c r="AF30" i="1"/>
  <c r="AH30" i="1" s="1"/>
  <c r="AJ30" i="1" s="1"/>
  <c r="AL30" i="1" s="1"/>
  <c r="AN30" i="1" s="1"/>
  <c r="AP30" i="1" s="1"/>
  <c r="AF27" i="1"/>
  <c r="AH27" i="1" s="1"/>
  <c r="AJ27" i="1" s="1"/>
  <c r="AL27" i="1" s="1"/>
  <c r="AN27" i="1" s="1"/>
  <c r="AP27" i="1" s="1"/>
  <c r="AF26" i="1"/>
  <c r="AH26" i="1" s="1"/>
  <c r="AJ26" i="1" s="1"/>
  <c r="AL26" i="1" s="1"/>
  <c r="AN26" i="1" s="1"/>
  <c r="AP26" i="1" s="1"/>
  <c r="AF25" i="1"/>
  <c r="AH25" i="1" s="1"/>
  <c r="AJ25" i="1" s="1"/>
  <c r="AL25" i="1" s="1"/>
  <c r="AN25" i="1" s="1"/>
  <c r="AP25" i="1" s="1"/>
  <c r="AF24" i="1"/>
  <c r="AH24" i="1" s="1"/>
  <c r="AJ24" i="1" s="1"/>
  <c r="AL24" i="1" s="1"/>
  <c r="AN24" i="1" s="1"/>
  <c r="AP24" i="1" s="1"/>
  <c r="AF23" i="1"/>
  <c r="AH23" i="1" s="1"/>
  <c r="AJ23" i="1" s="1"/>
  <c r="AL23" i="1" s="1"/>
  <c r="AN23" i="1" s="1"/>
  <c r="AP23" i="1" s="1"/>
  <c r="AF20" i="1"/>
  <c r="AH20" i="1" s="1"/>
  <c r="AJ20" i="1" s="1"/>
  <c r="AL20" i="1" s="1"/>
  <c r="AN20" i="1" s="1"/>
  <c r="AP20" i="1" s="1"/>
  <c r="S197" i="1"/>
  <c r="U197" i="1" s="1"/>
  <c r="W197" i="1" s="1"/>
  <c r="Y197" i="1" s="1"/>
  <c r="AA197" i="1" s="1"/>
  <c r="AC197" i="1" s="1"/>
  <c r="S196" i="1"/>
  <c r="U196" i="1" s="1"/>
  <c r="W196" i="1" s="1"/>
  <c r="Y196" i="1" s="1"/>
  <c r="AA196" i="1" s="1"/>
  <c r="AC196" i="1" s="1"/>
  <c r="S195" i="1"/>
  <c r="U195" i="1" s="1"/>
  <c r="W195" i="1" s="1"/>
  <c r="Y195" i="1" s="1"/>
  <c r="AA195" i="1" s="1"/>
  <c r="AC195" i="1" s="1"/>
  <c r="S194" i="1"/>
  <c r="U194" i="1" s="1"/>
  <c r="W194" i="1" s="1"/>
  <c r="Y194" i="1" s="1"/>
  <c r="AA194" i="1" s="1"/>
  <c r="AC194" i="1" s="1"/>
  <c r="S193" i="1"/>
  <c r="U193" i="1" s="1"/>
  <c r="W193" i="1" s="1"/>
  <c r="Y193" i="1" s="1"/>
  <c r="AA193" i="1" s="1"/>
  <c r="AC193" i="1" s="1"/>
  <c r="S192" i="1"/>
  <c r="U192" i="1" s="1"/>
  <c r="W192" i="1" s="1"/>
  <c r="Y192" i="1" s="1"/>
  <c r="AA192" i="1" s="1"/>
  <c r="AC192" i="1" s="1"/>
  <c r="S191" i="1"/>
  <c r="U191" i="1" s="1"/>
  <c r="W191" i="1" s="1"/>
  <c r="Y191" i="1" s="1"/>
  <c r="AA191" i="1" s="1"/>
  <c r="AC191" i="1" s="1"/>
  <c r="S190" i="1"/>
  <c r="U190" i="1" s="1"/>
  <c r="W190" i="1" s="1"/>
  <c r="Y190" i="1" s="1"/>
  <c r="AA190" i="1" s="1"/>
  <c r="AC190" i="1" s="1"/>
  <c r="S189" i="1"/>
  <c r="U189" i="1" s="1"/>
  <c r="W189" i="1" s="1"/>
  <c r="Y189" i="1" s="1"/>
  <c r="AA189" i="1" s="1"/>
  <c r="AC189" i="1" s="1"/>
  <c r="S188" i="1"/>
  <c r="U188" i="1" s="1"/>
  <c r="W188" i="1" s="1"/>
  <c r="Y188" i="1" s="1"/>
  <c r="AA188" i="1" s="1"/>
  <c r="AC188" i="1" s="1"/>
  <c r="S185" i="1"/>
  <c r="U185" i="1" s="1"/>
  <c r="W185" i="1" s="1"/>
  <c r="Y185" i="1" s="1"/>
  <c r="AA185" i="1" s="1"/>
  <c r="AC185" i="1" s="1"/>
  <c r="S184" i="1"/>
  <c r="U184" i="1" s="1"/>
  <c r="W184" i="1" s="1"/>
  <c r="Y184" i="1" s="1"/>
  <c r="AA184" i="1" s="1"/>
  <c r="AC184" i="1" s="1"/>
  <c r="S183" i="1"/>
  <c r="U183" i="1" s="1"/>
  <c r="W183" i="1" s="1"/>
  <c r="Y183" i="1" s="1"/>
  <c r="AA183" i="1" s="1"/>
  <c r="AC183" i="1" s="1"/>
  <c r="S182" i="1"/>
  <c r="U182" i="1" s="1"/>
  <c r="W182" i="1" s="1"/>
  <c r="Y182" i="1" s="1"/>
  <c r="AA182" i="1" s="1"/>
  <c r="AC182" i="1" s="1"/>
  <c r="S179" i="1"/>
  <c r="U179" i="1" s="1"/>
  <c r="W179" i="1" s="1"/>
  <c r="Y179" i="1" s="1"/>
  <c r="AA179" i="1" s="1"/>
  <c r="AC179" i="1" s="1"/>
  <c r="S172" i="1"/>
  <c r="U172" i="1" s="1"/>
  <c r="W172" i="1" s="1"/>
  <c r="Y172" i="1" s="1"/>
  <c r="AA172" i="1" s="1"/>
  <c r="AC172" i="1" s="1"/>
  <c r="S171" i="1"/>
  <c r="U171" i="1" s="1"/>
  <c r="W171" i="1" s="1"/>
  <c r="Y171" i="1" s="1"/>
  <c r="AA171" i="1" s="1"/>
  <c r="AC171" i="1" s="1"/>
  <c r="S159" i="1"/>
  <c r="U159" i="1" s="1"/>
  <c r="W159" i="1" s="1"/>
  <c r="Y159" i="1" s="1"/>
  <c r="AA159" i="1" s="1"/>
  <c r="AC159" i="1" s="1"/>
  <c r="S158" i="1"/>
  <c r="U158" i="1" s="1"/>
  <c r="W158" i="1" s="1"/>
  <c r="Y158" i="1" s="1"/>
  <c r="AA158" i="1" s="1"/>
  <c r="AC158" i="1" s="1"/>
  <c r="S155" i="1"/>
  <c r="U155" i="1" s="1"/>
  <c r="W155" i="1" s="1"/>
  <c r="Y155" i="1" s="1"/>
  <c r="AA155" i="1" s="1"/>
  <c r="AC155" i="1" s="1"/>
  <c r="S154" i="1"/>
  <c r="U154" i="1" s="1"/>
  <c r="W154" i="1" s="1"/>
  <c r="Y154" i="1" s="1"/>
  <c r="AA154" i="1" s="1"/>
  <c r="AC154" i="1" s="1"/>
  <c r="S151" i="1"/>
  <c r="U151" i="1" s="1"/>
  <c r="W151" i="1" s="1"/>
  <c r="Y151" i="1" s="1"/>
  <c r="AA151" i="1" s="1"/>
  <c r="AC151" i="1" s="1"/>
  <c r="S150" i="1"/>
  <c r="U150" i="1" s="1"/>
  <c r="W150" i="1" s="1"/>
  <c r="Y150" i="1" s="1"/>
  <c r="AA150" i="1" s="1"/>
  <c r="AC150" i="1" s="1"/>
  <c r="S147" i="1"/>
  <c r="U147" i="1" s="1"/>
  <c r="W147" i="1" s="1"/>
  <c r="Y147" i="1" s="1"/>
  <c r="AA147" i="1" s="1"/>
  <c r="AC147" i="1" s="1"/>
  <c r="S146" i="1"/>
  <c r="U146" i="1" s="1"/>
  <c r="W146" i="1" s="1"/>
  <c r="Y146" i="1" s="1"/>
  <c r="AA146" i="1" s="1"/>
  <c r="AC146" i="1" s="1"/>
  <c r="S143" i="1"/>
  <c r="U143" i="1" s="1"/>
  <c r="W143" i="1" s="1"/>
  <c r="Y143" i="1" s="1"/>
  <c r="AA143" i="1" s="1"/>
  <c r="AC143" i="1" s="1"/>
  <c r="S142" i="1"/>
  <c r="U142" i="1" s="1"/>
  <c r="W142" i="1" s="1"/>
  <c r="Y142" i="1" s="1"/>
  <c r="AA142" i="1" s="1"/>
  <c r="AC142" i="1" s="1"/>
  <c r="S139" i="1"/>
  <c r="U139" i="1" s="1"/>
  <c r="W139" i="1" s="1"/>
  <c r="Y139" i="1" s="1"/>
  <c r="AA139" i="1" s="1"/>
  <c r="AC139" i="1" s="1"/>
  <c r="S138" i="1"/>
  <c r="U138" i="1" s="1"/>
  <c r="W138" i="1" s="1"/>
  <c r="Y138" i="1" s="1"/>
  <c r="AA138" i="1" s="1"/>
  <c r="AC138" i="1" s="1"/>
  <c r="S135" i="1"/>
  <c r="U135" i="1" s="1"/>
  <c r="W135" i="1" s="1"/>
  <c r="Y135" i="1" s="1"/>
  <c r="AA135" i="1" s="1"/>
  <c r="AC135" i="1" s="1"/>
  <c r="S134" i="1"/>
  <c r="U134" i="1" s="1"/>
  <c r="W134" i="1" s="1"/>
  <c r="Y134" i="1" s="1"/>
  <c r="AA134" i="1" s="1"/>
  <c r="AC134" i="1" s="1"/>
  <c r="S131" i="1"/>
  <c r="U131" i="1" s="1"/>
  <c r="W131" i="1" s="1"/>
  <c r="Y131" i="1" s="1"/>
  <c r="AA131" i="1" s="1"/>
  <c r="AC131" i="1" s="1"/>
  <c r="S130" i="1"/>
  <c r="U130" i="1" s="1"/>
  <c r="W130" i="1" s="1"/>
  <c r="Y130" i="1" s="1"/>
  <c r="AA130" i="1" s="1"/>
  <c r="AC130" i="1" s="1"/>
  <c r="S127" i="1"/>
  <c r="U127" i="1" s="1"/>
  <c r="W127" i="1" s="1"/>
  <c r="Y127" i="1" s="1"/>
  <c r="AA127" i="1" s="1"/>
  <c r="AC127" i="1" s="1"/>
  <c r="S126" i="1"/>
  <c r="U126" i="1" s="1"/>
  <c r="W126" i="1" s="1"/>
  <c r="Y126" i="1" s="1"/>
  <c r="AA126" i="1" s="1"/>
  <c r="AC126" i="1" s="1"/>
  <c r="S123" i="1"/>
  <c r="U123" i="1" s="1"/>
  <c r="W123" i="1" s="1"/>
  <c r="Y123" i="1" s="1"/>
  <c r="AA123" i="1" s="1"/>
  <c r="AC123" i="1" s="1"/>
  <c r="S122" i="1"/>
  <c r="U122" i="1" s="1"/>
  <c r="W122" i="1" s="1"/>
  <c r="Y122" i="1" s="1"/>
  <c r="AA122" i="1" s="1"/>
  <c r="AC122" i="1" s="1"/>
  <c r="S119" i="1"/>
  <c r="U119" i="1" s="1"/>
  <c r="W119" i="1" s="1"/>
  <c r="Y119" i="1" s="1"/>
  <c r="AA119" i="1" s="1"/>
  <c r="AC119" i="1" s="1"/>
  <c r="S118" i="1"/>
  <c r="U118" i="1" s="1"/>
  <c r="W118" i="1" s="1"/>
  <c r="Y118" i="1" s="1"/>
  <c r="AA118" i="1" s="1"/>
  <c r="AC118" i="1" s="1"/>
  <c r="S117" i="1"/>
  <c r="U117" i="1" s="1"/>
  <c r="W117" i="1" s="1"/>
  <c r="Y117" i="1" s="1"/>
  <c r="AA117" i="1" s="1"/>
  <c r="AC117" i="1" s="1"/>
  <c r="S116" i="1"/>
  <c r="U116" i="1" s="1"/>
  <c r="W116" i="1" s="1"/>
  <c r="Y116" i="1" s="1"/>
  <c r="AA116" i="1" s="1"/>
  <c r="AC116" i="1" s="1"/>
  <c r="S110" i="1"/>
  <c r="U110" i="1" s="1"/>
  <c r="W110" i="1" s="1"/>
  <c r="Y110" i="1" s="1"/>
  <c r="AA110" i="1" s="1"/>
  <c r="AC110" i="1" s="1"/>
  <c r="S109" i="1"/>
  <c r="U109" i="1" s="1"/>
  <c r="W109" i="1" s="1"/>
  <c r="Y109" i="1" s="1"/>
  <c r="AA109" i="1" s="1"/>
  <c r="AC109" i="1" s="1"/>
  <c r="S108" i="1"/>
  <c r="U108" i="1" s="1"/>
  <c r="W108" i="1" s="1"/>
  <c r="Y108" i="1" s="1"/>
  <c r="AA108" i="1" s="1"/>
  <c r="AC108" i="1" s="1"/>
  <c r="S105" i="1"/>
  <c r="U105" i="1" s="1"/>
  <c r="W105" i="1" s="1"/>
  <c r="Y105" i="1" s="1"/>
  <c r="AA105" i="1" s="1"/>
  <c r="AC105" i="1" s="1"/>
  <c r="S102" i="1"/>
  <c r="U102" i="1" s="1"/>
  <c r="W102" i="1" s="1"/>
  <c r="Y102" i="1" s="1"/>
  <c r="AA102" i="1" s="1"/>
  <c r="AC102" i="1" s="1"/>
  <c r="S99" i="1"/>
  <c r="U99" i="1" s="1"/>
  <c r="W99" i="1" s="1"/>
  <c r="Y99" i="1" s="1"/>
  <c r="AA99" i="1" s="1"/>
  <c r="AC99" i="1" s="1"/>
  <c r="S96" i="1"/>
  <c r="U96" i="1" s="1"/>
  <c r="W96" i="1" s="1"/>
  <c r="Y96" i="1" s="1"/>
  <c r="AA96" i="1" s="1"/>
  <c r="AC96" i="1" s="1"/>
  <c r="S95" i="1"/>
  <c r="U95" i="1" s="1"/>
  <c r="W95" i="1" s="1"/>
  <c r="Y95" i="1" s="1"/>
  <c r="AA95" i="1" s="1"/>
  <c r="AC95" i="1" s="1"/>
  <c r="S92" i="1"/>
  <c r="U92" i="1" s="1"/>
  <c r="W92" i="1" s="1"/>
  <c r="Y92" i="1" s="1"/>
  <c r="AA92" i="1" s="1"/>
  <c r="AC92" i="1" s="1"/>
  <c r="S89" i="1"/>
  <c r="U89" i="1" s="1"/>
  <c r="W89" i="1" s="1"/>
  <c r="Y89" i="1" s="1"/>
  <c r="AA89" i="1" s="1"/>
  <c r="AC89" i="1" s="1"/>
  <c r="S86" i="1"/>
  <c r="U86" i="1" s="1"/>
  <c r="W86" i="1" s="1"/>
  <c r="Y86" i="1" s="1"/>
  <c r="AA86" i="1" s="1"/>
  <c r="AC86" i="1" s="1"/>
  <c r="S85" i="1"/>
  <c r="U85" i="1" s="1"/>
  <c r="W85" i="1" s="1"/>
  <c r="Y85" i="1" s="1"/>
  <c r="AA85" i="1" s="1"/>
  <c r="AC85" i="1" s="1"/>
  <c r="S84" i="1"/>
  <c r="U84" i="1" s="1"/>
  <c r="W84" i="1" s="1"/>
  <c r="Y84" i="1" s="1"/>
  <c r="AA84" i="1" s="1"/>
  <c r="AC84" i="1" s="1"/>
  <c r="S81" i="1"/>
  <c r="U81" i="1" s="1"/>
  <c r="W81" i="1" s="1"/>
  <c r="Y81" i="1" s="1"/>
  <c r="AA81" i="1" s="1"/>
  <c r="AC81" i="1" s="1"/>
  <c r="S80" i="1"/>
  <c r="U80" i="1" s="1"/>
  <c r="W80" i="1" s="1"/>
  <c r="Y80" i="1" s="1"/>
  <c r="AA80" i="1" s="1"/>
  <c r="AC80" i="1" s="1"/>
  <c r="S79" i="1"/>
  <c r="U79" i="1" s="1"/>
  <c r="W79" i="1" s="1"/>
  <c r="Y79" i="1" s="1"/>
  <c r="AA79" i="1" s="1"/>
  <c r="AC79" i="1" s="1"/>
  <c r="S78" i="1"/>
  <c r="U78" i="1" s="1"/>
  <c r="W78" i="1" s="1"/>
  <c r="Y78" i="1" s="1"/>
  <c r="AA78" i="1" s="1"/>
  <c r="AC78" i="1" s="1"/>
  <c r="S77" i="1"/>
  <c r="U77" i="1" s="1"/>
  <c r="W77" i="1" s="1"/>
  <c r="Y77" i="1" s="1"/>
  <c r="AA77" i="1" s="1"/>
  <c r="AC77" i="1" s="1"/>
  <c r="S76" i="1"/>
  <c r="U76" i="1" s="1"/>
  <c r="W76" i="1" s="1"/>
  <c r="Y76" i="1" s="1"/>
  <c r="AA76" i="1" s="1"/>
  <c r="AC76" i="1" s="1"/>
  <c r="S71" i="1"/>
  <c r="U71" i="1" s="1"/>
  <c r="W71" i="1" s="1"/>
  <c r="Y71" i="1" s="1"/>
  <c r="AA71" i="1" s="1"/>
  <c r="AC71" i="1" s="1"/>
  <c r="S70" i="1"/>
  <c r="U70" i="1" s="1"/>
  <c r="W70" i="1" s="1"/>
  <c r="Y70" i="1" s="1"/>
  <c r="AA70" i="1" s="1"/>
  <c r="AC70" i="1" s="1"/>
  <c r="S69" i="1"/>
  <c r="U69" i="1" s="1"/>
  <c r="W69" i="1" s="1"/>
  <c r="Y69" i="1" s="1"/>
  <c r="AA69" i="1" s="1"/>
  <c r="AC69" i="1" s="1"/>
  <c r="S68" i="1"/>
  <c r="U68" i="1" s="1"/>
  <c r="W68" i="1" s="1"/>
  <c r="Y68" i="1" s="1"/>
  <c r="AA68" i="1" s="1"/>
  <c r="AC68" i="1" s="1"/>
  <c r="S56" i="1"/>
  <c r="U56" i="1" s="1"/>
  <c r="W56" i="1" s="1"/>
  <c r="Y56" i="1" s="1"/>
  <c r="AA56" i="1" s="1"/>
  <c r="AC56" i="1" s="1"/>
  <c r="S55" i="1"/>
  <c r="U55" i="1" s="1"/>
  <c r="W55" i="1" s="1"/>
  <c r="Y55" i="1" s="1"/>
  <c r="AA55" i="1" s="1"/>
  <c r="AC55" i="1" s="1"/>
  <c r="S54" i="1"/>
  <c r="U54" i="1" s="1"/>
  <c r="W54" i="1" s="1"/>
  <c r="Y54" i="1" s="1"/>
  <c r="AA54" i="1" s="1"/>
  <c r="AC54" i="1" s="1"/>
  <c r="S53" i="1"/>
  <c r="U53" i="1" s="1"/>
  <c r="W53" i="1" s="1"/>
  <c r="Y53" i="1" s="1"/>
  <c r="AA53" i="1" s="1"/>
  <c r="AC53" i="1" s="1"/>
  <c r="S52" i="1"/>
  <c r="U52" i="1" s="1"/>
  <c r="W52" i="1" s="1"/>
  <c r="Y52" i="1" s="1"/>
  <c r="AA52" i="1" s="1"/>
  <c r="AC52" i="1" s="1"/>
  <c r="S51" i="1"/>
  <c r="U51" i="1" s="1"/>
  <c r="W51" i="1" s="1"/>
  <c r="Y51" i="1" s="1"/>
  <c r="AA51" i="1" s="1"/>
  <c r="AC51" i="1" s="1"/>
  <c r="S45" i="1"/>
  <c r="U45" i="1" s="1"/>
  <c r="W45" i="1" s="1"/>
  <c r="Y45" i="1" s="1"/>
  <c r="AA45" i="1" s="1"/>
  <c r="AC45" i="1" s="1"/>
  <c r="S44" i="1"/>
  <c r="U44" i="1" s="1"/>
  <c r="W44" i="1" s="1"/>
  <c r="Y44" i="1" s="1"/>
  <c r="AA44" i="1" s="1"/>
  <c r="AC44" i="1" s="1"/>
  <c r="S41" i="1"/>
  <c r="U41" i="1" s="1"/>
  <c r="W41" i="1" s="1"/>
  <c r="Y41" i="1" s="1"/>
  <c r="AA41" i="1" s="1"/>
  <c r="AC41" i="1" s="1"/>
  <c r="S40" i="1"/>
  <c r="U40" i="1" s="1"/>
  <c r="W40" i="1" s="1"/>
  <c r="Y40" i="1" s="1"/>
  <c r="AA40" i="1" s="1"/>
  <c r="AC40" i="1" s="1"/>
  <c r="S39" i="1"/>
  <c r="U39" i="1" s="1"/>
  <c r="W39" i="1" s="1"/>
  <c r="Y39" i="1" s="1"/>
  <c r="AA39" i="1" s="1"/>
  <c r="AC39" i="1" s="1"/>
  <c r="S36" i="1"/>
  <c r="U36" i="1" s="1"/>
  <c r="W36" i="1" s="1"/>
  <c r="Y36" i="1" s="1"/>
  <c r="AA36" i="1" s="1"/>
  <c r="AC36" i="1" s="1"/>
  <c r="S35" i="1"/>
  <c r="U35" i="1" s="1"/>
  <c r="W35" i="1" s="1"/>
  <c r="Y35" i="1" s="1"/>
  <c r="AA35" i="1" s="1"/>
  <c r="AC35" i="1" s="1"/>
  <c r="S34" i="1"/>
  <c r="U34" i="1" s="1"/>
  <c r="W34" i="1" s="1"/>
  <c r="Y34" i="1" s="1"/>
  <c r="AA34" i="1" s="1"/>
  <c r="AC34" i="1" s="1"/>
  <c r="S31" i="1"/>
  <c r="U31" i="1" s="1"/>
  <c r="W31" i="1" s="1"/>
  <c r="Y31" i="1" s="1"/>
  <c r="AA31" i="1" s="1"/>
  <c r="AC31" i="1" s="1"/>
  <c r="S30" i="1"/>
  <c r="U30" i="1" s="1"/>
  <c r="W30" i="1" s="1"/>
  <c r="Y30" i="1" s="1"/>
  <c r="AA30" i="1" s="1"/>
  <c r="AC30" i="1" s="1"/>
  <c r="S27" i="1"/>
  <c r="U27" i="1" s="1"/>
  <c r="W27" i="1" s="1"/>
  <c r="Y27" i="1" s="1"/>
  <c r="AA27" i="1" s="1"/>
  <c r="AC27" i="1" s="1"/>
  <c r="S26" i="1"/>
  <c r="U26" i="1" s="1"/>
  <c r="W26" i="1" s="1"/>
  <c r="Y26" i="1" s="1"/>
  <c r="AA26" i="1" s="1"/>
  <c r="AC26" i="1" s="1"/>
  <c r="S25" i="1"/>
  <c r="U25" i="1" s="1"/>
  <c r="W25" i="1" s="1"/>
  <c r="Y25" i="1" s="1"/>
  <c r="AA25" i="1" s="1"/>
  <c r="AC25" i="1" s="1"/>
  <c r="S24" i="1"/>
  <c r="U24" i="1" s="1"/>
  <c r="W24" i="1" s="1"/>
  <c r="Y24" i="1" s="1"/>
  <c r="AA24" i="1" s="1"/>
  <c r="AC24" i="1" s="1"/>
  <c r="S23" i="1"/>
  <c r="U23" i="1" s="1"/>
  <c r="W23" i="1" s="1"/>
  <c r="Y23" i="1" s="1"/>
  <c r="AA23" i="1" s="1"/>
  <c r="AC23" i="1" s="1"/>
  <c r="S20" i="1"/>
  <c r="U20" i="1" s="1"/>
  <c r="W20" i="1" s="1"/>
  <c r="Y20" i="1" s="1"/>
  <c r="AA20" i="1" s="1"/>
  <c r="AC20" i="1" s="1"/>
  <c r="J197" i="1"/>
  <c r="L197" i="1" s="1"/>
  <c r="N197" i="1" s="1"/>
  <c r="P197" i="1" s="1"/>
  <c r="J196" i="1"/>
  <c r="L196" i="1" s="1"/>
  <c r="N196" i="1" s="1"/>
  <c r="P196" i="1" s="1"/>
  <c r="J195" i="1"/>
  <c r="L195" i="1" s="1"/>
  <c r="N195" i="1" s="1"/>
  <c r="P195" i="1" s="1"/>
  <c r="J194" i="1"/>
  <c r="L194" i="1" s="1"/>
  <c r="N194" i="1" s="1"/>
  <c r="P194" i="1" s="1"/>
  <c r="J193" i="1"/>
  <c r="L193" i="1" s="1"/>
  <c r="N193" i="1" s="1"/>
  <c r="P193" i="1" s="1"/>
  <c r="J192" i="1"/>
  <c r="L192" i="1" s="1"/>
  <c r="N192" i="1" s="1"/>
  <c r="P192" i="1" s="1"/>
  <c r="J191" i="1"/>
  <c r="L191" i="1" s="1"/>
  <c r="N191" i="1" s="1"/>
  <c r="P191" i="1" s="1"/>
  <c r="J190" i="1"/>
  <c r="L190" i="1" s="1"/>
  <c r="N190" i="1" s="1"/>
  <c r="P190" i="1" s="1"/>
  <c r="J189" i="1"/>
  <c r="L189" i="1" s="1"/>
  <c r="N189" i="1" s="1"/>
  <c r="P189" i="1" s="1"/>
  <c r="J188" i="1"/>
  <c r="L188" i="1" s="1"/>
  <c r="N188" i="1" s="1"/>
  <c r="P188" i="1" s="1"/>
  <c r="J185" i="1"/>
  <c r="L185" i="1" s="1"/>
  <c r="N185" i="1" s="1"/>
  <c r="P185" i="1" s="1"/>
  <c r="J184" i="1"/>
  <c r="L184" i="1" s="1"/>
  <c r="N184" i="1" s="1"/>
  <c r="P184" i="1" s="1"/>
  <c r="J183" i="1"/>
  <c r="L183" i="1" s="1"/>
  <c r="N183" i="1" s="1"/>
  <c r="P183" i="1" s="1"/>
  <c r="J182" i="1"/>
  <c r="L182" i="1" s="1"/>
  <c r="N182" i="1" s="1"/>
  <c r="P182" i="1" s="1"/>
  <c r="J179" i="1"/>
  <c r="L179" i="1" s="1"/>
  <c r="N179" i="1" s="1"/>
  <c r="P179" i="1" s="1"/>
  <c r="J172" i="1"/>
  <c r="L172" i="1" s="1"/>
  <c r="N172" i="1" s="1"/>
  <c r="P172" i="1" s="1"/>
  <c r="J171" i="1"/>
  <c r="L171" i="1" s="1"/>
  <c r="N171" i="1" s="1"/>
  <c r="P171" i="1" s="1"/>
  <c r="J159" i="1"/>
  <c r="L159" i="1" s="1"/>
  <c r="N159" i="1" s="1"/>
  <c r="P159" i="1" s="1"/>
  <c r="J158" i="1"/>
  <c r="L158" i="1" s="1"/>
  <c r="N158" i="1" s="1"/>
  <c r="P158" i="1" s="1"/>
  <c r="J155" i="1"/>
  <c r="L155" i="1" s="1"/>
  <c r="N155" i="1" s="1"/>
  <c r="P155" i="1" s="1"/>
  <c r="J154" i="1"/>
  <c r="L154" i="1" s="1"/>
  <c r="N154" i="1" s="1"/>
  <c r="P154" i="1" s="1"/>
  <c r="J151" i="1"/>
  <c r="L151" i="1" s="1"/>
  <c r="N151" i="1" s="1"/>
  <c r="P151" i="1" s="1"/>
  <c r="J150" i="1"/>
  <c r="L150" i="1" s="1"/>
  <c r="N150" i="1" s="1"/>
  <c r="P150" i="1" s="1"/>
  <c r="J147" i="1"/>
  <c r="L147" i="1" s="1"/>
  <c r="N147" i="1" s="1"/>
  <c r="P147" i="1" s="1"/>
  <c r="J146" i="1"/>
  <c r="L146" i="1" s="1"/>
  <c r="N146" i="1" s="1"/>
  <c r="P146" i="1" s="1"/>
  <c r="J143" i="1"/>
  <c r="L143" i="1" s="1"/>
  <c r="N143" i="1" s="1"/>
  <c r="P143" i="1" s="1"/>
  <c r="J142" i="1"/>
  <c r="L142" i="1" s="1"/>
  <c r="N142" i="1" s="1"/>
  <c r="P142" i="1" s="1"/>
  <c r="J139" i="1"/>
  <c r="L139" i="1" s="1"/>
  <c r="N139" i="1" s="1"/>
  <c r="P139" i="1" s="1"/>
  <c r="J138" i="1"/>
  <c r="L138" i="1" s="1"/>
  <c r="N138" i="1" s="1"/>
  <c r="P138" i="1" s="1"/>
  <c r="J135" i="1"/>
  <c r="L135" i="1" s="1"/>
  <c r="N135" i="1" s="1"/>
  <c r="P135" i="1" s="1"/>
  <c r="J134" i="1"/>
  <c r="L134" i="1" s="1"/>
  <c r="N134" i="1" s="1"/>
  <c r="P134" i="1" s="1"/>
  <c r="J131" i="1"/>
  <c r="L131" i="1" s="1"/>
  <c r="N131" i="1" s="1"/>
  <c r="P131" i="1" s="1"/>
  <c r="J130" i="1"/>
  <c r="L130" i="1" s="1"/>
  <c r="N130" i="1" s="1"/>
  <c r="P130" i="1" s="1"/>
  <c r="J127" i="1"/>
  <c r="L127" i="1" s="1"/>
  <c r="N127" i="1" s="1"/>
  <c r="P127" i="1" s="1"/>
  <c r="J126" i="1"/>
  <c r="L126" i="1" s="1"/>
  <c r="N126" i="1" s="1"/>
  <c r="P126" i="1" s="1"/>
  <c r="J123" i="1"/>
  <c r="L123" i="1" s="1"/>
  <c r="N123" i="1" s="1"/>
  <c r="P123" i="1" s="1"/>
  <c r="J122" i="1"/>
  <c r="L122" i="1" s="1"/>
  <c r="N122" i="1" s="1"/>
  <c r="P122" i="1" s="1"/>
  <c r="J119" i="1"/>
  <c r="L119" i="1" s="1"/>
  <c r="N119" i="1" s="1"/>
  <c r="P119" i="1" s="1"/>
  <c r="J118" i="1"/>
  <c r="L118" i="1" s="1"/>
  <c r="N118" i="1" s="1"/>
  <c r="P118" i="1" s="1"/>
  <c r="J117" i="1"/>
  <c r="L117" i="1" s="1"/>
  <c r="N117" i="1" s="1"/>
  <c r="P117" i="1" s="1"/>
  <c r="J116" i="1"/>
  <c r="L116" i="1" s="1"/>
  <c r="N116" i="1" s="1"/>
  <c r="P116" i="1" s="1"/>
  <c r="J110" i="1"/>
  <c r="L110" i="1" s="1"/>
  <c r="N110" i="1" s="1"/>
  <c r="P110" i="1" s="1"/>
  <c r="J109" i="1"/>
  <c r="L109" i="1" s="1"/>
  <c r="N109" i="1" s="1"/>
  <c r="P109" i="1" s="1"/>
  <c r="J108" i="1"/>
  <c r="L108" i="1" s="1"/>
  <c r="N108" i="1" s="1"/>
  <c r="P108" i="1" s="1"/>
  <c r="J105" i="1"/>
  <c r="L105" i="1" s="1"/>
  <c r="N105" i="1" s="1"/>
  <c r="P105" i="1" s="1"/>
  <c r="J102" i="1"/>
  <c r="L102" i="1" s="1"/>
  <c r="N102" i="1" s="1"/>
  <c r="P102" i="1" s="1"/>
  <c r="J99" i="1"/>
  <c r="L99" i="1" s="1"/>
  <c r="N99" i="1" s="1"/>
  <c r="P99" i="1" s="1"/>
  <c r="J96" i="1"/>
  <c r="L96" i="1" s="1"/>
  <c r="N96" i="1" s="1"/>
  <c r="P96" i="1" s="1"/>
  <c r="J95" i="1"/>
  <c r="L95" i="1" s="1"/>
  <c r="N95" i="1" s="1"/>
  <c r="P95" i="1" s="1"/>
  <c r="J92" i="1"/>
  <c r="L92" i="1" s="1"/>
  <c r="N92" i="1" s="1"/>
  <c r="P92" i="1" s="1"/>
  <c r="J89" i="1"/>
  <c r="L89" i="1" s="1"/>
  <c r="N89" i="1" s="1"/>
  <c r="P89" i="1" s="1"/>
  <c r="J86" i="1"/>
  <c r="L86" i="1" s="1"/>
  <c r="N86" i="1" s="1"/>
  <c r="P86" i="1" s="1"/>
  <c r="J85" i="1"/>
  <c r="L85" i="1" s="1"/>
  <c r="N85" i="1" s="1"/>
  <c r="P85" i="1" s="1"/>
  <c r="J84" i="1"/>
  <c r="L84" i="1" s="1"/>
  <c r="N84" i="1" s="1"/>
  <c r="P84" i="1" s="1"/>
  <c r="J81" i="1"/>
  <c r="L81" i="1" s="1"/>
  <c r="N81" i="1" s="1"/>
  <c r="P81" i="1" s="1"/>
  <c r="J80" i="1"/>
  <c r="L80" i="1" s="1"/>
  <c r="N80" i="1" s="1"/>
  <c r="P80" i="1" s="1"/>
  <c r="J79" i="1"/>
  <c r="L79" i="1" s="1"/>
  <c r="N79" i="1" s="1"/>
  <c r="P79" i="1" s="1"/>
  <c r="J78" i="1"/>
  <c r="L78" i="1" s="1"/>
  <c r="N78" i="1" s="1"/>
  <c r="P78" i="1" s="1"/>
  <c r="J77" i="1"/>
  <c r="L77" i="1" s="1"/>
  <c r="N77" i="1" s="1"/>
  <c r="P77" i="1" s="1"/>
  <c r="J76" i="1"/>
  <c r="L76" i="1" s="1"/>
  <c r="N76" i="1" s="1"/>
  <c r="P76" i="1" s="1"/>
  <c r="J71" i="1"/>
  <c r="L71" i="1" s="1"/>
  <c r="N71" i="1" s="1"/>
  <c r="P71" i="1" s="1"/>
  <c r="J70" i="1"/>
  <c r="L70" i="1" s="1"/>
  <c r="N70" i="1" s="1"/>
  <c r="P70" i="1" s="1"/>
  <c r="J69" i="1"/>
  <c r="L69" i="1" s="1"/>
  <c r="N69" i="1" s="1"/>
  <c r="P69" i="1" s="1"/>
  <c r="J68" i="1"/>
  <c r="L68" i="1" s="1"/>
  <c r="N68" i="1" s="1"/>
  <c r="P68" i="1" s="1"/>
  <c r="J56" i="1"/>
  <c r="L56" i="1" s="1"/>
  <c r="N56" i="1" s="1"/>
  <c r="P56" i="1" s="1"/>
  <c r="J55" i="1"/>
  <c r="L55" i="1" s="1"/>
  <c r="N55" i="1" s="1"/>
  <c r="P55" i="1" s="1"/>
  <c r="J54" i="1"/>
  <c r="L54" i="1" s="1"/>
  <c r="N54" i="1" s="1"/>
  <c r="P54" i="1" s="1"/>
  <c r="J53" i="1"/>
  <c r="L53" i="1" s="1"/>
  <c r="N53" i="1" s="1"/>
  <c r="P53" i="1" s="1"/>
  <c r="J52" i="1"/>
  <c r="L52" i="1" s="1"/>
  <c r="N52" i="1" s="1"/>
  <c r="P52" i="1" s="1"/>
  <c r="J51" i="1"/>
  <c r="L51" i="1" s="1"/>
  <c r="N51" i="1" s="1"/>
  <c r="P51" i="1" s="1"/>
  <c r="J45" i="1"/>
  <c r="L45" i="1" s="1"/>
  <c r="N45" i="1" s="1"/>
  <c r="P45" i="1" s="1"/>
  <c r="J44" i="1"/>
  <c r="L44" i="1" s="1"/>
  <c r="N44" i="1" s="1"/>
  <c r="P44" i="1" s="1"/>
  <c r="J41" i="1"/>
  <c r="L41" i="1" s="1"/>
  <c r="N41" i="1" s="1"/>
  <c r="P41" i="1" s="1"/>
  <c r="J40" i="1"/>
  <c r="L40" i="1" s="1"/>
  <c r="N40" i="1" s="1"/>
  <c r="P40" i="1" s="1"/>
  <c r="J39" i="1"/>
  <c r="L39" i="1" s="1"/>
  <c r="N39" i="1" s="1"/>
  <c r="P39" i="1" s="1"/>
  <c r="J36" i="1"/>
  <c r="L36" i="1" s="1"/>
  <c r="N36" i="1" s="1"/>
  <c r="P36" i="1" s="1"/>
  <c r="J35" i="1"/>
  <c r="L35" i="1" s="1"/>
  <c r="N35" i="1" s="1"/>
  <c r="P35" i="1" s="1"/>
  <c r="J34" i="1"/>
  <c r="L34" i="1" s="1"/>
  <c r="N34" i="1" s="1"/>
  <c r="P34" i="1" s="1"/>
  <c r="J31" i="1"/>
  <c r="L31" i="1" s="1"/>
  <c r="N31" i="1" s="1"/>
  <c r="P31" i="1" s="1"/>
  <c r="J30" i="1"/>
  <c r="L30" i="1" s="1"/>
  <c r="N30" i="1" s="1"/>
  <c r="P30" i="1" s="1"/>
  <c r="J27" i="1"/>
  <c r="L27" i="1" s="1"/>
  <c r="N27" i="1" s="1"/>
  <c r="P27" i="1" s="1"/>
  <c r="J26" i="1"/>
  <c r="L26" i="1" s="1"/>
  <c r="N26" i="1" s="1"/>
  <c r="P26" i="1" s="1"/>
  <c r="J25" i="1"/>
  <c r="L25" i="1" s="1"/>
  <c r="N25" i="1" s="1"/>
  <c r="P25" i="1" s="1"/>
  <c r="J24" i="1"/>
  <c r="L24" i="1" s="1"/>
  <c r="N24" i="1" s="1"/>
  <c r="P24" i="1" s="1"/>
  <c r="J23" i="1"/>
  <c r="L23" i="1" s="1"/>
  <c r="N23" i="1" s="1"/>
  <c r="P23" i="1" s="1"/>
  <c r="AE215" i="1"/>
  <c r="AE214" i="1"/>
  <c r="AE210" i="1"/>
  <c r="AE187" i="1"/>
  <c r="AE180" i="1"/>
  <c r="AE175" i="1" s="1"/>
  <c r="AE178" i="1"/>
  <c r="AE177" i="1"/>
  <c r="AE169" i="1"/>
  <c r="AE213" i="1" s="1"/>
  <c r="AE168" i="1"/>
  <c r="AE167" i="1"/>
  <c r="AE156" i="1"/>
  <c r="AE152" i="1"/>
  <c r="AE148" i="1"/>
  <c r="AE144" i="1"/>
  <c r="AE140" i="1"/>
  <c r="AE136" i="1"/>
  <c r="AE132" i="1"/>
  <c r="AE128" i="1"/>
  <c r="AE124" i="1"/>
  <c r="AE120" i="1"/>
  <c r="AE115" i="1"/>
  <c r="AE204" i="1" s="1"/>
  <c r="AE114" i="1"/>
  <c r="AE107" i="1"/>
  <c r="AE103" i="1"/>
  <c r="AE100" i="1"/>
  <c r="AE97" i="1"/>
  <c r="AE93" i="1"/>
  <c r="AE90" i="1"/>
  <c r="AE87" i="1"/>
  <c r="AE82" i="1"/>
  <c r="AE67" i="1"/>
  <c r="AE207" i="1" s="1"/>
  <c r="AE66" i="1"/>
  <c r="AE65" i="1"/>
  <c r="AE64" i="1"/>
  <c r="AE42" i="1"/>
  <c r="AE37" i="1"/>
  <c r="AE32" i="1"/>
  <c r="AE28" i="1"/>
  <c r="AE21" i="1"/>
  <c r="AE19" i="1"/>
  <c r="AE206" i="1" s="1"/>
  <c r="AE18" i="1"/>
  <c r="AE17" i="1"/>
  <c r="R215" i="1"/>
  <c r="R214" i="1"/>
  <c r="R210" i="1"/>
  <c r="R187" i="1"/>
  <c r="R180" i="1"/>
  <c r="R175" i="1" s="1"/>
  <c r="R178" i="1"/>
  <c r="R177" i="1"/>
  <c r="R169" i="1"/>
  <c r="R213" i="1" s="1"/>
  <c r="R168" i="1"/>
  <c r="R167" i="1"/>
  <c r="R156" i="1"/>
  <c r="R152" i="1"/>
  <c r="R148" i="1"/>
  <c r="R144" i="1"/>
  <c r="R140" i="1"/>
  <c r="R136" i="1"/>
  <c r="R132" i="1"/>
  <c r="R128" i="1"/>
  <c r="R124" i="1"/>
  <c r="R120" i="1"/>
  <c r="R115" i="1"/>
  <c r="R204" i="1" s="1"/>
  <c r="R114" i="1"/>
  <c r="R107" i="1"/>
  <c r="R103" i="1"/>
  <c r="R100" i="1"/>
  <c r="R97" i="1"/>
  <c r="R93" i="1"/>
  <c r="R90" i="1"/>
  <c r="R87" i="1"/>
  <c r="R82" i="1"/>
  <c r="R67" i="1"/>
  <c r="R207" i="1" s="1"/>
  <c r="R66" i="1"/>
  <c r="R65" i="1"/>
  <c r="R64" i="1"/>
  <c r="R42" i="1"/>
  <c r="R37" i="1"/>
  <c r="R32" i="1"/>
  <c r="R28" i="1"/>
  <c r="R21" i="1"/>
  <c r="R19" i="1"/>
  <c r="R206" i="1" s="1"/>
  <c r="R18" i="1"/>
  <c r="R17" i="1"/>
  <c r="J115" i="1" l="1"/>
  <c r="L115" i="1" s="1"/>
  <c r="N115" i="1" s="1"/>
  <c r="P115" i="1" s="1"/>
  <c r="R205" i="1"/>
  <c r="R165" i="1"/>
  <c r="AE15" i="1"/>
  <c r="AE62" i="1"/>
  <c r="AE112" i="1"/>
  <c r="R62" i="1"/>
  <c r="R112" i="1"/>
  <c r="R209" i="1"/>
  <c r="R15" i="1"/>
  <c r="R211" i="1"/>
  <c r="AE211" i="1"/>
  <c r="AE165" i="1"/>
  <c r="AE205" i="1"/>
  <c r="AE209" i="1"/>
  <c r="AE212" i="1"/>
  <c r="R212" i="1"/>
  <c r="Q210" i="1"/>
  <c r="S210" i="1" s="1"/>
  <c r="U210" i="1" s="1"/>
  <c r="W210" i="1" s="1"/>
  <c r="Y210" i="1" s="1"/>
  <c r="AA210" i="1" s="1"/>
  <c r="AC210" i="1" s="1"/>
  <c r="AD210" i="1"/>
  <c r="AF210" i="1" s="1"/>
  <c r="AH210" i="1" s="1"/>
  <c r="AJ210" i="1" s="1"/>
  <c r="AL210" i="1" s="1"/>
  <c r="AN210" i="1" s="1"/>
  <c r="AP210" i="1" s="1"/>
  <c r="J210" i="1"/>
  <c r="L210" i="1" s="1"/>
  <c r="N210" i="1" s="1"/>
  <c r="P210" i="1" s="1"/>
  <c r="AE202" i="1" l="1"/>
  <c r="AE216" i="1" s="1"/>
  <c r="R202" i="1"/>
  <c r="R216" i="1" s="1"/>
  <c r="Q17" i="1"/>
  <c r="S17" i="1" s="1"/>
  <c r="U17" i="1" s="1"/>
  <c r="W17" i="1" s="1"/>
  <c r="Y17" i="1" s="1"/>
  <c r="AA17" i="1" s="1"/>
  <c r="AC17" i="1" s="1"/>
  <c r="AD17" i="1"/>
  <c r="AF17" i="1" s="1"/>
  <c r="AH17" i="1" s="1"/>
  <c r="AJ17" i="1" s="1"/>
  <c r="AL17" i="1" s="1"/>
  <c r="AN17" i="1" s="1"/>
  <c r="AP17" i="1" s="1"/>
  <c r="Q18" i="1"/>
  <c r="S18" i="1" s="1"/>
  <c r="U18" i="1" s="1"/>
  <c r="W18" i="1" s="1"/>
  <c r="Y18" i="1" s="1"/>
  <c r="AA18" i="1" s="1"/>
  <c r="AC18" i="1" s="1"/>
  <c r="AD18" i="1"/>
  <c r="AF18" i="1" s="1"/>
  <c r="AH18" i="1" s="1"/>
  <c r="AJ18" i="1" s="1"/>
  <c r="AL18" i="1" s="1"/>
  <c r="AN18" i="1" s="1"/>
  <c r="AP18" i="1" s="1"/>
  <c r="Q19" i="1"/>
  <c r="S19" i="1" s="1"/>
  <c r="U19" i="1" s="1"/>
  <c r="W19" i="1" s="1"/>
  <c r="Y19" i="1" s="1"/>
  <c r="AA19" i="1" s="1"/>
  <c r="AC19" i="1" s="1"/>
  <c r="AD19" i="1"/>
  <c r="AF19" i="1" s="1"/>
  <c r="AH19" i="1" s="1"/>
  <c r="AJ19" i="1" s="1"/>
  <c r="AL19" i="1" s="1"/>
  <c r="AN19" i="1" s="1"/>
  <c r="AP19" i="1" s="1"/>
  <c r="J19" i="1"/>
  <c r="L19" i="1" s="1"/>
  <c r="N19" i="1" s="1"/>
  <c r="P19" i="1" s="1"/>
  <c r="J18" i="1"/>
  <c r="L18" i="1" s="1"/>
  <c r="N18" i="1" s="1"/>
  <c r="P18" i="1" s="1"/>
  <c r="J17" i="1"/>
  <c r="L17" i="1" s="1"/>
  <c r="N17" i="1" s="1"/>
  <c r="P17" i="1" s="1"/>
  <c r="Q42" i="1"/>
  <c r="S42" i="1" s="1"/>
  <c r="U42" i="1" s="1"/>
  <c r="W42" i="1" s="1"/>
  <c r="Y42" i="1" s="1"/>
  <c r="AA42" i="1" s="1"/>
  <c r="AC42" i="1" s="1"/>
  <c r="AD42" i="1"/>
  <c r="AF42" i="1" s="1"/>
  <c r="AH42" i="1" s="1"/>
  <c r="AJ42" i="1" s="1"/>
  <c r="AL42" i="1" s="1"/>
  <c r="AN42" i="1" s="1"/>
  <c r="AP42" i="1" s="1"/>
  <c r="J42" i="1"/>
  <c r="L42" i="1" s="1"/>
  <c r="N42" i="1" s="1"/>
  <c r="P42" i="1" s="1"/>
  <c r="Q37" i="1"/>
  <c r="S37" i="1" s="1"/>
  <c r="U37" i="1" s="1"/>
  <c r="W37" i="1" s="1"/>
  <c r="Y37" i="1" s="1"/>
  <c r="AA37" i="1" s="1"/>
  <c r="AC37" i="1" s="1"/>
  <c r="AD37" i="1"/>
  <c r="AF37" i="1" s="1"/>
  <c r="AH37" i="1" s="1"/>
  <c r="AJ37" i="1" s="1"/>
  <c r="AL37" i="1" s="1"/>
  <c r="AN37" i="1" s="1"/>
  <c r="AP37" i="1" s="1"/>
  <c r="J37" i="1"/>
  <c r="L37" i="1" s="1"/>
  <c r="N37" i="1" s="1"/>
  <c r="P37" i="1" s="1"/>
  <c r="Q32" i="1"/>
  <c r="S32" i="1" s="1"/>
  <c r="U32" i="1" s="1"/>
  <c r="W32" i="1" s="1"/>
  <c r="Y32" i="1" s="1"/>
  <c r="AA32" i="1" s="1"/>
  <c r="AC32" i="1" s="1"/>
  <c r="AD32" i="1"/>
  <c r="AF32" i="1" s="1"/>
  <c r="AH32" i="1" s="1"/>
  <c r="AJ32" i="1" s="1"/>
  <c r="AL32" i="1" s="1"/>
  <c r="AN32" i="1" s="1"/>
  <c r="AP32" i="1" s="1"/>
  <c r="J32" i="1"/>
  <c r="L32" i="1" s="1"/>
  <c r="N32" i="1" s="1"/>
  <c r="P32" i="1" s="1"/>
  <c r="Q28" i="1"/>
  <c r="S28" i="1" s="1"/>
  <c r="U28" i="1" s="1"/>
  <c r="W28" i="1" s="1"/>
  <c r="Y28" i="1" s="1"/>
  <c r="AA28" i="1" s="1"/>
  <c r="AC28" i="1" s="1"/>
  <c r="AD28" i="1"/>
  <c r="AF28" i="1" s="1"/>
  <c r="AH28" i="1" s="1"/>
  <c r="AJ28" i="1" s="1"/>
  <c r="AL28" i="1" s="1"/>
  <c r="AN28" i="1" s="1"/>
  <c r="AP28" i="1" s="1"/>
  <c r="J28" i="1"/>
  <c r="L28" i="1" s="1"/>
  <c r="N28" i="1" s="1"/>
  <c r="P28" i="1" s="1"/>
  <c r="Q21" i="1"/>
  <c r="S21" i="1" s="1"/>
  <c r="U21" i="1" s="1"/>
  <c r="W21" i="1" s="1"/>
  <c r="Y21" i="1" s="1"/>
  <c r="AA21" i="1" s="1"/>
  <c r="AC21" i="1" s="1"/>
  <c r="AD21" i="1"/>
  <c r="AF21" i="1" s="1"/>
  <c r="AH21" i="1" s="1"/>
  <c r="AJ21" i="1" s="1"/>
  <c r="AL21" i="1" s="1"/>
  <c r="AN21" i="1" s="1"/>
  <c r="AP21" i="1" s="1"/>
  <c r="J21" i="1"/>
  <c r="L21" i="1" s="1"/>
  <c r="N21" i="1" s="1"/>
  <c r="P21" i="1" s="1"/>
  <c r="J15" i="1" l="1"/>
  <c r="L15" i="1" s="1"/>
  <c r="N15" i="1" s="1"/>
  <c r="P15" i="1" s="1"/>
  <c r="Q15" i="1"/>
  <c r="S15" i="1" s="1"/>
  <c r="U15" i="1" s="1"/>
  <c r="W15" i="1" s="1"/>
  <c r="Y15" i="1" s="1"/>
  <c r="AA15" i="1" s="1"/>
  <c r="AC15" i="1" s="1"/>
  <c r="AD15" i="1"/>
  <c r="AF15" i="1" s="1"/>
  <c r="AH15" i="1" s="1"/>
  <c r="AJ15" i="1" s="1"/>
  <c r="AL15" i="1" s="1"/>
  <c r="AN15" i="1" s="1"/>
  <c r="AP15" i="1" s="1"/>
  <c r="Q187" i="1"/>
  <c r="S187" i="1" s="1"/>
  <c r="U187" i="1" s="1"/>
  <c r="W187" i="1" s="1"/>
  <c r="Y187" i="1" s="1"/>
  <c r="AA187" i="1" s="1"/>
  <c r="AC187" i="1" s="1"/>
  <c r="AD187" i="1"/>
  <c r="AF187" i="1" s="1"/>
  <c r="AH187" i="1" s="1"/>
  <c r="AJ187" i="1" s="1"/>
  <c r="AL187" i="1" s="1"/>
  <c r="AN187" i="1" s="1"/>
  <c r="AP187" i="1" s="1"/>
  <c r="J187" i="1"/>
  <c r="L187" i="1" s="1"/>
  <c r="N187" i="1" s="1"/>
  <c r="P187" i="1" s="1"/>
  <c r="Q64" i="1" l="1"/>
  <c r="S64" i="1" s="1"/>
  <c r="U64" i="1" s="1"/>
  <c r="W64" i="1" s="1"/>
  <c r="Y64" i="1" s="1"/>
  <c r="AA64" i="1" s="1"/>
  <c r="AC64" i="1" s="1"/>
  <c r="AD64" i="1"/>
  <c r="AF64" i="1" s="1"/>
  <c r="AH64" i="1" s="1"/>
  <c r="AJ64" i="1" s="1"/>
  <c r="AL64" i="1" s="1"/>
  <c r="AN64" i="1" s="1"/>
  <c r="AP64" i="1" s="1"/>
  <c r="J64" i="1"/>
  <c r="L64" i="1" s="1"/>
  <c r="N64" i="1" s="1"/>
  <c r="P64" i="1" s="1"/>
  <c r="Q214" i="1" l="1"/>
  <c r="S214" i="1" s="1"/>
  <c r="U214" i="1" s="1"/>
  <c r="W214" i="1" s="1"/>
  <c r="Y214" i="1" s="1"/>
  <c r="AA214" i="1" s="1"/>
  <c r="AC214" i="1" s="1"/>
  <c r="AD214" i="1"/>
  <c r="AF214" i="1" s="1"/>
  <c r="AH214" i="1" s="1"/>
  <c r="AJ214" i="1" s="1"/>
  <c r="AL214" i="1" s="1"/>
  <c r="AN214" i="1" s="1"/>
  <c r="AP214" i="1" s="1"/>
  <c r="J214" i="1"/>
  <c r="L214" i="1" s="1"/>
  <c r="N214" i="1" s="1"/>
  <c r="P214" i="1" s="1"/>
  <c r="Q178" i="1"/>
  <c r="S178" i="1" s="1"/>
  <c r="U178" i="1" s="1"/>
  <c r="W178" i="1" s="1"/>
  <c r="Y178" i="1" s="1"/>
  <c r="AA178" i="1" s="1"/>
  <c r="AC178" i="1" s="1"/>
  <c r="AD178" i="1"/>
  <c r="AF178" i="1" s="1"/>
  <c r="AH178" i="1" s="1"/>
  <c r="AJ178" i="1" s="1"/>
  <c r="AL178" i="1" s="1"/>
  <c r="AN178" i="1" s="1"/>
  <c r="AP178" i="1" s="1"/>
  <c r="J178" i="1"/>
  <c r="L178" i="1" s="1"/>
  <c r="N178" i="1" s="1"/>
  <c r="P178" i="1" s="1"/>
  <c r="Q177" i="1"/>
  <c r="S177" i="1" s="1"/>
  <c r="U177" i="1" s="1"/>
  <c r="W177" i="1" s="1"/>
  <c r="Y177" i="1" s="1"/>
  <c r="AA177" i="1" s="1"/>
  <c r="AC177" i="1" s="1"/>
  <c r="AD177" i="1"/>
  <c r="AF177" i="1" s="1"/>
  <c r="AH177" i="1" s="1"/>
  <c r="AJ177" i="1" s="1"/>
  <c r="AL177" i="1" s="1"/>
  <c r="AN177" i="1" s="1"/>
  <c r="AP177" i="1" s="1"/>
  <c r="J177" i="1"/>
  <c r="L177" i="1" s="1"/>
  <c r="N177" i="1" s="1"/>
  <c r="P177" i="1" s="1"/>
  <c r="Q180" i="1"/>
  <c r="S180" i="1" s="1"/>
  <c r="U180" i="1" s="1"/>
  <c r="W180" i="1" s="1"/>
  <c r="Y180" i="1" s="1"/>
  <c r="AA180" i="1" s="1"/>
  <c r="AC180" i="1" s="1"/>
  <c r="AD180" i="1"/>
  <c r="AF180" i="1" s="1"/>
  <c r="AH180" i="1" s="1"/>
  <c r="AJ180" i="1" s="1"/>
  <c r="AL180" i="1" s="1"/>
  <c r="AN180" i="1" s="1"/>
  <c r="AP180" i="1" s="1"/>
  <c r="J175" i="1" l="1"/>
  <c r="L175" i="1" s="1"/>
  <c r="N175" i="1" s="1"/>
  <c r="P175" i="1" s="1"/>
  <c r="J180" i="1"/>
  <c r="L180" i="1" s="1"/>
  <c r="N180" i="1" s="1"/>
  <c r="P180" i="1" s="1"/>
  <c r="AD175" i="1"/>
  <c r="AF175" i="1" s="1"/>
  <c r="AH175" i="1" s="1"/>
  <c r="AJ175" i="1" s="1"/>
  <c r="AL175" i="1" s="1"/>
  <c r="AN175" i="1" s="1"/>
  <c r="AP175" i="1" s="1"/>
  <c r="Q175" i="1"/>
  <c r="S175" i="1" s="1"/>
  <c r="U175" i="1" s="1"/>
  <c r="W175" i="1" s="1"/>
  <c r="Y175" i="1" s="1"/>
  <c r="AA175" i="1" s="1"/>
  <c r="AC175" i="1" s="1"/>
  <c r="Q168" i="1"/>
  <c r="S168" i="1" s="1"/>
  <c r="U168" i="1" s="1"/>
  <c r="W168" i="1" s="1"/>
  <c r="Y168" i="1" s="1"/>
  <c r="AA168" i="1" s="1"/>
  <c r="AC168" i="1" s="1"/>
  <c r="AD168" i="1"/>
  <c r="AF168" i="1" s="1"/>
  <c r="AH168" i="1" s="1"/>
  <c r="AJ168" i="1" s="1"/>
  <c r="AL168" i="1" s="1"/>
  <c r="AN168" i="1" s="1"/>
  <c r="AP168" i="1" s="1"/>
  <c r="J168" i="1"/>
  <c r="L168" i="1" s="1"/>
  <c r="N168" i="1" s="1"/>
  <c r="P168" i="1" s="1"/>
  <c r="Q167" i="1"/>
  <c r="S167" i="1" s="1"/>
  <c r="U167" i="1" s="1"/>
  <c r="W167" i="1" s="1"/>
  <c r="Y167" i="1" s="1"/>
  <c r="AA167" i="1" s="1"/>
  <c r="AC167" i="1" s="1"/>
  <c r="AD167" i="1"/>
  <c r="AF167" i="1" s="1"/>
  <c r="AH167" i="1" s="1"/>
  <c r="AJ167" i="1" s="1"/>
  <c r="AL167" i="1" s="1"/>
  <c r="AN167" i="1" s="1"/>
  <c r="AP167" i="1" s="1"/>
  <c r="J167" i="1"/>
  <c r="L167" i="1" s="1"/>
  <c r="N167" i="1" s="1"/>
  <c r="P167" i="1" s="1"/>
  <c r="Q169" i="1"/>
  <c r="AD169" i="1"/>
  <c r="AD213" i="1" l="1"/>
  <c r="AF213" i="1" s="1"/>
  <c r="AH213" i="1" s="1"/>
  <c r="AJ213" i="1" s="1"/>
  <c r="AL213" i="1" s="1"/>
  <c r="AN213" i="1" s="1"/>
  <c r="AP213" i="1" s="1"/>
  <c r="AF169" i="1"/>
  <c r="AH169" i="1" s="1"/>
  <c r="AJ169" i="1" s="1"/>
  <c r="AL169" i="1" s="1"/>
  <c r="AN169" i="1" s="1"/>
  <c r="AP169" i="1" s="1"/>
  <c r="Q213" i="1"/>
  <c r="S213" i="1" s="1"/>
  <c r="U213" i="1" s="1"/>
  <c r="W213" i="1" s="1"/>
  <c r="Y213" i="1" s="1"/>
  <c r="AA213" i="1" s="1"/>
  <c r="AC213" i="1" s="1"/>
  <c r="S169" i="1"/>
  <c r="U169" i="1" s="1"/>
  <c r="W169" i="1" s="1"/>
  <c r="Y169" i="1" s="1"/>
  <c r="AA169" i="1" s="1"/>
  <c r="AC169" i="1" s="1"/>
  <c r="J213" i="1"/>
  <c r="L213" i="1" s="1"/>
  <c r="N213" i="1" s="1"/>
  <c r="P213" i="1" s="1"/>
  <c r="J169" i="1"/>
  <c r="L169" i="1" s="1"/>
  <c r="N169" i="1" s="1"/>
  <c r="P169" i="1" s="1"/>
  <c r="Q115" i="1"/>
  <c r="S115" i="1" s="1"/>
  <c r="U115" i="1" s="1"/>
  <c r="W115" i="1" s="1"/>
  <c r="Y115" i="1" s="1"/>
  <c r="AA115" i="1" s="1"/>
  <c r="AC115" i="1" s="1"/>
  <c r="AD115" i="1"/>
  <c r="AF115" i="1" s="1"/>
  <c r="AH115" i="1" s="1"/>
  <c r="AJ115" i="1" s="1"/>
  <c r="AL115" i="1" s="1"/>
  <c r="AN115" i="1" s="1"/>
  <c r="AP115" i="1" s="1"/>
  <c r="Q114" i="1"/>
  <c r="S114" i="1" s="1"/>
  <c r="U114" i="1" s="1"/>
  <c r="W114" i="1" s="1"/>
  <c r="Y114" i="1" s="1"/>
  <c r="AA114" i="1" s="1"/>
  <c r="AC114" i="1" s="1"/>
  <c r="AD114" i="1"/>
  <c r="AF114" i="1" s="1"/>
  <c r="AH114" i="1" s="1"/>
  <c r="AJ114" i="1" s="1"/>
  <c r="AL114" i="1" s="1"/>
  <c r="AN114" i="1" s="1"/>
  <c r="AP114" i="1" s="1"/>
  <c r="J114" i="1"/>
  <c r="L114" i="1" s="1"/>
  <c r="N114" i="1" s="1"/>
  <c r="P114" i="1" s="1"/>
  <c r="Q156" i="1"/>
  <c r="S156" i="1" s="1"/>
  <c r="U156" i="1" s="1"/>
  <c r="W156" i="1" s="1"/>
  <c r="Y156" i="1" s="1"/>
  <c r="AA156" i="1" s="1"/>
  <c r="AC156" i="1" s="1"/>
  <c r="AD156" i="1"/>
  <c r="AF156" i="1" s="1"/>
  <c r="AH156" i="1" s="1"/>
  <c r="AJ156" i="1" s="1"/>
  <c r="AL156" i="1" s="1"/>
  <c r="AN156" i="1" s="1"/>
  <c r="AP156" i="1" s="1"/>
  <c r="J156" i="1"/>
  <c r="L156" i="1" s="1"/>
  <c r="N156" i="1" s="1"/>
  <c r="P156" i="1" s="1"/>
  <c r="Q152" i="1"/>
  <c r="S152" i="1" s="1"/>
  <c r="U152" i="1" s="1"/>
  <c r="W152" i="1" s="1"/>
  <c r="Y152" i="1" s="1"/>
  <c r="AA152" i="1" s="1"/>
  <c r="AC152" i="1" s="1"/>
  <c r="AD152" i="1"/>
  <c r="AF152" i="1" s="1"/>
  <c r="AH152" i="1" s="1"/>
  <c r="AJ152" i="1" s="1"/>
  <c r="AL152" i="1" s="1"/>
  <c r="AN152" i="1" s="1"/>
  <c r="AP152" i="1" s="1"/>
  <c r="J152" i="1"/>
  <c r="L152" i="1" s="1"/>
  <c r="N152" i="1" s="1"/>
  <c r="P152" i="1" s="1"/>
  <c r="Q148" i="1"/>
  <c r="S148" i="1" s="1"/>
  <c r="U148" i="1" s="1"/>
  <c r="W148" i="1" s="1"/>
  <c r="Y148" i="1" s="1"/>
  <c r="AA148" i="1" s="1"/>
  <c r="AC148" i="1" s="1"/>
  <c r="AD148" i="1"/>
  <c r="AF148" i="1" s="1"/>
  <c r="AH148" i="1" s="1"/>
  <c r="AJ148" i="1" s="1"/>
  <c r="AL148" i="1" s="1"/>
  <c r="AN148" i="1" s="1"/>
  <c r="AP148" i="1" s="1"/>
  <c r="J148" i="1"/>
  <c r="L148" i="1" s="1"/>
  <c r="N148" i="1" s="1"/>
  <c r="P148" i="1" s="1"/>
  <c r="Q144" i="1"/>
  <c r="S144" i="1" s="1"/>
  <c r="U144" i="1" s="1"/>
  <c r="W144" i="1" s="1"/>
  <c r="Y144" i="1" s="1"/>
  <c r="AA144" i="1" s="1"/>
  <c r="AC144" i="1" s="1"/>
  <c r="AD144" i="1"/>
  <c r="AF144" i="1" s="1"/>
  <c r="AH144" i="1" s="1"/>
  <c r="AJ144" i="1" s="1"/>
  <c r="AL144" i="1" s="1"/>
  <c r="AN144" i="1" s="1"/>
  <c r="AP144" i="1" s="1"/>
  <c r="J144" i="1"/>
  <c r="L144" i="1" s="1"/>
  <c r="N144" i="1" s="1"/>
  <c r="P144" i="1" s="1"/>
  <c r="Q140" i="1"/>
  <c r="S140" i="1" s="1"/>
  <c r="U140" i="1" s="1"/>
  <c r="W140" i="1" s="1"/>
  <c r="Y140" i="1" s="1"/>
  <c r="AA140" i="1" s="1"/>
  <c r="AC140" i="1" s="1"/>
  <c r="AD140" i="1"/>
  <c r="AF140" i="1" s="1"/>
  <c r="AH140" i="1" s="1"/>
  <c r="AJ140" i="1" s="1"/>
  <c r="AL140" i="1" s="1"/>
  <c r="AN140" i="1" s="1"/>
  <c r="AP140" i="1" s="1"/>
  <c r="J140" i="1"/>
  <c r="L140" i="1" s="1"/>
  <c r="N140" i="1" s="1"/>
  <c r="P140" i="1" s="1"/>
  <c r="Q136" i="1"/>
  <c r="S136" i="1" s="1"/>
  <c r="U136" i="1" s="1"/>
  <c r="W136" i="1" s="1"/>
  <c r="Y136" i="1" s="1"/>
  <c r="AA136" i="1" s="1"/>
  <c r="AC136" i="1" s="1"/>
  <c r="AD136" i="1"/>
  <c r="AF136" i="1" s="1"/>
  <c r="AH136" i="1" s="1"/>
  <c r="AJ136" i="1" s="1"/>
  <c r="AL136" i="1" s="1"/>
  <c r="AN136" i="1" s="1"/>
  <c r="AP136" i="1" s="1"/>
  <c r="J136" i="1"/>
  <c r="L136" i="1" s="1"/>
  <c r="N136" i="1" s="1"/>
  <c r="P136" i="1" s="1"/>
  <c r="Q132" i="1"/>
  <c r="S132" i="1" s="1"/>
  <c r="U132" i="1" s="1"/>
  <c r="W132" i="1" s="1"/>
  <c r="Y132" i="1" s="1"/>
  <c r="AA132" i="1" s="1"/>
  <c r="AC132" i="1" s="1"/>
  <c r="AD132" i="1"/>
  <c r="AF132" i="1" s="1"/>
  <c r="AH132" i="1" s="1"/>
  <c r="AJ132" i="1" s="1"/>
  <c r="AL132" i="1" s="1"/>
  <c r="AN132" i="1" s="1"/>
  <c r="AP132" i="1" s="1"/>
  <c r="J132" i="1"/>
  <c r="L132" i="1" s="1"/>
  <c r="N132" i="1" s="1"/>
  <c r="P132" i="1" s="1"/>
  <c r="Q128" i="1"/>
  <c r="S128" i="1" s="1"/>
  <c r="U128" i="1" s="1"/>
  <c r="W128" i="1" s="1"/>
  <c r="Y128" i="1" s="1"/>
  <c r="AA128" i="1" s="1"/>
  <c r="AC128" i="1" s="1"/>
  <c r="AD128" i="1"/>
  <c r="AF128" i="1" s="1"/>
  <c r="AH128" i="1" s="1"/>
  <c r="AJ128" i="1" s="1"/>
  <c r="AL128" i="1" s="1"/>
  <c r="AN128" i="1" s="1"/>
  <c r="AP128" i="1" s="1"/>
  <c r="J128" i="1"/>
  <c r="L128" i="1" s="1"/>
  <c r="N128" i="1" s="1"/>
  <c r="P128" i="1" s="1"/>
  <c r="Q124" i="1"/>
  <c r="S124" i="1" s="1"/>
  <c r="U124" i="1" s="1"/>
  <c r="W124" i="1" s="1"/>
  <c r="Y124" i="1" s="1"/>
  <c r="AA124" i="1" s="1"/>
  <c r="AC124" i="1" s="1"/>
  <c r="AD124" i="1"/>
  <c r="AF124" i="1" s="1"/>
  <c r="AH124" i="1" s="1"/>
  <c r="AJ124" i="1" s="1"/>
  <c r="AL124" i="1" s="1"/>
  <c r="AN124" i="1" s="1"/>
  <c r="AP124" i="1" s="1"/>
  <c r="J124" i="1"/>
  <c r="L124" i="1" s="1"/>
  <c r="N124" i="1" s="1"/>
  <c r="P124" i="1" s="1"/>
  <c r="Q120" i="1"/>
  <c r="S120" i="1" s="1"/>
  <c r="U120" i="1" s="1"/>
  <c r="W120" i="1" s="1"/>
  <c r="Y120" i="1" s="1"/>
  <c r="AA120" i="1" s="1"/>
  <c r="AC120" i="1" s="1"/>
  <c r="AD120" i="1"/>
  <c r="AF120" i="1" s="1"/>
  <c r="AH120" i="1" s="1"/>
  <c r="AJ120" i="1" s="1"/>
  <c r="AL120" i="1" s="1"/>
  <c r="AN120" i="1" s="1"/>
  <c r="AP120" i="1" s="1"/>
  <c r="J120" i="1"/>
  <c r="L120" i="1" s="1"/>
  <c r="N120" i="1" s="1"/>
  <c r="P120" i="1" s="1"/>
  <c r="Q107" i="1"/>
  <c r="S107" i="1" s="1"/>
  <c r="U107" i="1" s="1"/>
  <c r="W107" i="1" s="1"/>
  <c r="Y107" i="1" s="1"/>
  <c r="AA107" i="1" s="1"/>
  <c r="AC107" i="1" s="1"/>
  <c r="AD107" i="1"/>
  <c r="AF107" i="1" s="1"/>
  <c r="AH107" i="1" s="1"/>
  <c r="AJ107" i="1" s="1"/>
  <c r="AL107" i="1" s="1"/>
  <c r="AN107" i="1" s="1"/>
  <c r="AP107" i="1" s="1"/>
  <c r="J107" i="1"/>
  <c r="L107" i="1" s="1"/>
  <c r="N107" i="1" s="1"/>
  <c r="P107" i="1" s="1"/>
  <c r="J204" i="1" l="1"/>
  <c r="L204" i="1" s="1"/>
  <c r="N204" i="1" s="1"/>
  <c r="P204" i="1" s="1"/>
  <c r="J212" i="1"/>
  <c r="L212" i="1" s="1"/>
  <c r="N212" i="1" s="1"/>
  <c r="P212" i="1" s="1"/>
  <c r="Q112" i="1"/>
  <c r="S112" i="1" s="1"/>
  <c r="U112" i="1" s="1"/>
  <c r="W112" i="1" s="1"/>
  <c r="Y112" i="1" s="1"/>
  <c r="AA112" i="1" s="1"/>
  <c r="AC112" i="1" s="1"/>
  <c r="AD212" i="1"/>
  <c r="AF212" i="1" s="1"/>
  <c r="AH212" i="1" s="1"/>
  <c r="AJ212" i="1" s="1"/>
  <c r="AL212" i="1" s="1"/>
  <c r="AN212" i="1" s="1"/>
  <c r="AP212" i="1" s="1"/>
  <c r="Q212" i="1"/>
  <c r="S212" i="1" s="1"/>
  <c r="U212" i="1" s="1"/>
  <c r="W212" i="1" s="1"/>
  <c r="Y212" i="1" s="1"/>
  <c r="AA212" i="1" s="1"/>
  <c r="AC212" i="1" s="1"/>
  <c r="J112" i="1"/>
  <c r="L112" i="1" s="1"/>
  <c r="N112" i="1" s="1"/>
  <c r="P112" i="1" s="1"/>
  <c r="AD112" i="1"/>
  <c r="AF112" i="1" s="1"/>
  <c r="AH112" i="1" s="1"/>
  <c r="AJ112" i="1" s="1"/>
  <c r="AL112" i="1" s="1"/>
  <c r="AN112" i="1" s="1"/>
  <c r="AP112" i="1" s="1"/>
  <c r="Q215" i="1"/>
  <c r="S215" i="1" s="1"/>
  <c r="U215" i="1" s="1"/>
  <c r="W215" i="1" s="1"/>
  <c r="Y215" i="1" s="1"/>
  <c r="AA215" i="1" s="1"/>
  <c r="AC215" i="1" s="1"/>
  <c r="AD215" i="1"/>
  <c r="AF215" i="1" s="1"/>
  <c r="AH215" i="1" s="1"/>
  <c r="AJ215" i="1" s="1"/>
  <c r="AL215" i="1" s="1"/>
  <c r="AN215" i="1" s="1"/>
  <c r="AP215" i="1" s="1"/>
  <c r="J215" i="1"/>
  <c r="L215" i="1" s="1"/>
  <c r="N215" i="1" s="1"/>
  <c r="P215" i="1" s="1"/>
  <c r="Q65" i="1" l="1"/>
  <c r="AD65" i="1"/>
  <c r="Q66" i="1"/>
  <c r="S66" i="1" s="1"/>
  <c r="U66" i="1" s="1"/>
  <c r="W66" i="1" s="1"/>
  <c r="Y66" i="1" s="1"/>
  <c r="AA66" i="1" s="1"/>
  <c r="AC66" i="1" s="1"/>
  <c r="AD66" i="1"/>
  <c r="AF66" i="1" s="1"/>
  <c r="AH66" i="1" s="1"/>
  <c r="AJ66" i="1" s="1"/>
  <c r="AL66" i="1" s="1"/>
  <c r="AN66" i="1" s="1"/>
  <c r="AP66" i="1" s="1"/>
  <c r="Q67" i="1"/>
  <c r="S67" i="1" s="1"/>
  <c r="U67" i="1" s="1"/>
  <c r="W67" i="1" s="1"/>
  <c r="Y67" i="1" s="1"/>
  <c r="AA67" i="1" s="1"/>
  <c r="AC67" i="1" s="1"/>
  <c r="AD67" i="1"/>
  <c r="AF67" i="1" s="1"/>
  <c r="AH67" i="1" s="1"/>
  <c r="AJ67" i="1" s="1"/>
  <c r="AL67" i="1" s="1"/>
  <c r="AN67" i="1" s="1"/>
  <c r="AP67" i="1" s="1"/>
  <c r="J67" i="1"/>
  <c r="L67" i="1" s="1"/>
  <c r="N67" i="1" s="1"/>
  <c r="P67" i="1" s="1"/>
  <c r="J66" i="1"/>
  <c r="L66" i="1" s="1"/>
  <c r="N66" i="1" s="1"/>
  <c r="P66" i="1" s="1"/>
  <c r="J103" i="1"/>
  <c r="L103" i="1" s="1"/>
  <c r="N103" i="1" s="1"/>
  <c r="P103" i="1" s="1"/>
  <c r="Q103" i="1"/>
  <c r="S103" i="1" s="1"/>
  <c r="U103" i="1" s="1"/>
  <c r="W103" i="1" s="1"/>
  <c r="Y103" i="1" s="1"/>
  <c r="AA103" i="1" s="1"/>
  <c r="AC103" i="1" s="1"/>
  <c r="AD103" i="1"/>
  <c r="AF103" i="1" s="1"/>
  <c r="AH103" i="1" s="1"/>
  <c r="AJ103" i="1" s="1"/>
  <c r="AL103" i="1" s="1"/>
  <c r="AN103" i="1" s="1"/>
  <c r="AP103" i="1" s="1"/>
  <c r="Q100" i="1"/>
  <c r="S100" i="1" s="1"/>
  <c r="U100" i="1" s="1"/>
  <c r="W100" i="1" s="1"/>
  <c r="Y100" i="1" s="1"/>
  <c r="AA100" i="1" s="1"/>
  <c r="AC100" i="1" s="1"/>
  <c r="AD100" i="1"/>
  <c r="AF100" i="1" s="1"/>
  <c r="AH100" i="1" s="1"/>
  <c r="AJ100" i="1" s="1"/>
  <c r="AL100" i="1" s="1"/>
  <c r="AN100" i="1" s="1"/>
  <c r="AP100" i="1" s="1"/>
  <c r="J100" i="1"/>
  <c r="L100" i="1" s="1"/>
  <c r="N100" i="1" s="1"/>
  <c r="P100" i="1" s="1"/>
  <c r="Q97" i="1"/>
  <c r="S97" i="1" s="1"/>
  <c r="U97" i="1" s="1"/>
  <c r="W97" i="1" s="1"/>
  <c r="Y97" i="1" s="1"/>
  <c r="AA97" i="1" s="1"/>
  <c r="AC97" i="1" s="1"/>
  <c r="AD97" i="1"/>
  <c r="AF97" i="1" s="1"/>
  <c r="AH97" i="1" s="1"/>
  <c r="AJ97" i="1" s="1"/>
  <c r="AL97" i="1" s="1"/>
  <c r="AN97" i="1" s="1"/>
  <c r="AP97" i="1" s="1"/>
  <c r="J97" i="1"/>
  <c r="L97" i="1" s="1"/>
  <c r="N97" i="1" s="1"/>
  <c r="P97" i="1" s="1"/>
  <c r="Q93" i="1"/>
  <c r="S93" i="1" s="1"/>
  <c r="U93" i="1" s="1"/>
  <c r="W93" i="1" s="1"/>
  <c r="Y93" i="1" s="1"/>
  <c r="AA93" i="1" s="1"/>
  <c r="AC93" i="1" s="1"/>
  <c r="AD93" i="1"/>
  <c r="AF93" i="1" s="1"/>
  <c r="AH93" i="1" s="1"/>
  <c r="AJ93" i="1" s="1"/>
  <c r="AL93" i="1" s="1"/>
  <c r="AN93" i="1" s="1"/>
  <c r="AP93" i="1" s="1"/>
  <c r="J93" i="1"/>
  <c r="L93" i="1" s="1"/>
  <c r="N93" i="1" s="1"/>
  <c r="P93" i="1" s="1"/>
  <c r="Q90" i="1"/>
  <c r="S90" i="1" s="1"/>
  <c r="U90" i="1" s="1"/>
  <c r="W90" i="1" s="1"/>
  <c r="Y90" i="1" s="1"/>
  <c r="AA90" i="1" s="1"/>
  <c r="AC90" i="1" s="1"/>
  <c r="AD90" i="1"/>
  <c r="AF90" i="1" s="1"/>
  <c r="AH90" i="1" s="1"/>
  <c r="AJ90" i="1" s="1"/>
  <c r="AL90" i="1" s="1"/>
  <c r="AN90" i="1" s="1"/>
  <c r="AP90" i="1" s="1"/>
  <c r="J90" i="1"/>
  <c r="L90" i="1" s="1"/>
  <c r="N90" i="1" s="1"/>
  <c r="P90" i="1" s="1"/>
  <c r="Q87" i="1"/>
  <c r="S87" i="1" s="1"/>
  <c r="U87" i="1" s="1"/>
  <c r="W87" i="1" s="1"/>
  <c r="Y87" i="1" s="1"/>
  <c r="AA87" i="1" s="1"/>
  <c r="AC87" i="1" s="1"/>
  <c r="AD87" i="1"/>
  <c r="AF87" i="1" s="1"/>
  <c r="AH87" i="1" s="1"/>
  <c r="AJ87" i="1" s="1"/>
  <c r="AL87" i="1" s="1"/>
  <c r="AN87" i="1" s="1"/>
  <c r="AP87" i="1" s="1"/>
  <c r="Q82" i="1"/>
  <c r="S82" i="1" s="1"/>
  <c r="U82" i="1" s="1"/>
  <c r="W82" i="1" s="1"/>
  <c r="Y82" i="1" s="1"/>
  <c r="AA82" i="1" s="1"/>
  <c r="AC82" i="1" s="1"/>
  <c r="AD82" i="1"/>
  <c r="AF82" i="1" s="1"/>
  <c r="AH82" i="1" s="1"/>
  <c r="AJ82" i="1" s="1"/>
  <c r="AL82" i="1" s="1"/>
  <c r="AN82" i="1" s="1"/>
  <c r="AP82" i="1" s="1"/>
  <c r="J82" i="1"/>
  <c r="L82" i="1" s="1"/>
  <c r="N82" i="1" s="1"/>
  <c r="P82" i="1" s="1"/>
  <c r="AD205" i="1" l="1"/>
  <c r="AF205" i="1" s="1"/>
  <c r="AH205" i="1" s="1"/>
  <c r="AJ205" i="1" s="1"/>
  <c r="AL205" i="1" s="1"/>
  <c r="AN205" i="1" s="1"/>
  <c r="AP205" i="1" s="1"/>
  <c r="AF65" i="1"/>
  <c r="AH65" i="1" s="1"/>
  <c r="AJ65" i="1" s="1"/>
  <c r="AL65" i="1" s="1"/>
  <c r="AN65" i="1" s="1"/>
  <c r="AP65" i="1" s="1"/>
  <c r="Q205" i="1"/>
  <c r="S205" i="1" s="1"/>
  <c r="U205" i="1" s="1"/>
  <c r="W205" i="1" s="1"/>
  <c r="Y205" i="1" s="1"/>
  <c r="AA205" i="1" s="1"/>
  <c r="AC205" i="1" s="1"/>
  <c r="S65" i="1"/>
  <c r="U65" i="1" s="1"/>
  <c r="W65" i="1" s="1"/>
  <c r="Y65" i="1" s="1"/>
  <c r="AA65" i="1" s="1"/>
  <c r="AC65" i="1" s="1"/>
  <c r="J209" i="1"/>
  <c r="L209" i="1" s="1"/>
  <c r="N209" i="1" s="1"/>
  <c r="P209" i="1" s="1"/>
  <c r="J87" i="1"/>
  <c r="L87" i="1" s="1"/>
  <c r="N87" i="1" s="1"/>
  <c r="P87" i="1" s="1"/>
  <c r="J205" i="1"/>
  <c r="L205" i="1" s="1"/>
  <c r="N205" i="1" s="1"/>
  <c r="P205" i="1" s="1"/>
  <c r="J65" i="1"/>
  <c r="L65" i="1" s="1"/>
  <c r="N65" i="1" s="1"/>
  <c r="P65" i="1" s="1"/>
  <c r="AD209" i="1"/>
  <c r="AF209" i="1" s="1"/>
  <c r="AH209" i="1" s="1"/>
  <c r="AJ209" i="1" s="1"/>
  <c r="AL209" i="1" s="1"/>
  <c r="AN209" i="1" s="1"/>
  <c r="AP209" i="1" s="1"/>
  <c r="Q209" i="1"/>
  <c r="S209" i="1" s="1"/>
  <c r="U209" i="1" s="1"/>
  <c r="W209" i="1" s="1"/>
  <c r="Y209" i="1" s="1"/>
  <c r="AA209" i="1" s="1"/>
  <c r="AC209" i="1" s="1"/>
  <c r="J62" i="1"/>
  <c r="L62" i="1" s="1"/>
  <c r="N62" i="1" s="1"/>
  <c r="P62" i="1" s="1"/>
  <c r="AD211" i="1"/>
  <c r="AF211" i="1" s="1"/>
  <c r="AH211" i="1" s="1"/>
  <c r="AJ211" i="1" s="1"/>
  <c r="AL211" i="1" s="1"/>
  <c r="AN211" i="1" s="1"/>
  <c r="AP211" i="1" s="1"/>
  <c r="AD62" i="1"/>
  <c r="AF62" i="1" s="1"/>
  <c r="AH62" i="1" s="1"/>
  <c r="AJ62" i="1" s="1"/>
  <c r="AL62" i="1" s="1"/>
  <c r="AN62" i="1" s="1"/>
  <c r="AP62" i="1" s="1"/>
  <c r="Q62" i="1"/>
  <c r="S62" i="1" s="1"/>
  <c r="U62" i="1" s="1"/>
  <c r="W62" i="1" s="1"/>
  <c r="Y62" i="1" s="1"/>
  <c r="AA62" i="1" s="1"/>
  <c r="AC62" i="1" s="1"/>
  <c r="J211" i="1"/>
  <c r="L211" i="1" s="1"/>
  <c r="N211" i="1" s="1"/>
  <c r="P211" i="1" s="1"/>
  <c r="Q211" i="1"/>
  <c r="S211" i="1" s="1"/>
  <c r="U211" i="1" s="1"/>
  <c r="W211" i="1" s="1"/>
  <c r="Y211" i="1" s="1"/>
  <c r="AA211" i="1" s="1"/>
  <c r="AC211" i="1" s="1"/>
  <c r="Q207" i="1" l="1"/>
  <c r="S207" i="1" s="1"/>
  <c r="U207" i="1" s="1"/>
  <c r="W207" i="1" s="1"/>
  <c r="Y207" i="1" s="1"/>
  <c r="AA207" i="1" s="1"/>
  <c r="AC207" i="1" s="1"/>
  <c r="AD207" i="1"/>
  <c r="AF207" i="1" s="1"/>
  <c r="AH207" i="1" s="1"/>
  <c r="AJ207" i="1" s="1"/>
  <c r="AL207" i="1" s="1"/>
  <c r="AN207" i="1" s="1"/>
  <c r="AP207" i="1" s="1"/>
  <c r="J207" i="1"/>
  <c r="L207" i="1" s="1"/>
  <c r="N207" i="1" s="1"/>
  <c r="P207" i="1" s="1"/>
  <c r="Q165" i="1" l="1"/>
  <c r="S165" i="1" s="1"/>
  <c r="U165" i="1" s="1"/>
  <c r="W165" i="1" s="1"/>
  <c r="Y165" i="1" s="1"/>
  <c r="AA165" i="1" s="1"/>
  <c r="AC165" i="1" s="1"/>
  <c r="AD165" i="1"/>
  <c r="AF165" i="1" s="1"/>
  <c r="AH165" i="1" s="1"/>
  <c r="AJ165" i="1" s="1"/>
  <c r="AL165" i="1" s="1"/>
  <c r="AN165" i="1" s="1"/>
  <c r="AP165" i="1" s="1"/>
  <c r="J165" i="1"/>
  <c r="L165" i="1" s="1"/>
  <c r="N165" i="1" s="1"/>
  <c r="P165" i="1" s="1"/>
  <c r="Q204" i="1" l="1"/>
  <c r="S204" i="1" s="1"/>
  <c r="U204" i="1" s="1"/>
  <c r="W204" i="1" s="1"/>
  <c r="Y204" i="1" s="1"/>
  <c r="AA204" i="1" s="1"/>
  <c r="AC204" i="1" s="1"/>
  <c r="AD204" i="1"/>
  <c r="AF204" i="1" s="1"/>
  <c r="AH204" i="1" s="1"/>
  <c r="AJ204" i="1" s="1"/>
  <c r="AL204" i="1" s="1"/>
  <c r="AN204" i="1" s="1"/>
  <c r="AP204" i="1" s="1"/>
  <c r="Q206" i="1" l="1"/>
  <c r="S206" i="1" s="1"/>
  <c r="U206" i="1" s="1"/>
  <c r="W206" i="1" s="1"/>
  <c r="Y206" i="1" s="1"/>
  <c r="AA206" i="1" s="1"/>
  <c r="AC206" i="1" s="1"/>
  <c r="AD206" i="1"/>
  <c r="AF206" i="1" s="1"/>
  <c r="AH206" i="1" s="1"/>
  <c r="AJ206" i="1" s="1"/>
  <c r="AL206" i="1" s="1"/>
  <c r="AN206" i="1" s="1"/>
  <c r="AP206" i="1" s="1"/>
  <c r="J206" i="1"/>
  <c r="L206" i="1" s="1"/>
  <c r="N206" i="1" s="1"/>
  <c r="P206" i="1" s="1"/>
  <c r="Q202" i="1" l="1"/>
  <c r="Q216" i="1" s="1"/>
  <c r="AD202" i="1"/>
  <c r="AD216" i="1" s="1"/>
  <c r="J202" i="1" l="1"/>
  <c r="L202" i="1" s="1"/>
  <c r="N202" i="1" s="1"/>
  <c r="P202" i="1" s="1"/>
  <c r="AF202" i="1"/>
  <c r="AF216" i="1" s="1"/>
  <c r="S202" i="1"/>
  <c r="S216" i="1" s="1"/>
  <c r="J216" i="1" l="1"/>
  <c r="U202" i="1"/>
  <c r="AH202" i="1"/>
  <c r="AJ202" i="1" l="1"/>
  <c r="AH216" i="1"/>
  <c r="W202" i="1"/>
  <c r="U216" i="1"/>
  <c r="Y202" i="1" l="1"/>
  <c r="W216" i="1"/>
  <c r="AL202" i="1"/>
  <c r="AJ216" i="1"/>
  <c r="AN202" i="1" l="1"/>
  <c r="AL216" i="1"/>
  <c r="AA202" i="1"/>
  <c r="Y216" i="1"/>
  <c r="AA216" i="1" l="1"/>
  <c r="AC202" i="1"/>
  <c r="AN216" i="1"/>
  <c r="AP202" i="1"/>
</calcChain>
</file>

<file path=xl/sharedStrings.xml><?xml version="1.0" encoding="utf-8"?>
<sst xmlns="http://schemas.openxmlformats.org/spreadsheetml/2006/main" count="555" uniqueCount="263">
  <si>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</si>
  <si>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</si>
  <si>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</si>
  <si>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</si>
  <si>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</si>
  <si>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</si>
  <si>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</si>
  <si>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</si>
  <si>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</si>
  <si>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</si>
  <si>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</si>
  <si>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</si>
  <si>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</si>
  <si>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</si>
  <si>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</si>
  <si>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</si>
  <si>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</si>
  <si>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</si>
  <si>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</si>
  <si>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</si>
  <si>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</si>
  <si>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</si>
  <si>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</si>
  <si>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</si>
  <si>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</si>
  <si>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</si>
  <si>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</si>
  <si>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</si>
  <si>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</si>
  <si>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</si>
  <si>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</si>
  <si>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</si>
  <si>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</si>
  <si>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</si>
  <si>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</si>
  <si>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</si>
  <si>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</si>
  <si>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</si>
  <si>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</si>
  <si>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</si>
  <si>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</si>
  <si>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</si>
  <si>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</si>
  <si>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</si>
  <si>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</si>
  <si>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</si>
  <si>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</si>
  <si>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</si>
  <si>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</si>
  <si>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</si>
  <si>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</si>
  <si>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</si>
  <si>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</si>
  <si>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</si>
  <si>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</si>
  <si>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</si>
  <si>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</si>
  <si>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</si>
  <si>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</si>
  <si>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</si>
  <si>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</si>
  <si>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</si>
  <si>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</si>
  <si>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</si>
  <si>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</si>
  <si>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</si>
  <si>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</si>
  <si>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</si>
  <si>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</si>
  <si>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</si>
  <si>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</si>
  <si>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</si>
  <si>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</si>
  <si>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</si>
  <si>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</si>
  <si>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</si>
  <si>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</si>
  <si>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</si>
  <si>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</si>
  <si>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</si>
  <si>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</si>
  <si>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</si>
  <si>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</si>
  <si>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</si>
  <si>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</si>
  <si>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</si>
  <si>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</si>
  <si>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</si>
  <si>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</si>
  <si>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</si>
  <si>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</si>
  <si>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12106ST420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</si>
  <si>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</si>
  <si>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</si>
  <si>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</si>
  <si>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</si>
  <si>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</si>
  <si>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</si>
  <si>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</si>
  <si>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</si>
  <si>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</si>
  <si>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</si>
  <si>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</si>
  <si>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</si>
  <si>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</si>
  <si>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</si>
  <si>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</si>
  <si>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</si>
  <si>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</si>
  <si>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</si>
  <si>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</si>
  <si>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</si>
  <si>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</si>
  <si>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</si>
  <si>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</si>
  <si>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</si>
  <si>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</si>
  <si>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</si>
  <si>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</si>
  <si>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</si>
  <si>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</si>
  <si>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</si>
  <si>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</si>
  <si>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</si>
  <si>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</si>
  <si>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</si>
  <si>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</si>
  <si>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</si>
  <si>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</si>
  <si>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</si>
  <si>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</si>
  <si>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</si>
  <si>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</si>
  <si>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</si>
  <si>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</si>
  <si>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</si>
  <si>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</si>
  <si>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</si>
  <si>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</si>
  <si>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</si>
  <si>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</si>
  <si>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</si>
  <si>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</si>
  <si>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</si>
  <si>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</si>
  <si>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</si>
  <si>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</si>
  <si>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</si>
  <si>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</si>
  <si>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</si>
  <si>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</si>
  <si>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</si>
  <si>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</si>
  <si>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</si>
  <si>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</si>
  <si>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</si>
  <si>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</si>
  <si>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</si>
  <si>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</si>
  <si>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</si>
  <si>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</si>
  <si>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</si>
  <si>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</si>
  <si>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</si>
  <si>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</si>
  <si>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</si>
  <si>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</si>
  <si>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</si>
  <si>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</si>
  <si>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</si>
  <si>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</si>
  <si>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</si>
  <si>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</si>
  <si>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</si>
  <si>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</si>
  <si>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</si>
  <si>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</si>
  <si>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</si>
  <si>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</si>
  <si>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</si>
  <si>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</si>
  <si>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</si>
  <si>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</si>
  <si>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</si>
  <si>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</si>
  <si>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</si>
  <si>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</si>
  <si>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</si>
  <si>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</si>
  <si>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</si>
  <si>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</si>
  <si>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</si>
  <si>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</si>
  <si>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</si>
  <si>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</si>
  <si>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</si>
  <si>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</si>
  <si>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</si>
  <si>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</si>
  <si>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</si>
  <si>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</si>
  <si>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</si>
  <si>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</si>
  <si>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</si>
  <si>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</si>
  <si>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</si>
  <si>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</si>
  <si>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</si>
  <si>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</si>
  <si>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</si>
  <si>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</si>
  <si>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</si>
  <si>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</si>
  <si>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</si>
  <si>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</si>
  <si>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</si>
  <si>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</si>
  <si>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</si>
  <si>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</si>
  <si>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</si>
  <si>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</si>
  <si>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</si>
  <si>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</si>
  <si>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</si>
  <si>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</si>
  <si>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</si>
  <si>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</si>
  <si>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</si>
  <si>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</si>
  <si>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</si>
  <si>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</si>
  <si>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</si>
  <si>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</si>
  <si>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</si>
  <si>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</si>
  <si>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</si>
  <si>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</si>
  <si>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20101ST04J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</si>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</sst>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/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T219"/>
  <sheetViews>
    <sheetView tabSelected="1" zoomScale="70" zoomScaleNormal="70" workbookViewId="0">
      <selection activeCell="AU204" sqref="AU204"/>
    </sheetView>
  </sheetViews>
  <sheetFormatPr defaultColWidth="9.140625" defaultRowHeight="18.75" x14ac:dyDescent="0.3"/>
  <cols>
    <col min="1" max="1" width="5.5703125" style="3" customWidth="1"/>
    <col min="2" max="2" width="82.7109375" style="66" customWidth="1"/>
    <col min="3" max="3" width="21.28515625" style="66" customWidth="1"/>
    <col min="4" max="7" width="17.5703125" style="41" hidden="1" customWidth="1"/>
    <col min="8" max="8" width="17.5703125" style="61" hidden="1" customWidth="1"/>
    <col min="9" max="9" width="17.5703125" style="41" hidden="1" customWidth="1"/>
    <col min="10" max="10" width="17.5703125" style="61" hidden="1" customWidth="1"/>
    <col min="11" max="14" width="17.5703125" style="41" hidden="1" customWidth="1"/>
    <col min="15" max="15" width="17.5703125" style="44" hidden="1" customWidth="1"/>
    <col min="16" max="16" width="17.5703125" style="41" customWidth="1"/>
    <col min="17" max="20" width="17.5703125" style="41" hidden="1" customWidth="1"/>
    <col min="21" max="21" width="17.5703125" style="61" hidden="1" customWidth="1"/>
    <col min="22" max="22" width="17.5703125" style="41" hidden="1" customWidth="1"/>
    <col min="23" max="23" width="17.5703125" style="61" hidden="1" customWidth="1"/>
    <col min="24" max="27" width="17.5703125" style="41" hidden="1" customWidth="1"/>
    <col min="28" max="28" width="17.5703125" style="44" hidden="1" customWidth="1"/>
    <col min="29" max="29" width="17.5703125" style="41" customWidth="1"/>
    <col min="30" max="33" width="17.5703125" style="41" hidden="1" customWidth="1"/>
    <col min="34" max="34" width="17.5703125" style="61" hidden="1" customWidth="1"/>
    <col min="35" max="35" width="17.5703125" style="41" hidden="1" customWidth="1"/>
    <col min="36" max="36" width="17.5703125" style="61" hidden="1" customWidth="1"/>
    <col min="37" max="40" width="17.5703125" style="41" hidden="1" customWidth="1"/>
    <col min="41" max="41" width="17.5703125" style="44" hidden="1" customWidth="1"/>
    <col min="42" max="42" width="17.5703125" style="41" customWidth="1"/>
    <col min="43" max="43" width="17.140625" style="20" hidden="1" customWidth="1"/>
    <col min="44" max="44" width="10" style="18" hidden="1" customWidth="1"/>
    <col min="45" max="45" width="9.42578125" style="3" hidden="1" customWidth="1"/>
    <col min="46" max="46" width="9.140625" style="3" hidden="1" customWidth="1"/>
    <col min="47" max="47" width="9.140625" style="3" customWidth="1"/>
    <col min="48" max="16384" width="9.140625" style="3"/>
  </cols>
  <sheetData>
    <row r="1" spans="1:43" x14ac:dyDescent="0.3">
      <c r="AD1" s="42"/>
      <c r="AF1" s="42"/>
      <c r="AH1" s="62"/>
      <c r="AJ1" s="62"/>
      <c r="AL1" s="42"/>
      <c r="AN1" s="42"/>
      <c r="AP1" s="42" t="s">
        <v>246</v>
      </c>
    </row>
    <row r="2" spans="1:43" x14ac:dyDescent="0.3">
      <c r="AD2" s="42"/>
      <c r="AF2" s="42"/>
      <c r="AH2" s="62"/>
      <c r="AJ2" s="62"/>
      <c r="AL2" s="42"/>
      <c r="AN2" s="42"/>
      <c r="AP2" s="42" t="s">
        <v>247</v>
      </c>
    </row>
    <row r="3" spans="1:43" x14ac:dyDescent="0.3">
      <c r="AD3" s="42"/>
      <c r="AF3" s="42"/>
      <c r="AH3" s="62"/>
      <c r="AJ3" s="62"/>
      <c r="AL3" s="42"/>
      <c r="AN3" s="42"/>
      <c r="AP3" s="42" t="s">
        <v>248</v>
      </c>
    </row>
    <row r="5" spans="1:43" x14ac:dyDescent="0.3">
      <c r="AH5" s="62"/>
      <c r="AJ5" s="62"/>
      <c r="AL5" s="42"/>
      <c r="AN5" s="42"/>
      <c r="AP5" s="42" t="s">
        <v>246</v>
      </c>
    </row>
    <row r="6" spans="1:43" x14ac:dyDescent="0.3">
      <c r="AH6" s="62"/>
      <c r="AJ6" s="62"/>
      <c r="AL6" s="42"/>
      <c r="AN6" s="42"/>
      <c r="AP6" s="42" t="s">
        <v>247</v>
      </c>
    </row>
    <row r="7" spans="1:43" x14ac:dyDescent="0.3">
      <c r="AH7" s="62"/>
      <c r="AJ7" s="62"/>
      <c r="AL7" s="42"/>
      <c r="AN7" s="42"/>
      <c r="AP7" s="42" t="s">
        <v>248</v>
      </c>
    </row>
    <row r="8" spans="1:43" x14ac:dyDescent="0.3">
      <c r="AH8" s="62"/>
      <c r="AJ8" s="62"/>
      <c r="AL8" s="42"/>
      <c r="AN8" s="42"/>
      <c r="AP8" s="42" t="s">
        <v>249</v>
      </c>
    </row>
    <row r="9" spans="1:43" ht="15.75" customHeight="1" x14ac:dyDescent="0.3">
      <c r="A9" s="116" t="s">
        <v>17</v>
      </c>
      <c r="B9" s="117"/>
      <c r="C9" s="117"/>
      <c r="D9" s="118"/>
      <c r="E9" s="118"/>
      <c r="F9" s="118"/>
      <c r="G9" s="118"/>
      <c r="H9" s="119"/>
      <c r="I9" s="119"/>
      <c r="J9" s="119"/>
      <c r="K9" s="119"/>
      <c r="L9" s="118"/>
      <c r="M9" s="118"/>
      <c r="N9" s="118"/>
      <c r="O9" s="118"/>
      <c r="P9" s="118"/>
      <c r="Q9" s="118"/>
      <c r="R9" s="118"/>
      <c r="S9" s="118"/>
      <c r="T9" s="118"/>
      <c r="U9" s="119"/>
      <c r="V9" s="119"/>
      <c r="W9" s="119"/>
      <c r="X9" s="119"/>
      <c r="Y9" s="118"/>
      <c r="Z9" s="118"/>
      <c r="AA9" s="118"/>
      <c r="AB9" s="118"/>
      <c r="AC9" s="118"/>
      <c r="AD9" s="120"/>
      <c r="AE9" s="121"/>
      <c r="AF9" s="122"/>
      <c r="AG9" s="121"/>
      <c r="AH9" s="123"/>
      <c r="AI9" s="121"/>
      <c r="AJ9" s="121"/>
      <c r="AK9" s="121"/>
      <c r="AL9" s="122"/>
      <c r="AM9" s="121"/>
      <c r="AN9" s="121"/>
      <c r="AO9" s="121"/>
      <c r="AP9" s="122"/>
      <c r="AQ9" s="21"/>
    </row>
    <row r="10" spans="1:43" ht="19.5" customHeight="1" x14ac:dyDescent="0.3">
      <c r="A10" s="116" t="s">
        <v>213</v>
      </c>
      <c r="B10" s="117"/>
      <c r="C10" s="117"/>
      <c r="D10" s="118"/>
      <c r="E10" s="118"/>
      <c r="F10" s="118"/>
      <c r="G10" s="118"/>
      <c r="H10" s="119"/>
      <c r="I10" s="119"/>
      <c r="J10" s="119"/>
      <c r="K10" s="119"/>
      <c r="L10" s="118"/>
      <c r="M10" s="118"/>
      <c r="N10" s="118"/>
      <c r="O10" s="118"/>
      <c r="P10" s="118"/>
      <c r="Q10" s="118"/>
      <c r="R10" s="118"/>
      <c r="S10" s="118"/>
      <c r="T10" s="118"/>
      <c r="U10" s="119"/>
      <c r="V10" s="119"/>
      <c r="W10" s="119"/>
      <c r="X10" s="119"/>
      <c r="Y10" s="118"/>
      <c r="Z10" s="118"/>
      <c r="AA10" s="118"/>
      <c r="AB10" s="118"/>
      <c r="AC10" s="118"/>
      <c r="AD10" s="120"/>
      <c r="AE10" s="121"/>
      <c r="AF10" s="122"/>
      <c r="AG10" s="121"/>
      <c r="AH10" s="123"/>
      <c r="AI10" s="121"/>
      <c r="AJ10" s="121"/>
      <c r="AK10" s="121"/>
      <c r="AL10" s="122"/>
      <c r="AM10" s="121"/>
      <c r="AN10" s="121"/>
      <c r="AO10" s="121"/>
      <c r="AP10" s="122"/>
      <c r="AQ10" s="21"/>
    </row>
    <row r="11" spans="1:43" x14ac:dyDescent="0.3">
      <c r="A11" s="124"/>
      <c r="B11" s="117"/>
      <c r="C11" s="117"/>
      <c r="D11" s="118"/>
      <c r="E11" s="118"/>
      <c r="F11" s="118"/>
      <c r="G11" s="118"/>
      <c r="H11" s="119"/>
      <c r="I11" s="119"/>
      <c r="J11" s="119"/>
      <c r="K11" s="119"/>
      <c r="L11" s="118"/>
      <c r="M11" s="118"/>
      <c r="N11" s="118"/>
      <c r="O11" s="118"/>
      <c r="P11" s="118"/>
      <c r="Q11" s="118"/>
      <c r="R11" s="118"/>
      <c r="S11" s="118"/>
      <c r="T11" s="118"/>
      <c r="U11" s="119"/>
      <c r="V11" s="119"/>
      <c r="W11" s="119"/>
      <c r="X11" s="119"/>
      <c r="Y11" s="118"/>
      <c r="Z11" s="118"/>
      <c r="AA11" s="118"/>
      <c r="AB11" s="118"/>
      <c r="AC11" s="118"/>
      <c r="AD11" s="120"/>
      <c r="AE11" s="121"/>
      <c r="AF11" s="122"/>
      <c r="AG11" s="121"/>
      <c r="AH11" s="123"/>
      <c r="AI11" s="121"/>
      <c r="AJ11" s="121"/>
      <c r="AK11" s="121"/>
      <c r="AL11" s="122"/>
      <c r="AM11" s="121"/>
      <c r="AN11" s="121"/>
      <c r="AO11" s="121"/>
      <c r="AP11" s="122"/>
      <c r="AQ11" s="21"/>
    </row>
    <row r="12" spans="1:43" x14ac:dyDescent="0.3">
      <c r="A12" s="67"/>
      <c r="B12" s="68"/>
      <c r="C12" s="68"/>
      <c r="AD12" s="42"/>
      <c r="AF12" s="42"/>
      <c r="AH12" s="62"/>
      <c r="AJ12" s="62"/>
      <c r="AL12" s="42"/>
      <c r="AN12" s="42"/>
      <c r="AP12" s="42" t="s">
        <v>250</v>
      </c>
    </row>
    <row r="13" spans="1:43" ht="18.75" customHeight="1" x14ac:dyDescent="0.3">
      <c r="A13" s="107" t="s">
        <v>0</v>
      </c>
      <c r="B13" s="107" t="s">
        <v>12</v>
      </c>
      <c r="C13" s="107" t="s">
        <v>1</v>
      </c>
      <c r="D13" s="110" t="s">
        <v>23</v>
      </c>
      <c r="E13" s="110" t="s">
        <v>214</v>
      </c>
      <c r="F13" s="110" t="s">
        <v>23</v>
      </c>
      <c r="G13" s="110" t="s">
        <v>216</v>
      </c>
      <c r="H13" s="112" t="s">
        <v>23</v>
      </c>
      <c r="I13" s="110" t="s">
        <v>243</v>
      </c>
      <c r="J13" s="114" t="s">
        <v>23</v>
      </c>
      <c r="K13" s="85" t="s">
        <v>244</v>
      </c>
      <c r="L13" s="85" t="s">
        <v>23</v>
      </c>
      <c r="M13" s="85" t="s">
        <v>251</v>
      </c>
      <c r="N13" s="85" t="s">
        <v>23</v>
      </c>
      <c r="O13" s="91" t="s">
        <v>254</v>
      </c>
      <c r="P13" s="85" t="s">
        <v>23</v>
      </c>
      <c r="Q13" s="87" t="s">
        <v>26</v>
      </c>
      <c r="R13" s="85" t="s">
        <v>214</v>
      </c>
      <c r="S13" s="87" t="s">
        <v>26</v>
      </c>
      <c r="T13" s="85" t="s">
        <v>216</v>
      </c>
      <c r="U13" s="89" t="s">
        <v>26</v>
      </c>
      <c r="V13" s="85" t="s">
        <v>243</v>
      </c>
      <c r="W13" s="89" t="s">
        <v>26</v>
      </c>
      <c r="X13" s="85" t="s">
        <v>244</v>
      </c>
      <c r="Y13" s="87" t="s">
        <v>26</v>
      </c>
      <c r="Z13" s="85" t="s">
        <v>251</v>
      </c>
      <c r="AA13" s="87" t="s">
        <v>26</v>
      </c>
      <c r="AB13" s="91" t="s">
        <v>254</v>
      </c>
      <c r="AC13" s="87" t="s">
        <v>26</v>
      </c>
      <c r="AD13" s="87" t="s">
        <v>29</v>
      </c>
      <c r="AE13" s="85" t="s">
        <v>214</v>
      </c>
      <c r="AF13" s="87" t="s">
        <v>29</v>
      </c>
      <c r="AG13" s="85" t="s">
        <v>216</v>
      </c>
      <c r="AH13" s="89" t="s">
        <v>29</v>
      </c>
      <c r="AI13" s="85" t="s">
        <v>243</v>
      </c>
      <c r="AJ13" s="89" t="s">
        <v>29</v>
      </c>
      <c r="AK13" s="85" t="s">
        <v>244</v>
      </c>
      <c r="AL13" s="87" t="s">
        <v>29</v>
      </c>
      <c r="AM13" s="85" t="s">
        <v>251</v>
      </c>
      <c r="AN13" s="87" t="s">
        <v>29</v>
      </c>
      <c r="AO13" s="91" t="s">
        <v>254</v>
      </c>
      <c r="AP13" s="87" t="s">
        <v>29</v>
      </c>
      <c r="AQ13" s="22"/>
    </row>
    <row r="14" spans="1:43" x14ac:dyDescent="0.3">
      <c r="A14" s="108"/>
      <c r="B14" s="109"/>
      <c r="C14" s="108"/>
      <c r="D14" s="111"/>
      <c r="E14" s="111"/>
      <c r="F14" s="111"/>
      <c r="G14" s="111"/>
      <c r="H14" s="113"/>
      <c r="I14" s="111"/>
      <c r="J14" s="115"/>
      <c r="K14" s="86"/>
      <c r="L14" s="86"/>
      <c r="M14" s="86"/>
      <c r="N14" s="86"/>
      <c r="O14" s="92"/>
      <c r="P14" s="86"/>
      <c r="Q14" s="88"/>
      <c r="R14" s="86"/>
      <c r="S14" s="88"/>
      <c r="T14" s="86"/>
      <c r="U14" s="90"/>
      <c r="V14" s="86"/>
      <c r="W14" s="90"/>
      <c r="X14" s="86"/>
      <c r="Y14" s="88"/>
      <c r="Z14" s="86"/>
      <c r="AA14" s="88"/>
      <c r="AB14" s="92"/>
      <c r="AC14" s="88"/>
      <c r="AD14" s="88"/>
      <c r="AE14" s="86"/>
      <c r="AF14" s="88"/>
      <c r="AG14" s="86"/>
      <c r="AH14" s="90"/>
      <c r="AI14" s="86"/>
      <c r="AJ14" s="90"/>
      <c r="AK14" s="86"/>
      <c r="AL14" s="88"/>
      <c r="AM14" s="86"/>
      <c r="AN14" s="88"/>
      <c r="AO14" s="92"/>
      <c r="AP14" s="88"/>
      <c r="AQ14" s="23"/>
    </row>
    <row r="15" spans="1:43" x14ac:dyDescent="0.3">
      <c r="A15" s="1"/>
      <c r="B15" s="69" t="s">
        <v>2</v>
      </c>
      <c r="C15" s="69"/>
      <c r="D15" s="46">
        <f>D20+D21+D25+D26+D27+D28+D32+D37+D42+D51+D52+D53+D54+D55+D56</f>
        <v>2485883.4999999995</v>
      </c>
      <c r="E15" s="46">
        <f>E20+E21+E25+E26+E27+E28+E32+E37+E42+E51+E52+E53+E54+E55+E56</f>
        <v>-62212.889000000003</v>
      </c>
      <c r="F15" s="46">
        <f>D15+E15</f>
        <v>2423670.6109999996</v>
      </c>
      <c r="G15" s="46">
        <f>G20+G21+G25+G26+G27+G28+G32+G37+G42+G51+G52+G53+G54+G55+G56+G57</f>
        <v>-64802.659999999989</v>
      </c>
      <c r="H15" s="46">
        <f>F15+G15</f>
        <v>2358867.9509999994</v>
      </c>
      <c r="I15" s="46">
        <f>I20+I21+I25+I26+I27+I28+I32+I37+I42+I51+I52+I53+I54+I55+I56+I57</f>
        <v>0</v>
      </c>
      <c r="J15" s="46">
        <f>H15+I15</f>
        <v>2358867.9509999994</v>
      </c>
      <c r="K15" s="46">
        <f>K20+K21+K25+K26+K27+K28+K32+K37+K42+K51+K52+K53+K54+K55+K56+K57</f>
        <v>0</v>
      </c>
      <c r="L15" s="46">
        <f>J15+K15</f>
        <v>2358867.9509999994</v>
      </c>
      <c r="M15" s="50">
        <f>M20+M21+M25+M26+M27+M28+M32+M37+M42+M51+M52+M53+M54+M55+M56+M57+M58+M46</f>
        <v>0</v>
      </c>
      <c r="N15" s="46">
        <f>L15+M15</f>
        <v>2358867.9509999994</v>
      </c>
      <c r="O15" s="46">
        <f>O20+O21+O25+O26+O27+O28+O32+O37+O42+O51+O52+O53+O54+O55+O56+O57+O58+O46</f>
        <v>81307.5</v>
      </c>
      <c r="P15" s="50">
        <f>N15+O15</f>
        <v>2440175.4509999994</v>
      </c>
      <c r="Q15" s="46">
        <f t="shared" ref="Q15:AD15" si="0">Q20+Q21+Q25+Q26+Q27+Q28+Q32+Q37+Q42+Q51+Q52+Q53+Q54+Q55+Q56</f>
        <v>1281790.9000000001</v>
      </c>
      <c r="R15" s="46">
        <f>R20+R21+R25+R26+R27+R28+R32+R37+R42+R51+R52+R53+R54+R55+R56</f>
        <v>0</v>
      </c>
      <c r="S15" s="46">
        <f>Q15+R15</f>
        <v>1281790.9000000001</v>
      </c>
      <c r="T15" s="46">
        <f>T20+T21+T25+T26+T27+T28+T32+T37+T42+T51+T52+T53+T54+T55+T56+T57</f>
        <v>155932.80000000002</v>
      </c>
      <c r="U15" s="46">
        <f>S15+T15</f>
        <v>1437723.7000000002</v>
      </c>
      <c r="V15" s="46">
        <f>V20+V21+V25+V26+V27+V28+V32+V37+V42+V51+V52+V53+V54+V55+V56+V57</f>
        <v>0</v>
      </c>
      <c r="W15" s="46">
        <f>U15+V15</f>
        <v>1437723.7000000002</v>
      </c>
      <c r="X15" s="46">
        <f>X20+X21+X25+X26+X27+X28+X32+X37+X42+X51+X52+X53+X54+X55+X56+X57</f>
        <v>0</v>
      </c>
      <c r="Y15" s="46">
        <f>W15+X15</f>
        <v>1437723.7000000002</v>
      </c>
      <c r="Z15" s="50">
        <f>Z20+Z21+Z25+Z26+Z27+Z28+Z32+Z37+Z42+Z51+Z52+Z53+Z54+Z55+Z56+Z57+Z58+Z46</f>
        <v>0</v>
      </c>
      <c r="AA15" s="46">
        <f>Y15+Z15</f>
        <v>1437723.7000000002</v>
      </c>
      <c r="AB15" s="46">
        <f>AB20+AB21+AB25+AB26+AB27+AB28+AB32+AB37+AB42+AB51+AB52+AB53+AB54+AB55+AB56+AB57+AB58+AB46</f>
        <v>526931.19999999995</v>
      </c>
      <c r="AC15" s="50">
        <f>AA15+AB15</f>
        <v>1964654.9000000001</v>
      </c>
      <c r="AD15" s="46">
        <f t="shared" si="0"/>
        <v>1617032.4000000001</v>
      </c>
      <c r="AE15" s="46">
        <f>AE20+AE21+AE25+AE26+AE27+AE28+AE32+AE37+AE42+AE51+AE52+AE53+AE54+AE55+AE56</f>
        <v>0</v>
      </c>
      <c r="AF15" s="47">
        <f>AD15+AE15</f>
        <v>1617032.4000000001</v>
      </c>
      <c r="AG15" s="46">
        <f>AG20+AG21+AG25+AG26+AG27+AG28+AG32+AG37+AG42+AG51+AG52+AG53+AG54+AG55+AG56+AG57</f>
        <v>0</v>
      </c>
      <c r="AH15" s="47">
        <f>AF15+AG15</f>
        <v>1617032.4000000001</v>
      </c>
      <c r="AI15" s="46">
        <f>AI20+AI21+AI25+AI26+AI27+AI28+AI32+AI37+AI42+AI51+AI52+AI53+AI54+AI55+AI56+AI57</f>
        <v>0</v>
      </c>
      <c r="AJ15" s="47">
        <f>AH15+AI15</f>
        <v>1617032.4000000001</v>
      </c>
      <c r="AK15" s="46">
        <f>AK20+AK21+AK25+AK26+AK27+AK28+AK32+AK37+AK42+AK51+AK52+AK53+AK54+AK55+AK56+AK57</f>
        <v>0</v>
      </c>
      <c r="AL15" s="47">
        <f>AJ15+AK15</f>
        <v>1617032.4000000001</v>
      </c>
      <c r="AM15" s="50">
        <f>AM20+AM21+AM25+AM26+AM27+AM28+AM32+AM37+AM42+AM51+AM52+AM53+AM54+AM55+AM56+AM57+AM58+AM46</f>
        <v>0</v>
      </c>
      <c r="AN15" s="47">
        <f>AL15+AM15</f>
        <v>1617032.4000000001</v>
      </c>
      <c r="AO15" s="46">
        <f>AO20+AO21+AO25+AO26+AO27+AO28+AO32+AO37+AO42+AO51+AO52+AO53+AO54+AO55+AO56+AO57+AO58+AO46</f>
        <v>43694.3</v>
      </c>
      <c r="AP15" s="52">
        <f>AN15+AO15</f>
        <v>1660726.7000000002</v>
      </c>
      <c r="AQ15" s="24"/>
    </row>
    <row r="16" spans="1:43" x14ac:dyDescent="0.3">
      <c r="A16" s="1"/>
      <c r="B16" s="69" t="s">
        <v>5</v>
      </c>
      <c r="C16" s="69"/>
      <c r="D16" s="46"/>
      <c r="E16" s="46"/>
      <c r="F16" s="46"/>
      <c r="G16" s="46"/>
      <c r="H16" s="46"/>
      <c r="I16" s="46"/>
      <c r="J16" s="46"/>
      <c r="K16" s="46"/>
      <c r="L16" s="46"/>
      <c r="M16" s="50"/>
      <c r="N16" s="46"/>
      <c r="O16" s="46"/>
      <c r="P16" s="50"/>
      <c r="Q16" s="46"/>
      <c r="R16" s="46"/>
      <c r="S16" s="46"/>
      <c r="T16" s="46"/>
      <c r="U16" s="46"/>
      <c r="V16" s="46"/>
      <c r="W16" s="46"/>
      <c r="X16" s="46"/>
      <c r="Y16" s="46"/>
      <c r="Z16" s="50"/>
      <c r="AA16" s="46"/>
      <c r="AB16" s="46"/>
      <c r="AC16" s="50"/>
      <c r="AD16" s="46"/>
      <c r="AE16" s="46"/>
      <c r="AF16" s="47"/>
      <c r="AG16" s="46"/>
      <c r="AH16" s="47"/>
      <c r="AI16" s="46"/>
      <c r="AJ16" s="47"/>
      <c r="AK16" s="46"/>
      <c r="AL16" s="47"/>
      <c r="AM16" s="50"/>
      <c r="AN16" s="47"/>
      <c r="AO16" s="46"/>
      <c r="AP16" s="52"/>
      <c r="AQ16" s="24"/>
    </row>
    <row r="17" spans="1:46" s="13" customFormat="1" hidden="1" x14ac:dyDescent="0.3">
      <c r="A17" s="10"/>
      <c r="B17" s="14" t="s">
        <v>6</v>
      </c>
      <c r="C17" s="29"/>
      <c r="D17" s="48">
        <f>D20+D23+D25+D26+D27+D30+D34+D39+D44+D51+D52+D53+D54+D55+D56</f>
        <v>1414161.8</v>
      </c>
      <c r="E17" s="48">
        <f>E20+E23+E25+E26+E27+E30+E34+E39+E44+E51+E52+E53+E54+E55+E56</f>
        <v>-62212.889000000003</v>
      </c>
      <c r="F17" s="48">
        <f t="shared" ref="F17:F93" si="1">D17+E17</f>
        <v>1351948.9110000001</v>
      </c>
      <c r="G17" s="48">
        <f>G20+G23+G25+G26+G27+G30+G34+G39+G44+G51+G52+G53+G54+G55+G56+G57</f>
        <v>-64802.659999999989</v>
      </c>
      <c r="H17" s="48">
        <f t="shared" ref="H17:H19" si="2">F17+G17</f>
        <v>1287146.2510000002</v>
      </c>
      <c r="I17" s="48">
        <f>I20+I23+I25+I26+I27+I30+I34+I39+I44+I51+I52+I53+I54+I55+I56+I57</f>
        <v>0</v>
      </c>
      <c r="J17" s="48">
        <f>H17+I17</f>
        <v>1287146.2510000002</v>
      </c>
      <c r="K17" s="48">
        <f>K20+K23+K25+K26+K27+K30+K34+K39+K44+K51+K52+K53+K54+K55+K56+K57</f>
        <v>0</v>
      </c>
      <c r="L17" s="48">
        <f>J17+K17</f>
        <v>1287146.2510000002</v>
      </c>
      <c r="M17" s="56">
        <f>M20+M23+M25+M26+M27+M30+M34+M39+M44+M51+M52+M53+M54+M55+M56+M57+M60+M48</f>
        <v>0</v>
      </c>
      <c r="N17" s="48">
        <f>L17+M17</f>
        <v>1287146.2510000002</v>
      </c>
      <c r="O17" s="48">
        <f>O20+O23+O25+O26+O27+O30+O34+O39+O44+O51+O52+O53+O54+O55+O56+O57+O60+O48</f>
        <v>0</v>
      </c>
      <c r="P17" s="48">
        <f>N17+O17</f>
        <v>1287146.2510000002</v>
      </c>
      <c r="Q17" s="48">
        <f t="shared" ref="Q17:AD17" si="3">Q20+Q23+Q25+Q26+Q27+Q30+Q34+Q39+Q44+Q51+Q52+Q53+Q54+Q55+Q56</f>
        <v>1046269.4000000001</v>
      </c>
      <c r="R17" s="48">
        <f>R20+R23+R25+R26+R27+R30+R34+R39+R44+R51+R52+R53+R54+R55+R56</f>
        <v>0</v>
      </c>
      <c r="S17" s="48">
        <f t="shared" ref="S17:S93" si="4">Q17+R17</f>
        <v>1046269.4000000001</v>
      </c>
      <c r="T17" s="48">
        <f>T20+T23+T25+T26+T27+T30+T34+T39+T44+T51+T52+T53+T54+T55+T56+T57</f>
        <v>49160.2</v>
      </c>
      <c r="U17" s="48">
        <f>S17+T17</f>
        <v>1095429.6000000001</v>
      </c>
      <c r="V17" s="48">
        <f>V20+V23+V25+V26+V27+V30+V34+V39+V44+V51+V52+V53+V54+V55+V56+V57</f>
        <v>0</v>
      </c>
      <c r="W17" s="48">
        <f t="shared" ref="W17:W21" si="5">U17+V17</f>
        <v>1095429.6000000001</v>
      </c>
      <c r="X17" s="48">
        <f>X20+X23+X25+X26+X27+X30+X34+X39+X44+X51+X52+X53+X54+X55+X56+X57</f>
        <v>0</v>
      </c>
      <c r="Y17" s="48">
        <f t="shared" ref="Y17:Y21" si="6">W17+X17</f>
        <v>1095429.6000000001</v>
      </c>
      <c r="Z17" s="56">
        <f>Z20+Z23+Z25+Z26+Z27+Z30+Z34+Z39+Z44+Z51+Z52+Z53+Z54+Z55+Z56+Z57+Z60+Z48</f>
        <v>0</v>
      </c>
      <c r="AA17" s="48">
        <f>Y17+Z17</f>
        <v>1095429.6000000001</v>
      </c>
      <c r="AB17" s="48">
        <f>AB20+AB23+AB25+AB26+AB27+AB30+AB34+AB39+AB44+AB51+AB52+AB53+AB54+AB55+AB56+AB57+AB60+AB48</f>
        <v>0</v>
      </c>
      <c r="AC17" s="48">
        <f>AA17+AB17</f>
        <v>1095429.6000000001</v>
      </c>
      <c r="AD17" s="48">
        <f t="shared" si="3"/>
        <v>1382127.2</v>
      </c>
      <c r="AE17" s="48">
        <f>AE20+AE23+AE25+AE26+AE27+AE30+AE34+AE39+AE44+AE51+AE52+AE53+AE54+AE55+AE56</f>
        <v>0</v>
      </c>
      <c r="AF17" s="49">
        <f t="shared" ref="AF17:AF93" si="7">AD17+AE17</f>
        <v>1382127.2</v>
      </c>
      <c r="AG17" s="48">
        <f>AG20+AG23+AG25+AG26+AG27+AG30+AG34+AG39+AG44+AG51+AG52+AG53+AG54+AG55+AG56+AG57</f>
        <v>0</v>
      </c>
      <c r="AH17" s="49">
        <f>AF17+AG17</f>
        <v>1382127.2</v>
      </c>
      <c r="AI17" s="48">
        <f>AI20+AI23+AI25+AI26+AI27+AI30+AI34+AI39+AI44+AI51+AI52+AI53+AI54+AI55+AI56+AI57</f>
        <v>0</v>
      </c>
      <c r="AJ17" s="49">
        <f t="shared" ref="AJ17:AJ21" si="8">AH17+AI17</f>
        <v>1382127.2</v>
      </c>
      <c r="AK17" s="48">
        <f>AK20+AK23+AK25+AK26+AK27+AK30+AK34+AK39+AK44+AK51+AK52+AK53+AK54+AK55+AK56+AK57</f>
        <v>0</v>
      </c>
      <c r="AL17" s="49">
        <f t="shared" ref="AL17:AL21" si="9">AJ17+AK17</f>
        <v>1382127.2</v>
      </c>
      <c r="AM17" s="56">
        <f>AM20+AM23+AM25+AM26+AM27+AM30+AM34+AM39+AM44+AM51+AM52+AM53+AM54+AM55+AM56+AM57+AM60+AM48</f>
        <v>0</v>
      </c>
      <c r="AN17" s="49">
        <f t="shared" ref="AN17:AN21" si="10">AL17+AM17</f>
        <v>1382127.2</v>
      </c>
      <c r="AO17" s="48">
        <f>AO20+AO23+AO25+AO26+AO27+AO30+AO34+AO39+AO44+AO51+AO52+AO53+AO54+AO55+AO56+AO57+AO60+AO48</f>
        <v>-66581.3</v>
      </c>
      <c r="AP17" s="49">
        <f t="shared" ref="AP17:AP21" si="11">AN17+AO17</f>
        <v>1315545.8999999999</v>
      </c>
      <c r="AQ17" s="27"/>
      <c r="AR17" s="19" t="s">
        <v>28</v>
      </c>
      <c r="AS17" s="12"/>
    </row>
    <row r="18" spans="1:46" x14ac:dyDescent="0.3">
      <c r="A18" s="1"/>
      <c r="B18" s="83" t="s">
        <v>11</v>
      </c>
      <c r="C18" s="69"/>
      <c r="D18" s="46">
        <f>D24+D31+D35+D40+D45</f>
        <v>111810.7</v>
      </c>
      <c r="E18" s="46">
        <f>E24+E31+E35+E40+E45</f>
        <v>0</v>
      </c>
      <c r="F18" s="46">
        <f t="shared" si="1"/>
        <v>111810.7</v>
      </c>
      <c r="G18" s="46">
        <f>G24+G31+G35+G40+G45</f>
        <v>0</v>
      </c>
      <c r="H18" s="46">
        <f t="shared" si="2"/>
        <v>111810.7</v>
      </c>
      <c r="I18" s="46">
        <f>I24+I31+I35+I40+I45</f>
        <v>0</v>
      </c>
      <c r="J18" s="46">
        <f>H18+I18</f>
        <v>111810.7</v>
      </c>
      <c r="K18" s="46">
        <f>K24+K31+K35+K40+K45</f>
        <v>0</v>
      </c>
      <c r="L18" s="46">
        <f>J18+K18</f>
        <v>111810.7</v>
      </c>
      <c r="M18" s="50">
        <f>M24+M31+M35+M40+M45+M61+M49</f>
        <v>0</v>
      </c>
      <c r="N18" s="46">
        <f>L18+M18</f>
        <v>111810.7</v>
      </c>
      <c r="O18" s="46">
        <f>O24+O31+O35+O40+O45+O61+O49</f>
        <v>4065.4</v>
      </c>
      <c r="P18" s="50">
        <f>N18+O18</f>
        <v>115876.09999999999</v>
      </c>
      <c r="Q18" s="46">
        <f t="shared" ref="Q18:AD18" si="12">Q24+Q31+Q35+Q40+Q45</f>
        <v>235521.5</v>
      </c>
      <c r="R18" s="46">
        <f>R24+R31+R35+R40+R45</f>
        <v>0</v>
      </c>
      <c r="S18" s="46">
        <f t="shared" si="4"/>
        <v>235521.5</v>
      </c>
      <c r="T18" s="46">
        <f>T24+T31+T35+T40+T45</f>
        <v>106772.6</v>
      </c>
      <c r="U18" s="46">
        <f>S18+T18</f>
        <v>342294.1</v>
      </c>
      <c r="V18" s="46">
        <f>V24+V31+V35+V40+V45</f>
        <v>0</v>
      </c>
      <c r="W18" s="46">
        <f t="shared" si="5"/>
        <v>342294.1</v>
      </c>
      <c r="X18" s="46">
        <f>X24+X31+X35+X40+X45</f>
        <v>0</v>
      </c>
      <c r="Y18" s="46">
        <f t="shared" si="6"/>
        <v>342294.1</v>
      </c>
      <c r="Z18" s="50">
        <f>Z24+Z31+Z35+Z40+Z45+Z61+Z49</f>
        <v>0</v>
      </c>
      <c r="AA18" s="46">
        <f>Y18+Z18</f>
        <v>342294.1</v>
      </c>
      <c r="AB18" s="46">
        <f>AB24+AB31+AB35+AB40+AB45+AB61+AB49</f>
        <v>26346.6</v>
      </c>
      <c r="AC18" s="50">
        <f>AA18+AB18</f>
        <v>368640.69999999995</v>
      </c>
      <c r="AD18" s="46">
        <f t="shared" si="12"/>
        <v>234905.2</v>
      </c>
      <c r="AE18" s="46">
        <f>AE24+AE31+AE35+AE40+AE45</f>
        <v>0</v>
      </c>
      <c r="AF18" s="47">
        <f t="shared" si="7"/>
        <v>234905.2</v>
      </c>
      <c r="AG18" s="46">
        <f>AG24+AG31+AG35+AG40+AG45</f>
        <v>0</v>
      </c>
      <c r="AH18" s="47">
        <f>AF18+AG18</f>
        <v>234905.2</v>
      </c>
      <c r="AI18" s="46">
        <f>AI24+AI31+AI35+AI40+AI45</f>
        <v>0</v>
      </c>
      <c r="AJ18" s="47">
        <f t="shared" si="8"/>
        <v>234905.2</v>
      </c>
      <c r="AK18" s="46">
        <f>AK24+AK31+AK35+AK40+AK45</f>
        <v>0</v>
      </c>
      <c r="AL18" s="47">
        <f t="shared" si="9"/>
        <v>234905.2</v>
      </c>
      <c r="AM18" s="50">
        <f>AM24+AM31+AM35+AM40+AM45+AM61+AM49</f>
        <v>0</v>
      </c>
      <c r="AN18" s="47">
        <f t="shared" si="10"/>
        <v>234905.2</v>
      </c>
      <c r="AO18" s="46">
        <f>AO24+AO31+AO35+AO40+AO45+AO61+AO49</f>
        <v>110275.6</v>
      </c>
      <c r="AP18" s="52">
        <f t="shared" si="11"/>
        <v>345180.80000000005</v>
      </c>
      <c r="AQ18" s="24"/>
      <c r="AS18" s="5"/>
    </row>
    <row r="19" spans="1:46" x14ac:dyDescent="0.3">
      <c r="A19" s="1"/>
      <c r="B19" s="82" t="s">
        <v>21</v>
      </c>
      <c r="C19" s="69"/>
      <c r="D19" s="46">
        <f>D36+D41</f>
        <v>959911</v>
      </c>
      <c r="E19" s="46">
        <f>E36+E41</f>
        <v>0</v>
      </c>
      <c r="F19" s="46">
        <f t="shared" si="1"/>
        <v>959911</v>
      </c>
      <c r="G19" s="46">
        <f>G36+G41</f>
        <v>0</v>
      </c>
      <c r="H19" s="46">
        <f t="shared" si="2"/>
        <v>959911</v>
      </c>
      <c r="I19" s="46">
        <f>I36+I41</f>
        <v>0</v>
      </c>
      <c r="J19" s="46">
        <f>H19+I19</f>
        <v>959911</v>
      </c>
      <c r="K19" s="46">
        <f>K36+K41</f>
        <v>0</v>
      </c>
      <c r="L19" s="46">
        <f>J19+K19</f>
        <v>959911</v>
      </c>
      <c r="M19" s="50">
        <f>M36+M41</f>
        <v>0</v>
      </c>
      <c r="N19" s="46">
        <f>L19+M19</f>
        <v>959911</v>
      </c>
      <c r="O19" s="46">
        <f>O36+O41+O50</f>
        <v>77242.100000000006</v>
      </c>
      <c r="P19" s="50">
        <f>N19+O19</f>
        <v>1037153.1</v>
      </c>
      <c r="Q19" s="46">
        <f t="shared" ref="Q19:AD19" si="13">Q36+Q41</f>
        <v>0</v>
      </c>
      <c r="R19" s="46">
        <f>R36+R41</f>
        <v>0</v>
      </c>
      <c r="S19" s="46">
        <f t="shared" si="4"/>
        <v>0</v>
      </c>
      <c r="T19" s="46">
        <f>T36+T41</f>
        <v>0</v>
      </c>
      <c r="U19" s="46">
        <f>S19+T19</f>
        <v>0</v>
      </c>
      <c r="V19" s="46">
        <f>V36+V41</f>
        <v>0</v>
      </c>
      <c r="W19" s="46">
        <f t="shared" si="5"/>
        <v>0</v>
      </c>
      <c r="X19" s="46">
        <f>X36+X41</f>
        <v>0</v>
      </c>
      <c r="Y19" s="46">
        <f t="shared" si="6"/>
        <v>0</v>
      </c>
      <c r="Z19" s="50">
        <f>Z36+Z41</f>
        <v>0</v>
      </c>
      <c r="AA19" s="46">
        <f>Y19+Z19</f>
        <v>0</v>
      </c>
      <c r="AB19" s="46">
        <f>AB36+AB41+AB50</f>
        <v>500584.6</v>
      </c>
      <c r="AC19" s="50">
        <f>AA19+AB19</f>
        <v>500584.6</v>
      </c>
      <c r="AD19" s="46">
        <f t="shared" si="13"/>
        <v>0</v>
      </c>
      <c r="AE19" s="46">
        <f>AE36+AE41</f>
        <v>0</v>
      </c>
      <c r="AF19" s="47">
        <f t="shared" si="7"/>
        <v>0</v>
      </c>
      <c r="AG19" s="46">
        <f>AG36+AG41</f>
        <v>0</v>
      </c>
      <c r="AH19" s="47">
        <f>AF19+AG19</f>
        <v>0</v>
      </c>
      <c r="AI19" s="46">
        <f>AI36+AI41</f>
        <v>0</v>
      </c>
      <c r="AJ19" s="47">
        <f t="shared" si="8"/>
        <v>0</v>
      </c>
      <c r="AK19" s="46">
        <f>AK36+AK41</f>
        <v>0</v>
      </c>
      <c r="AL19" s="47">
        <f t="shared" si="9"/>
        <v>0</v>
      </c>
      <c r="AM19" s="50">
        <f>AM36+AM41</f>
        <v>0</v>
      </c>
      <c r="AN19" s="47">
        <f t="shared" si="10"/>
        <v>0</v>
      </c>
      <c r="AO19" s="46">
        <f>AO36+AO41+AO50</f>
        <v>0</v>
      </c>
      <c r="AP19" s="52">
        <f t="shared" si="11"/>
        <v>0</v>
      </c>
      <c r="AQ19" s="24"/>
      <c r="AS19" s="5"/>
    </row>
    <row r="20" spans="1:46" ht="75" x14ac:dyDescent="0.3">
      <c r="A20" s="1" t="s">
        <v>130</v>
      </c>
      <c r="B20" s="83" t="s">
        <v>118</v>
      </c>
      <c r="C20" s="83" t="s">
        <v>31</v>
      </c>
      <c r="D20" s="50">
        <v>10976.8</v>
      </c>
      <c r="E20" s="50"/>
      <c r="F20" s="50">
        <f>D20+E20</f>
        <v>10976.8</v>
      </c>
      <c r="G20" s="50">
        <v>-10976.8</v>
      </c>
      <c r="H20" s="53">
        <f>F20+G20</f>
        <v>0</v>
      </c>
      <c r="I20" s="50"/>
      <c r="J20" s="53">
        <f>H20+I20</f>
        <v>0</v>
      </c>
      <c r="K20" s="50"/>
      <c r="L20" s="50">
        <f>J20+K20</f>
        <v>0</v>
      </c>
      <c r="M20" s="50"/>
      <c r="N20" s="50">
        <f>L20+M20</f>
        <v>0</v>
      </c>
      <c r="O20" s="51"/>
      <c r="P20" s="50">
        <f>N20+O20</f>
        <v>0</v>
      </c>
      <c r="Q20" s="50">
        <v>293919.5</v>
      </c>
      <c r="R20" s="50"/>
      <c r="S20" s="50">
        <f t="shared" si="4"/>
        <v>293919.5</v>
      </c>
      <c r="T20" s="50">
        <v>10976.8</v>
      </c>
      <c r="U20" s="53">
        <f>S20+T20</f>
        <v>304896.3</v>
      </c>
      <c r="V20" s="50"/>
      <c r="W20" s="53">
        <f t="shared" si="5"/>
        <v>304896.3</v>
      </c>
      <c r="X20" s="50"/>
      <c r="Y20" s="50">
        <f t="shared" si="6"/>
        <v>304896.3</v>
      </c>
      <c r="Z20" s="50"/>
      <c r="AA20" s="50">
        <f t="shared" ref="AA20:AA21" si="14">Y20+Z20</f>
        <v>304896.3</v>
      </c>
      <c r="AB20" s="51"/>
      <c r="AC20" s="50">
        <f t="shared" ref="AC20:AC21" si="15">AA20+AB20</f>
        <v>304896.3</v>
      </c>
      <c r="AD20" s="52">
        <v>0</v>
      </c>
      <c r="AE20" s="50"/>
      <c r="AF20" s="52">
        <f t="shared" si="7"/>
        <v>0</v>
      </c>
      <c r="AG20" s="50"/>
      <c r="AH20" s="54">
        <f>AF20+AG20</f>
        <v>0</v>
      </c>
      <c r="AI20" s="50"/>
      <c r="AJ20" s="54">
        <f t="shared" si="8"/>
        <v>0</v>
      </c>
      <c r="AK20" s="50"/>
      <c r="AL20" s="52">
        <f t="shared" si="9"/>
        <v>0</v>
      </c>
      <c r="AM20" s="50"/>
      <c r="AN20" s="52">
        <f t="shared" si="10"/>
        <v>0</v>
      </c>
      <c r="AO20" s="51"/>
      <c r="AP20" s="52">
        <f t="shared" si="11"/>
        <v>0</v>
      </c>
      <c r="AQ20" s="31" t="s">
        <v>159</v>
      </c>
      <c r="AS20" s="5"/>
    </row>
    <row r="21" spans="1:46" ht="56.25" x14ac:dyDescent="0.3">
      <c r="A21" s="1" t="s">
        <v>132</v>
      </c>
      <c r="B21" s="83" t="s">
        <v>119</v>
      </c>
      <c r="C21" s="83" t="s">
        <v>31</v>
      </c>
      <c r="D21" s="50">
        <f>D23+D24</f>
        <v>173061.80000000002</v>
      </c>
      <c r="E21" s="50">
        <f>E23+E24</f>
        <v>0</v>
      </c>
      <c r="F21" s="50">
        <f t="shared" si="1"/>
        <v>173061.80000000002</v>
      </c>
      <c r="G21" s="50">
        <f>G23+G24</f>
        <v>4105.6480000000001</v>
      </c>
      <c r="H21" s="53">
        <f t="shared" ref="H21" si="16">F21+G21</f>
        <v>177167.448</v>
      </c>
      <c r="I21" s="50">
        <f>I23+I24</f>
        <v>0</v>
      </c>
      <c r="J21" s="53">
        <f>H21+I21</f>
        <v>177167.448</v>
      </c>
      <c r="K21" s="50">
        <f>K23+K24</f>
        <v>0</v>
      </c>
      <c r="L21" s="50">
        <f>J21+K21</f>
        <v>177167.448</v>
      </c>
      <c r="M21" s="50">
        <f>M23+M24</f>
        <v>0</v>
      </c>
      <c r="N21" s="50">
        <f>L21+M21</f>
        <v>177167.448</v>
      </c>
      <c r="O21" s="51">
        <f>O23+O24</f>
        <v>0</v>
      </c>
      <c r="P21" s="50">
        <f>N21+O21</f>
        <v>177167.448</v>
      </c>
      <c r="Q21" s="50">
        <f t="shared" ref="Q21:AD21" si="17">Q23+Q24</f>
        <v>0</v>
      </c>
      <c r="R21" s="50">
        <f>R23+R24</f>
        <v>0</v>
      </c>
      <c r="S21" s="50">
        <f t="shared" si="4"/>
        <v>0</v>
      </c>
      <c r="T21" s="50">
        <f>T23+T24</f>
        <v>0</v>
      </c>
      <c r="U21" s="53">
        <f>S21+T21</f>
        <v>0</v>
      </c>
      <c r="V21" s="50">
        <f>V23+V24</f>
        <v>0</v>
      </c>
      <c r="W21" s="53">
        <f t="shared" si="5"/>
        <v>0</v>
      </c>
      <c r="X21" s="50">
        <f>X23+X24</f>
        <v>0</v>
      </c>
      <c r="Y21" s="50">
        <f t="shared" si="6"/>
        <v>0</v>
      </c>
      <c r="Z21" s="50">
        <f>Z23+Z24</f>
        <v>0</v>
      </c>
      <c r="AA21" s="50">
        <f t="shared" si="14"/>
        <v>0</v>
      </c>
      <c r="AB21" s="51">
        <f>AB23+AB24</f>
        <v>0</v>
      </c>
      <c r="AC21" s="50">
        <f t="shared" si="15"/>
        <v>0</v>
      </c>
      <c r="AD21" s="50">
        <f t="shared" si="17"/>
        <v>0</v>
      </c>
      <c r="AE21" s="50">
        <f>AE23+AE24</f>
        <v>0</v>
      </c>
      <c r="AF21" s="52">
        <f t="shared" si="7"/>
        <v>0</v>
      </c>
      <c r="AG21" s="50">
        <f>AG23+AG24</f>
        <v>0</v>
      </c>
      <c r="AH21" s="54">
        <f>AF21+AG21</f>
        <v>0</v>
      </c>
      <c r="AI21" s="50">
        <f>AI23+AI24</f>
        <v>0</v>
      </c>
      <c r="AJ21" s="54">
        <f t="shared" si="8"/>
        <v>0</v>
      </c>
      <c r="AK21" s="50">
        <f>AK23+AK24</f>
        <v>0</v>
      </c>
      <c r="AL21" s="52">
        <f t="shared" si="9"/>
        <v>0</v>
      </c>
      <c r="AM21" s="50">
        <f>AM23+AM24</f>
        <v>0</v>
      </c>
      <c r="AN21" s="52">
        <f t="shared" si="10"/>
        <v>0</v>
      </c>
      <c r="AO21" s="51">
        <f>AO23+AO24</f>
        <v>0</v>
      </c>
      <c r="AP21" s="52">
        <f t="shared" si="11"/>
        <v>0</v>
      </c>
      <c r="AQ21" s="31"/>
      <c r="AS21" s="5"/>
    </row>
    <row r="22" spans="1:46" x14ac:dyDescent="0.3">
      <c r="A22" s="1"/>
      <c r="B22" s="82" t="s">
        <v>120</v>
      </c>
      <c r="C22" s="83"/>
      <c r="D22" s="50"/>
      <c r="E22" s="50"/>
      <c r="F22" s="50"/>
      <c r="G22" s="50"/>
      <c r="H22" s="53"/>
      <c r="I22" s="50"/>
      <c r="J22" s="53"/>
      <c r="K22" s="50"/>
      <c r="L22" s="50"/>
      <c r="M22" s="50"/>
      <c r="N22" s="50"/>
      <c r="O22" s="51"/>
      <c r="P22" s="50"/>
      <c r="Q22" s="50"/>
      <c r="R22" s="50"/>
      <c r="S22" s="50"/>
      <c r="T22" s="50"/>
      <c r="U22" s="53"/>
      <c r="V22" s="50"/>
      <c r="W22" s="53"/>
      <c r="X22" s="50"/>
      <c r="Y22" s="50"/>
      <c r="Z22" s="50"/>
      <c r="AA22" s="50"/>
      <c r="AB22" s="51"/>
      <c r="AC22" s="50"/>
      <c r="AD22" s="52"/>
      <c r="AE22" s="50"/>
      <c r="AF22" s="52"/>
      <c r="AG22" s="50"/>
      <c r="AH22" s="54"/>
      <c r="AI22" s="50"/>
      <c r="AJ22" s="54"/>
      <c r="AK22" s="50"/>
      <c r="AL22" s="52"/>
      <c r="AM22" s="50"/>
      <c r="AN22" s="52"/>
      <c r="AO22" s="51"/>
      <c r="AP22" s="52"/>
      <c r="AQ22" s="39"/>
      <c r="AS22" s="5"/>
    </row>
    <row r="23" spans="1:46" s="32" customFormat="1" hidden="1" x14ac:dyDescent="0.3">
      <c r="A23" s="33"/>
      <c r="B23" s="35" t="s">
        <v>6</v>
      </c>
      <c r="C23" s="34"/>
      <c r="D23" s="53">
        <v>158784.20000000001</v>
      </c>
      <c r="E23" s="50"/>
      <c r="F23" s="53">
        <f t="shared" si="1"/>
        <v>158784.20000000001</v>
      </c>
      <c r="G23" s="50">
        <f>99.813+4005.835</f>
        <v>4105.6480000000001</v>
      </c>
      <c r="H23" s="53">
        <f t="shared" ref="H23:H28" si="18">F23+G23</f>
        <v>162889.848</v>
      </c>
      <c r="I23" s="50"/>
      <c r="J23" s="53">
        <f t="shared" ref="J23:J28" si="19">H23+I23</f>
        <v>162889.848</v>
      </c>
      <c r="K23" s="50"/>
      <c r="L23" s="53">
        <f t="shared" ref="L23:L28" si="20">J23+K23</f>
        <v>162889.848</v>
      </c>
      <c r="M23" s="50"/>
      <c r="N23" s="53">
        <f t="shared" ref="N23:N28" si="21">L23+M23</f>
        <v>162889.848</v>
      </c>
      <c r="O23" s="51"/>
      <c r="P23" s="53">
        <f t="shared" ref="P23:P28" si="22">N23+O23</f>
        <v>162889.848</v>
      </c>
      <c r="Q23" s="53">
        <v>0</v>
      </c>
      <c r="R23" s="50"/>
      <c r="S23" s="53">
        <f t="shared" si="4"/>
        <v>0</v>
      </c>
      <c r="T23" s="50"/>
      <c r="U23" s="53">
        <f t="shared" ref="U23:U28" si="23">S23+T23</f>
        <v>0</v>
      </c>
      <c r="V23" s="50"/>
      <c r="W23" s="53">
        <f t="shared" ref="W23:W28" si="24">U23+V23</f>
        <v>0</v>
      </c>
      <c r="X23" s="50"/>
      <c r="Y23" s="53">
        <f t="shared" ref="Y23:Y28" si="25">W23+X23</f>
        <v>0</v>
      </c>
      <c r="Z23" s="50"/>
      <c r="AA23" s="53">
        <f t="shared" ref="AA23:AA28" si="26">Y23+Z23</f>
        <v>0</v>
      </c>
      <c r="AB23" s="51"/>
      <c r="AC23" s="53">
        <f t="shared" ref="AC23:AC28" si="27">AA23+AB23</f>
        <v>0</v>
      </c>
      <c r="AD23" s="54">
        <v>0</v>
      </c>
      <c r="AE23" s="50"/>
      <c r="AF23" s="54">
        <f t="shared" si="7"/>
        <v>0</v>
      </c>
      <c r="AG23" s="50"/>
      <c r="AH23" s="54">
        <f t="shared" ref="AH23:AH28" si="28">AF23+AG23</f>
        <v>0</v>
      </c>
      <c r="AI23" s="50"/>
      <c r="AJ23" s="54">
        <f t="shared" ref="AJ23:AJ28" si="29">AH23+AI23</f>
        <v>0</v>
      </c>
      <c r="AK23" s="50"/>
      <c r="AL23" s="54">
        <f t="shared" ref="AL23:AL28" si="30">AJ23+AK23</f>
        <v>0</v>
      </c>
      <c r="AM23" s="50"/>
      <c r="AN23" s="54">
        <f t="shared" ref="AN23:AN28" si="31">AL23+AM23</f>
        <v>0</v>
      </c>
      <c r="AO23" s="51"/>
      <c r="AP23" s="54">
        <f t="shared" ref="AP23:AP28" si="32">AN23+AO23</f>
        <v>0</v>
      </c>
      <c r="AQ23" s="31" t="s">
        <v>160</v>
      </c>
      <c r="AR23" s="18" t="s">
        <v>28</v>
      </c>
      <c r="AS23" s="5"/>
      <c r="AT23" s="3"/>
    </row>
    <row r="24" spans="1:46" x14ac:dyDescent="0.3">
      <c r="A24" s="1"/>
      <c r="B24" s="82" t="s">
        <v>11</v>
      </c>
      <c r="C24" s="83"/>
      <c r="D24" s="50">
        <v>14277.6</v>
      </c>
      <c r="E24" s="50"/>
      <c r="F24" s="50">
        <f t="shared" si="1"/>
        <v>14277.6</v>
      </c>
      <c r="G24" s="50"/>
      <c r="H24" s="53">
        <f t="shared" si="18"/>
        <v>14277.6</v>
      </c>
      <c r="I24" s="50"/>
      <c r="J24" s="53">
        <f t="shared" si="19"/>
        <v>14277.6</v>
      </c>
      <c r="K24" s="50"/>
      <c r="L24" s="50">
        <f t="shared" si="20"/>
        <v>14277.6</v>
      </c>
      <c r="M24" s="50"/>
      <c r="N24" s="50">
        <f t="shared" si="21"/>
        <v>14277.6</v>
      </c>
      <c r="O24" s="51"/>
      <c r="P24" s="50">
        <f t="shared" si="22"/>
        <v>14277.6</v>
      </c>
      <c r="Q24" s="50">
        <v>0</v>
      </c>
      <c r="R24" s="50"/>
      <c r="S24" s="50">
        <f t="shared" si="4"/>
        <v>0</v>
      </c>
      <c r="T24" s="50"/>
      <c r="U24" s="53">
        <f t="shared" si="23"/>
        <v>0</v>
      </c>
      <c r="V24" s="50"/>
      <c r="W24" s="53">
        <f t="shared" si="24"/>
        <v>0</v>
      </c>
      <c r="X24" s="50"/>
      <c r="Y24" s="50">
        <f t="shared" si="25"/>
        <v>0</v>
      </c>
      <c r="Z24" s="50"/>
      <c r="AA24" s="50">
        <f t="shared" si="26"/>
        <v>0</v>
      </c>
      <c r="AB24" s="51"/>
      <c r="AC24" s="50">
        <f t="shared" si="27"/>
        <v>0</v>
      </c>
      <c r="AD24" s="50">
        <v>0</v>
      </c>
      <c r="AE24" s="50"/>
      <c r="AF24" s="52">
        <f t="shared" si="7"/>
        <v>0</v>
      </c>
      <c r="AG24" s="50"/>
      <c r="AH24" s="54">
        <f t="shared" si="28"/>
        <v>0</v>
      </c>
      <c r="AI24" s="50"/>
      <c r="AJ24" s="54">
        <f t="shared" si="29"/>
        <v>0</v>
      </c>
      <c r="AK24" s="50"/>
      <c r="AL24" s="52">
        <f t="shared" si="30"/>
        <v>0</v>
      </c>
      <c r="AM24" s="50"/>
      <c r="AN24" s="52">
        <f t="shared" si="31"/>
        <v>0</v>
      </c>
      <c r="AO24" s="51"/>
      <c r="AP24" s="52">
        <f t="shared" si="32"/>
        <v>0</v>
      </c>
      <c r="AQ24" s="31" t="s">
        <v>171</v>
      </c>
      <c r="AS24" s="5"/>
    </row>
    <row r="25" spans="1:46" ht="56.25" x14ac:dyDescent="0.3">
      <c r="A25" s="1" t="s">
        <v>133</v>
      </c>
      <c r="B25" s="69" t="s">
        <v>121</v>
      </c>
      <c r="C25" s="83" t="s">
        <v>31</v>
      </c>
      <c r="D25" s="50">
        <v>102477.8</v>
      </c>
      <c r="E25" s="50"/>
      <c r="F25" s="50">
        <f t="shared" si="1"/>
        <v>102477.8</v>
      </c>
      <c r="G25" s="50">
        <v>20179.974999999999</v>
      </c>
      <c r="H25" s="53">
        <f t="shared" si="18"/>
        <v>122657.77499999999</v>
      </c>
      <c r="I25" s="50"/>
      <c r="J25" s="53">
        <f t="shared" si="19"/>
        <v>122657.77499999999</v>
      </c>
      <c r="K25" s="50"/>
      <c r="L25" s="50">
        <f t="shared" si="20"/>
        <v>122657.77499999999</v>
      </c>
      <c r="M25" s="50"/>
      <c r="N25" s="50">
        <f t="shared" si="21"/>
        <v>122657.77499999999</v>
      </c>
      <c r="O25" s="51"/>
      <c r="P25" s="50">
        <f t="shared" si="22"/>
        <v>122657.77499999999</v>
      </c>
      <c r="Q25" s="50">
        <v>105958.39999999999</v>
      </c>
      <c r="R25" s="50"/>
      <c r="S25" s="50">
        <f t="shared" si="4"/>
        <v>105958.39999999999</v>
      </c>
      <c r="T25" s="50"/>
      <c r="U25" s="53">
        <f t="shared" si="23"/>
        <v>105958.39999999999</v>
      </c>
      <c r="V25" s="50"/>
      <c r="W25" s="53">
        <f t="shared" si="24"/>
        <v>105958.39999999999</v>
      </c>
      <c r="X25" s="50"/>
      <c r="Y25" s="50">
        <f t="shared" si="25"/>
        <v>105958.39999999999</v>
      </c>
      <c r="Z25" s="50"/>
      <c r="AA25" s="50">
        <f t="shared" si="26"/>
        <v>105958.39999999999</v>
      </c>
      <c r="AB25" s="51"/>
      <c r="AC25" s="50">
        <f t="shared" si="27"/>
        <v>105958.39999999999</v>
      </c>
      <c r="AD25" s="50">
        <v>0</v>
      </c>
      <c r="AE25" s="50"/>
      <c r="AF25" s="52">
        <f t="shared" si="7"/>
        <v>0</v>
      </c>
      <c r="AG25" s="50"/>
      <c r="AH25" s="54">
        <f t="shared" si="28"/>
        <v>0</v>
      </c>
      <c r="AI25" s="50"/>
      <c r="AJ25" s="54">
        <f t="shared" si="29"/>
        <v>0</v>
      </c>
      <c r="AK25" s="50"/>
      <c r="AL25" s="52">
        <f t="shared" si="30"/>
        <v>0</v>
      </c>
      <c r="AM25" s="50"/>
      <c r="AN25" s="52">
        <f t="shared" si="31"/>
        <v>0</v>
      </c>
      <c r="AO25" s="51"/>
      <c r="AP25" s="52">
        <f t="shared" si="32"/>
        <v>0</v>
      </c>
      <c r="AQ25" s="31" t="s">
        <v>161</v>
      </c>
      <c r="AS25" s="5"/>
    </row>
    <row r="26" spans="1:46" ht="56.25" x14ac:dyDescent="0.3">
      <c r="A26" s="1" t="s">
        <v>134</v>
      </c>
      <c r="B26" s="83" t="s">
        <v>122</v>
      </c>
      <c r="C26" s="84" t="s">
        <v>31</v>
      </c>
      <c r="D26" s="50">
        <v>0</v>
      </c>
      <c r="E26" s="50"/>
      <c r="F26" s="50">
        <f t="shared" si="1"/>
        <v>0</v>
      </c>
      <c r="G26" s="50"/>
      <c r="H26" s="53">
        <f t="shared" si="18"/>
        <v>0</v>
      </c>
      <c r="I26" s="50"/>
      <c r="J26" s="53">
        <f t="shared" si="19"/>
        <v>0</v>
      </c>
      <c r="K26" s="50"/>
      <c r="L26" s="50">
        <f t="shared" si="20"/>
        <v>0</v>
      </c>
      <c r="M26" s="50"/>
      <c r="N26" s="50">
        <f t="shared" si="21"/>
        <v>0</v>
      </c>
      <c r="O26" s="51"/>
      <c r="P26" s="50">
        <f t="shared" si="22"/>
        <v>0</v>
      </c>
      <c r="Q26" s="50">
        <v>100000</v>
      </c>
      <c r="R26" s="50"/>
      <c r="S26" s="50">
        <f t="shared" si="4"/>
        <v>100000</v>
      </c>
      <c r="T26" s="50"/>
      <c r="U26" s="53">
        <f t="shared" si="23"/>
        <v>100000</v>
      </c>
      <c r="V26" s="50"/>
      <c r="W26" s="53">
        <f t="shared" si="24"/>
        <v>100000</v>
      </c>
      <c r="X26" s="50"/>
      <c r="Y26" s="50">
        <f t="shared" si="25"/>
        <v>100000</v>
      </c>
      <c r="Z26" s="50"/>
      <c r="AA26" s="50">
        <f t="shared" si="26"/>
        <v>100000</v>
      </c>
      <c r="AB26" s="51"/>
      <c r="AC26" s="50">
        <f t="shared" si="27"/>
        <v>100000</v>
      </c>
      <c r="AD26" s="50">
        <v>400000</v>
      </c>
      <c r="AE26" s="50"/>
      <c r="AF26" s="52">
        <f t="shared" si="7"/>
        <v>400000</v>
      </c>
      <c r="AG26" s="50"/>
      <c r="AH26" s="54">
        <f t="shared" si="28"/>
        <v>400000</v>
      </c>
      <c r="AI26" s="50"/>
      <c r="AJ26" s="54">
        <f t="shared" si="29"/>
        <v>400000</v>
      </c>
      <c r="AK26" s="50"/>
      <c r="AL26" s="52">
        <f t="shared" si="30"/>
        <v>400000</v>
      </c>
      <c r="AM26" s="50"/>
      <c r="AN26" s="52">
        <f t="shared" si="31"/>
        <v>400000</v>
      </c>
      <c r="AO26" s="51"/>
      <c r="AP26" s="52">
        <f t="shared" si="32"/>
        <v>400000</v>
      </c>
      <c r="AQ26" s="31" t="s">
        <v>162</v>
      </c>
      <c r="AS26" s="5"/>
    </row>
    <row r="27" spans="1:46" ht="56.25" x14ac:dyDescent="0.3">
      <c r="A27" s="1" t="s">
        <v>135</v>
      </c>
      <c r="B27" s="82" t="s">
        <v>123</v>
      </c>
      <c r="C27" s="83" t="s">
        <v>31</v>
      </c>
      <c r="D27" s="50">
        <v>0</v>
      </c>
      <c r="E27" s="50"/>
      <c r="F27" s="50">
        <f t="shared" si="1"/>
        <v>0</v>
      </c>
      <c r="G27" s="50"/>
      <c r="H27" s="53">
        <f t="shared" si="18"/>
        <v>0</v>
      </c>
      <c r="I27" s="50"/>
      <c r="J27" s="53">
        <f t="shared" si="19"/>
        <v>0</v>
      </c>
      <c r="K27" s="50"/>
      <c r="L27" s="50">
        <f t="shared" si="20"/>
        <v>0</v>
      </c>
      <c r="M27" s="50"/>
      <c r="N27" s="50">
        <f t="shared" si="21"/>
        <v>0</v>
      </c>
      <c r="O27" s="51"/>
      <c r="P27" s="50">
        <f t="shared" si="22"/>
        <v>0</v>
      </c>
      <c r="Q27" s="50">
        <v>0</v>
      </c>
      <c r="R27" s="50"/>
      <c r="S27" s="50">
        <f t="shared" si="4"/>
        <v>0</v>
      </c>
      <c r="T27" s="50"/>
      <c r="U27" s="53">
        <f t="shared" si="23"/>
        <v>0</v>
      </c>
      <c r="V27" s="50"/>
      <c r="W27" s="53">
        <f t="shared" si="24"/>
        <v>0</v>
      </c>
      <c r="X27" s="50"/>
      <c r="Y27" s="50">
        <f t="shared" si="25"/>
        <v>0</v>
      </c>
      <c r="Z27" s="50"/>
      <c r="AA27" s="50">
        <f t="shared" si="26"/>
        <v>0</v>
      </c>
      <c r="AB27" s="51"/>
      <c r="AC27" s="50">
        <f t="shared" si="27"/>
        <v>0</v>
      </c>
      <c r="AD27" s="50">
        <v>300000</v>
      </c>
      <c r="AE27" s="50"/>
      <c r="AF27" s="52">
        <f t="shared" si="7"/>
        <v>300000</v>
      </c>
      <c r="AG27" s="50"/>
      <c r="AH27" s="54">
        <f t="shared" si="28"/>
        <v>300000</v>
      </c>
      <c r="AI27" s="50"/>
      <c r="AJ27" s="54">
        <f t="shared" si="29"/>
        <v>300000</v>
      </c>
      <c r="AK27" s="50"/>
      <c r="AL27" s="52">
        <f t="shared" si="30"/>
        <v>300000</v>
      </c>
      <c r="AM27" s="50"/>
      <c r="AN27" s="52">
        <f t="shared" si="31"/>
        <v>300000</v>
      </c>
      <c r="AO27" s="51"/>
      <c r="AP27" s="52">
        <f t="shared" si="32"/>
        <v>300000</v>
      </c>
      <c r="AQ27" s="31" t="s">
        <v>163</v>
      </c>
      <c r="AS27" s="5"/>
    </row>
    <row r="28" spans="1:46" ht="56.25" x14ac:dyDescent="0.3">
      <c r="A28" s="1" t="s">
        <v>136</v>
      </c>
      <c r="B28" s="82" t="s">
        <v>124</v>
      </c>
      <c r="C28" s="83" t="s">
        <v>31</v>
      </c>
      <c r="D28" s="50">
        <f>D30+D31</f>
        <v>19435.099999999999</v>
      </c>
      <c r="E28" s="50">
        <f>E30+E31</f>
        <v>0</v>
      </c>
      <c r="F28" s="50">
        <f t="shared" si="1"/>
        <v>19435.099999999999</v>
      </c>
      <c r="G28" s="50">
        <f>G30+G31</f>
        <v>-19435.099999999999</v>
      </c>
      <c r="H28" s="53">
        <f t="shared" si="18"/>
        <v>0</v>
      </c>
      <c r="I28" s="50">
        <f>I30+I31</f>
        <v>0</v>
      </c>
      <c r="J28" s="53">
        <f t="shared" si="19"/>
        <v>0</v>
      </c>
      <c r="K28" s="50">
        <f>K30+K31</f>
        <v>0</v>
      </c>
      <c r="L28" s="50">
        <f t="shared" si="20"/>
        <v>0</v>
      </c>
      <c r="M28" s="50">
        <f>M30+M31</f>
        <v>0</v>
      </c>
      <c r="N28" s="50">
        <f t="shared" si="21"/>
        <v>0</v>
      </c>
      <c r="O28" s="51">
        <f>O30+O31</f>
        <v>0</v>
      </c>
      <c r="P28" s="50">
        <f t="shared" si="22"/>
        <v>0</v>
      </c>
      <c r="Q28" s="50">
        <f t="shared" ref="Q28:AD28" si="33">Q30+Q31</f>
        <v>338288.2</v>
      </c>
      <c r="R28" s="50">
        <f>R30+R31</f>
        <v>0</v>
      </c>
      <c r="S28" s="50">
        <f t="shared" si="4"/>
        <v>338288.2</v>
      </c>
      <c r="T28" s="50">
        <f>T30+T31</f>
        <v>19435.099999999999</v>
      </c>
      <c r="U28" s="53">
        <f t="shared" si="23"/>
        <v>357723.3</v>
      </c>
      <c r="V28" s="50">
        <f>V30+V31</f>
        <v>0</v>
      </c>
      <c r="W28" s="53">
        <f t="shared" si="24"/>
        <v>357723.3</v>
      </c>
      <c r="X28" s="50">
        <f>X30+X31</f>
        <v>0</v>
      </c>
      <c r="Y28" s="50">
        <f t="shared" si="25"/>
        <v>357723.3</v>
      </c>
      <c r="Z28" s="50">
        <f>Z30+Z31</f>
        <v>0</v>
      </c>
      <c r="AA28" s="50">
        <f t="shared" si="26"/>
        <v>357723.3</v>
      </c>
      <c r="AB28" s="51">
        <f>AB30+AB31</f>
        <v>0</v>
      </c>
      <c r="AC28" s="50">
        <f t="shared" si="27"/>
        <v>357723.3</v>
      </c>
      <c r="AD28" s="50">
        <f t="shared" si="33"/>
        <v>287879.90000000002</v>
      </c>
      <c r="AE28" s="50">
        <f>AE30+AE31</f>
        <v>0</v>
      </c>
      <c r="AF28" s="52">
        <f t="shared" si="7"/>
        <v>287879.90000000002</v>
      </c>
      <c r="AG28" s="50">
        <f>AG30+AG31</f>
        <v>0</v>
      </c>
      <c r="AH28" s="54">
        <f t="shared" si="28"/>
        <v>287879.90000000002</v>
      </c>
      <c r="AI28" s="50">
        <f>AI30+AI31</f>
        <v>0</v>
      </c>
      <c r="AJ28" s="54">
        <f t="shared" si="29"/>
        <v>287879.90000000002</v>
      </c>
      <c r="AK28" s="50">
        <f>AK30+AK31</f>
        <v>0</v>
      </c>
      <c r="AL28" s="52">
        <f t="shared" si="30"/>
        <v>287879.90000000002</v>
      </c>
      <c r="AM28" s="50">
        <f>AM30+AM31</f>
        <v>0</v>
      </c>
      <c r="AN28" s="52">
        <f t="shared" si="31"/>
        <v>287879.90000000002</v>
      </c>
      <c r="AO28" s="51">
        <f>AO30+AO31</f>
        <v>0</v>
      </c>
      <c r="AP28" s="52">
        <f t="shared" si="32"/>
        <v>287879.90000000002</v>
      </c>
      <c r="AQ28" s="31"/>
      <c r="AS28" s="5"/>
    </row>
    <row r="29" spans="1:46" x14ac:dyDescent="0.3">
      <c r="A29" s="81"/>
      <c r="B29" s="69" t="s">
        <v>120</v>
      </c>
      <c r="C29" s="83"/>
      <c r="D29" s="50"/>
      <c r="E29" s="50"/>
      <c r="F29" s="50"/>
      <c r="G29" s="50"/>
      <c r="H29" s="53"/>
      <c r="I29" s="50"/>
      <c r="J29" s="53"/>
      <c r="K29" s="50"/>
      <c r="L29" s="50"/>
      <c r="M29" s="50"/>
      <c r="N29" s="50"/>
      <c r="O29" s="51"/>
      <c r="P29" s="50"/>
      <c r="Q29" s="50"/>
      <c r="R29" s="50"/>
      <c r="S29" s="50"/>
      <c r="T29" s="50"/>
      <c r="U29" s="53"/>
      <c r="V29" s="50"/>
      <c r="W29" s="53"/>
      <c r="X29" s="50"/>
      <c r="Y29" s="50"/>
      <c r="Z29" s="50"/>
      <c r="AA29" s="50"/>
      <c r="AB29" s="51"/>
      <c r="AC29" s="50"/>
      <c r="AD29" s="50"/>
      <c r="AE29" s="50"/>
      <c r="AF29" s="52"/>
      <c r="AG29" s="50"/>
      <c r="AH29" s="54"/>
      <c r="AI29" s="50"/>
      <c r="AJ29" s="54"/>
      <c r="AK29" s="50"/>
      <c r="AL29" s="52"/>
      <c r="AM29" s="50"/>
      <c r="AN29" s="52"/>
      <c r="AO29" s="51"/>
      <c r="AP29" s="52"/>
      <c r="AQ29" s="31"/>
      <c r="AS29" s="5"/>
    </row>
    <row r="30" spans="1:46" s="32" customFormat="1" hidden="1" x14ac:dyDescent="0.3">
      <c r="A30" s="36"/>
      <c r="B30" s="37" t="s">
        <v>6</v>
      </c>
      <c r="C30" s="34"/>
      <c r="D30" s="53">
        <v>19435.099999999999</v>
      </c>
      <c r="E30" s="50"/>
      <c r="F30" s="53">
        <f t="shared" si="1"/>
        <v>19435.099999999999</v>
      </c>
      <c r="G30" s="50">
        <v>-19435.099999999999</v>
      </c>
      <c r="H30" s="53">
        <f t="shared" ref="H30:H32" si="34">F30+G30</f>
        <v>0</v>
      </c>
      <c r="I30" s="50"/>
      <c r="J30" s="53">
        <f>H30+I30</f>
        <v>0</v>
      </c>
      <c r="K30" s="50"/>
      <c r="L30" s="53">
        <f>J30+K30</f>
        <v>0</v>
      </c>
      <c r="M30" s="50"/>
      <c r="N30" s="53">
        <f>L30+M30</f>
        <v>0</v>
      </c>
      <c r="O30" s="51"/>
      <c r="P30" s="53">
        <f>N30+O30</f>
        <v>0</v>
      </c>
      <c r="Q30" s="53">
        <v>102766.7</v>
      </c>
      <c r="R30" s="50"/>
      <c r="S30" s="53">
        <f t="shared" si="4"/>
        <v>102766.7</v>
      </c>
      <c r="T30" s="50">
        <v>19435.099999999999</v>
      </c>
      <c r="U30" s="53">
        <f>S30+T30</f>
        <v>122201.79999999999</v>
      </c>
      <c r="V30" s="50"/>
      <c r="W30" s="53">
        <f t="shared" ref="W30:W32" si="35">U30+V30</f>
        <v>122201.79999999999</v>
      </c>
      <c r="X30" s="50"/>
      <c r="Y30" s="53">
        <f t="shared" ref="Y30:Y32" si="36">W30+X30</f>
        <v>122201.79999999999</v>
      </c>
      <c r="Z30" s="50"/>
      <c r="AA30" s="53">
        <f t="shared" ref="AA30:AA32" si="37">Y30+Z30</f>
        <v>122201.79999999999</v>
      </c>
      <c r="AB30" s="51"/>
      <c r="AC30" s="53">
        <f t="shared" ref="AC30:AC32" si="38">AA30+AB30</f>
        <v>122201.79999999999</v>
      </c>
      <c r="AD30" s="53">
        <v>287879.90000000002</v>
      </c>
      <c r="AE30" s="50"/>
      <c r="AF30" s="54">
        <f t="shared" si="7"/>
        <v>287879.90000000002</v>
      </c>
      <c r="AG30" s="50"/>
      <c r="AH30" s="54">
        <f>AF30+AG30</f>
        <v>287879.90000000002</v>
      </c>
      <c r="AI30" s="50"/>
      <c r="AJ30" s="54">
        <f t="shared" ref="AJ30:AJ32" si="39">AH30+AI30</f>
        <v>287879.90000000002</v>
      </c>
      <c r="AK30" s="50"/>
      <c r="AL30" s="54">
        <f t="shared" ref="AL30:AL32" si="40">AJ30+AK30</f>
        <v>287879.90000000002</v>
      </c>
      <c r="AM30" s="50"/>
      <c r="AN30" s="54">
        <f t="shared" ref="AN30:AN32" si="41">AL30+AM30</f>
        <v>287879.90000000002</v>
      </c>
      <c r="AO30" s="51"/>
      <c r="AP30" s="54">
        <f t="shared" ref="AP30:AP32" si="42">AN30+AO30</f>
        <v>287879.90000000002</v>
      </c>
      <c r="AQ30" s="31" t="s">
        <v>164</v>
      </c>
      <c r="AR30" s="18" t="s">
        <v>28</v>
      </c>
      <c r="AS30" s="5"/>
      <c r="AT30" s="3"/>
    </row>
    <row r="31" spans="1:46" x14ac:dyDescent="0.3">
      <c r="A31" s="1"/>
      <c r="B31" s="82" t="s">
        <v>11</v>
      </c>
      <c r="C31" s="83"/>
      <c r="D31" s="50">
        <v>0</v>
      </c>
      <c r="E31" s="50"/>
      <c r="F31" s="50">
        <f t="shared" si="1"/>
        <v>0</v>
      </c>
      <c r="G31" s="50"/>
      <c r="H31" s="53">
        <f t="shared" si="34"/>
        <v>0</v>
      </c>
      <c r="I31" s="50"/>
      <c r="J31" s="53">
        <f>H31+I31</f>
        <v>0</v>
      </c>
      <c r="K31" s="50"/>
      <c r="L31" s="50">
        <f>J31+K31</f>
        <v>0</v>
      </c>
      <c r="M31" s="50"/>
      <c r="N31" s="50">
        <f>L31+M31</f>
        <v>0</v>
      </c>
      <c r="O31" s="51"/>
      <c r="P31" s="50">
        <f>N31+O31</f>
        <v>0</v>
      </c>
      <c r="Q31" s="50">
        <v>235521.5</v>
      </c>
      <c r="R31" s="50"/>
      <c r="S31" s="50">
        <f t="shared" si="4"/>
        <v>235521.5</v>
      </c>
      <c r="T31" s="50"/>
      <c r="U31" s="53">
        <f>S31+T31</f>
        <v>235521.5</v>
      </c>
      <c r="V31" s="50"/>
      <c r="W31" s="53">
        <f t="shared" si="35"/>
        <v>235521.5</v>
      </c>
      <c r="X31" s="50"/>
      <c r="Y31" s="50">
        <f t="shared" si="36"/>
        <v>235521.5</v>
      </c>
      <c r="Z31" s="50"/>
      <c r="AA31" s="50">
        <f t="shared" si="37"/>
        <v>235521.5</v>
      </c>
      <c r="AB31" s="51"/>
      <c r="AC31" s="50">
        <f t="shared" si="38"/>
        <v>235521.5</v>
      </c>
      <c r="AD31" s="50">
        <v>0</v>
      </c>
      <c r="AE31" s="50"/>
      <c r="AF31" s="52">
        <f t="shared" si="7"/>
        <v>0</v>
      </c>
      <c r="AG31" s="50"/>
      <c r="AH31" s="54">
        <f>AF31+AG31</f>
        <v>0</v>
      </c>
      <c r="AI31" s="50"/>
      <c r="AJ31" s="54">
        <f t="shared" si="39"/>
        <v>0</v>
      </c>
      <c r="AK31" s="50"/>
      <c r="AL31" s="52">
        <f t="shared" si="40"/>
        <v>0</v>
      </c>
      <c r="AM31" s="50"/>
      <c r="AN31" s="52">
        <f t="shared" si="41"/>
        <v>0</v>
      </c>
      <c r="AO31" s="51"/>
      <c r="AP31" s="52">
        <f t="shared" si="42"/>
        <v>0</v>
      </c>
      <c r="AQ31" s="31" t="s">
        <v>171</v>
      </c>
      <c r="AS31" s="5"/>
    </row>
    <row r="32" spans="1:46" ht="56.25" x14ac:dyDescent="0.3">
      <c r="A32" s="1" t="s">
        <v>137</v>
      </c>
      <c r="B32" s="83" t="s">
        <v>125</v>
      </c>
      <c r="C32" s="83" t="s">
        <v>31</v>
      </c>
      <c r="D32" s="50">
        <f>D34+D35+D36</f>
        <v>838324.4</v>
      </c>
      <c r="E32" s="50">
        <f>E34+E35+E36</f>
        <v>62161.696000000004</v>
      </c>
      <c r="F32" s="50">
        <f t="shared" si="1"/>
        <v>900486.09600000002</v>
      </c>
      <c r="G32" s="50">
        <f>G34+G35+G36</f>
        <v>-41463.421999999999</v>
      </c>
      <c r="H32" s="53">
        <f t="shared" si="34"/>
        <v>859022.674</v>
      </c>
      <c r="I32" s="50">
        <f>I34+I35+I36</f>
        <v>0</v>
      </c>
      <c r="J32" s="53">
        <f>H32+I32</f>
        <v>859022.674</v>
      </c>
      <c r="K32" s="50">
        <f>K34+K35+K36</f>
        <v>0</v>
      </c>
      <c r="L32" s="50">
        <f>J32+K32</f>
        <v>859022.674</v>
      </c>
      <c r="M32" s="50">
        <f>M34+M35+M36</f>
        <v>0</v>
      </c>
      <c r="N32" s="50">
        <f>L32+M32</f>
        <v>859022.674</v>
      </c>
      <c r="O32" s="51">
        <f>O34+O35+O36</f>
        <v>0</v>
      </c>
      <c r="P32" s="50">
        <f>N32+O32</f>
        <v>859022.674</v>
      </c>
      <c r="Q32" s="50">
        <f t="shared" ref="Q32:AD32" si="43">Q34+Q35+Q36</f>
        <v>0</v>
      </c>
      <c r="R32" s="50">
        <f>R34+R35+R36</f>
        <v>0</v>
      </c>
      <c r="S32" s="50">
        <f t="shared" si="4"/>
        <v>0</v>
      </c>
      <c r="T32" s="50">
        <f>T34+T35+T36</f>
        <v>0</v>
      </c>
      <c r="U32" s="53">
        <f>S32+T32</f>
        <v>0</v>
      </c>
      <c r="V32" s="50">
        <f>V34+V35+V36</f>
        <v>0</v>
      </c>
      <c r="W32" s="53">
        <f t="shared" si="35"/>
        <v>0</v>
      </c>
      <c r="X32" s="50">
        <f>X34+X35+X36</f>
        <v>0</v>
      </c>
      <c r="Y32" s="50">
        <f t="shared" si="36"/>
        <v>0</v>
      </c>
      <c r="Z32" s="50">
        <f>Z34+Z35+Z36</f>
        <v>0</v>
      </c>
      <c r="AA32" s="50">
        <f t="shared" si="37"/>
        <v>0</v>
      </c>
      <c r="AB32" s="51">
        <f>AB34+AB35+AB36</f>
        <v>0</v>
      </c>
      <c r="AC32" s="50">
        <f t="shared" si="38"/>
        <v>0</v>
      </c>
      <c r="AD32" s="50">
        <f t="shared" si="43"/>
        <v>0</v>
      </c>
      <c r="AE32" s="50">
        <f>AE34+AE35+AE36</f>
        <v>0</v>
      </c>
      <c r="AF32" s="52">
        <f t="shared" si="7"/>
        <v>0</v>
      </c>
      <c r="AG32" s="50">
        <f>AG34+AG35+AG36</f>
        <v>0</v>
      </c>
      <c r="AH32" s="54">
        <f>AF32+AG32</f>
        <v>0</v>
      </c>
      <c r="AI32" s="50">
        <f>AI34+AI35+AI36</f>
        <v>0</v>
      </c>
      <c r="AJ32" s="54">
        <f t="shared" si="39"/>
        <v>0</v>
      </c>
      <c r="AK32" s="50">
        <f>AK34+AK35+AK36</f>
        <v>0</v>
      </c>
      <c r="AL32" s="52">
        <f t="shared" si="40"/>
        <v>0</v>
      </c>
      <c r="AM32" s="50">
        <f>AM34+AM35+AM36</f>
        <v>0</v>
      </c>
      <c r="AN32" s="52">
        <f t="shared" si="41"/>
        <v>0</v>
      </c>
      <c r="AO32" s="51">
        <f>AO34+AO35+AO36</f>
        <v>0</v>
      </c>
      <c r="AP32" s="52">
        <f t="shared" si="42"/>
        <v>0</v>
      </c>
      <c r="AQ32" s="31"/>
      <c r="AS32" s="5"/>
    </row>
    <row r="33" spans="1:46" x14ac:dyDescent="0.3">
      <c r="A33" s="1"/>
      <c r="B33" s="69" t="s">
        <v>120</v>
      </c>
      <c r="C33" s="83"/>
      <c r="D33" s="50"/>
      <c r="E33" s="50"/>
      <c r="F33" s="50"/>
      <c r="G33" s="50"/>
      <c r="H33" s="53"/>
      <c r="I33" s="50"/>
      <c r="J33" s="53"/>
      <c r="K33" s="50"/>
      <c r="L33" s="50"/>
      <c r="M33" s="50"/>
      <c r="N33" s="50"/>
      <c r="O33" s="51"/>
      <c r="P33" s="50"/>
      <c r="Q33" s="50"/>
      <c r="R33" s="50"/>
      <c r="S33" s="50"/>
      <c r="T33" s="50"/>
      <c r="U33" s="53"/>
      <c r="V33" s="50"/>
      <c r="W33" s="53"/>
      <c r="X33" s="50"/>
      <c r="Y33" s="50"/>
      <c r="Z33" s="50"/>
      <c r="AA33" s="50"/>
      <c r="AB33" s="51"/>
      <c r="AC33" s="50"/>
      <c r="AD33" s="50"/>
      <c r="AE33" s="50"/>
      <c r="AF33" s="52"/>
      <c r="AG33" s="50"/>
      <c r="AH33" s="54"/>
      <c r="AI33" s="50"/>
      <c r="AJ33" s="54"/>
      <c r="AK33" s="50"/>
      <c r="AL33" s="52"/>
      <c r="AM33" s="50"/>
      <c r="AN33" s="52"/>
      <c r="AO33" s="51"/>
      <c r="AP33" s="52"/>
      <c r="AQ33" s="31"/>
      <c r="AS33" s="5"/>
    </row>
    <row r="34" spans="1:46" s="32" customFormat="1" hidden="1" x14ac:dyDescent="0.3">
      <c r="A34" s="33"/>
      <c r="B34" s="37" t="s">
        <v>6</v>
      </c>
      <c r="C34" s="34"/>
      <c r="D34" s="53">
        <v>317956.5</v>
      </c>
      <c r="E34" s="50">
        <v>62161.696000000004</v>
      </c>
      <c r="F34" s="53">
        <f t="shared" si="1"/>
        <v>380118.196</v>
      </c>
      <c r="G34" s="50">
        <v>-41463.421999999999</v>
      </c>
      <c r="H34" s="53">
        <f t="shared" ref="H34:H37" si="44">F34+G34</f>
        <v>338654.77399999998</v>
      </c>
      <c r="I34" s="50"/>
      <c r="J34" s="53">
        <f>H34+I34</f>
        <v>338654.77399999998</v>
      </c>
      <c r="K34" s="50"/>
      <c r="L34" s="53">
        <f>J34+K34</f>
        <v>338654.77399999998</v>
      </c>
      <c r="M34" s="50"/>
      <c r="N34" s="53">
        <f>L34+M34</f>
        <v>338654.77399999998</v>
      </c>
      <c r="O34" s="51"/>
      <c r="P34" s="53">
        <f>N34+O34</f>
        <v>338654.77399999998</v>
      </c>
      <c r="Q34" s="53">
        <v>0</v>
      </c>
      <c r="R34" s="50"/>
      <c r="S34" s="53">
        <f t="shared" si="4"/>
        <v>0</v>
      </c>
      <c r="T34" s="50"/>
      <c r="U34" s="53">
        <f>S34+T34</f>
        <v>0</v>
      </c>
      <c r="V34" s="50"/>
      <c r="W34" s="53">
        <f t="shared" ref="W34:W37" si="45">U34+V34</f>
        <v>0</v>
      </c>
      <c r="X34" s="50"/>
      <c r="Y34" s="53">
        <f t="shared" ref="Y34:Y37" si="46">W34+X34</f>
        <v>0</v>
      </c>
      <c r="Z34" s="50"/>
      <c r="AA34" s="53">
        <f t="shared" ref="AA34:AA37" si="47">Y34+Z34</f>
        <v>0</v>
      </c>
      <c r="AB34" s="51"/>
      <c r="AC34" s="53">
        <f t="shared" ref="AC34:AC37" si="48">AA34+AB34</f>
        <v>0</v>
      </c>
      <c r="AD34" s="53">
        <v>0</v>
      </c>
      <c r="AE34" s="50"/>
      <c r="AF34" s="54">
        <f t="shared" si="7"/>
        <v>0</v>
      </c>
      <c r="AG34" s="50"/>
      <c r="AH34" s="54">
        <f>AF34+AG34</f>
        <v>0</v>
      </c>
      <c r="AI34" s="50"/>
      <c r="AJ34" s="54">
        <f t="shared" ref="AJ34:AJ37" si="49">AH34+AI34</f>
        <v>0</v>
      </c>
      <c r="AK34" s="50"/>
      <c r="AL34" s="54">
        <f t="shared" ref="AL34:AL37" si="50">AJ34+AK34</f>
        <v>0</v>
      </c>
      <c r="AM34" s="50"/>
      <c r="AN34" s="54">
        <f t="shared" ref="AN34:AN37" si="51">AL34+AM34</f>
        <v>0</v>
      </c>
      <c r="AO34" s="51"/>
      <c r="AP34" s="54">
        <f t="shared" ref="AP34:AP37" si="52">AN34+AO34</f>
        <v>0</v>
      </c>
      <c r="AQ34" s="31" t="s">
        <v>165</v>
      </c>
      <c r="AR34" s="18" t="s">
        <v>28</v>
      </c>
      <c r="AS34" s="5"/>
      <c r="AT34" s="3"/>
    </row>
    <row r="35" spans="1:46" x14ac:dyDescent="0.3">
      <c r="A35" s="1"/>
      <c r="B35" s="82" t="s">
        <v>11</v>
      </c>
      <c r="C35" s="83"/>
      <c r="D35" s="50">
        <v>40412.400000000001</v>
      </c>
      <c r="E35" s="50"/>
      <c r="F35" s="50">
        <f t="shared" si="1"/>
        <v>40412.400000000001</v>
      </c>
      <c r="G35" s="50"/>
      <c r="H35" s="53">
        <f t="shared" si="44"/>
        <v>40412.400000000001</v>
      </c>
      <c r="I35" s="50"/>
      <c r="J35" s="53">
        <f>H35+I35</f>
        <v>40412.400000000001</v>
      </c>
      <c r="K35" s="50"/>
      <c r="L35" s="50">
        <f>J35+K35</f>
        <v>40412.400000000001</v>
      </c>
      <c r="M35" s="50"/>
      <c r="N35" s="50">
        <f>L35+M35</f>
        <v>40412.400000000001</v>
      </c>
      <c r="O35" s="51"/>
      <c r="P35" s="50">
        <f>N35+O35</f>
        <v>40412.400000000001</v>
      </c>
      <c r="Q35" s="50">
        <v>0</v>
      </c>
      <c r="R35" s="50"/>
      <c r="S35" s="50">
        <f t="shared" si="4"/>
        <v>0</v>
      </c>
      <c r="T35" s="50"/>
      <c r="U35" s="53">
        <f>S35+T35</f>
        <v>0</v>
      </c>
      <c r="V35" s="50"/>
      <c r="W35" s="53">
        <f t="shared" si="45"/>
        <v>0</v>
      </c>
      <c r="X35" s="50"/>
      <c r="Y35" s="50">
        <f t="shared" si="46"/>
        <v>0</v>
      </c>
      <c r="Z35" s="50"/>
      <c r="AA35" s="50">
        <f t="shared" si="47"/>
        <v>0</v>
      </c>
      <c r="AB35" s="51"/>
      <c r="AC35" s="50">
        <f t="shared" si="48"/>
        <v>0</v>
      </c>
      <c r="AD35" s="50">
        <v>0</v>
      </c>
      <c r="AE35" s="50"/>
      <c r="AF35" s="52">
        <f t="shared" si="7"/>
        <v>0</v>
      </c>
      <c r="AG35" s="50"/>
      <c r="AH35" s="54">
        <f>AF35+AG35</f>
        <v>0</v>
      </c>
      <c r="AI35" s="50"/>
      <c r="AJ35" s="54">
        <f t="shared" si="49"/>
        <v>0</v>
      </c>
      <c r="AK35" s="50"/>
      <c r="AL35" s="52">
        <f t="shared" si="50"/>
        <v>0</v>
      </c>
      <c r="AM35" s="50"/>
      <c r="AN35" s="52">
        <f t="shared" si="51"/>
        <v>0</v>
      </c>
      <c r="AO35" s="51"/>
      <c r="AP35" s="52">
        <f t="shared" si="52"/>
        <v>0</v>
      </c>
      <c r="AQ35" s="31" t="s">
        <v>215</v>
      </c>
      <c r="AS35" s="5"/>
    </row>
    <row r="36" spans="1:46" x14ac:dyDescent="0.3">
      <c r="A36" s="1"/>
      <c r="B36" s="82" t="s">
        <v>21</v>
      </c>
      <c r="C36" s="84"/>
      <c r="D36" s="50">
        <v>479955.5</v>
      </c>
      <c r="E36" s="50"/>
      <c r="F36" s="50">
        <f t="shared" si="1"/>
        <v>479955.5</v>
      </c>
      <c r="G36" s="50"/>
      <c r="H36" s="53">
        <f t="shared" si="44"/>
        <v>479955.5</v>
      </c>
      <c r="I36" s="50"/>
      <c r="J36" s="53">
        <f>H36+I36</f>
        <v>479955.5</v>
      </c>
      <c r="K36" s="50"/>
      <c r="L36" s="50">
        <f>J36+K36</f>
        <v>479955.5</v>
      </c>
      <c r="M36" s="50"/>
      <c r="N36" s="50">
        <f>L36+M36</f>
        <v>479955.5</v>
      </c>
      <c r="O36" s="51"/>
      <c r="P36" s="50">
        <f>N36+O36</f>
        <v>479955.5</v>
      </c>
      <c r="Q36" s="50">
        <v>0</v>
      </c>
      <c r="R36" s="50"/>
      <c r="S36" s="50">
        <f t="shared" si="4"/>
        <v>0</v>
      </c>
      <c r="T36" s="50"/>
      <c r="U36" s="53">
        <f>S36+T36</f>
        <v>0</v>
      </c>
      <c r="V36" s="50"/>
      <c r="W36" s="53">
        <f t="shared" si="45"/>
        <v>0</v>
      </c>
      <c r="X36" s="50"/>
      <c r="Y36" s="50">
        <f t="shared" si="46"/>
        <v>0</v>
      </c>
      <c r="Z36" s="50"/>
      <c r="AA36" s="50">
        <f t="shared" si="47"/>
        <v>0</v>
      </c>
      <c r="AB36" s="51"/>
      <c r="AC36" s="50">
        <f t="shared" si="48"/>
        <v>0</v>
      </c>
      <c r="AD36" s="50">
        <v>0</v>
      </c>
      <c r="AE36" s="50"/>
      <c r="AF36" s="52">
        <f t="shared" si="7"/>
        <v>0</v>
      </c>
      <c r="AG36" s="50"/>
      <c r="AH36" s="54">
        <f>AF36+AG36</f>
        <v>0</v>
      </c>
      <c r="AI36" s="50"/>
      <c r="AJ36" s="54">
        <f t="shared" si="49"/>
        <v>0</v>
      </c>
      <c r="AK36" s="50"/>
      <c r="AL36" s="52">
        <f t="shared" si="50"/>
        <v>0</v>
      </c>
      <c r="AM36" s="50"/>
      <c r="AN36" s="52">
        <f t="shared" si="51"/>
        <v>0</v>
      </c>
      <c r="AO36" s="51"/>
      <c r="AP36" s="52">
        <f t="shared" si="52"/>
        <v>0</v>
      </c>
      <c r="AQ36" s="31" t="s">
        <v>172</v>
      </c>
      <c r="AS36" s="5"/>
    </row>
    <row r="37" spans="1:46" ht="56.25" x14ac:dyDescent="0.3">
      <c r="A37" s="1" t="s">
        <v>131</v>
      </c>
      <c r="B37" s="83" t="s">
        <v>211</v>
      </c>
      <c r="C37" s="83" t="s">
        <v>31</v>
      </c>
      <c r="D37" s="50">
        <f>D39+D40+D41</f>
        <v>1244283.7</v>
      </c>
      <c r="E37" s="50">
        <f>E39+E40+E41</f>
        <v>-124374.58500000001</v>
      </c>
      <c r="F37" s="50">
        <f t="shared" si="1"/>
        <v>1119909.115</v>
      </c>
      <c r="G37" s="50">
        <f>G39+G40+G41</f>
        <v>1113.6679999999999</v>
      </c>
      <c r="H37" s="53">
        <f t="shared" si="44"/>
        <v>1121022.7830000001</v>
      </c>
      <c r="I37" s="50">
        <f>I39+I40+I41</f>
        <v>0</v>
      </c>
      <c r="J37" s="53">
        <f>H37+I37</f>
        <v>1121022.7830000001</v>
      </c>
      <c r="K37" s="50">
        <f>K39+K40+K41</f>
        <v>0</v>
      </c>
      <c r="L37" s="50">
        <f>J37+K37</f>
        <v>1121022.7830000001</v>
      </c>
      <c r="M37" s="50">
        <f>M39+M40+M41</f>
        <v>0</v>
      </c>
      <c r="N37" s="50">
        <f>L37+M37</f>
        <v>1121022.7830000001</v>
      </c>
      <c r="O37" s="51">
        <f>O39+O40+O41</f>
        <v>0</v>
      </c>
      <c r="P37" s="50">
        <f>N37+O37</f>
        <v>1121022.7830000001</v>
      </c>
      <c r="Q37" s="50">
        <f t="shared" ref="Q37:AD37" si="53">Q39+Q40+Q41</f>
        <v>0</v>
      </c>
      <c r="R37" s="50">
        <f>R39+R40+R41</f>
        <v>0</v>
      </c>
      <c r="S37" s="50">
        <f t="shared" si="4"/>
        <v>0</v>
      </c>
      <c r="T37" s="50">
        <f>T39+T40+T41</f>
        <v>0</v>
      </c>
      <c r="U37" s="53">
        <f>S37+T37</f>
        <v>0</v>
      </c>
      <c r="V37" s="50">
        <f>V39+V40+V41</f>
        <v>0</v>
      </c>
      <c r="W37" s="53">
        <f t="shared" si="45"/>
        <v>0</v>
      </c>
      <c r="X37" s="50">
        <f>X39+X40+X41</f>
        <v>0</v>
      </c>
      <c r="Y37" s="50">
        <f t="shared" si="46"/>
        <v>0</v>
      </c>
      <c r="Z37" s="50">
        <f>Z39+Z40+Z41</f>
        <v>0</v>
      </c>
      <c r="AA37" s="50">
        <f t="shared" si="47"/>
        <v>0</v>
      </c>
      <c r="AB37" s="51">
        <f>AB39+AB40+AB41</f>
        <v>0</v>
      </c>
      <c r="AC37" s="50">
        <f t="shared" si="48"/>
        <v>0</v>
      </c>
      <c r="AD37" s="50">
        <f t="shared" si="53"/>
        <v>0</v>
      </c>
      <c r="AE37" s="50">
        <f>AE39+AE40+AE41</f>
        <v>0</v>
      </c>
      <c r="AF37" s="52">
        <f t="shared" si="7"/>
        <v>0</v>
      </c>
      <c r="AG37" s="50">
        <f>AG39+AG40+AG41</f>
        <v>0</v>
      </c>
      <c r="AH37" s="54">
        <f>AF37+AG37</f>
        <v>0</v>
      </c>
      <c r="AI37" s="50">
        <f>AI39+AI40+AI41</f>
        <v>0</v>
      </c>
      <c r="AJ37" s="54">
        <f t="shared" si="49"/>
        <v>0</v>
      </c>
      <c r="AK37" s="50">
        <f>AK39+AK40+AK41</f>
        <v>0</v>
      </c>
      <c r="AL37" s="52">
        <f t="shared" si="50"/>
        <v>0</v>
      </c>
      <c r="AM37" s="50">
        <f>AM39+AM40+AM41</f>
        <v>0</v>
      </c>
      <c r="AN37" s="52">
        <f t="shared" si="51"/>
        <v>0</v>
      </c>
      <c r="AO37" s="51">
        <f>AO39+AO40+AO41</f>
        <v>0</v>
      </c>
      <c r="AP37" s="52">
        <f t="shared" si="52"/>
        <v>0</v>
      </c>
      <c r="AQ37" s="31"/>
      <c r="AS37" s="5"/>
    </row>
    <row r="38" spans="1:46" x14ac:dyDescent="0.3">
      <c r="A38" s="1"/>
      <c r="B38" s="82" t="s">
        <v>120</v>
      </c>
      <c r="C38" s="83"/>
      <c r="D38" s="50"/>
      <c r="E38" s="50"/>
      <c r="F38" s="50"/>
      <c r="G38" s="50"/>
      <c r="H38" s="53"/>
      <c r="I38" s="50"/>
      <c r="J38" s="53"/>
      <c r="K38" s="50"/>
      <c r="L38" s="50"/>
      <c r="M38" s="50"/>
      <c r="N38" s="50"/>
      <c r="O38" s="51"/>
      <c r="P38" s="50"/>
      <c r="Q38" s="50"/>
      <c r="R38" s="50"/>
      <c r="S38" s="50"/>
      <c r="T38" s="50"/>
      <c r="U38" s="53"/>
      <c r="V38" s="50"/>
      <c r="W38" s="53"/>
      <c r="X38" s="50"/>
      <c r="Y38" s="50"/>
      <c r="Z38" s="50"/>
      <c r="AA38" s="50"/>
      <c r="AB38" s="51"/>
      <c r="AC38" s="50"/>
      <c r="AD38" s="50"/>
      <c r="AE38" s="50"/>
      <c r="AF38" s="52"/>
      <c r="AG38" s="50"/>
      <c r="AH38" s="54"/>
      <c r="AI38" s="50"/>
      <c r="AJ38" s="54"/>
      <c r="AK38" s="50"/>
      <c r="AL38" s="52"/>
      <c r="AM38" s="50"/>
      <c r="AN38" s="52"/>
      <c r="AO38" s="51"/>
      <c r="AP38" s="52"/>
      <c r="AQ38" s="31"/>
      <c r="AS38" s="5"/>
    </row>
    <row r="39" spans="1:46" s="32" customFormat="1" hidden="1" x14ac:dyDescent="0.3">
      <c r="A39" s="33"/>
      <c r="B39" s="37" t="s">
        <v>6</v>
      </c>
      <c r="C39" s="34"/>
      <c r="D39" s="53">
        <v>707207.5</v>
      </c>
      <c r="E39" s="50">
        <v>-124374.58500000001</v>
      </c>
      <c r="F39" s="53">
        <f t="shared" si="1"/>
        <v>582832.91500000004</v>
      </c>
      <c r="G39" s="50">
        <v>1113.6679999999999</v>
      </c>
      <c r="H39" s="53">
        <f t="shared" ref="H39:H42" si="54">F39+G39</f>
        <v>583946.58299999998</v>
      </c>
      <c r="I39" s="50"/>
      <c r="J39" s="53">
        <f>H39+I39</f>
        <v>583946.58299999998</v>
      </c>
      <c r="K39" s="50"/>
      <c r="L39" s="53">
        <f>J39+K39</f>
        <v>583946.58299999998</v>
      </c>
      <c r="M39" s="50"/>
      <c r="N39" s="53">
        <f>L39+M39</f>
        <v>583946.58299999998</v>
      </c>
      <c r="O39" s="51"/>
      <c r="P39" s="53">
        <f>N39+O39</f>
        <v>583946.58299999998</v>
      </c>
      <c r="Q39" s="53">
        <v>0</v>
      </c>
      <c r="R39" s="50"/>
      <c r="S39" s="53">
        <f t="shared" si="4"/>
        <v>0</v>
      </c>
      <c r="T39" s="50"/>
      <c r="U39" s="53">
        <f>S39+T39</f>
        <v>0</v>
      </c>
      <c r="V39" s="50"/>
      <c r="W39" s="53">
        <f t="shared" ref="W39:W42" si="55">U39+V39</f>
        <v>0</v>
      </c>
      <c r="X39" s="50"/>
      <c r="Y39" s="53">
        <f t="shared" ref="Y39:Y42" si="56">W39+X39</f>
        <v>0</v>
      </c>
      <c r="Z39" s="50"/>
      <c r="AA39" s="53">
        <f t="shared" ref="AA39:AA42" si="57">Y39+Z39</f>
        <v>0</v>
      </c>
      <c r="AB39" s="51"/>
      <c r="AC39" s="53">
        <f t="shared" ref="AC39:AC42" si="58">AA39+AB39</f>
        <v>0</v>
      </c>
      <c r="AD39" s="53">
        <v>0</v>
      </c>
      <c r="AE39" s="50"/>
      <c r="AF39" s="54">
        <f t="shared" si="7"/>
        <v>0</v>
      </c>
      <c r="AG39" s="50"/>
      <c r="AH39" s="54">
        <f>AF39+AG39</f>
        <v>0</v>
      </c>
      <c r="AI39" s="50"/>
      <c r="AJ39" s="54">
        <f t="shared" ref="AJ39:AJ42" si="59">AH39+AI39</f>
        <v>0</v>
      </c>
      <c r="AK39" s="50"/>
      <c r="AL39" s="54">
        <f t="shared" ref="AL39:AL42" si="60">AJ39+AK39</f>
        <v>0</v>
      </c>
      <c r="AM39" s="50"/>
      <c r="AN39" s="54">
        <f t="shared" ref="AN39:AN42" si="61">AL39+AM39</f>
        <v>0</v>
      </c>
      <c r="AO39" s="51"/>
      <c r="AP39" s="54">
        <f t="shared" ref="AP39:AP42" si="62">AN39+AO39</f>
        <v>0</v>
      </c>
      <c r="AQ39" s="31" t="s">
        <v>166</v>
      </c>
      <c r="AR39" s="18" t="s">
        <v>28</v>
      </c>
      <c r="AS39" s="5"/>
      <c r="AT39" s="3"/>
    </row>
    <row r="40" spans="1:46" x14ac:dyDescent="0.3">
      <c r="A40" s="1"/>
      <c r="B40" s="82" t="s">
        <v>11</v>
      </c>
      <c r="C40" s="83"/>
      <c r="D40" s="50">
        <v>57120.7</v>
      </c>
      <c r="E40" s="50"/>
      <c r="F40" s="50">
        <f t="shared" si="1"/>
        <v>57120.7</v>
      </c>
      <c r="G40" s="50"/>
      <c r="H40" s="53">
        <f t="shared" si="54"/>
        <v>57120.7</v>
      </c>
      <c r="I40" s="50"/>
      <c r="J40" s="53">
        <f>H40+I40</f>
        <v>57120.7</v>
      </c>
      <c r="K40" s="50"/>
      <c r="L40" s="50">
        <f>J40+K40</f>
        <v>57120.7</v>
      </c>
      <c r="M40" s="50"/>
      <c r="N40" s="50">
        <f>L40+M40</f>
        <v>57120.7</v>
      </c>
      <c r="O40" s="51"/>
      <c r="P40" s="50">
        <f>N40+O40</f>
        <v>57120.7</v>
      </c>
      <c r="Q40" s="50">
        <v>0</v>
      </c>
      <c r="R40" s="50"/>
      <c r="S40" s="50">
        <f t="shared" si="4"/>
        <v>0</v>
      </c>
      <c r="T40" s="50"/>
      <c r="U40" s="53">
        <f>S40+T40</f>
        <v>0</v>
      </c>
      <c r="V40" s="50"/>
      <c r="W40" s="53">
        <f t="shared" si="55"/>
        <v>0</v>
      </c>
      <c r="X40" s="50"/>
      <c r="Y40" s="50">
        <f t="shared" si="56"/>
        <v>0</v>
      </c>
      <c r="Z40" s="50"/>
      <c r="AA40" s="50">
        <f t="shared" si="57"/>
        <v>0</v>
      </c>
      <c r="AB40" s="51"/>
      <c r="AC40" s="50">
        <f t="shared" si="58"/>
        <v>0</v>
      </c>
      <c r="AD40" s="50">
        <v>0</v>
      </c>
      <c r="AE40" s="50"/>
      <c r="AF40" s="52">
        <f t="shared" si="7"/>
        <v>0</v>
      </c>
      <c r="AG40" s="50"/>
      <c r="AH40" s="54">
        <f>AF40+AG40</f>
        <v>0</v>
      </c>
      <c r="AI40" s="50"/>
      <c r="AJ40" s="54">
        <f t="shared" si="59"/>
        <v>0</v>
      </c>
      <c r="AK40" s="50"/>
      <c r="AL40" s="52">
        <f t="shared" si="60"/>
        <v>0</v>
      </c>
      <c r="AM40" s="50"/>
      <c r="AN40" s="52">
        <f t="shared" si="61"/>
        <v>0</v>
      </c>
      <c r="AO40" s="51"/>
      <c r="AP40" s="52">
        <f t="shared" si="62"/>
        <v>0</v>
      </c>
      <c r="AQ40" s="31" t="s">
        <v>215</v>
      </c>
      <c r="AS40" s="5"/>
    </row>
    <row r="41" spans="1:46" x14ac:dyDescent="0.3">
      <c r="A41" s="1"/>
      <c r="B41" s="82" t="s">
        <v>21</v>
      </c>
      <c r="C41" s="83"/>
      <c r="D41" s="50">
        <v>479955.5</v>
      </c>
      <c r="E41" s="50"/>
      <c r="F41" s="50">
        <f t="shared" si="1"/>
        <v>479955.5</v>
      </c>
      <c r="G41" s="50"/>
      <c r="H41" s="53">
        <f t="shared" si="54"/>
        <v>479955.5</v>
      </c>
      <c r="I41" s="50"/>
      <c r="J41" s="53">
        <f>H41+I41</f>
        <v>479955.5</v>
      </c>
      <c r="K41" s="50"/>
      <c r="L41" s="50">
        <f>J41+K41</f>
        <v>479955.5</v>
      </c>
      <c r="M41" s="50"/>
      <c r="N41" s="50">
        <f>L41+M41</f>
        <v>479955.5</v>
      </c>
      <c r="O41" s="51"/>
      <c r="P41" s="50">
        <f>N41+O41</f>
        <v>479955.5</v>
      </c>
      <c r="Q41" s="50">
        <v>0</v>
      </c>
      <c r="R41" s="50"/>
      <c r="S41" s="50">
        <f t="shared" si="4"/>
        <v>0</v>
      </c>
      <c r="T41" s="50"/>
      <c r="U41" s="53">
        <f>S41+T41</f>
        <v>0</v>
      </c>
      <c r="V41" s="50"/>
      <c r="W41" s="53">
        <f t="shared" si="55"/>
        <v>0</v>
      </c>
      <c r="X41" s="50"/>
      <c r="Y41" s="50">
        <f t="shared" si="56"/>
        <v>0</v>
      </c>
      <c r="Z41" s="50"/>
      <c r="AA41" s="50">
        <f t="shared" si="57"/>
        <v>0</v>
      </c>
      <c r="AB41" s="51"/>
      <c r="AC41" s="50">
        <f t="shared" si="58"/>
        <v>0</v>
      </c>
      <c r="AD41" s="50">
        <v>0</v>
      </c>
      <c r="AE41" s="50"/>
      <c r="AF41" s="52">
        <f t="shared" si="7"/>
        <v>0</v>
      </c>
      <c r="AG41" s="50"/>
      <c r="AH41" s="54">
        <f>AF41+AG41</f>
        <v>0</v>
      </c>
      <c r="AI41" s="50"/>
      <c r="AJ41" s="54">
        <f t="shared" si="59"/>
        <v>0</v>
      </c>
      <c r="AK41" s="50"/>
      <c r="AL41" s="52">
        <f t="shared" si="60"/>
        <v>0</v>
      </c>
      <c r="AM41" s="50"/>
      <c r="AN41" s="52">
        <f t="shared" si="61"/>
        <v>0</v>
      </c>
      <c r="AO41" s="51"/>
      <c r="AP41" s="52">
        <f t="shared" si="62"/>
        <v>0</v>
      </c>
      <c r="AQ41" s="31" t="s">
        <v>172</v>
      </c>
      <c r="AS41" s="5"/>
    </row>
    <row r="42" spans="1:46" ht="56.25" hidden="1" x14ac:dyDescent="0.3">
      <c r="A42" s="1" t="s">
        <v>138</v>
      </c>
      <c r="B42" s="59" t="s">
        <v>245</v>
      </c>
      <c r="C42" s="59" t="s">
        <v>31</v>
      </c>
      <c r="D42" s="50">
        <f>D44+D45</f>
        <v>18748.3</v>
      </c>
      <c r="E42" s="50">
        <f>E44+E45</f>
        <v>0</v>
      </c>
      <c r="F42" s="50">
        <f t="shared" si="1"/>
        <v>18748.3</v>
      </c>
      <c r="G42" s="50">
        <f>G44+G45</f>
        <v>-18748.3</v>
      </c>
      <c r="H42" s="53">
        <f t="shared" si="54"/>
        <v>0</v>
      </c>
      <c r="I42" s="50">
        <f>I44+I45</f>
        <v>0</v>
      </c>
      <c r="J42" s="53">
        <f>H42+I42</f>
        <v>0</v>
      </c>
      <c r="K42" s="50">
        <f>K44+K45</f>
        <v>0</v>
      </c>
      <c r="L42" s="50">
        <f>J42+K42</f>
        <v>0</v>
      </c>
      <c r="M42" s="50">
        <f>M44+M45</f>
        <v>0</v>
      </c>
      <c r="N42" s="50">
        <f>L42+M42</f>
        <v>0</v>
      </c>
      <c r="O42" s="51">
        <f>O44+O45</f>
        <v>0</v>
      </c>
      <c r="P42" s="50">
        <f>N42+O42</f>
        <v>0</v>
      </c>
      <c r="Q42" s="50">
        <f t="shared" ref="Q42:AD42" si="63">Q44+Q45</f>
        <v>107362.3</v>
      </c>
      <c r="R42" s="50">
        <f>R44+R45</f>
        <v>0</v>
      </c>
      <c r="S42" s="50">
        <f t="shared" si="4"/>
        <v>107362.3</v>
      </c>
      <c r="T42" s="50">
        <f>T44+T45</f>
        <v>125520.90000000001</v>
      </c>
      <c r="U42" s="53">
        <f>S42+T42</f>
        <v>232883.20000000001</v>
      </c>
      <c r="V42" s="50">
        <f>V44+V45</f>
        <v>0</v>
      </c>
      <c r="W42" s="53">
        <f t="shared" si="55"/>
        <v>232883.20000000001</v>
      </c>
      <c r="X42" s="50">
        <f>X44+X45</f>
        <v>0</v>
      </c>
      <c r="Y42" s="50">
        <f t="shared" si="56"/>
        <v>232883.20000000001</v>
      </c>
      <c r="Z42" s="50">
        <f>Z44+Z45</f>
        <v>-232883.20000000001</v>
      </c>
      <c r="AA42" s="50">
        <f t="shared" si="57"/>
        <v>0</v>
      </c>
      <c r="AB42" s="51">
        <f>AB44+AB45</f>
        <v>0</v>
      </c>
      <c r="AC42" s="50">
        <f t="shared" si="58"/>
        <v>0</v>
      </c>
      <c r="AD42" s="50">
        <f t="shared" si="63"/>
        <v>576234.69999999995</v>
      </c>
      <c r="AE42" s="50">
        <f>AE44+AE45</f>
        <v>0</v>
      </c>
      <c r="AF42" s="52">
        <f t="shared" si="7"/>
        <v>576234.69999999995</v>
      </c>
      <c r="AG42" s="50">
        <f>AG44+AG45</f>
        <v>0</v>
      </c>
      <c r="AH42" s="54">
        <f>AF42+AG42</f>
        <v>576234.69999999995</v>
      </c>
      <c r="AI42" s="50">
        <f>AI44+AI45</f>
        <v>0</v>
      </c>
      <c r="AJ42" s="54">
        <f t="shared" si="59"/>
        <v>576234.69999999995</v>
      </c>
      <c r="AK42" s="50">
        <f>AK44+AK45</f>
        <v>0</v>
      </c>
      <c r="AL42" s="52">
        <f t="shared" si="60"/>
        <v>576234.69999999995</v>
      </c>
      <c r="AM42" s="50">
        <f>AM44+AM45</f>
        <v>-576234.69999999995</v>
      </c>
      <c r="AN42" s="52">
        <f t="shared" si="61"/>
        <v>0</v>
      </c>
      <c r="AO42" s="51">
        <f>AO44+AO45</f>
        <v>0</v>
      </c>
      <c r="AP42" s="52">
        <f t="shared" si="62"/>
        <v>0</v>
      </c>
      <c r="AQ42" s="31"/>
      <c r="AR42" s="18" t="s">
        <v>28</v>
      </c>
      <c r="AS42" s="5"/>
      <c r="AT42" s="32"/>
    </row>
    <row r="43" spans="1:46" hidden="1" x14ac:dyDescent="0.3">
      <c r="A43" s="1"/>
      <c r="B43" s="70" t="s">
        <v>120</v>
      </c>
      <c r="C43" s="59"/>
      <c r="D43" s="50"/>
      <c r="E43" s="50"/>
      <c r="F43" s="50"/>
      <c r="G43" s="50"/>
      <c r="H43" s="53"/>
      <c r="I43" s="50"/>
      <c r="J43" s="53"/>
      <c r="K43" s="50"/>
      <c r="L43" s="50"/>
      <c r="M43" s="50"/>
      <c r="N43" s="50"/>
      <c r="O43" s="51"/>
      <c r="P43" s="50"/>
      <c r="Q43" s="50"/>
      <c r="R43" s="50"/>
      <c r="S43" s="50"/>
      <c r="T43" s="50"/>
      <c r="U43" s="53"/>
      <c r="V43" s="50"/>
      <c r="W43" s="53"/>
      <c r="X43" s="50"/>
      <c r="Y43" s="50"/>
      <c r="Z43" s="50"/>
      <c r="AA43" s="50"/>
      <c r="AB43" s="51"/>
      <c r="AC43" s="50"/>
      <c r="AD43" s="50"/>
      <c r="AE43" s="50"/>
      <c r="AF43" s="52"/>
      <c r="AG43" s="50"/>
      <c r="AH43" s="54"/>
      <c r="AI43" s="50"/>
      <c r="AJ43" s="54"/>
      <c r="AK43" s="50"/>
      <c r="AL43" s="52"/>
      <c r="AM43" s="50"/>
      <c r="AN43" s="52"/>
      <c r="AO43" s="51"/>
      <c r="AP43" s="52"/>
      <c r="AQ43" s="31"/>
      <c r="AR43" s="18" t="s">
        <v>28</v>
      </c>
      <c r="AS43" s="5"/>
      <c r="AT43" s="32"/>
    </row>
    <row r="44" spans="1:46" s="32" customFormat="1" hidden="1" x14ac:dyDescent="0.3">
      <c r="A44" s="33"/>
      <c r="B44" s="37" t="s">
        <v>6</v>
      </c>
      <c r="C44" s="34"/>
      <c r="D44" s="53">
        <v>18748.3</v>
      </c>
      <c r="E44" s="50"/>
      <c r="F44" s="53">
        <f t="shared" si="1"/>
        <v>18748.3</v>
      </c>
      <c r="G44" s="50">
        <v>-18748.3</v>
      </c>
      <c r="H44" s="53">
        <f t="shared" ref="H44:H62" si="64">F44+G44</f>
        <v>0</v>
      </c>
      <c r="I44" s="50"/>
      <c r="J44" s="53">
        <f t="shared" ref="J44:J62" si="65">H44+I44</f>
        <v>0</v>
      </c>
      <c r="K44" s="50"/>
      <c r="L44" s="53">
        <f t="shared" ref="L44:L62" si="66">J44+K44</f>
        <v>0</v>
      </c>
      <c r="M44" s="50"/>
      <c r="N44" s="53">
        <f t="shared" ref="N44:N62" si="67">L44+M44</f>
        <v>0</v>
      </c>
      <c r="O44" s="51"/>
      <c r="P44" s="53">
        <f t="shared" ref="P44:P46" si="68">N44+O44</f>
        <v>0</v>
      </c>
      <c r="Q44" s="53">
        <v>107362.3</v>
      </c>
      <c r="R44" s="50"/>
      <c r="S44" s="53">
        <f t="shared" si="4"/>
        <v>107362.3</v>
      </c>
      <c r="T44" s="50">
        <v>18748.3</v>
      </c>
      <c r="U44" s="53">
        <f t="shared" ref="U44:U62" si="69">S44+T44</f>
        <v>126110.6</v>
      </c>
      <c r="V44" s="50"/>
      <c r="W44" s="53">
        <f t="shared" ref="W44:W62" si="70">U44+V44</f>
        <v>126110.6</v>
      </c>
      <c r="X44" s="50"/>
      <c r="Y44" s="53">
        <f t="shared" ref="Y44:Y62" si="71">W44+X44</f>
        <v>126110.6</v>
      </c>
      <c r="Z44" s="50">
        <v>-126110.6</v>
      </c>
      <c r="AA44" s="53">
        <f t="shared" ref="AA44:AA62" si="72">Y44+Z44</f>
        <v>0</v>
      </c>
      <c r="AB44" s="51"/>
      <c r="AC44" s="53">
        <f t="shared" ref="AC44:AC46" si="73">AA44+AB44</f>
        <v>0</v>
      </c>
      <c r="AD44" s="53">
        <v>341329.5</v>
      </c>
      <c r="AE44" s="50"/>
      <c r="AF44" s="54">
        <f t="shared" si="7"/>
        <v>341329.5</v>
      </c>
      <c r="AG44" s="50"/>
      <c r="AH44" s="54">
        <f t="shared" ref="AH44:AH62" si="74">AF44+AG44</f>
        <v>341329.5</v>
      </c>
      <c r="AI44" s="50"/>
      <c r="AJ44" s="54">
        <f t="shared" ref="AJ44:AJ62" si="75">AH44+AI44</f>
        <v>341329.5</v>
      </c>
      <c r="AK44" s="50"/>
      <c r="AL44" s="54">
        <f t="shared" ref="AL44:AL62" si="76">AJ44+AK44</f>
        <v>341329.5</v>
      </c>
      <c r="AM44" s="50">
        <v>-341329.5</v>
      </c>
      <c r="AN44" s="54">
        <f t="shared" ref="AN44:AN62" si="77">AL44+AM44</f>
        <v>0</v>
      </c>
      <c r="AO44" s="51"/>
      <c r="AP44" s="54">
        <f t="shared" ref="AP44:AP46" si="78">AN44+AO44</f>
        <v>0</v>
      </c>
      <c r="AQ44" s="31" t="s">
        <v>167</v>
      </c>
      <c r="AR44" s="18" t="s">
        <v>28</v>
      </c>
      <c r="AS44" s="5"/>
      <c r="AT44" s="3"/>
    </row>
    <row r="45" spans="1:46" hidden="1" x14ac:dyDescent="0.3">
      <c r="A45" s="1"/>
      <c r="B45" s="70" t="s">
        <v>11</v>
      </c>
      <c r="C45" s="59"/>
      <c r="D45" s="50">
        <v>0</v>
      </c>
      <c r="E45" s="50"/>
      <c r="F45" s="50">
        <f t="shared" si="1"/>
        <v>0</v>
      </c>
      <c r="G45" s="50"/>
      <c r="H45" s="53">
        <f t="shared" si="64"/>
        <v>0</v>
      </c>
      <c r="I45" s="50"/>
      <c r="J45" s="53">
        <f t="shared" si="65"/>
        <v>0</v>
      </c>
      <c r="K45" s="50"/>
      <c r="L45" s="50">
        <f t="shared" si="66"/>
        <v>0</v>
      </c>
      <c r="M45" s="50"/>
      <c r="N45" s="50">
        <f t="shared" si="67"/>
        <v>0</v>
      </c>
      <c r="O45" s="51"/>
      <c r="P45" s="50">
        <f t="shared" si="68"/>
        <v>0</v>
      </c>
      <c r="Q45" s="50">
        <v>0</v>
      </c>
      <c r="R45" s="50"/>
      <c r="S45" s="50">
        <f t="shared" si="4"/>
        <v>0</v>
      </c>
      <c r="T45" s="50">
        <v>106772.6</v>
      </c>
      <c r="U45" s="53">
        <f t="shared" si="69"/>
        <v>106772.6</v>
      </c>
      <c r="V45" s="50"/>
      <c r="W45" s="53">
        <f t="shared" si="70"/>
        <v>106772.6</v>
      </c>
      <c r="X45" s="50"/>
      <c r="Y45" s="50">
        <f t="shared" si="71"/>
        <v>106772.6</v>
      </c>
      <c r="Z45" s="50">
        <v>-106772.6</v>
      </c>
      <c r="AA45" s="50">
        <f t="shared" si="72"/>
        <v>0</v>
      </c>
      <c r="AB45" s="51"/>
      <c r="AC45" s="50">
        <f t="shared" si="73"/>
        <v>0</v>
      </c>
      <c r="AD45" s="50">
        <v>234905.2</v>
      </c>
      <c r="AE45" s="50"/>
      <c r="AF45" s="52">
        <f t="shared" si="7"/>
        <v>234905.2</v>
      </c>
      <c r="AG45" s="50"/>
      <c r="AH45" s="54">
        <f t="shared" si="74"/>
        <v>234905.2</v>
      </c>
      <c r="AI45" s="50"/>
      <c r="AJ45" s="54">
        <f t="shared" si="75"/>
        <v>234905.2</v>
      </c>
      <c r="AK45" s="50"/>
      <c r="AL45" s="52">
        <f t="shared" si="76"/>
        <v>234905.2</v>
      </c>
      <c r="AM45" s="50">
        <v>-234905.2</v>
      </c>
      <c r="AN45" s="52">
        <f t="shared" si="77"/>
        <v>0</v>
      </c>
      <c r="AO45" s="51"/>
      <c r="AP45" s="52">
        <f t="shared" si="78"/>
        <v>0</v>
      </c>
      <c r="AQ45" s="31" t="s">
        <v>171</v>
      </c>
      <c r="AR45" s="18" t="s">
        <v>28</v>
      </c>
      <c r="AS45" s="5"/>
      <c r="AT45" s="32"/>
    </row>
    <row r="46" spans="1:46" ht="56.25" x14ac:dyDescent="0.3">
      <c r="A46" s="81" t="s">
        <v>138</v>
      </c>
      <c r="B46" s="82" t="s">
        <v>252</v>
      </c>
      <c r="C46" s="83" t="s">
        <v>31</v>
      </c>
      <c r="D46" s="50"/>
      <c r="E46" s="50"/>
      <c r="F46" s="50"/>
      <c r="G46" s="50"/>
      <c r="H46" s="53"/>
      <c r="I46" s="50"/>
      <c r="J46" s="53"/>
      <c r="K46" s="50"/>
      <c r="L46" s="50"/>
      <c r="M46" s="50"/>
      <c r="N46" s="50">
        <f t="shared" si="67"/>
        <v>0</v>
      </c>
      <c r="O46" s="51">
        <f>O49+O48+O50</f>
        <v>81307.5</v>
      </c>
      <c r="P46" s="50">
        <f t="shared" si="68"/>
        <v>81307.5</v>
      </c>
      <c r="Q46" s="50"/>
      <c r="R46" s="50"/>
      <c r="S46" s="50"/>
      <c r="T46" s="50"/>
      <c r="U46" s="53"/>
      <c r="V46" s="50"/>
      <c r="W46" s="53"/>
      <c r="X46" s="50"/>
      <c r="Y46" s="50"/>
      <c r="Z46" s="50">
        <f>Z48+Z49</f>
        <v>232883.20000000001</v>
      </c>
      <c r="AA46" s="50">
        <f t="shared" si="72"/>
        <v>232883.20000000001</v>
      </c>
      <c r="AB46" s="51">
        <f>AB49+AB48+AB50</f>
        <v>526931.19999999995</v>
      </c>
      <c r="AC46" s="50">
        <f t="shared" si="73"/>
        <v>759814.39999999991</v>
      </c>
      <c r="AD46" s="50"/>
      <c r="AE46" s="50"/>
      <c r="AF46" s="52"/>
      <c r="AG46" s="50"/>
      <c r="AH46" s="54"/>
      <c r="AI46" s="50"/>
      <c r="AJ46" s="54"/>
      <c r="AK46" s="50"/>
      <c r="AL46" s="52"/>
      <c r="AM46" s="50">
        <f>AM48+AM49</f>
        <v>576234.69999999995</v>
      </c>
      <c r="AN46" s="52">
        <f t="shared" si="77"/>
        <v>576234.69999999995</v>
      </c>
      <c r="AO46" s="51">
        <f>AO49+AO48+AO50</f>
        <v>43694.3</v>
      </c>
      <c r="AP46" s="52">
        <f t="shared" si="78"/>
        <v>619929</v>
      </c>
      <c r="AQ46" s="31"/>
      <c r="AS46" s="5"/>
    </row>
    <row r="47" spans="1:46" x14ac:dyDescent="0.3">
      <c r="A47" s="81"/>
      <c r="B47" s="82" t="s">
        <v>120</v>
      </c>
      <c r="C47" s="83"/>
      <c r="D47" s="50"/>
      <c r="E47" s="50"/>
      <c r="F47" s="50"/>
      <c r="G47" s="50"/>
      <c r="H47" s="53"/>
      <c r="I47" s="50"/>
      <c r="J47" s="53"/>
      <c r="K47" s="50"/>
      <c r="L47" s="50"/>
      <c r="M47" s="50"/>
      <c r="N47" s="50"/>
      <c r="O47" s="51"/>
      <c r="P47" s="50"/>
      <c r="Q47" s="50"/>
      <c r="R47" s="50"/>
      <c r="S47" s="50"/>
      <c r="T47" s="50"/>
      <c r="U47" s="53"/>
      <c r="V47" s="50"/>
      <c r="W47" s="53"/>
      <c r="X47" s="50"/>
      <c r="Y47" s="50"/>
      <c r="Z47" s="50"/>
      <c r="AA47" s="50"/>
      <c r="AB47" s="51"/>
      <c r="AC47" s="50"/>
      <c r="AD47" s="50"/>
      <c r="AE47" s="50"/>
      <c r="AF47" s="52"/>
      <c r="AG47" s="50"/>
      <c r="AH47" s="54"/>
      <c r="AI47" s="50"/>
      <c r="AJ47" s="54"/>
      <c r="AK47" s="50"/>
      <c r="AL47" s="52"/>
      <c r="AM47" s="50"/>
      <c r="AN47" s="52"/>
      <c r="AO47" s="51"/>
      <c r="AP47" s="52"/>
      <c r="AQ47" s="31"/>
      <c r="AS47" s="5"/>
    </row>
    <row r="48" spans="1:46" hidden="1" x14ac:dyDescent="0.3">
      <c r="A48" s="77"/>
      <c r="B48" s="37" t="s">
        <v>6</v>
      </c>
      <c r="C48" s="76"/>
      <c r="D48" s="50"/>
      <c r="E48" s="50"/>
      <c r="F48" s="50"/>
      <c r="G48" s="50"/>
      <c r="H48" s="53"/>
      <c r="I48" s="50"/>
      <c r="J48" s="53"/>
      <c r="K48" s="50"/>
      <c r="L48" s="50"/>
      <c r="M48" s="50"/>
      <c r="N48" s="50">
        <f t="shared" si="67"/>
        <v>0</v>
      </c>
      <c r="O48" s="51"/>
      <c r="P48" s="50">
        <f t="shared" ref="P48:P58" si="79">N48+O48</f>
        <v>0</v>
      </c>
      <c r="Q48" s="50"/>
      <c r="R48" s="50"/>
      <c r="S48" s="50"/>
      <c r="T48" s="50"/>
      <c r="U48" s="53"/>
      <c r="V48" s="50"/>
      <c r="W48" s="53"/>
      <c r="X48" s="50"/>
      <c r="Y48" s="50"/>
      <c r="Z48" s="50">
        <v>126110.6</v>
      </c>
      <c r="AA48" s="50">
        <f t="shared" si="72"/>
        <v>126110.6</v>
      </c>
      <c r="AB48" s="51"/>
      <c r="AC48" s="50">
        <f t="shared" ref="AC48:AC58" si="80">AA48+AB48</f>
        <v>126110.6</v>
      </c>
      <c r="AD48" s="50"/>
      <c r="AE48" s="50"/>
      <c r="AF48" s="52"/>
      <c r="AG48" s="50"/>
      <c r="AH48" s="54"/>
      <c r="AI48" s="50"/>
      <c r="AJ48" s="54"/>
      <c r="AK48" s="50"/>
      <c r="AL48" s="52"/>
      <c r="AM48" s="50">
        <v>341329.5</v>
      </c>
      <c r="AN48" s="52">
        <f t="shared" si="77"/>
        <v>341329.5</v>
      </c>
      <c r="AO48" s="51">
        <v>-66581.3</v>
      </c>
      <c r="AP48" s="52">
        <f t="shared" ref="AP48:AP58" si="81">AN48+AO48</f>
        <v>274748.2</v>
      </c>
      <c r="AQ48" s="31" t="s">
        <v>253</v>
      </c>
      <c r="AR48" s="18" t="s">
        <v>28</v>
      </c>
      <c r="AS48" s="5"/>
      <c r="AT48" s="32"/>
    </row>
    <row r="49" spans="1:46" x14ac:dyDescent="0.3">
      <c r="A49" s="81"/>
      <c r="B49" s="82" t="s">
        <v>11</v>
      </c>
      <c r="C49" s="83"/>
      <c r="D49" s="50"/>
      <c r="E49" s="50"/>
      <c r="F49" s="50"/>
      <c r="G49" s="50"/>
      <c r="H49" s="53"/>
      <c r="I49" s="50"/>
      <c r="J49" s="53"/>
      <c r="K49" s="50"/>
      <c r="L49" s="50"/>
      <c r="M49" s="50"/>
      <c r="N49" s="50">
        <f t="shared" si="67"/>
        <v>0</v>
      </c>
      <c r="O49" s="51">
        <v>4065.4</v>
      </c>
      <c r="P49" s="50">
        <f t="shared" si="79"/>
        <v>4065.4</v>
      </c>
      <c r="Q49" s="50"/>
      <c r="R49" s="50"/>
      <c r="S49" s="50"/>
      <c r="T49" s="50"/>
      <c r="U49" s="53"/>
      <c r="V49" s="50"/>
      <c r="W49" s="53"/>
      <c r="X49" s="50"/>
      <c r="Y49" s="50"/>
      <c r="Z49" s="50">
        <v>106772.6</v>
      </c>
      <c r="AA49" s="50">
        <f t="shared" si="72"/>
        <v>106772.6</v>
      </c>
      <c r="AB49" s="51">
        <v>26346.6</v>
      </c>
      <c r="AC49" s="50">
        <f t="shared" si="80"/>
        <v>133119.20000000001</v>
      </c>
      <c r="AD49" s="50"/>
      <c r="AE49" s="50"/>
      <c r="AF49" s="52"/>
      <c r="AG49" s="50"/>
      <c r="AH49" s="54"/>
      <c r="AI49" s="50"/>
      <c r="AJ49" s="54"/>
      <c r="AK49" s="50"/>
      <c r="AL49" s="52"/>
      <c r="AM49" s="50">
        <v>234905.2</v>
      </c>
      <c r="AN49" s="52">
        <f t="shared" si="77"/>
        <v>234905.2</v>
      </c>
      <c r="AO49" s="51">
        <v>110275.6</v>
      </c>
      <c r="AP49" s="52">
        <f t="shared" si="81"/>
        <v>345180.80000000005</v>
      </c>
      <c r="AQ49" s="31" t="s">
        <v>171</v>
      </c>
      <c r="AS49" s="5"/>
    </row>
    <row r="50" spans="1:46" x14ac:dyDescent="0.3">
      <c r="A50" s="81"/>
      <c r="B50" s="82" t="s">
        <v>21</v>
      </c>
      <c r="C50" s="83"/>
      <c r="D50" s="50"/>
      <c r="E50" s="50"/>
      <c r="F50" s="50"/>
      <c r="G50" s="50"/>
      <c r="H50" s="53"/>
      <c r="I50" s="50"/>
      <c r="J50" s="53"/>
      <c r="K50" s="50"/>
      <c r="L50" s="50"/>
      <c r="M50" s="50"/>
      <c r="N50" s="50"/>
      <c r="O50" s="51">
        <v>77242.100000000006</v>
      </c>
      <c r="P50" s="50">
        <f t="shared" si="79"/>
        <v>77242.100000000006</v>
      </c>
      <c r="Q50" s="50"/>
      <c r="R50" s="50"/>
      <c r="S50" s="50"/>
      <c r="T50" s="50"/>
      <c r="U50" s="53"/>
      <c r="V50" s="50"/>
      <c r="W50" s="53"/>
      <c r="X50" s="50"/>
      <c r="Y50" s="50"/>
      <c r="Z50" s="50"/>
      <c r="AA50" s="50"/>
      <c r="AB50" s="51">
        <v>500584.6</v>
      </c>
      <c r="AC50" s="50">
        <f t="shared" si="80"/>
        <v>500584.6</v>
      </c>
      <c r="AD50" s="50"/>
      <c r="AE50" s="50"/>
      <c r="AF50" s="52"/>
      <c r="AG50" s="50"/>
      <c r="AH50" s="54"/>
      <c r="AI50" s="50"/>
      <c r="AJ50" s="54"/>
      <c r="AK50" s="50"/>
      <c r="AL50" s="52"/>
      <c r="AM50" s="50"/>
      <c r="AN50" s="52"/>
      <c r="AO50" s="51"/>
      <c r="AP50" s="52">
        <f t="shared" si="81"/>
        <v>0</v>
      </c>
      <c r="AQ50" s="31"/>
      <c r="AS50" s="5"/>
    </row>
    <row r="51" spans="1:46" ht="56.25" x14ac:dyDescent="0.3">
      <c r="A51" s="105" t="s">
        <v>139</v>
      </c>
      <c r="B51" s="102" t="s">
        <v>126</v>
      </c>
      <c r="C51" s="84" t="s">
        <v>31</v>
      </c>
      <c r="D51" s="50">
        <v>37249.1</v>
      </c>
      <c r="E51" s="50"/>
      <c r="F51" s="50">
        <f t="shared" si="1"/>
        <v>37249.1</v>
      </c>
      <c r="G51" s="50"/>
      <c r="H51" s="53">
        <f t="shared" si="64"/>
        <v>37249.1</v>
      </c>
      <c r="I51" s="50"/>
      <c r="J51" s="53">
        <f t="shared" si="65"/>
        <v>37249.1</v>
      </c>
      <c r="K51" s="50"/>
      <c r="L51" s="50">
        <f t="shared" si="66"/>
        <v>37249.1</v>
      </c>
      <c r="M51" s="50"/>
      <c r="N51" s="50">
        <f t="shared" si="67"/>
        <v>37249.1</v>
      </c>
      <c r="O51" s="51"/>
      <c r="P51" s="50">
        <f t="shared" si="79"/>
        <v>37249.1</v>
      </c>
      <c r="Q51" s="50">
        <v>157804</v>
      </c>
      <c r="R51" s="50"/>
      <c r="S51" s="50">
        <f t="shared" si="4"/>
        <v>157804</v>
      </c>
      <c r="T51" s="50"/>
      <c r="U51" s="53">
        <f t="shared" si="69"/>
        <v>157804</v>
      </c>
      <c r="V51" s="50"/>
      <c r="W51" s="53">
        <f t="shared" si="70"/>
        <v>157804</v>
      </c>
      <c r="X51" s="50"/>
      <c r="Y51" s="50">
        <f t="shared" si="71"/>
        <v>157804</v>
      </c>
      <c r="Z51" s="50"/>
      <c r="AA51" s="50">
        <f t="shared" si="72"/>
        <v>157804</v>
      </c>
      <c r="AB51" s="51"/>
      <c r="AC51" s="50">
        <f t="shared" si="80"/>
        <v>157804</v>
      </c>
      <c r="AD51" s="50">
        <v>0</v>
      </c>
      <c r="AE51" s="50"/>
      <c r="AF51" s="52">
        <f t="shared" si="7"/>
        <v>0</v>
      </c>
      <c r="AG51" s="50"/>
      <c r="AH51" s="54">
        <f t="shared" si="74"/>
        <v>0</v>
      </c>
      <c r="AI51" s="50"/>
      <c r="AJ51" s="54">
        <f t="shared" si="75"/>
        <v>0</v>
      </c>
      <c r="AK51" s="50"/>
      <c r="AL51" s="52">
        <f t="shared" si="76"/>
        <v>0</v>
      </c>
      <c r="AM51" s="50"/>
      <c r="AN51" s="52">
        <f t="shared" si="77"/>
        <v>0</v>
      </c>
      <c r="AO51" s="51"/>
      <c r="AP51" s="52">
        <f t="shared" si="81"/>
        <v>0</v>
      </c>
      <c r="AQ51" s="31" t="s">
        <v>168</v>
      </c>
      <c r="AS51" s="5"/>
    </row>
    <row r="52" spans="1:46" ht="47.25" customHeight="1" x14ac:dyDescent="0.3">
      <c r="A52" s="106"/>
      <c r="B52" s="103"/>
      <c r="C52" s="84" t="s">
        <v>127</v>
      </c>
      <c r="D52" s="50">
        <v>0</v>
      </c>
      <c r="E52" s="50"/>
      <c r="F52" s="50">
        <f t="shared" si="1"/>
        <v>0</v>
      </c>
      <c r="G52" s="50"/>
      <c r="H52" s="53">
        <f t="shared" si="64"/>
        <v>0</v>
      </c>
      <c r="I52" s="50"/>
      <c r="J52" s="53">
        <f t="shared" si="65"/>
        <v>0</v>
      </c>
      <c r="K52" s="50"/>
      <c r="L52" s="50">
        <f t="shared" si="66"/>
        <v>0</v>
      </c>
      <c r="M52" s="50"/>
      <c r="N52" s="50">
        <f t="shared" si="67"/>
        <v>0</v>
      </c>
      <c r="O52" s="51"/>
      <c r="P52" s="50">
        <f t="shared" si="79"/>
        <v>0</v>
      </c>
      <c r="Q52" s="50">
        <v>1534.9</v>
      </c>
      <c r="R52" s="50"/>
      <c r="S52" s="50">
        <f t="shared" si="4"/>
        <v>1534.9</v>
      </c>
      <c r="T52" s="50"/>
      <c r="U52" s="53">
        <f t="shared" si="69"/>
        <v>1534.9</v>
      </c>
      <c r="V52" s="50"/>
      <c r="W52" s="53">
        <f t="shared" si="70"/>
        <v>1534.9</v>
      </c>
      <c r="X52" s="50"/>
      <c r="Y52" s="50">
        <f t="shared" si="71"/>
        <v>1534.9</v>
      </c>
      <c r="Z52" s="50"/>
      <c r="AA52" s="50">
        <f t="shared" si="72"/>
        <v>1534.9</v>
      </c>
      <c r="AB52" s="51"/>
      <c r="AC52" s="50">
        <f t="shared" si="80"/>
        <v>1534.9</v>
      </c>
      <c r="AD52" s="50">
        <v>0</v>
      </c>
      <c r="AE52" s="50"/>
      <c r="AF52" s="52">
        <f t="shared" si="7"/>
        <v>0</v>
      </c>
      <c r="AG52" s="50"/>
      <c r="AH52" s="54">
        <f t="shared" si="74"/>
        <v>0</v>
      </c>
      <c r="AI52" s="50"/>
      <c r="AJ52" s="54">
        <f t="shared" si="75"/>
        <v>0</v>
      </c>
      <c r="AK52" s="50"/>
      <c r="AL52" s="52">
        <f t="shared" si="76"/>
        <v>0</v>
      </c>
      <c r="AM52" s="50"/>
      <c r="AN52" s="52">
        <f t="shared" si="77"/>
        <v>0</v>
      </c>
      <c r="AO52" s="51"/>
      <c r="AP52" s="52">
        <f t="shared" si="81"/>
        <v>0</v>
      </c>
      <c r="AQ52" s="31" t="s">
        <v>168</v>
      </c>
      <c r="AS52" s="5"/>
    </row>
    <row r="53" spans="1:46" ht="56.25" x14ac:dyDescent="0.3">
      <c r="A53" s="105" t="s">
        <v>140</v>
      </c>
      <c r="B53" s="102" t="s">
        <v>128</v>
      </c>
      <c r="C53" s="83" t="s">
        <v>31</v>
      </c>
      <c r="D53" s="50">
        <v>41326.5</v>
      </c>
      <c r="E53" s="50"/>
      <c r="F53" s="50">
        <f t="shared" si="1"/>
        <v>41326.5</v>
      </c>
      <c r="G53" s="50"/>
      <c r="H53" s="53">
        <f t="shared" si="64"/>
        <v>41326.5</v>
      </c>
      <c r="I53" s="50"/>
      <c r="J53" s="53">
        <f t="shared" si="65"/>
        <v>41326.5</v>
      </c>
      <c r="K53" s="50"/>
      <c r="L53" s="50">
        <f t="shared" si="66"/>
        <v>41326.5</v>
      </c>
      <c r="M53" s="50"/>
      <c r="N53" s="50">
        <f t="shared" si="67"/>
        <v>41326.5</v>
      </c>
      <c r="O53" s="51"/>
      <c r="P53" s="50">
        <f t="shared" si="79"/>
        <v>41326.5</v>
      </c>
      <c r="Q53" s="50">
        <v>122993.8</v>
      </c>
      <c r="R53" s="50"/>
      <c r="S53" s="50">
        <f t="shared" si="4"/>
        <v>122993.8</v>
      </c>
      <c r="T53" s="50"/>
      <c r="U53" s="53">
        <f t="shared" si="69"/>
        <v>122993.8</v>
      </c>
      <c r="V53" s="50"/>
      <c r="W53" s="53">
        <f t="shared" si="70"/>
        <v>122993.8</v>
      </c>
      <c r="X53" s="50"/>
      <c r="Y53" s="50">
        <f t="shared" si="71"/>
        <v>122993.8</v>
      </c>
      <c r="Z53" s="50"/>
      <c r="AA53" s="50">
        <f t="shared" si="72"/>
        <v>122993.8</v>
      </c>
      <c r="AB53" s="51"/>
      <c r="AC53" s="50">
        <f t="shared" si="80"/>
        <v>122993.8</v>
      </c>
      <c r="AD53" s="50">
        <v>0</v>
      </c>
      <c r="AE53" s="50"/>
      <c r="AF53" s="52">
        <f t="shared" si="7"/>
        <v>0</v>
      </c>
      <c r="AG53" s="50"/>
      <c r="AH53" s="54">
        <f t="shared" si="74"/>
        <v>0</v>
      </c>
      <c r="AI53" s="50"/>
      <c r="AJ53" s="54">
        <f t="shared" si="75"/>
        <v>0</v>
      </c>
      <c r="AK53" s="50"/>
      <c r="AL53" s="52">
        <f t="shared" si="76"/>
        <v>0</v>
      </c>
      <c r="AM53" s="50"/>
      <c r="AN53" s="52">
        <f t="shared" si="77"/>
        <v>0</v>
      </c>
      <c r="AO53" s="51"/>
      <c r="AP53" s="52">
        <f t="shared" si="81"/>
        <v>0</v>
      </c>
      <c r="AQ53" s="31" t="s">
        <v>169</v>
      </c>
      <c r="AS53" s="5"/>
    </row>
    <row r="54" spans="1:46" ht="37.5" x14ac:dyDescent="0.3">
      <c r="A54" s="106"/>
      <c r="B54" s="103"/>
      <c r="C54" s="83" t="s">
        <v>127</v>
      </c>
      <c r="D54" s="50">
        <v>0</v>
      </c>
      <c r="E54" s="50"/>
      <c r="F54" s="50">
        <f t="shared" si="1"/>
        <v>0</v>
      </c>
      <c r="G54" s="50"/>
      <c r="H54" s="53">
        <f t="shared" si="64"/>
        <v>0</v>
      </c>
      <c r="I54" s="50"/>
      <c r="J54" s="53">
        <f t="shared" si="65"/>
        <v>0</v>
      </c>
      <c r="K54" s="50"/>
      <c r="L54" s="50">
        <f t="shared" si="66"/>
        <v>0</v>
      </c>
      <c r="M54" s="50"/>
      <c r="N54" s="50">
        <f t="shared" si="67"/>
        <v>0</v>
      </c>
      <c r="O54" s="51"/>
      <c r="P54" s="50">
        <f t="shared" si="79"/>
        <v>0</v>
      </c>
      <c r="Q54" s="50">
        <v>377.3</v>
      </c>
      <c r="R54" s="50"/>
      <c r="S54" s="50">
        <f t="shared" si="4"/>
        <v>377.3</v>
      </c>
      <c r="T54" s="50"/>
      <c r="U54" s="53">
        <f t="shared" si="69"/>
        <v>377.3</v>
      </c>
      <c r="V54" s="50"/>
      <c r="W54" s="53">
        <f t="shared" si="70"/>
        <v>377.3</v>
      </c>
      <c r="X54" s="50"/>
      <c r="Y54" s="50">
        <f t="shared" si="71"/>
        <v>377.3</v>
      </c>
      <c r="Z54" s="50"/>
      <c r="AA54" s="50">
        <f t="shared" si="72"/>
        <v>377.3</v>
      </c>
      <c r="AB54" s="51"/>
      <c r="AC54" s="50">
        <f t="shared" si="80"/>
        <v>377.3</v>
      </c>
      <c r="AD54" s="50">
        <v>0</v>
      </c>
      <c r="AE54" s="50"/>
      <c r="AF54" s="52">
        <f t="shared" si="7"/>
        <v>0</v>
      </c>
      <c r="AG54" s="50"/>
      <c r="AH54" s="54">
        <f t="shared" si="74"/>
        <v>0</v>
      </c>
      <c r="AI54" s="50"/>
      <c r="AJ54" s="54">
        <f t="shared" si="75"/>
        <v>0</v>
      </c>
      <c r="AK54" s="50"/>
      <c r="AL54" s="52">
        <f t="shared" si="76"/>
        <v>0</v>
      </c>
      <c r="AM54" s="50"/>
      <c r="AN54" s="52">
        <f t="shared" si="77"/>
        <v>0</v>
      </c>
      <c r="AO54" s="51"/>
      <c r="AP54" s="52">
        <f t="shared" si="81"/>
        <v>0</v>
      </c>
      <c r="AQ54" s="31" t="s">
        <v>169</v>
      </c>
      <c r="AS54" s="5"/>
    </row>
    <row r="55" spans="1:46" ht="56.25" x14ac:dyDescent="0.3">
      <c r="A55" s="105" t="s">
        <v>141</v>
      </c>
      <c r="B55" s="102" t="s">
        <v>129</v>
      </c>
      <c r="C55" s="83" t="s">
        <v>31</v>
      </c>
      <c r="D55" s="50">
        <v>0</v>
      </c>
      <c r="E55" s="50"/>
      <c r="F55" s="50">
        <f t="shared" si="1"/>
        <v>0</v>
      </c>
      <c r="G55" s="50"/>
      <c r="H55" s="53">
        <f t="shared" si="64"/>
        <v>0</v>
      </c>
      <c r="I55" s="50"/>
      <c r="J55" s="53">
        <f t="shared" si="65"/>
        <v>0</v>
      </c>
      <c r="K55" s="50"/>
      <c r="L55" s="50">
        <f t="shared" si="66"/>
        <v>0</v>
      </c>
      <c r="M55" s="50"/>
      <c r="N55" s="50">
        <f t="shared" si="67"/>
        <v>0</v>
      </c>
      <c r="O55" s="51"/>
      <c r="P55" s="50">
        <f t="shared" si="79"/>
        <v>0</v>
      </c>
      <c r="Q55" s="50">
        <v>53552.5</v>
      </c>
      <c r="R55" s="50"/>
      <c r="S55" s="50">
        <f t="shared" si="4"/>
        <v>53552.5</v>
      </c>
      <c r="T55" s="50"/>
      <c r="U55" s="53">
        <f t="shared" si="69"/>
        <v>53552.5</v>
      </c>
      <c r="V55" s="50"/>
      <c r="W55" s="53">
        <f t="shared" si="70"/>
        <v>53552.5</v>
      </c>
      <c r="X55" s="50"/>
      <c r="Y55" s="50">
        <f t="shared" si="71"/>
        <v>53552.5</v>
      </c>
      <c r="Z55" s="50"/>
      <c r="AA55" s="50">
        <f t="shared" si="72"/>
        <v>53552.5</v>
      </c>
      <c r="AB55" s="51"/>
      <c r="AC55" s="50">
        <f t="shared" si="80"/>
        <v>53552.5</v>
      </c>
      <c r="AD55" s="50">
        <v>51507.3</v>
      </c>
      <c r="AE55" s="50"/>
      <c r="AF55" s="52">
        <f t="shared" si="7"/>
        <v>51507.3</v>
      </c>
      <c r="AG55" s="50"/>
      <c r="AH55" s="54">
        <f t="shared" si="74"/>
        <v>51507.3</v>
      </c>
      <c r="AI55" s="50"/>
      <c r="AJ55" s="54">
        <f t="shared" si="75"/>
        <v>51507.3</v>
      </c>
      <c r="AK55" s="50"/>
      <c r="AL55" s="52">
        <f t="shared" si="76"/>
        <v>51507.3</v>
      </c>
      <c r="AM55" s="50"/>
      <c r="AN55" s="52">
        <f t="shared" si="77"/>
        <v>51507.3</v>
      </c>
      <c r="AO55" s="51"/>
      <c r="AP55" s="52">
        <f t="shared" si="81"/>
        <v>51507.3</v>
      </c>
      <c r="AQ55" s="31" t="s">
        <v>170</v>
      </c>
      <c r="AS55" s="5"/>
    </row>
    <row r="56" spans="1:46" ht="37.5" x14ac:dyDescent="0.3">
      <c r="A56" s="106"/>
      <c r="B56" s="103"/>
      <c r="C56" s="83" t="s">
        <v>127</v>
      </c>
      <c r="D56" s="50">
        <v>0</v>
      </c>
      <c r="E56" s="50"/>
      <c r="F56" s="50">
        <f t="shared" si="1"/>
        <v>0</v>
      </c>
      <c r="G56" s="50"/>
      <c r="H56" s="53">
        <f t="shared" si="64"/>
        <v>0</v>
      </c>
      <c r="I56" s="50"/>
      <c r="J56" s="53">
        <f t="shared" si="65"/>
        <v>0</v>
      </c>
      <c r="K56" s="50"/>
      <c r="L56" s="50">
        <f t="shared" si="66"/>
        <v>0</v>
      </c>
      <c r="M56" s="50"/>
      <c r="N56" s="50">
        <f t="shared" si="67"/>
        <v>0</v>
      </c>
      <c r="O56" s="51"/>
      <c r="P56" s="50">
        <f t="shared" si="79"/>
        <v>0</v>
      </c>
      <c r="Q56" s="50">
        <v>0</v>
      </c>
      <c r="R56" s="50"/>
      <c r="S56" s="50">
        <f t="shared" si="4"/>
        <v>0</v>
      </c>
      <c r="T56" s="50"/>
      <c r="U56" s="53">
        <f t="shared" si="69"/>
        <v>0</v>
      </c>
      <c r="V56" s="50"/>
      <c r="W56" s="53">
        <f t="shared" si="70"/>
        <v>0</v>
      </c>
      <c r="X56" s="50"/>
      <c r="Y56" s="50">
        <f t="shared" si="71"/>
        <v>0</v>
      </c>
      <c r="Z56" s="50"/>
      <c r="AA56" s="50">
        <f t="shared" si="72"/>
        <v>0</v>
      </c>
      <c r="AB56" s="51"/>
      <c r="AC56" s="50">
        <f t="shared" si="80"/>
        <v>0</v>
      </c>
      <c r="AD56" s="50">
        <v>1410.5</v>
      </c>
      <c r="AE56" s="50"/>
      <c r="AF56" s="52">
        <f t="shared" si="7"/>
        <v>1410.5</v>
      </c>
      <c r="AG56" s="50"/>
      <c r="AH56" s="54">
        <f t="shared" si="74"/>
        <v>1410.5</v>
      </c>
      <c r="AI56" s="50"/>
      <c r="AJ56" s="54">
        <f t="shared" si="75"/>
        <v>1410.5</v>
      </c>
      <c r="AK56" s="50"/>
      <c r="AL56" s="52">
        <f t="shared" si="76"/>
        <v>1410.5</v>
      </c>
      <c r="AM56" s="50"/>
      <c r="AN56" s="52">
        <f t="shared" si="77"/>
        <v>1410.5</v>
      </c>
      <c r="AO56" s="51"/>
      <c r="AP56" s="52">
        <f t="shared" si="81"/>
        <v>1410.5</v>
      </c>
      <c r="AQ56" s="31" t="s">
        <v>170</v>
      </c>
      <c r="AS56" s="5"/>
    </row>
    <row r="57" spans="1:46" ht="57" customHeight="1" x14ac:dyDescent="0.3">
      <c r="A57" s="1" t="s">
        <v>142</v>
      </c>
      <c r="B57" s="83" t="s">
        <v>238</v>
      </c>
      <c r="C57" s="83" t="s">
        <v>31</v>
      </c>
      <c r="D57" s="50"/>
      <c r="E57" s="50"/>
      <c r="F57" s="50"/>
      <c r="G57" s="50">
        <v>421.67099999999999</v>
      </c>
      <c r="H57" s="53">
        <f t="shared" si="64"/>
        <v>421.67099999999999</v>
      </c>
      <c r="I57" s="50"/>
      <c r="J57" s="53">
        <f t="shared" si="65"/>
        <v>421.67099999999999</v>
      </c>
      <c r="K57" s="50"/>
      <c r="L57" s="50">
        <f t="shared" si="66"/>
        <v>421.67099999999999</v>
      </c>
      <c r="M57" s="50"/>
      <c r="N57" s="50">
        <f t="shared" si="67"/>
        <v>421.67099999999999</v>
      </c>
      <c r="O57" s="51"/>
      <c r="P57" s="50">
        <f t="shared" si="79"/>
        <v>421.67099999999999</v>
      </c>
      <c r="Q57" s="50"/>
      <c r="R57" s="50"/>
      <c r="S57" s="50"/>
      <c r="T57" s="50"/>
      <c r="U57" s="53">
        <f t="shared" si="69"/>
        <v>0</v>
      </c>
      <c r="V57" s="50"/>
      <c r="W57" s="53">
        <f t="shared" si="70"/>
        <v>0</v>
      </c>
      <c r="X57" s="50"/>
      <c r="Y57" s="50">
        <f t="shared" si="71"/>
        <v>0</v>
      </c>
      <c r="Z57" s="50"/>
      <c r="AA57" s="50">
        <f t="shared" si="72"/>
        <v>0</v>
      </c>
      <c r="AB57" s="51"/>
      <c r="AC57" s="50">
        <f t="shared" si="80"/>
        <v>0</v>
      </c>
      <c r="AD57" s="50"/>
      <c r="AE57" s="50"/>
      <c r="AF57" s="52"/>
      <c r="AG57" s="50"/>
      <c r="AH57" s="54">
        <f t="shared" si="74"/>
        <v>0</v>
      </c>
      <c r="AI57" s="50"/>
      <c r="AJ57" s="54">
        <f t="shared" si="75"/>
        <v>0</v>
      </c>
      <c r="AK57" s="50"/>
      <c r="AL57" s="52">
        <f t="shared" si="76"/>
        <v>0</v>
      </c>
      <c r="AM57" s="50"/>
      <c r="AN57" s="52">
        <f t="shared" si="77"/>
        <v>0</v>
      </c>
      <c r="AO57" s="51"/>
      <c r="AP57" s="52">
        <f t="shared" si="81"/>
        <v>0</v>
      </c>
      <c r="AQ57" s="31" t="s">
        <v>239</v>
      </c>
      <c r="AS57" s="5"/>
    </row>
    <row r="58" spans="1:46" ht="57" hidden="1" customHeight="1" x14ac:dyDescent="0.3">
      <c r="A58" s="1" t="s">
        <v>143</v>
      </c>
      <c r="B58" s="74" t="s">
        <v>252</v>
      </c>
      <c r="C58" s="75" t="s">
        <v>31</v>
      </c>
      <c r="D58" s="50"/>
      <c r="E58" s="50"/>
      <c r="F58" s="50"/>
      <c r="G58" s="50"/>
      <c r="H58" s="53"/>
      <c r="I58" s="50"/>
      <c r="J58" s="53"/>
      <c r="K58" s="50"/>
      <c r="L58" s="50"/>
      <c r="M58" s="50">
        <f>M60+M61</f>
        <v>0</v>
      </c>
      <c r="N58" s="50">
        <f t="shared" si="67"/>
        <v>0</v>
      </c>
      <c r="O58" s="51"/>
      <c r="P58" s="50">
        <f t="shared" si="79"/>
        <v>0</v>
      </c>
      <c r="Q58" s="50"/>
      <c r="R58" s="50"/>
      <c r="S58" s="50"/>
      <c r="T58" s="50"/>
      <c r="U58" s="53"/>
      <c r="V58" s="50"/>
      <c r="W58" s="53"/>
      <c r="X58" s="50"/>
      <c r="Y58" s="50"/>
      <c r="Z58" s="50">
        <f>Z60+Z61</f>
        <v>0</v>
      </c>
      <c r="AA58" s="50">
        <f t="shared" si="72"/>
        <v>0</v>
      </c>
      <c r="AB58" s="51"/>
      <c r="AC58" s="50">
        <f t="shared" si="80"/>
        <v>0</v>
      </c>
      <c r="AD58" s="50"/>
      <c r="AE58" s="50"/>
      <c r="AF58" s="52"/>
      <c r="AG58" s="50"/>
      <c r="AH58" s="54"/>
      <c r="AI58" s="50"/>
      <c r="AJ58" s="54"/>
      <c r="AK58" s="50"/>
      <c r="AL58" s="52"/>
      <c r="AM58" s="50">
        <f>AM60+AM61</f>
        <v>0</v>
      </c>
      <c r="AN58" s="52">
        <f t="shared" si="77"/>
        <v>0</v>
      </c>
      <c r="AO58" s="51"/>
      <c r="AP58" s="52">
        <f t="shared" si="81"/>
        <v>0</v>
      </c>
      <c r="AQ58" s="31"/>
      <c r="AR58" s="18" t="s">
        <v>28</v>
      </c>
      <c r="AS58" s="5"/>
      <c r="AT58" s="32"/>
    </row>
    <row r="59" spans="1:46" hidden="1" x14ac:dyDescent="0.3">
      <c r="A59" s="1"/>
      <c r="B59" s="74" t="s">
        <v>120</v>
      </c>
      <c r="C59" s="75"/>
      <c r="D59" s="50"/>
      <c r="E59" s="50"/>
      <c r="F59" s="50"/>
      <c r="G59" s="50"/>
      <c r="H59" s="53"/>
      <c r="I59" s="50"/>
      <c r="J59" s="53"/>
      <c r="K59" s="50"/>
      <c r="L59" s="50"/>
      <c r="M59" s="50"/>
      <c r="N59" s="50"/>
      <c r="O59" s="51"/>
      <c r="P59" s="50"/>
      <c r="Q59" s="50"/>
      <c r="R59" s="50"/>
      <c r="S59" s="50"/>
      <c r="T59" s="50"/>
      <c r="U59" s="53"/>
      <c r="V59" s="50"/>
      <c r="W59" s="53"/>
      <c r="X59" s="50"/>
      <c r="Y59" s="50"/>
      <c r="Z59" s="50"/>
      <c r="AA59" s="50"/>
      <c r="AB59" s="51"/>
      <c r="AC59" s="50"/>
      <c r="AD59" s="50"/>
      <c r="AE59" s="50"/>
      <c r="AF59" s="52"/>
      <c r="AG59" s="50"/>
      <c r="AH59" s="54"/>
      <c r="AI59" s="50"/>
      <c r="AJ59" s="54"/>
      <c r="AK59" s="50"/>
      <c r="AL59" s="52"/>
      <c r="AM59" s="50"/>
      <c r="AN59" s="52"/>
      <c r="AO59" s="51"/>
      <c r="AP59" s="52"/>
      <c r="AQ59" s="31"/>
      <c r="AR59" s="18" t="s">
        <v>28</v>
      </c>
      <c r="AS59" s="5"/>
      <c r="AT59" s="32"/>
    </row>
    <row r="60" spans="1:46" hidden="1" x14ac:dyDescent="0.3">
      <c r="A60" s="1"/>
      <c r="B60" s="37" t="s">
        <v>6</v>
      </c>
      <c r="C60" s="75"/>
      <c r="D60" s="50"/>
      <c r="E60" s="50"/>
      <c r="F60" s="50"/>
      <c r="G60" s="50"/>
      <c r="H60" s="53"/>
      <c r="I60" s="50"/>
      <c r="J60" s="53"/>
      <c r="K60" s="50"/>
      <c r="L60" s="50"/>
      <c r="M60" s="50"/>
      <c r="N60" s="50">
        <f t="shared" si="67"/>
        <v>0</v>
      </c>
      <c r="O60" s="51"/>
      <c r="P60" s="50">
        <f t="shared" ref="P60:P62" si="82">N60+O60</f>
        <v>0</v>
      </c>
      <c r="Q60" s="50"/>
      <c r="R60" s="50"/>
      <c r="S60" s="50"/>
      <c r="T60" s="50"/>
      <c r="U60" s="53"/>
      <c r="V60" s="50"/>
      <c r="W60" s="53"/>
      <c r="X60" s="50"/>
      <c r="Y60" s="50"/>
      <c r="Z60" s="50"/>
      <c r="AA60" s="50">
        <f t="shared" si="72"/>
        <v>0</v>
      </c>
      <c r="AB60" s="51"/>
      <c r="AC60" s="50">
        <f t="shared" ref="AC60:AC62" si="83">AA60+AB60</f>
        <v>0</v>
      </c>
      <c r="AD60" s="50"/>
      <c r="AE60" s="50"/>
      <c r="AF60" s="52"/>
      <c r="AG60" s="50"/>
      <c r="AH60" s="54"/>
      <c r="AI60" s="50"/>
      <c r="AJ60" s="54"/>
      <c r="AK60" s="50"/>
      <c r="AL60" s="52"/>
      <c r="AM60" s="50"/>
      <c r="AN60" s="52">
        <f t="shared" si="77"/>
        <v>0</v>
      </c>
      <c r="AO60" s="51"/>
      <c r="AP60" s="52">
        <f t="shared" ref="AP60:AP62" si="84">AN60+AO60</f>
        <v>0</v>
      </c>
      <c r="AQ60" s="31" t="s">
        <v>253</v>
      </c>
      <c r="AR60" s="18" t="s">
        <v>28</v>
      </c>
      <c r="AS60" s="5"/>
      <c r="AT60" s="32"/>
    </row>
    <row r="61" spans="1:46" hidden="1" x14ac:dyDescent="0.3">
      <c r="A61" s="1"/>
      <c r="B61" s="74" t="s">
        <v>11</v>
      </c>
      <c r="C61" s="75"/>
      <c r="D61" s="50"/>
      <c r="E61" s="50"/>
      <c r="F61" s="50"/>
      <c r="G61" s="50"/>
      <c r="H61" s="53"/>
      <c r="I61" s="50"/>
      <c r="J61" s="53"/>
      <c r="K61" s="50"/>
      <c r="L61" s="50"/>
      <c r="M61" s="50"/>
      <c r="N61" s="50">
        <f t="shared" si="67"/>
        <v>0</v>
      </c>
      <c r="O61" s="51"/>
      <c r="P61" s="50">
        <f t="shared" si="82"/>
        <v>0</v>
      </c>
      <c r="Q61" s="50"/>
      <c r="R61" s="50"/>
      <c r="S61" s="50"/>
      <c r="T61" s="50"/>
      <c r="U61" s="53"/>
      <c r="V61" s="50"/>
      <c r="W61" s="53"/>
      <c r="X61" s="50"/>
      <c r="Y61" s="50"/>
      <c r="Z61" s="50"/>
      <c r="AA61" s="50">
        <f t="shared" si="72"/>
        <v>0</v>
      </c>
      <c r="AB61" s="51"/>
      <c r="AC61" s="50">
        <f t="shared" si="83"/>
        <v>0</v>
      </c>
      <c r="AD61" s="50"/>
      <c r="AE61" s="50"/>
      <c r="AF61" s="52"/>
      <c r="AG61" s="50"/>
      <c r="AH61" s="54"/>
      <c r="AI61" s="50"/>
      <c r="AJ61" s="54"/>
      <c r="AK61" s="50"/>
      <c r="AL61" s="52"/>
      <c r="AM61" s="50"/>
      <c r="AN61" s="52">
        <f t="shared" si="77"/>
        <v>0</v>
      </c>
      <c r="AO61" s="51"/>
      <c r="AP61" s="52">
        <f t="shared" si="84"/>
        <v>0</v>
      </c>
      <c r="AQ61" s="31" t="s">
        <v>261</v>
      </c>
      <c r="AR61" s="18" t="s">
        <v>28</v>
      </c>
      <c r="AS61" s="5"/>
      <c r="AT61" s="32"/>
    </row>
    <row r="62" spans="1:46" x14ac:dyDescent="0.3">
      <c r="A62" s="1"/>
      <c r="B62" s="82" t="s">
        <v>19</v>
      </c>
      <c r="C62" s="84"/>
      <c r="D62" s="46">
        <f>D82+D87+D90+D93+D97+D100+D103+D68+D69+D70+D71+D76+D77+D78+D79+D80+D81</f>
        <v>3147673.3999999994</v>
      </c>
      <c r="E62" s="46">
        <f>E82+E87+E90+E93+E97+E100+E103+E68+E69+E70+E71+E76+E77+E78+E79+E80+E81</f>
        <v>111081.14199999999</v>
      </c>
      <c r="F62" s="46">
        <f t="shared" si="1"/>
        <v>3258754.5419999994</v>
      </c>
      <c r="G62" s="46">
        <f>G82+G87+G90+G93+G97+G100+G103+G68+G69+G70+G71+G76+G77+G78+G79+G80+G81+G106</f>
        <v>237544.79</v>
      </c>
      <c r="H62" s="46">
        <f t="shared" si="64"/>
        <v>3496299.3319999995</v>
      </c>
      <c r="I62" s="46">
        <f>I82+I87+I90+I93+I97+I100+I103+I68+I69+I70+I71+I76+I77+I78+I79+I80+I81+I106</f>
        <v>3013.248</v>
      </c>
      <c r="J62" s="46">
        <f t="shared" si="65"/>
        <v>3499312.5799999996</v>
      </c>
      <c r="K62" s="46">
        <f>K82+K87+K90+K93+K97+K100+K103+K68+K69+K70+K71+K76+K77+K78+K79+K80+K81+K106</f>
        <v>124060.12599999999</v>
      </c>
      <c r="L62" s="46">
        <f t="shared" si="66"/>
        <v>3623372.7059999998</v>
      </c>
      <c r="M62" s="50">
        <f>M82+M87+M90+M93+M97+M100+M103+M68+M69+M70+M71+M76+M77+M78+M79+M80+M81+M106</f>
        <v>6186.5230000000001</v>
      </c>
      <c r="N62" s="46">
        <f t="shared" si="67"/>
        <v>3629559.2289999998</v>
      </c>
      <c r="O62" s="46">
        <f>O82+O87+O90+O93+O97+O100+O103+O68+O69+O70+O71+O76+O77+O78+O79+O80+O81+O106</f>
        <v>66819.120999999999</v>
      </c>
      <c r="P62" s="50">
        <f t="shared" si="82"/>
        <v>3696378.3499999996</v>
      </c>
      <c r="Q62" s="46">
        <f>Q82+Q87+Q90+Q93+Q97+Q100+Q103+Q68+Q69+Q70+Q71+Q76+Q77+Q78+Q79+Q80+Q81</f>
        <v>1770047.7999999998</v>
      </c>
      <c r="R62" s="46">
        <f>R82+R87+R90+R93+R97+R100+R103+R68+R69+R70+R71+R76+R77+R78+R79+R80+R81</f>
        <v>-12263.9</v>
      </c>
      <c r="S62" s="46">
        <f t="shared" si="4"/>
        <v>1757783.9</v>
      </c>
      <c r="T62" s="46">
        <f>T82+T87+T90+T93+T97+T100+T103+T68+T69+T70+T71+T76+T77+T78+T79+T80+T81+T106</f>
        <v>101540.185</v>
      </c>
      <c r="U62" s="46">
        <f t="shared" si="69"/>
        <v>1859324.085</v>
      </c>
      <c r="V62" s="46">
        <f>V82+V87+V90+V93+V97+V100+V103+V68+V69+V70+V71+V76+V77+V78+V79+V80+V81+V106</f>
        <v>-71.385000000000005</v>
      </c>
      <c r="W62" s="46">
        <f t="shared" si="70"/>
        <v>1859252.7</v>
      </c>
      <c r="X62" s="46">
        <f>X82+X87+X90+X93+X97+X100+X103+X68+X69+X70+X71+X76+X77+X78+X79+X80+X81+X106</f>
        <v>-80676.462</v>
      </c>
      <c r="Y62" s="46">
        <f t="shared" si="71"/>
        <v>1778576.2379999999</v>
      </c>
      <c r="Z62" s="50">
        <f>Z82+Z87+Z90+Z93+Z97+Z100+Z103+Z68+Z69+Z70+Z71+Z76+Z77+Z78+Z79+Z80+Z81+Z106</f>
        <v>0</v>
      </c>
      <c r="AA62" s="46">
        <f t="shared" si="72"/>
        <v>1778576.2379999999</v>
      </c>
      <c r="AB62" s="46">
        <f>AB82+AB87+AB90+AB93+AB97+AB100+AB103+AB68+AB69+AB70+AB71+AB76+AB77+AB78+AB79+AB80+AB81+AB106</f>
        <v>-31992.743000000002</v>
      </c>
      <c r="AC62" s="50">
        <f t="shared" si="83"/>
        <v>1746583.4949999999</v>
      </c>
      <c r="AD62" s="46">
        <f>AD82+AD87+AD90+AD93+AD97+AD100+AD103+AD68+AD69+AD70+AD71+AD76+AD77+AD78+AD79+AD80+AD81</f>
        <v>855868</v>
      </c>
      <c r="AE62" s="46">
        <f>AE82+AE87+AE90+AE93+AE97+AE100+AE103+AE68+AE69+AE70+AE71+AE76+AE77+AE78+AE79+AE80+AE81</f>
        <v>0</v>
      </c>
      <c r="AF62" s="47">
        <f t="shared" si="7"/>
        <v>855868</v>
      </c>
      <c r="AG62" s="46">
        <f>AG82+AG87+AG90+AG93+AG97+AG100+AG103+AG68+AG69+AG70+AG71+AG76+AG77+AG78+AG79+AG80+AG81+AG106</f>
        <v>0.10000000000218279</v>
      </c>
      <c r="AH62" s="47">
        <f t="shared" si="74"/>
        <v>855868.1</v>
      </c>
      <c r="AI62" s="46">
        <f>AI82+AI87+AI90+AI93+AI97+AI100+AI103+AI68+AI69+AI70+AI71+AI76+AI77+AI78+AI79+AI80+AI81+AI106</f>
        <v>0</v>
      </c>
      <c r="AJ62" s="47">
        <f t="shared" si="75"/>
        <v>855868.1</v>
      </c>
      <c r="AK62" s="46">
        <f>AK82+AK87+AK90+AK93+AK97+AK100+AK103+AK68+AK69+AK70+AK71+AK76+AK77+AK78+AK79+AK80+AK81+AK106</f>
        <v>0</v>
      </c>
      <c r="AL62" s="47">
        <f t="shared" si="76"/>
        <v>855868.1</v>
      </c>
      <c r="AM62" s="50">
        <f>AM82+AM87+AM90+AM93+AM97+AM100+AM103+AM68+AM69+AM70+AM71+AM76+AM77+AM78+AM79+AM80+AM81+AM106</f>
        <v>0</v>
      </c>
      <c r="AN62" s="47">
        <f t="shared" si="77"/>
        <v>855868.1</v>
      </c>
      <c r="AO62" s="46">
        <f>AO82+AO87+AO90+AO93+AO97+AO100+AO103+AO68+AO69+AO70+AO71+AO76+AO77+AO78+AO79+AO80+AO81+AO106</f>
        <v>0</v>
      </c>
      <c r="AP62" s="52">
        <f t="shared" si="84"/>
        <v>855868.1</v>
      </c>
      <c r="AQ62" s="24"/>
      <c r="AS62" s="5"/>
    </row>
    <row r="63" spans="1:46" x14ac:dyDescent="0.3">
      <c r="A63" s="1"/>
      <c r="B63" s="69" t="s">
        <v>5</v>
      </c>
      <c r="C63" s="84"/>
      <c r="D63" s="46"/>
      <c r="E63" s="46"/>
      <c r="F63" s="46"/>
      <c r="G63" s="46"/>
      <c r="H63" s="46"/>
      <c r="I63" s="46"/>
      <c r="J63" s="46"/>
      <c r="K63" s="46"/>
      <c r="L63" s="46"/>
      <c r="M63" s="50"/>
      <c r="N63" s="46"/>
      <c r="O63" s="46"/>
      <c r="P63" s="50"/>
      <c r="Q63" s="46"/>
      <c r="R63" s="46"/>
      <c r="S63" s="46"/>
      <c r="T63" s="46"/>
      <c r="U63" s="46"/>
      <c r="V63" s="46"/>
      <c r="W63" s="46"/>
      <c r="X63" s="46"/>
      <c r="Y63" s="46"/>
      <c r="Z63" s="50"/>
      <c r="AA63" s="46"/>
      <c r="AB63" s="46"/>
      <c r="AC63" s="50"/>
      <c r="AD63" s="46"/>
      <c r="AE63" s="46"/>
      <c r="AF63" s="46"/>
      <c r="AG63" s="46"/>
      <c r="AH63" s="46"/>
      <c r="AI63" s="46"/>
      <c r="AJ63" s="46"/>
      <c r="AK63" s="46"/>
      <c r="AL63" s="46"/>
      <c r="AM63" s="50"/>
      <c r="AN63" s="46"/>
      <c r="AO63" s="46"/>
      <c r="AP63" s="50"/>
      <c r="AQ63" s="24"/>
      <c r="AS63" s="5"/>
    </row>
    <row r="64" spans="1:46" s="13" customFormat="1" hidden="1" x14ac:dyDescent="0.3">
      <c r="A64" s="10"/>
      <c r="B64" s="14" t="s">
        <v>6</v>
      </c>
      <c r="C64" s="17"/>
      <c r="D64" s="46">
        <f>D84+D68+D69+D70+D71+D76+D77+D78+D79+D80+D81</f>
        <v>341274.1</v>
      </c>
      <c r="E64" s="46">
        <f>E84+E68+E69+E70+E71+E76+E77+E78+E79+E80+E81</f>
        <v>111081.14199999999</v>
      </c>
      <c r="F64" s="46">
        <f t="shared" si="1"/>
        <v>452355.24199999997</v>
      </c>
      <c r="G64" s="46">
        <f>G84+G68+G69+G70+G76+G77+G78+G79+G80+G81+G106+G73</f>
        <v>26916.989999999998</v>
      </c>
      <c r="H64" s="46">
        <f t="shared" ref="H64:H82" si="85">F64+G64</f>
        <v>479272.23199999996</v>
      </c>
      <c r="I64" s="46">
        <f>I84+I68+I69+I70+I76+I77+I78+I79+I80+I81+I106+I73</f>
        <v>3013.248</v>
      </c>
      <c r="J64" s="46">
        <f t="shared" ref="J64:J71" si="86">H64+I64</f>
        <v>482285.48</v>
      </c>
      <c r="K64" s="46">
        <f>K84+K68+K69+K70+K76+K77+K78+K79+K80+K81+K106+K73</f>
        <v>124060.12599999999</v>
      </c>
      <c r="L64" s="46">
        <f t="shared" ref="L64:L71" si="87">J64+K64</f>
        <v>606345.60599999991</v>
      </c>
      <c r="M64" s="50">
        <f>M84+M68+M69+M70+M76+M77+M78+M79+M80+M81+M106+M73</f>
        <v>6186.5230000000001</v>
      </c>
      <c r="N64" s="46">
        <f t="shared" ref="N64:N71" si="88">L64+M64</f>
        <v>612532.12899999996</v>
      </c>
      <c r="O64" s="46">
        <f>O84+O68+O69+O70+O76+O77+O78+O79+O80+O81+O106+O73</f>
        <v>66819.120999999999</v>
      </c>
      <c r="P64" s="46">
        <f t="shared" ref="P64:P71" si="89">N64+O64</f>
        <v>679351.25</v>
      </c>
      <c r="Q64" s="46">
        <f>Q84+Q68+Q69+Q70+Q71+Q76+Q77+Q78+Q79+Q80+Q81</f>
        <v>747887</v>
      </c>
      <c r="R64" s="46">
        <f>R84+R68+R69+R70+R71+R76+R77+R78+R79+R80+R81</f>
        <v>-12263.9</v>
      </c>
      <c r="S64" s="46">
        <f t="shared" si="4"/>
        <v>735623.1</v>
      </c>
      <c r="T64" s="46">
        <f>T84+T68+T69+T70+T76+T77+T78+T79+T80+T81+T106+T73</f>
        <v>30271.384999999998</v>
      </c>
      <c r="U64" s="46">
        <f t="shared" ref="U64:U71" si="90">S64+T64</f>
        <v>765894.48499999999</v>
      </c>
      <c r="V64" s="46">
        <f>V84+V68+V69+V70+V76+V77+V78+V79+V80+V81+V106+V73</f>
        <v>-71.385000000000005</v>
      </c>
      <c r="W64" s="46">
        <f t="shared" ref="W64:W71" si="91">U64+V64</f>
        <v>765823.1</v>
      </c>
      <c r="X64" s="46">
        <f>X84+X68+X69+X70+X76+X77+X78+X79+X80+X81+X106+X73</f>
        <v>-80676.462</v>
      </c>
      <c r="Y64" s="46">
        <f t="shared" ref="Y64:Y71" si="92">W64+X64</f>
        <v>685146.63800000004</v>
      </c>
      <c r="Z64" s="50">
        <f>Z84+Z68+Z69+Z70+Z76+Z77+Z78+Z79+Z80+Z81+Z106+Z73</f>
        <v>0</v>
      </c>
      <c r="AA64" s="46">
        <f t="shared" ref="AA64:AA71" si="93">Y64+Z64</f>
        <v>685146.63800000004</v>
      </c>
      <c r="AB64" s="46">
        <f>AB84+AB68+AB69+AB70+AB76+AB77+AB78+AB79+AB80+AB81+AB106+AB73</f>
        <v>-31992.742999999999</v>
      </c>
      <c r="AC64" s="46">
        <f t="shared" ref="AC64:AC71" si="94">AA64+AB64</f>
        <v>653153.89500000002</v>
      </c>
      <c r="AD64" s="46">
        <f>AD84+AD68+AD69+AD70+AD71+AD76+AD77+AD78+AD79+AD80+AD81</f>
        <v>597162.19999999995</v>
      </c>
      <c r="AE64" s="46">
        <f>AE84+AE68+AE69+AE70+AE71+AE76+AE77+AE78+AE79+AE80+AE81</f>
        <v>0</v>
      </c>
      <c r="AF64" s="47">
        <f t="shared" si="7"/>
        <v>597162.19999999995</v>
      </c>
      <c r="AG64" s="46">
        <f>AG84+AG68+AG69+AG70+AG76+AG77+AG78+AG79+AG80+AG81+AG106+AG73</f>
        <v>0</v>
      </c>
      <c r="AH64" s="47">
        <f t="shared" ref="AH64:AH71" si="95">AF64+AG64</f>
        <v>597162.19999999995</v>
      </c>
      <c r="AI64" s="46">
        <f>AI84+AI68+AI69+AI70+AI76+AI77+AI78+AI79+AI80+AI81+AI106+AI73</f>
        <v>0</v>
      </c>
      <c r="AJ64" s="47">
        <f t="shared" ref="AJ64:AJ71" si="96">AH64+AI64</f>
        <v>597162.19999999995</v>
      </c>
      <c r="AK64" s="46">
        <f>AK84+AK68+AK69+AK70+AK76+AK77+AK78+AK79+AK80+AK81+AK106+AK73</f>
        <v>0</v>
      </c>
      <c r="AL64" s="47">
        <f t="shared" ref="AL64:AL71" si="97">AJ64+AK64</f>
        <v>597162.19999999995</v>
      </c>
      <c r="AM64" s="50">
        <f>AM84+AM68+AM69+AM70+AM76+AM77+AM78+AM79+AM80+AM81+AM106+AM73</f>
        <v>0</v>
      </c>
      <c r="AN64" s="47">
        <f t="shared" ref="AN64:AN71" si="98">AL64+AM64</f>
        <v>597162.19999999995</v>
      </c>
      <c r="AO64" s="46">
        <f>AO84+AO68+AO69+AO70+AO76+AO77+AO78+AO79+AO80+AO81+AO106+AO73</f>
        <v>0</v>
      </c>
      <c r="AP64" s="47">
        <f t="shared" ref="AP64:AP71" si="99">AN64+AO64</f>
        <v>597162.19999999995</v>
      </c>
      <c r="AQ64" s="26"/>
      <c r="AR64" s="19" t="s">
        <v>28</v>
      </c>
      <c r="AS64" s="12"/>
    </row>
    <row r="65" spans="1:45" x14ac:dyDescent="0.3">
      <c r="A65" s="1"/>
      <c r="B65" s="83" t="s">
        <v>11</v>
      </c>
      <c r="C65" s="84"/>
      <c r="D65" s="46">
        <f>D85+D92+D95</f>
        <v>248312.09999999998</v>
      </c>
      <c r="E65" s="46">
        <f>E85+E92+E95</f>
        <v>0</v>
      </c>
      <c r="F65" s="46">
        <f t="shared" si="1"/>
        <v>248312.09999999998</v>
      </c>
      <c r="G65" s="46">
        <f>G85+G92+G95+G74</f>
        <v>-1892.7999999999993</v>
      </c>
      <c r="H65" s="46">
        <f>F65+G65</f>
        <v>246419.3</v>
      </c>
      <c r="I65" s="46">
        <f>I85+I92+I95+I74</f>
        <v>0</v>
      </c>
      <c r="J65" s="46">
        <f t="shared" si="86"/>
        <v>246419.3</v>
      </c>
      <c r="K65" s="46">
        <f>K85+K92+K95+K74</f>
        <v>0</v>
      </c>
      <c r="L65" s="46">
        <f t="shared" si="87"/>
        <v>246419.3</v>
      </c>
      <c r="M65" s="50">
        <f>M85+M92+M95+M74</f>
        <v>0</v>
      </c>
      <c r="N65" s="46">
        <f t="shared" si="88"/>
        <v>246419.3</v>
      </c>
      <c r="O65" s="46">
        <f>O85+O92+O95+O74</f>
        <v>0</v>
      </c>
      <c r="P65" s="50">
        <f t="shared" si="89"/>
        <v>246419.3</v>
      </c>
      <c r="Q65" s="46">
        <f t="shared" ref="Q65:AD65" si="100">Q85+Q92+Q95</f>
        <v>560329.6</v>
      </c>
      <c r="R65" s="46">
        <f>R85+R92+R95</f>
        <v>0</v>
      </c>
      <c r="S65" s="46">
        <f t="shared" si="4"/>
        <v>560329.6</v>
      </c>
      <c r="T65" s="46">
        <f>T85+T92+T95+T74</f>
        <v>-8860.8000000000011</v>
      </c>
      <c r="U65" s="46">
        <f t="shared" si="90"/>
        <v>551468.79999999993</v>
      </c>
      <c r="V65" s="46">
        <f>V85+V92+V95+V74</f>
        <v>0</v>
      </c>
      <c r="W65" s="46">
        <f t="shared" si="91"/>
        <v>551468.79999999993</v>
      </c>
      <c r="X65" s="46">
        <f>X85+X92+X95+X74</f>
        <v>0</v>
      </c>
      <c r="Y65" s="46">
        <f t="shared" si="92"/>
        <v>551468.79999999993</v>
      </c>
      <c r="Z65" s="50">
        <f>Z85+Z92+Z95+Z74</f>
        <v>0</v>
      </c>
      <c r="AA65" s="46">
        <f t="shared" si="93"/>
        <v>551468.79999999993</v>
      </c>
      <c r="AB65" s="46">
        <f>AB85+AB92+AB95+AB74</f>
        <v>0</v>
      </c>
      <c r="AC65" s="50">
        <f t="shared" si="94"/>
        <v>551468.79999999993</v>
      </c>
      <c r="AD65" s="46">
        <f t="shared" si="100"/>
        <v>143864.70000000001</v>
      </c>
      <c r="AE65" s="46">
        <f>AE85+AE92+AE95</f>
        <v>0</v>
      </c>
      <c r="AF65" s="47">
        <f t="shared" si="7"/>
        <v>143864.70000000001</v>
      </c>
      <c r="AG65" s="46">
        <f>AG85+AG92+AG95+AG74</f>
        <v>-14881.199999999999</v>
      </c>
      <c r="AH65" s="47">
        <f t="shared" si="95"/>
        <v>128983.50000000001</v>
      </c>
      <c r="AI65" s="46">
        <f>AI85+AI92+AI95+AI74</f>
        <v>0</v>
      </c>
      <c r="AJ65" s="47">
        <f t="shared" si="96"/>
        <v>128983.50000000001</v>
      </c>
      <c r="AK65" s="46">
        <f>AK85+AK92+AK95+AK74</f>
        <v>0</v>
      </c>
      <c r="AL65" s="47">
        <f t="shared" si="97"/>
        <v>128983.50000000001</v>
      </c>
      <c r="AM65" s="50">
        <f>AM85+AM92+AM95+AM74</f>
        <v>0</v>
      </c>
      <c r="AN65" s="47">
        <f t="shared" si="98"/>
        <v>128983.50000000001</v>
      </c>
      <c r="AO65" s="46">
        <f>AO85+AO92+AO95+AO74</f>
        <v>0</v>
      </c>
      <c r="AP65" s="52">
        <f t="shared" si="99"/>
        <v>128983.50000000001</v>
      </c>
      <c r="AQ65" s="24"/>
      <c r="AS65" s="5"/>
    </row>
    <row r="66" spans="1:45" x14ac:dyDescent="0.3">
      <c r="A66" s="1"/>
      <c r="B66" s="83" t="s">
        <v>15</v>
      </c>
      <c r="C66" s="84"/>
      <c r="D66" s="46">
        <f>D96</f>
        <v>117558.8</v>
      </c>
      <c r="E66" s="46">
        <f>E96</f>
        <v>0</v>
      </c>
      <c r="F66" s="46">
        <f t="shared" si="1"/>
        <v>117558.8</v>
      </c>
      <c r="G66" s="46">
        <f>G96+G75</f>
        <v>212520.6</v>
      </c>
      <c r="H66" s="46">
        <f t="shared" si="85"/>
        <v>330079.40000000002</v>
      </c>
      <c r="I66" s="46">
        <f>I96+I75</f>
        <v>0</v>
      </c>
      <c r="J66" s="46">
        <f t="shared" si="86"/>
        <v>330079.40000000002</v>
      </c>
      <c r="K66" s="46">
        <f>K96+K75</f>
        <v>0</v>
      </c>
      <c r="L66" s="46">
        <f t="shared" si="87"/>
        <v>330079.40000000002</v>
      </c>
      <c r="M66" s="50">
        <f>M96+M75</f>
        <v>0</v>
      </c>
      <c r="N66" s="46">
        <f t="shared" si="88"/>
        <v>330079.40000000002</v>
      </c>
      <c r="O66" s="46">
        <f>O96+O75</f>
        <v>0</v>
      </c>
      <c r="P66" s="50">
        <f t="shared" si="89"/>
        <v>330079.40000000002</v>
      </c>
      <c r="Q66" s="46">
        <f t="shared" ref="Q66:AD66" si="101">Q96</f>
        <v>115488.1</v>
      </c>
      <c r="R66" s="46">
        <f>R96</f>
        <v>0</v>
      </c>
      <c r="S66" s="46">
        <f t="shared" si="4"/>
        <v>115488.1</v>
      </c>
      <c r="T66" s="46">
        <f>T96+T75</f>
        <v>80129.599999999991</v>
      </c>
      <c r="U66" s="46">
        <f t="shared" si="90"/>
        <v>195617.7</v>
      </c>
      <c r="V66" s="46">
        <f>V96+V75</f>
        <v>0</v>
      </c>
      <c r="W66" s="46">
        <f t="shared" si="91"/>
        <v>195617.7</v>
      </c>
      <c r="X66" s="46">
        <f>X96+X75</f>
        <v>0</v>
      </c>
      <c r="Y66" s="46">
        <f t="shared" si="92"/>
        <v>195617.7</v>
      </c>
      <c r="Z66" s="50">
        <f>Z96+Z75</f>
        <v>0</v>
      </c>
      <c r="AA66" s="46">
        <f t="shared" si="93"/>
        <v>195617.7</v>
      </c>
      <c r="AB66" s="46">
        <f>AB96+AB75</f>
        <v>0</v>
      </c>
      <c r="AC66" s="50">
        <f t="shared" si="94"/>
        <v>195617.7</v>
      </c>
      <c r="AD66" s="46">
        <f t="shared" si="101"/>
        <v>114841.1</v>
      </c>
      <c r="AE66" s="46">
        <f>AE96</f>
        <v>0</v>
      </c>
      <c r="AF66" s="47">
        <f t="shared" si="7"/>
        <v>114841.1</v>
      </c>
      <c r="AG66" s="46">
        <f>AG96+AG75</f>
        <v>14881.3</v>
      </c>
      <c r="AH66" s="47">
        <f t="shared" si="95"/>
        <v>129722.40000000001</v>
      </c>
      <c r="AI66" s="46">
        <f>AI96+AI75</f>
        <v>0</v>
      </c>
      <c r="AJ66" s="47">
        <f t="shared" si="96"/>
        <v>129722.40000000001</v>
      </c>
      <c r="AK66" s="46">
        <f>AK96+AK75</f>
        <v>0</v>
      </c>
      <c r="AL66" s="47">
        <f t="shared" si="97"/>
        <v>129722.40000000001</v>
      </c>
      <c r="AM66" s="50">
        <f>AM96+AM75</f>
        <v>0</v>
      </c>
      <c r="AN66" s="47">
        <f t="shared" si="98"/>
        <v>129722.40000000001</v>
      </c>
      <c r="AO66" s="46">
        <f>AO96+AO75</f>
        <v>0</v>
      </c>
      <c r="AP66" s="52">
        <f t="shared" si="99"/>
        <v>129722.40000000001</v>
      </c>
      <c r="AQ66" s="24"/>
      <c r="AS66" s="5"/>
    </row>
    <row r="67" spans="1:45" ht="37.5" x14ac:dyDescent="0.3">
      <c r="A67" s="1"/>
      <c r="B67" s="83" t="s">
        <v>20</v>
      </c>
      <c r="C67" s="84"/>
      <c r="D67" s="46">
        <f>D86+D89+D99+D102+D105</f>
        <v>2440528.4</v>
      </c>
      <c r="E67" s="46">
        <f>E86+E89+E99+E102+E105</f>
        <v>0</v>
      </c>
      <c r="F67" s="46">
        <f t="shared" si="1"/>
        <v>2440528.4</v>
      </c>
      <c r="G67" s="46">
        <f>G86+G89+G99+G102+G105</f>
        <v>0</v>
      </c>
      <c r="H67" s="46">
        <f t="shared" si="85"/>
        <v>2440528.4</v>
      </c>
      <c r="I67" s="46">
        <f>I86+I89+I99+I102+I105</f>
        <v>0</v>
      </c>
      <c r="J67" s="46">
        <f t="shared" si="86"/>
        <v>2440528.4</v>
      </c>
      <c r="K67" s="46">
        <f>K86+K89+K99+K102+K105</f>
        <v>0</v>
      </c>
      <c r="L67" s="46">
        <f t="shared" si="87"/>
        <v>2440528.4</v>
      </c>
      <c r="M67" s="50">
        <f>M86+M89+M99+M102+M105</f>
        <v>0</v>
      </c>
      <c r="N67" s="46">
        <f t="shared" si="88"/>
        <v>2440528.4</v>
      </c>
      <c r="O67" s="46">
        <f>O86+O89+O99+O102+O105</f>
        <v>0</v>
      </c>
      <c r="P67" s="50">
        <f t="shared" si="89"/>
        <v>2440528.4</v>
      </c>
      <c r="Q67" s="46">
        <f t="shared" ref="Q67:AD67" si="102">Q86+Q89+Q99+Q102+Q105</f>
        <v>346343.1</v>
      </c>
      <c r="R67" s="46">
        <f>R86+R89+R99+R102+R105</f>
        <v>0</v>
      </c>
      <c r="S67" s="46">
        <f t="shared" si="4"/>
        <v>346343.1</v>
      </c>
      <c r="T67" s="46">
        <f>T86+T89+T99+T102+T105</f>
        <v>0</v>
      </c>
      <c r="U67" s="46">
        <f t="shared" si="90"/>
        <v>346343.1</v>
      </c>
      <c r="V67" s="46">
        <f>V86+V89+V99+V102+V105</f>
        <v>0</v>
      </c>
      <c r="W67" s="46">
        <f t="shared" si="91"/>
        <v>346343.1</v>
      </c>
      <c r="X67" s="46">
        <f>X86+X89+X99+X102+X105</f>
        <v>0</v>
      </c>
      <c r="Y67" s="46">
        <f t="shared" si="92"/>
        <v>346343.1</v>
      </c>
      <c r="Z67" s="50">
        <f>Z86+Z89+Z99+Z102+Z105</f>
        <v>0</v>
      </c>
      <c r="AA67" s="46">
        <f t="shared" si="93"/>
        <v>346343.1</v>
      </c>
      <c r="AB67" s="46">
        <f>AB86+AB89+AB99+AB102+AB105</f>
        <v>0</v>
      </c>
      <c r="AC67" s="50">
        <f t="shared" si="94"/>
        <v>346343.1</v>
      </c>
      <c r="AD67" s="46">
        <f t="shared" si="102"/>
        <v>0</v>
      </c>
      <c r="AE67" s="46">
        <f>AE86+AE89+AE99+AE102+AE105</f>
        <v>0</v>
      </c>
      <c r="AF67" s="47">
        <f t="shared" si="7"/>
        <v>0</v>
      </c>
      <c r="AG67" s="46">
        <f>AG86+AG89+AG99+AG102+AG105</f>
        <v>0</v>
      </c>
      <c r="AH67" s="47">
        <f t="shared" si="95"/>
        <v>0</v>
      </c>
      <c r="AI67" s="46">
        <f>AI86+AI89+AI99+AI102+AI105</f>
        <v>0</v>
      </c>
      <c r="AJ67" s="47">
        <f t="shared" si="96"/>
        <v>0</v>
      </c>
      <c r="AK67" s="46">
        <f>AK86+AK89+AK99+AK102+AK105</f>
        <v>0</v>
      </c>
      <c r="AL67" s="47">
        <f t="shared" si="97"/>
        <v>0</v>
      </c>
      <c r="AM67" s="50">
        <f>AM86+AM89+AM99+AM102+AM105</f>
        <v>0</v>
      </c>
      <c r="AN67" s="47">
        <f t="shared" si="98"/>
        <v>0</v>
      </c>
      <c r="AO67" s="46">
        <f>AO86+AO89+AO99+AO102+AO105</f>
        <v>0</v>
      </c>
      <c r="AP67" s="52">
        <f t="shared" si="99"/>
        <v>0</v>
      </c>
      <c r="AQ67" s="24"/>
      <c r="AS67" s="5"/>
    </row>
    <row r="68" spans="1:45" ht="56.25" x14ac:dyDescent="0.3">
      <c r="A68" s="1" t="s">
        <v>143</v>
      </c>
      <c r="B68" s="83" t="s">
        <v>37</v>
      </c>
      <c r="C68" s="84" t="s">
        <v>31</v>
      </c>
      <c r="D68" s="52">
        <v>0</v>
      </c>
      <c r="E68" s="52">
        <v>0</v>
      </c>
      <c r="F68" s="50">
        <f t="shared" si="1"/>
        <v>0</v>
      </c>
      <c r="G68" s="52">
        <v>0</v>
      </c>
      <c r="H68" s="53">
        <f t="shared" si="85"/>
        <v>0</v>
      </c>
      <c r="I68" s="52">
        <v>0</v>
      </c>
      <c r="J68" s="53">
        <f t="shared" si="86"/>
        <v>0</v>
      </c>
      <c r="K68" s="52">
        <v>0</v>
      </c>
      <c r="L68" s="50">
        <f t="shared" si="87"/>
        <v>0</v>
      </c>
      <c r="M68" s="52">
        <v>0</v>
      </c>
      <c r="N68" s="50">
        <f t="shared" si="88"/>
        <v>0</v>
      </c>
      <c r="O68" s="55">
        <v>0</v>
      </c>
      <c r="P68" s="50">
        <f t="shared" si="89"/>
        <v>0</v>
      </c>
      <c r="Q68" s="50">
        <v>100000</v>
      </c>
      <c r="R68" s="52">
        <v>0</v>
      </c>
      <c r="S68" s="50">
        <f t="shared" si="4"/>
        <v>100000</v>
      </c>
      <c r="T68" s="52">
        <v>0</v>
      </c>
      <c r="U68" s="53">
        <f t="shared" si="90"/>
        <v>100000</v>
      </c>
      <c r="V68" s="52">
        <v>0</v>
      </c>
      <c r="W68" s="53">
        <f t="shared" si="91"/>
        <v>100000</v>
      </c>
      <c r="X68" s="52">
        <v>0</v>
      </c>
      <c r="Y68" s="50">
        <f t="shared" si="92"/>
        <v>100000</v>
      </c>
      <c r="Z68" s="52">
        <v>0</v>
      </c>
      <c r="AA68" s="50">
        <f t="shared" si="93"/>
        <v>100000</v>
      </c>
      <c r="AB68" s="55">
        <v>0</v>
      </c>
      <c r="AC68" s="50">
        <f t="shared" si="94"/>
        <v>100000</v>
      </c>
      <c r="AD68" s="52">
        <v>97162.2</v>
      </c>
      <c r="AE68" s="52">
        <v>0</v>
      </c>
      <c r="AF68" s="52">
        <f t="shared" si="7"/>
        <v>97162.2</v>
      </c>
      <c r="AG68" s="52">
        <v>0</v>
      </c>
      <c r="AH68" s="54">
        <f t="shared" si="95"/>
        <v>97162.2</v>
      </c>
      <c r="AI68" s="52">
        <v>0</v>
      </c>
      <c r="AJ68" s="54">
        <f t="shared" si="96"/>
        <v>97162.2</v>
      </c>
      <c r="AK68" s="52">
        <v>0</v>
      </c>
      <c r="AL68" s="52">
        <f t="shared" si="97"/>
        <v>97162.2</v>
      </c>
      <c r="AM68" s="52">
        <v>0</v>
      </c>
      <c r="AN68" s="52">
        <f t="shared" si="98"/>
        <v>97162.2</v>
      </c>
      <c r="AO68" s="55">
        <v>0</v>
      </c>
      <c r="AP68" s="52">
        <f t="shared" si="99"/>
        <v>97162.2</v>
      </c>
      <c r="AQ68" s="24" t="s">
        <v>47</v>
      </c>
      <c r="AS68" s="5"/>
    </row>
    <row r="69" spans="1:45" ht="75" x14ac:dyDescent="0.3">
      <c r="A69" s="1" t="s">
        <v>144</v>
      </c>
      <c r="B69" s="83" t="s">
        <v>38</v>
      </c>
      <c r="C69" s="84" t="s">
        <v>27</v>
      </c>
      <c r="D69" s="52">
        <v>37619.800000000003</v>
      </c>
      <c r="E69" s="52"/>
      <c r="F69" s="50">
        <f t="shared" si="1"/>
        <v>37619.800000000003</v>
      </c>
      <c r="G69" s="52">
        <f>48.59+8499.203</f>
        <v>8547.7929999999997</v>
      </c>
      <c r="H69" s="53">
        <f t="shared" si="85"/>
        <v>46167.593000000001</v>
      </c>
      <c r="I69" s="52"/>
      <c r="J69" s="53">
        <f t="shared" si="86"/>
        <v>46167.593000000001</v>
      </c>
      <c r="K69" s="52"/>
      <c r="L69" s="50">
        <f t="shared" si="87"/>
        <v>46167.593000000001</v>
      </c>
      <c r="M69" s="52"/>
      <c r="N69" s="50">
        <f t="shared" si="88"/>
        <v>46167.593000000001</v>
      </c>
      <c r="O69" s="55"/>
      <c r="P69" s="50">
        <f t="shared" si="89"/>
        <v>46167.593000000001</v>
      </c>
      <c r="Q69" s="50">
        <v>0</v>
      </c>
      <c r="R69" s="52"/>
      <c r="S69" s="50">
        <f t="shared" si="4"/>
        <v>0</v>
      </c>
      <c r="T69" s="52"/>
      <c r="U69" s="53">
        <f t="shared" si="90"/>
        <v>0</v>
      </c>
      <c r="V69" s="52"/>
      <c r="W69" s="53">
        <f t="shared" si="91"/>
        <v>0</v>
      </c>
      <c r="X69" s="52"/>
      <c r="Y69" s="50">
        <f t="shared" si="92"/>
        <v>0</v>
      </c>
      <c r="Z69" s="52"/>
      <c r="AA69" s="50">
        <f t="shared" si="93"/>
        <v>0</v>
      </c>
      <c r="AB69" s="55"/>
      <c r="AC69" s="50">
        <f t="shared" si="94"/>
        <v>0</v>
      </c>
      <c r="AD69" s="52">
        <v>0</v>
      </c>
      <c r="AE69" s="52"/>
      <c r="AF69" s="52">
        <f t="shared" si="7"/>
        <v>0</v>
      </c>
      <c r="AG69" s="52"/>
      <c r="AH69" s="54">
        <f t="shared" si="95"/>
        <v>0</v>
      </c>
      <c r="AI69" s="52"/>
      <c r="AJ69" s="54">
        <f t="shared" si="96"/>
        <v>0</v>
      </c>
      <c r="AK69" s="52"/>
      <c r="AL69" s="52">
        <f t="shared" si="97"/>
        <v>0</v>
      </c>
      <c r="AM69" s="52"/>
      <c r="AN69" s="52">
        <f t="shared" si="98"/>
        <v>0</v>
      </c>
      <c r="AO69" s="55"/>
      <c r="AP69" s="52">
        <f t="shared" si="99"/>
        <v>0</v>
      </c>
      <c r="AQ69" s="24" t="s">
        <v>49</v>
      </c>
      <c r="AS69" s="5"/>
    </row>
    <row r="70" spans="1:45" ht="75" x14ac:dyDescent="0.3">
      <c r="A70" s="1" t="s">
        <v>145</v>
      </c>
      <c r="B70" s="83" t="s">
        <v>39</v>
      </c>
      <c r="C70" s="84" t="s">
        <v>27</v>
      </c>
      <c r="D70" s="52">
        <v>0</v>
      </c>
      <c r="E70" s="52"/>
      <c r="F70" s="50">
        <f t="shared" si="1"/>
        <v>0</v>
      </c>
      <c r="G70" s="52">
        <v>2697</v>
      </c>
      <c r="H70" s="53">
        <f t="shared" si="85"/>
        <v>2697</v>
      </c>
      <c r="I70" s="52"/>
      <c r="J70" s="53">
        <f t="shared" si="86"/>
        <v>2697</v>
      </c>
      <c r="K70" s="52"/>
      <c r="L70" s="50">
        <f t="shared" si="87"/>
        <v>2697</v>
      </c>
      <c r="M70" s="52"/>
      <c r="N70" s="50">
        <f t="shared" si="88"/>
        <v>2697</v>
      </c>
      <c r="O70" s="55"/>
      <c r="P70" s="50">
        <f t="shared" si="89"/>
        <v>2697</v>
      </c>
      <c r="Q70" s="50">
        <v>6293</v>
      </c>
      <c r="R70" s="52"/>
      <c r="S70" s="50">
        <f t="shared" si="4"/>
        <v>6293</v>
      </c>
      <c r="T70" s="52"/>
      <c r="U70" s="53">
        <f t="shared" si="90"/>
        <v>6293</v>
      </c>
      <c r="V70" s="52"/>
      <c r="W70" s="53">
        <f t="shared" si="91"/>
        <v>6293</v>
      </c>
      <c r="X70" s="52"/>
      <c r="Y70" s="50">
        <f t="shared" si="92"/>
        <v>6293</v>
      </c>
      <c r="Z70" s="52"/>
      <c r="AA70" s="50">
        <f t="shared" si="93"/>
        <v>6293</v>
      </c>
      <c r="AB70" s="55"/>
      <c r="AC70" s="50">
        <f t="shared" si="94"/>
        <v>6293</v>
      </c>
      <c r="AD70" s="52">
        <v>0</v>
      </c>
      <c r="AE70" s="52"/>
      <c r="AF70" s="52">
        <f t="shared" si="7"/>
        <v>0</v>
      </c>
      <c r="AG70" s="52"/>
      <c r="AH70" s="54">
        <f t="shared" si="95"/>
        <v>0</v>
      </c>
      <c r="AI70" s="52"/>
      <c r="AJ70" s="54">
        <f t="shared" si="96"/>
        <v>0</v>
      </c>
      <c r="AK70" s="52"/>
      <c r="AL70" s="52">
        <f t="shared" si="97"/>
        <v>0</v>
      </c>
      <c r="AM70" s="52"/>
      <c r="AN70" s="52">
        <f t="shared" si="98"/>
        <v>0</v>
      </c>
      <c r="AO70" s="55"/>
      <c r="AP70" s="52">
        <f t="shared" si="99"/>
        <v>0</v>
      </c>
      <c r="AQ70" s="24" t="s">
        <v>50</v>
      </c>
      <c r="AS70" s="5"/>
    </row>
    <row r="71" spans="1:45" ht="56.25" x14ac:dyDescent="0.3">
      <c r="A71" s="1" t="s">
        <v>146</v>
      </c>
      <c r="B71" s="83" t="s">
        <v>40</v>
      </c>
      <c r="C71" s="84" t="s">
        <v>31</v>
      </c>
      <c r="D71" s="52">
        <v>19911.3</v>
      </c>
      <c r="E71" s="52"/>
      <c r="F71" s="50">
        <f t="shared" si="1"/>
        <v>19911.3</v>
      </c>
      <c r="G71" s="52">
        <f>G73+G74+G75</f>
        <v>210556.51500000001</v>
      </c>
      <c r="H71" s="53">
        <f t="shared" si="85"/>
        <v>230467.815</v>
      </c>
      <c r="I71" s="52">
        <f>I73+I74+I75</f>
        <v>71.385000000000005</v>
      </c>
      <c r="J71" s="53">
        <f t="shared" si="86"/>
        <v>230539.2</v>
      </c>
      <c r="K71" s="52">
        <f>K73+K74+K75</f>
        <v>0</v>
      </c>
      <c r="L71" s="50">
        <f t="shared" si="87"/>
        <v>230539.2</v>
      </c>
      <c r="M71" s="52">
        <f>M73+M74+M75</f>
        <v>0</v>
      </c>
      <c r="N71" s="50">
        <f t="shared" si="88"/>
        <v>230539.2</v>
      </c>
      <c r="O71" s="55">
        <f>O73+O74+O75</f>
        <v>-79.532000000000011</v>
      </c>
      <c r="P71" s="50">
        <f t="shared" si="89"/>
        <v>230459.66800000001</v>
      </c>
      <c r="Q71" s="50">
        <v>0</v>
      </c>
      <c r="R71" s="52"/>
      <c r="S71" s="50">
        <f t="shared" si="4"/>
        <v>0</v>
      </c>
      <c r="T71" s="52">
        <f>T73+T74+T75</f>
        <v>71340.184999999998</v>
      </c>
      <c r="U71" s="53">
        <f t="shared" si="90"/>
        <v>71340.184999999998</v>
      </c>
      <c r="V71" s="52">
        <f>V73+V74+V75</f>
        <v>-71.385000000000005</v>
      </c>
      <c r="W71" s="53">
        <f t="shared" si="91"/>
        <v>71268.800000000003</v>
      </c>
      <c r="X71" s="52">
        <f>X73+X74+X75</f>
        <v>0</v>
      </c>
      <c r="Y71" s="50">
        <f t="shared" si="92"/>
        <v>71268.800000000003</v>
      </c>
      <c r="Z71" s="52">
        <f>Z73+Z74+Z75</f>
        <v>0</v>
      </c>
      <c r="AA71" s="50">
        <f t="shared" si="93"/>
        <v>71268.800000000003</v>
      </c>
      <c r="AB71" s="55">
        <f>AB73+AB74+AB75</f>
        <v>71.385000000000005</v>
      </c>
      <c r="AC71" s="50">
        <f t="shared" si="94"/>
        <v>71340.184999999998</v>
      </c>
      <c r="AD71" s="52">
        <v>0</v>
      </c>
      <c r="AE71" s="52"/>
      <c r="AF71" s="52">
        <f t="shared" si="7"/>
        <v>0</v>
      </c>
      <c r="AG71" s="52">
        <f>AG73+AG74+AG75</f>
        <v>0</v>
      </c>
      <c r="AH71" s="54">
        <f t="shared" si="95"/>
        <v>0</v>
      </c>
      <c r="AI71" s="52">
        <f>AI73+AI74+AI75</f>
        <v>0</v>
      </c>
      <c r="AJ71" s="54">
        <f t="shared" si="96"/>
        <v>0</v>
      </c>
      <c r="AK71" s="52">
        <f>AK73+AK74+AK75</f>
        <v>0</v>
      </c>
      <c r="AL71" s="52">
        <f t="shared" si="97"/>
        <v>0</v>
      </c>
      <c r="AM71" s="52">
        <f>AM73+AM74+AM75</f>
        <v>0</v>
      </c>
      <c r="AN71" s="52">
        <f t="shared" si="98"/>
        <v>0</v>
      </c>
      <c r="AO71" s="55">
        <f>AO73+AO74+AO75</f>
        <v>0</v>
      </c>
      <c r="AP71" s="52">
        <f t="shared" si="99"/>
        <v>0</v>
      </c>
      <c r="AQ71" s="24"/>
      <c r="AS71" s="5"/>
    </row>
    <row r="72" spans="1:45" x14ac:dyDescent="0.3">
      <c r="A72" s="1"/>
      <c r="B72" s="83" t="s">
        <v>5</v>
      </c>
      <c r="C72" s="84"/>
      <c r="D72" s="52"/>
      <c r="E72" s="52"/>
      <c r="F72" s="50"/>
      <c r="G72" s="52"/>
      <c r="H72" s="53"/>
      <c r="I72" s="52"/>
      <c r="J72" s="53"/>
      <c r="K72" s="52"/>
      <c r="L72" s="50"/>
      <c r="M72" s="52"/>
      <c r="N72" s="50"/>
      <c r="O72" s="55"/>
      <c r="P72" s="50"/>
      <c r="Q72" s="50"/>
      <c r="R72" s="52"/>
      <c r="S72" s="50"/>
      <c r="T72" s="52"/>
      <c r="U72" s="53"/>
      <c r="V72" s="52"/>
      <c r="W72" s="53"/>
      <c r="X72" s="52"/>
      <c r="Y72" s="50"/>
      <c r="Z72" s="52"/>
      <c r="AA72" s="50"/>
      <c r="AB72" s="55"/>
      <c r="AC72" s="50"/>
      <c r="AD72" s="52"/>
      <c r="AE72" s="52"/>
      <c r="AF72" s="52"/>
      <c r="AG72" s="52"/>
      <c r="AH72" s="54"/>
      <c r="AI72" s="52"/>
      <c r="AJ72" s="54"/>
      <c r="AK72" s="52"/>
      <c r="AL72" s="52"/>
      <c r="AM72" s="52"/>
      <c r="AN72" s="52"/>
      <c r="AO72" s="55"/>
      <c r="AP72" s="52"/>
      <c r="AQ72" s="24"/>
      <c r="AS72" s="5"/>
    </row>
    <row r="73" spans="1:45" hidden="1" x14ac:dyDescent="0.3">
      <c r="A73" s="1"/>
      <c r="B73" s="59" t="s">
        <v>6</v>
      </c>
      <c r="C73" s="60"/>
      <c r="D73" s="52">
        <v>19911.3</v>
      </c>
      <c r="E73" s="52"/>
      <c r="F73" s="50">
        <f t="shared" si="1"/>
        <v>19911.3</v>
      </c>
      <c r="G73" s="52">
        <f>-282.224+210.839</f>
        <v>-71.384999999999991</v>
      </c>
      <c r="H73" s="50">
        <f t="shared" si="85"/>
        <v>19839.915000000001</v>
      </c>
      <c r="I73" s="52">
        <v>71.385000000000005</v>
      </c>
      <c r="J73" s="50">
        <f t="shared" ref="J73:J82" si="103">H73+I73</f>
        <v>19911.3</v>
      </c>
      <c r="K73" s="52"/>
      <c r="L73" s="50">
        <f t="shared" ref="L73:L82" si="104">J73+K73</f>
        <v>19911.3</v>
      </c>
      <c r="M73" s="52"/>
      <c r="N73" s="50">
        <f t="shared" ref="N73:N82" si="105">L73+M73</f>
        <v>19911.3</v>
      </c>
      <c r="O73" s="55">
        <f>-71.385-8.147</f>
        <v>-79.532000000000011</v>
      </c>
      <c r="P73" s="50">
        <f t="shared" ref="P73:P82" si="106">N73+O73</f>
        <v>19831.768</v>
      </c>
      <c r="Q73" s="50"/>
      <c r="R73" s="52"/>
      <c r="S73" s="50"/>
      <c r="T73" s="52">
        <v>71.385000000000005</v>
      </c>
      <c r="U73" s="50">
        <f t="shared" ref="U73:U82" si="107">S73+T73</f>
        <v>71.385000000000005</v>
      </c>
      <c r="V73" s="52">
        <v>-71.385000000000005</v>
      </c>
      <c r="W73" s="50">
        <f t="shared" ref="W73:W82" si="108">U73+V73</f>
        <v>0</v>
      </c>
      <c r="X73" s="52"/>
      <c r="Y73" s="50">
        <f t="shared" ref="Y73:Y82" si="109">W73+X73</f>
        <v>0</v>
      </c>
      <c r="Z73" s="52"/>
      <c r="AA73" s="50">
        <f t="shared" ref="AA73:AA82" si="110">Y73+Z73</f>
        <v>0</v>
      </c>
      <c r="AB73" s="55">
        <v>71.385000000000005</v>
      </c>
      <c r="AC73" s="50">
        <f t="shared" ref="AC73:AC82" si="111">AA73+AB73</f>
        <v>71.385000000000005</v>
      </c>
      <c r="AD73" s="52"/>
      <c r="AE73" s="52"/>
      <c r="AF73" s="52"/>
      <c r="AG73" s="52"/>
      <c r="AH73" s="52">
        <f t="shared" ref="AH73:AH82" si="112">AF73+AG73</f>
        <v>0</v>
      </c>
      <c r="AI73" s="52"/>
      <c r="AJ73" s="52">
        <f t="shared" ref="AJ73:AJ82" si="113">AH73+AI73</f>
        <v>0</v>
      </c>
      <c r="AK73" s="52"/>
      <c r="AL73" s="52">
        <f t="shared" ref="AL73:AL82" si="114">AJ73+AK73</f>
        <v>0</v>
      </c>
      <c r="AM73" s="52"/>
      <c r="AN73" s="52">
        <f t="shared" ref="AN73:AN82" si="115">AL73+AM73</f>
        <v>0</v>
      </c>
      <c r="AO73" s="55"/>
      <c r="AP73" s="52">
        <f t="shared" ref="AP73:AP82" si="116">AN73+AO73</f>
        <v>0</v>
      </c>
      <c r="AQ73" s="24" t="s">
        <v>218</v>
      </c>
      <c r="AR73" s="18" t="s">
        <v>28</v>
      </c>
      <c r="AS73" s="5"/>
    </row>
    <row r="74" spans="1:45" x14ac:dyDescent="0.3">
      <c r="A74" s="1"/>
      <c r="B74" s="83" t="s">
        <v>11</v>
      </c>
      <c r="C74" s="84"/>
      <c r="D74" s="52"/>
      <c r="E74" s="52"/>
      <c r="F74" s="50">
        <f t="shared" si="1"/>
        <v>0</v>
      </c>
      <c r="G74" s="52">
        <v>10531.4</v>
      </c>
      <c r="H74" s="53">
        <f>F74+G74</f>
        <v>10531.4</v>
      </c>
      <c r="I74" s="52"/>
      <c r="J74" s="53">
        <f t="shared" si="103"/>
        <v>10531.4</v>
      </c>
      <c r="K74" s="52"/>
      <c r="L74" s="50">
        <f t="shared" si="104"/>
        <v>10531.4</v>
      </c>
      <c r="M74" s="52"/>
      <c r="N74" s="50">
        <f t="shared" si="105"/>
        <v>10531.4</v>
      </c>
      <c r="O74" s="55"/>
      <c r="P74" s="50">
        <f t="shared" si="106"/>
        <v>10531.4</v>
      </c>
      <c r="Q74" s="50"/>
      <c r="R74" s="52"/>
      <c r="S74" s="50"/>
      <c r="T74" s="52">
        <v>3563.4</v>
      </c>
      <c r="U74" s="53">
        <f t="shared" si="107"/>
        <v>3563.4</v>
      </c>
      <c r="V74" s="52"/>
      <c r="W74" s="53">
        <f t="shared" si="108"/>
        <v>3563.4</v>
      </c>
      <c r="X74" s="52"/>
      <c r="Y74" s="50">
        <f t="shared" si="109"/>
        <v>3563.4</v>
      </c>
      <c r="Z74" s="52"/>
      <c r="AA74" s="50">
        <f t="shared" si="110"/>
        <v>3563.4</v>
      </c>
      <c r="AB74" s="55"/>
      <c r="AC74" s="50">
        <f t="shared" si="111"/>
        <v>3563.4</v>
      </c>
      <c r="AD74" s="52"/>
      <c r="AE74" s="52"/>
      <c r="AF74" s="52"/>
      <c r="AG74" s="52"/>
      <c r="AH74" s="54">
        <f t="shared" si="112"/>
        <v>0</v>
      </c>
      <c r="AI74" s="52"/>
      <c r="AJ74" s="54">
        <f t="shared" si="113"/>
        <v>0</v>
      </c>
      <c r="AK74" s="52"/>
      <c r="AL74" s="52">
        <f t="shared" si="114"/>
        <v>0</v>
      </c>
      <c r="AM74" s="52"/>
      <c r="AN74" s="52">
        <f t="shared" si="115"/>
        <v>0</v>
      </c>
      <c r="AO74" s="55"/>
      <c r="AP74" s="52">
        <f t="shared" si="116"/>
        <v>0</v>
      </c>
      <c r="AQ74" s="24" t="s">
        <v>217</v>
      </c>
      <c r="AS74" s="5"/>
    </row>
    <row r="75" spans="1:45" x14ac:dyDescent="0.3">
      <c r="A75" s="1"/>
      <c r="B75" s="83" t="s">
        <v>15</v>
      </c>
      <c r="C75" s="84"/>
      <c r="D75" s="52"/>
      <c r="E75" s="52"/>
      <c r="F75" s="50">
        <f t="shared" si="1"/>
        <v>0</v>
      </c>
      <c r="G75" s="52">
        <v>200096.5</v>
      </c>
      <c r="H75" s="53">
        <f>F75+G75</f>
        <v>200096.5</v>
      </c>
      <c r="I75" s="52"/>
      <c r="J75" s="53">
        <f t="shared" si="103"/>
        <v>200096.5</v>
      </c>
      <c r="K75" s="52"/>
      <c r="L75" s="50">
        <f t="shared" si="104"/>
        <v>200096.5</v>
      </c>
      <c r="M75" s="52"/>
      <c r="N75" s="50">
        <f t="shared" si="105"/>
        <v>200096.5</v>
      </c>
      <c r="O75" s="55"/>
      <c r="P75" s="50">
        <f t="shared" si="106"/>
        <v>200096.5</v>
      </c>
      <c r="Q75" s="50"/>
      <c r="R75" s="52"/>
      <c r="S75" s="50"/>
      <c r="T75" s="52">
        <v>67705.399999999994</v>
      </c>
      <c r="U75" s="53">
        <f t="shared" si="107"/>
        <v>67705.399999999994</v>
      </c>
      <c r="V75" s="52"/>
      <c r="W75" s="53">
        <f t="shared" si="108"/>
        <v>67705.399999999994</v>
      </c>
      <c r="X75" s="52"/>
      <c r="Y75" s="50">
        <f t="shared" si="109"/>
        <v>67705.399999999994</v>
      </c>
      <c r="Z75" s="52"/>
      <c r="AA75" s="50">
        <f t="shared" si="110"/>
        <v>67705.399999999994</v>
      </c>
      <c r="AB75" s="55"/>
      <c r="AC75" s="50">
        <f t="shared" si="111"/>
        <v>67705.399999999994</v>
      </c>
      <c r="AD75" s="52"/>
      <c r="AE75" s="52"/>
      <c r="AF75" s="52"/>
      <c r="AG75" s="52"/>
      <c r="AH75" s="54">
        <f t="shared" si="112"/>
        <v>0</v>
      </c>
      <c r="AI75" s="52"/>
      <c r="AJ75" s="54">
        <f t="shared" si="113"/>
        <v>0</v>
      </c>
      <c r="AK75" s="52"/>
      <c r="AL75" s="52">
        <f t="shared" si="114"/>
        <v>0</v>
      </c>
      <c r="AM75" s="52"/>
      <c r="AN75" s="52">
        <f t="shared" si="115"/>
        <v>0</v>
      </c>
      <c r="AO75" s="55"/>
      <c r="AP75" s="52">
        <f t="shared" si="116"/>
        <v>0</v>
      </c>
      <c r="AQ75" s="24" t="s">
        <v>217</v>
      </c>
      <c r="AS75" s="5"/>
    </row>
    <row r="76" spans="1:45" ht="56.25" x14ac:dyDescent="0.3">
      <c r="A76" s="1" t="s">
        <v>147</v>
      </c>
      <c r="B76" s="83" t="s">
        <v>41</v>
      </c>
      <c r="C76" s="84" t="s">
        <v>31</v>
      </c>
      <c r="D76" s="52">
        <v>30200</v>
      </c>
      <c r="E76" s="52"/>
      <c r="F76" s="50">
        <f t="shared" si="1"/>
        <v>30200</v>
      </c>
      <c r="G76" s="52">
        <v>-30200</v>
      </c>
      <c r="H76" s="53">
        <f t="shared" si="85"/>
        <v>0</v>
      </c>
      <c r="I76" s="52"/>
      <c r="J76" s="53">
        <f t="shared" si="103"/>
        <v>0</v>
      </c>
      <c r="K76" s="52"/>
      <c r="L76" s="50">
        <f t="shared" si="104"/>
        <v>0</v>
      </c>
      <c r="M76" s="52"/>
      <c r="N76" s="50">
        <f t="shared" si="105"/>
        <v>0</v>
      </c>
      <c r="O76" s="55"/>
      <c r="P76" s="50">
        <f t="shared" si="106"/>
        <v>0</v>
      </c>
      <c r="Q76" s="50">
        <v>129330.1</v>
      </c>
      <c r="R76" s="52"/>
      <c r="S76" s="50">
        <f t="shared" si="4"/>
        <v>129330.1</v>
      </c>
      <c r="T76" s="52">
        <v>30200</v>
      </c>
      <c r="U76" s="53">
        <f t="shared" si="107"/>
        <v>159530.1</v>
      </c>
      <c r="V76" s="52"/>
      <c r="W76" s="53">
        <f t="shared" si="108"/>
        <v>159530.1</v>
      </c>
      <c r="X76" s="52"/>
      <c r="Y76" s="50">
        <f t="shared" si="109"/>
        <v>159530.1</v>
      </c>
      <c r="Z76" s="52"/>
      <c r="AA76" s="50">
        <f t="shared" si="110"/>
        <v>159530.1</v>
      </c>
      <c r="AB76" s="55"/>
      <c r="AC76" s="50">
        <f t="shared" si="111"/>
        <v>159530.1</v>
      </c>
      <c r="AD76" s="52">
        <v>0</v>
      </c>
      <c r="AE76" s="52"/>
      <c r="AF76" s="52">
        <f t="shared" si="7"/>
        <v>0</v>
      </c>
      <c r="AG76" s="52"/>
      <c r="AH76" s="54">
        <f t="shared" si="112"/>
        <v>0</v>
      </c>
      <c r="AI76" s="52"/>
      <c r="AJ76" s="54">
        <f t="shared" si="113"/>
        <v>0</v>
      </c>
      <c r="AK76" s="52"/>
      <c r="AL76" s="52">
        <f t="shared" si="114"/>
        <v>0</v>
      </c>
      <c r="AM76" s="52"/>
      <c r="AN76" s="52">
        <f t="shared" si="115"/>
        <v>0</v>
      </c>
      <c r="AO76" s="55"/>
      <c r="AP76" s="52">
        <f t="shared" si="116"/>
        <v>0</v>
      </c>
      <c r="AQ76" s="24" t="s">
        <v>51</v>
      </c>
      <c r="AS76" s="5"/>
    </row>
    <row r="77" spans="1:45" ht="75" x14ac:dyDescent="0.3">
      <c r="A77" s="1" t="s">
        <v>148</v>
      </c>
      <c r="B77" s="83" t="s">
        <v>42</v>
      </c>
      <c r="C77" s="84" t="s">
        <v>27</v>
      </c>
      <c r="D77" s="52">
        <v>43835.6</v>
      </c>
      <c r="E77" s="52"/>
      <c r="F77" s="50">
        <f t="shared" si="1"/>
        <v>43835.6</v>
      </c>
      <c r="G77" s="52">
        <f>18842.656-4499.203</f>
        <v>14343.452999999998</v>
      </c>
      <c r="H77" s="53">
        <f t="shared" si="85"/>
        <v>58179.053</v>
      </c>
      <c r="I77" s="52"/>
      <c r="J77" s="53">
        <f t="shared" si="103"/>
        <v>58179.053</v>
      </c>
      <c r="K77" s="52"/>
      <c r="L77" s="50">
        <f t="shared" si="104"/>
        <v>58179.053</v>
      </c>
      <c r="M77" s="52"/>
      <c r="N77" s="50">
        <f t="shared" si="105"/>
        <v>58179.053</v>
      </c>
      <c r="O77" s="55"/>
      <c r="P77" s="50">
        <f t="shared" si="106"/>
        <v>58179.053</v>
      </c>
      <c r="Q77" s="50">
        <v>0</v>
      </c>
      <c r="R77" s="52"/>
      <c r="S77" s="50">
        <f t="shared" si="4"/>
        <v>0</v>
      </c>
      <c r="T77" s="52"/>
      <c r="U77" s="53">
        <f t="shared" si="107"/>
        <v>0</v>
      </c>
      <c r="V77" s="52"/>
      <c r="W77" s="53">
        <f t="shared" si="108"/>
        <v>0</v>
      </c>
      <c r="X77" s="52"/>
      <c r="Y77" s="50">
        <f t="shared" si="109"/>
        <v>0</v>
      </c>
      <c r="Z77" s="52"/>
      <c r="AA77" s="50">
        <f t="shared" si="110"/>
        <v>0</v>
      </c>
      <c r="AB77" s="55"/>
      <c r="AC77" s="50">
        <f t="shared" si="111"/>
        <v>0</v>
      </c>
      <c r="AD77" s="52">
        <v>0</v>
      </c>
      <c r="AE77" s="52"/>
      <c r="AF77" s="52">
        <f t="shared" si="7"/>
        <v>0</v>
      </c>
      <c r="AG77" s="52"/>
      <c r="AH77" s="54">
        <f t="shared" si="112"/>
        <v>0</v>
      </c>
      <c r="AI77" s="52"/>
      <c r="AJ77" s="54">
        <f t="shared" si="113"/>
        <v>0</v>
      </c>
      <c r="AK77" s="52"/>
      <c r="AL77" s="52">
        <f t="shared" si="114"/>
        <v>0</v>
      </c>
      <c r="AM77" s="52"/>
      <c r="AN77" s="52">
        <f t="shared" si="115"/>
        <v>0</v>
      </c>
      <c r="AO77" s="55"/>
      <c r="AP77" s="52">
        <f t="shared" si="116"/>
        <v>0</v>
      </c>
      <c r="AQ77" s="24" t="s">
        <v>52</v>
      </c>
      <c r="AS77" s="5"/>
    </row>
    <row r="78" spans="1:45" ht="56.25" x14ac:dyDescent="0.3">
      <c r="A78" s="1" t="s">
        <v>149</v>
      </c>
      <c r="B78" s="83" t="s">
        <v>43</v>
      </c>
      <c r="C78" s="84" t="s">
        <v>31</v>
      </c>
      <c r="D78" s="52">
        <v>10647.7</v>
      </c>
      <c r="E78" s="52">
        <v>-1182.758</v>
      </c>
      <c r="F78" s="50">
        <f t="shared" si="1"/>
        <v>9464.9420000000009</v>
      </c>
      <c r="G78" s="52">
        <v>2830.7579999999998</v>
      </c>
      <c r="H78" s="53">
        <f t="shared" si="85"/>
        <v>12295.7</v>
      </c>
      <c r="I78" s="52"/>
      <c r="J78" s="53">
        <f t="shared" si="103"/>
        <v>12295.7</v>
      </c>
      <c r="K78" s="52"/>
      <c r="L78" s="50">
        <f t="shared" si="104"/>
        <v>12295.7</v>
      </c>
      <c r="M78" s="52"/>
      <c r="N78" s="50">
        <f t="shared" si="105"/>
        <v>12295.7</v>
      </c>
      <c r="O78" s="55"/>
      <c r="P78" s="50">
        <f t="shared" si="106"/>
        <v>12295.7</v>
      </c>
      <c r="Q78" s="50">
        <v>0</v>
      </c>
      <c r="R78" s="52"/>
      <c r="S78" s="50">
        <f t="shared" si="4"/>
        <v>0</v>
      </c>
      <c r="T78" s="52"/>
      <c r="U78" s="53">
        <f t="shared" si="107"/>
        <v>0</v>
      </c>
      <c r="V78" s="52"/>
      <c r="W78" s="53">
        <f t="shared" si="108"/>
        <v>0</v>
      </c>
      <c r="X78" s="52"/>
      <c r="Y78" s="50">
        <f t="shared" si="109"/>
        <v>0</v>
      </c>
      <c r="Z78" s="52"/>
      <c r="AA78" s="50">
        <f t="shared" si="110"/>
        <v>0</v>
      </c>
      <c r="AB78" s="55"/>
      <c r="AC78" s="50">
        <f t="shared" si="111"/>
        <v>0</v>
      </c>
      <c r="AD78" s="52">
        <v>0</v>
      </c>
      <c r="AE78" s="52"/>
      <c r="AF78" s="52">
        <f t="shared" si="7"/>
        <v>0</v>
      </c>
      <c r="AG78" s="52"/>
      <c r="AH78" s="54">
        <f t="shared" si="112"/>
        <v>0</v>
      </c>
      <c r="AI78" s="52"/>
      <c r="AJ78" s="54">
        <f t="shared" si="113"/>
        <v>0</v>
      </c>
      <c r="AK78" s="52"/>
      <c r="AL78" s="52">
        <f t="shared" si="114"/>
        <v>0</v>
      </c>
      <c r="AM78" s="52"/>
      <c r="AN78" s="52">
        <f t="shared" si="115"/>
        <v>0</v>
      </c>
      <c r="AO78" s="55"/>
      <c r="AP78" s="52">
        <f t="shared" si="116"/>
        <v>0</v>
      </c>
      <c r="AQ78" s="24" t="s">
        <v>53</v>
      </c>
      <c r="AS78" s="5"/>
    </row>
    <row r="79" spans="1:45" ht="75" x14ac:dyDescent="0.3">
      <c r="A79" s="1" t="s">
        <v>150</v>
      </c>
      <c r="B79" s="83" t="s">
        <v>44</v>
      </c>
      <c r="C79" s="84" t="s">
        <v>27</v>
      </c>
      <c r="D79" s="52">
        <v>49055.3</v>
      </c>
      <c r="E79" s="52">
        <v>12263.9</v>
      </c>
      <c r="F79" s="50">
        <f t="shared" si="1"/>
        <v>61319.200000000004</v>
      </c>
      <c r="G79" s="52">
        <f>57.762-4000</f>
        <v>-3942.2379999999998</v>
      </c>
      <c r="H79" s="53">
        <f t="shared" si="85"/>
        <v>57376.962000000007</v>
      </c>
      <c r="I79" s="52"/>
      <c r="J79" s="53">
        <f t="shared" si="103"/>
        <v>57376.962000000007</v>
      </c>
      <c r="K79" s="52"/>
      <c r="L79" s="50">
        <f t="shared" si="104"/>
        <v>57376.962000000007</v>
      </c>
      <c r="M79" s="52"/>
      <c r="N79" s="50">
        <f t="shared" si="105"/>
        <v>57376.962000000007</v>
      </c>
      <c r="O79" s="55"/>
      <c r="P79" s="50">
        <f t="shared" si="106"/>
        <v>57376.962000000007</v>
      </c>
      <c r="Q79" s="50">
        <v>12263.9</v>
      </c>
      <c r="R79" s="52">
        <v>-12263.9</v>
      </c>
      <c r="S79" s="50">
        <f t="shared" si="4"/>
        <v>0</v>
      </c>
      <c r="T79" s="52"/>
      <c r="U79" s="53">
        <f t="shared" si="107"/>
        <v>0</v>
      </c>
      <c r="V79" s="52"/>
      <c r="W79" s="53">
        <f t="shared" si="108"/>
        <v>0</v>
      </c>
      <c r="X79" s="52"/>
      <c r="Y79" s="50">
        <f t="shared" si="109"/>
        <v>0</v>
      </c>
      <c r="Z79" s="52"/>
      <c r="AA79" s="50">
        <f t="shared" si="110"/>
        <v>0</v>
      </c>
      <c r="AB79" s="55"/>
      <c r="AC79" s="50">
        <f t="shared" si="111"/>
        <v>0</v>
      </c>
      <c r="AD79" s="52">
        <v>0</v>
      </c>
      <c r="AE79" s="52"/>
      <c r="AF79" s="52">
        <f t="shared" si="7"/>
        <v>0</v>
      </c>
      <c r="AG79" s="52"/>
      <c r="AH79" s="54">
        <f t="shared" si="112"/>
        <v>0</v>
      </c>
      <c r="AI79" s="52"/>
      <c r="AJ79" s="54">
        <f t="shared" si="113"/>
        <v>0</v>
      </c>
      <c r="AK79" s="52"/>
      <c r="AL79" s="52">
        <f t="shared" si="114"/>
        <v>0</v>
      </c>
      <c r="AM79" s="52"/>
      <c r="AN79" s="52">
        <f t="shared" si="115"/>
        <v>0</v>
      </c>
      <c r="AO79" s="55"/>
      <c r="AP79" s="52">
        <f t="shared" si="116"/>
        <v>0</v>
      </c>
      <c r="AQ79" s="24" t="s">
        <v>54</v>
      </c>
      <c r="AS79" s="5"/>
    </row>
    <row r="80" spans="1:45" ht="75" x14ac:dyDescent="0.3">
      <c r="A80" s="1" t="s">
        <v>151</v>
      </c>
      <c r="B80" s="83" t="s">
        <v>45</v>
      </c>
      <c r="C80" s="84" t="s">
        <v>27</v>
      </c>
      <c r="D80" s="52">
        <v>45376.6</v>
      </c>
      <c r="E80" s="52"/>
      <c r="F80" s="50">
        <f t="shared" si="1"/>
        <v>45376.6</v>
      </c>
      <c r="G80" s="52"/>
      <c r="H80" s="53">
        <f t="shared" si="85"/>
        <v>45376.6</v>
      </c>
      <c r="I80" s="52"/>
      <c r="J80" s="53">
        <f t="shared" si="103"/>
        <v>45376.6</v>
      </c>
      <c r="K80" s="52"/>
      <c r="L80" s="50">
        <f t="shared" si="104"/>
        <v>45376.6</v>
      </c>
      <c r="M80" s="52"/>
      <c r="N80" s="50">
        <f t="shared" si="105"/>
        <v>45376.6</v>
      </c>
      <c r="O80" s="55"/>
      <c r="P80" s="50">
        <f t="shared" si="106"/>
        <v>45376.6</v>
      </c>
      <c r="Q80" s="50">
        <v>0</v>
      </c>
      <c r="R80" s="52"/>
      <c r="S80" s="50">
        <f t="shared" si="4"/>
        <v>0</v>
      </c>
      <c r="T80" s="52"/>
      <c r="U80" s="53">
        <f t="shared" si="107"/>
        <v>0</v>
      </c>
      <c r="V80" s="52"/>
      <c r="W80" s="53">
        <f t="shared" si="108"/>
        <v>0</v>
      </c>
      <c r="X80" s="52"/>
      <c r="Y80" s="50">
        <f t="shared" si="109"/>
        <v>0</v>
      </c>
      <c r="Z80" s="52"/>
      <c r="AA80" s="50">
        <f t="shared" si="110"/>
        <v>0</v>
      </c>
      <c r="AB80" s="55"/>
      <c r="AC80" s="50">
        <f t="shared" si="111"/>
        <v>0</v>
      </c>
      <c r="AD80" s="52">
        <v>0</v>
      </c>
      <c r="AE80" s="52"/>
      <c r="AF80" s="52">
        <f t="shared" si="7"/>
        <v>0</v>
      </c>
      <c r="AG80" s="52"/>
      <c r="AH80" s="54">
        <f t="shared" si="112"/>
        <v>0</v>
      </c>
      <c r="AI80" s="52"/>
      <c r="AJ80" s="54">
        <f t="shared" si="113"/>
        <v>0</v>
      </c>
      <c r="AK80" s="52"/>
      <c r="AL80" s="52">
        <f t="shared" si="114"/>
        <v>0</v>
      </c>
      <c r="AM80" s="52"/>
      <c r="AN80" s="52">
        <f t="shared" si="115"/>
        <v>0</v>
      </c>
      <c r="AO80" s="55"/>
      <c r="AP80" s="52">
        <f t="shared" si="116"/>
        <v>0</v>
      </c>
      <c r="AQ80" s="24" t="s">
        <v>55</v>
      </c>
      <c r="AS80" s="5"/>
    </row>
    <row r="81" spans="1:45" ht="56.25" x14ac:dyDescent="0.3">
      <c r="A81" s="1" t="s">
        <v>152</v>
      </c>
      <c r="B81" s="83" t="s">
        <v>48</v>
      </c>
      <c r="C81" s="84" t="s">
        <v>31</v>
      </c>
      <c r="D81" s="52">
        <v>43764.3</v>
      </c>
      <c r="E81" s="52"/>
      <c r="F81" s="50">
        <f t="shared" si="1"/>
        <v>43764.3</v>
      </c>
      <c r="G81" s="52"/>
      <c r="H81" s="53">
        <f t="shared" si="85"/>
        <v>43764.3</v>
      </c>
      <c r="I81" s="52"/>
      <c r="J81" s="53">
        <f t="shared" si="103"/>
        <v>43764.3</v>
      </c>
      <c r="K81" s="52"/>
      <c r="L81" s="50">
        <f t="shared" si="104"/>
        <v>43764.3</v>
      </c>
      <c r="M81" s="52"/>
      <c r="N81" s="50">
        <f t="shared" si="105"/>
        <v>43764.3</v>
      </c>
      <c r="O81" s="55">
        <v>-43764.3</v>
      </c>
      <c r="P81" s="50">
        <f t="shared" si="106"/>
        <v>0</v>
      </c>
      <c r="Q81" s="50">
        <v>0</v>
      </c>
      <c r="R81" s="52"/>
      <c r="S81" s="50">
        <f t="shared" si="4"/>
        <v>0</v>
      </c>
      <c r="T81" s="52"/>
      <c r="U81" s="53">
        <f t="shared" si="107"/>
        <v>0</v>
      </c>
      <c r="V81" s="52"/>
      <c r="W81" s="53">
        <f t="shared" si="108"/>
        <v>0</v>
      </c>
      <c r="X81" s="52"/>
      <c r="Y81" s="50">
        <f t="shared" si="109"/>
        <v>0</v>
      </c>
      <c r="Z81" s="52"/>
      <c r="AA81" s="50">
        <f t="shared" si="110"/>
        <v>0</v>
      </c>
      <c r="AB81" s="55">
        <v>43764.3</v>
      </c>
      <c r="AC81" s="50">
        <f t="shared" si="111"/>
        <v>43764.3</v>
      </c>
      <c r="AD81" s="52">
        <v>0</v>
      </c>
      <c r="AE81" s="52"/>
      <c r="AF81" s="52">
        <f t="shared" si="7"/>
        <v>0</v>
      </c>
      <c r="AG81" s="52"/>
      <c r="AH81" s="54">
        <f t="shared" si="112"/>
        <v>0</v>
      </c>
      <c r="AI81" s="52"/>
      <c r="AJ81" s="54">
        <f t="shared" si="113"/>
        <v>0</v>
      </c>
      <c r="AK81" s="52"/>
      <c r="AL81" s="52">
        <f t="shared" si="114"/>
        <v>0</v>
      </c>
      <c r="AM81" s="52"/>
      <c r="AN81" s="52">
        <f t="shared" si="115"/>
        <v>0</v>
      </c>
      <c r="AO81" s="55"/>
      <c r="AP81" s="52">
        <f t="shared" si="116"/>
        <v>0</v>
      </c>
      <c r="AQ81" s="31">
        <v>1710142360</v>
      </c>
      <c r="AS81" s="5"/>
    </row>
    <row r="82" spans="1:45" ht="59.25" customHeight="1" x14ac:dyDescent="0.3">
      <c r="A82" s="1" t="s">
        <v>153</v>
      </c>
      <c r="B82" s="83" t="s">
        <v>30</v>
      </c>
      <c r="C82" s="84" t="s">
        <v>3</v>
      </c>
      <c r="D82" s="52">
        <f>D84+D85+D86</f>
        <v>606764.6</v>
      </c>
      <c r="E82" s="52">
        <f>E84+E85+E86</f>
        <v>100000</v>
      </c>
      <c r="F82" s="52">
        <f t="shared" si="1"/>
        <v>706764.6</v>
      </c>
      <c r="G82" s="52">
        <f>G84+G85+G86</f>
        <v>30618.698</v>
      </c>
      <c r="H82" s="54">
        <f t="shared" si="85"/>
        <v>737383.29799999995</v>
      </c>
      <c r="I82" s="52">
        <f>I84+I85+I86</f>
        <v>2941.8629999999998</v>
      </c>
      <c r="J82" s="54">
        <f t="shared" si="103"/>
        <v>740325.16099999996</v>
      </c>
      <c r="K82" s="52">
        <f>K84+K85+K86</f>
        <v>124060.12599999999</v>
      </c>
      <c r="L82" s="52">
        <f t="shared" si="104"/>
        <v>864385.28700000001</v>
      </c>
      <c r="M82" s="52">
        <f>M84+M85+M86</f>
        <v>6186.5230000000001</v>
      </c>
      <c r="N82" s="52">
        <f t="shared" si="105"/>
        <v>870571.81</v>
      </c>
      <c r="O82" s="55">
        <f>O84+O85+O86</f>
        <v>110662.95300000001</v>
      </c>
      <c r="P82" s="52">
        <f t="shared" si="106"/>
        <v>981234.76300000004</v>
      </c>
      <c r="Q82" s="52">
        <f t="shared" ref="Q82:AD82" si="117">Q84+Q85+Q86</f>
        <v>907530.1</v>
      </c>
      <c r="R82" s="52">
        <f>R84+R85+R86</f>
        <v>0</v>
      </c>
      <c r="S82" s="52">
        <f t="shared" si="4"/>
        <v>907530.1</v>
      </c>
      <c r="T82" s="52">
        <f>T84+T85+T86</f>
        <v>0</v>
      </c>
      <c r="U82" s="54">
        <f t="shared" si="107"/>
        <v>907530.1</v>
      </c>
      <c r="V82" s="52">
        <f>V84+V85+V86</f>
        <v>0</v>
      </c>
      <c r="W82" s="54">
        <f t="shared" si="108"/>
        <v>907530.1</v>
      </c>
      <c r="X82" s="52">
        <f>X84+X85+X86</f>
        <v>-80676.462</v>
      </c>
      <c r="Y82" s="52">
        <f t="shared" si="109"/>
        <v>826853.63800000004</v>
      </c>
      <c r="Z82" s="52">
        <f>Z84+Z85+Z86</f>
        <v>0</v>
      </c>
      <c r="AA82" s="52">
        <f t="shared" si="110"/>
        <v>826853.63800000004</v>
      </c>
      <c r="AB82" s="55">
        <f>AB84+AB85+AB86</f>
        <v>-75828.428</v>
      </c>
      <c r="AC82" s="52">
        <f t="shared" si="111"/>
        <v>751025.21000000008</v>
      </c>
      <c r="AD82" s="52">
        <f t="shared" si="117"/>
        <v>500000</v>
      </c>
      <c r="AE82" s="52">
        <f>AE84+AE85+AE86</f>
        <v>0</v>
      </c>
      <c r="AF82" s="52">
        <f t="shared" si="7"/>
        <v>500000</v>
      </c>
      <c r="AG82" s="52">
        <f>AG84+AG85+AG86</f>
        <v>0</v>
      </c>
      <c r="AH82" s="54">
        <f t="shared" si="112"/>
        <v>500000</v>
      </c>
      <c r="AI82" s="52">
        <f>AI84+AI85+AI86</f>
        <v>0</v>
      </c>
      <c r="AJ82" s="54">
        <f t="shared" si="113"/>
        <v>500000</v>
      </c>
      <c r="AK82" s="52">
        <f>AK84+AK85+AK86</f>
        <v>0</v>
      </c>
      <c r="AL82" s="52">
        <f t="shared" si="114"/>
        <v>500000</v>
      </c>
      <c r="AM82" s="52">
        <f>AM84+AM85+AM86</f>
        <v>0</v>
      </c>
      <c r="AN82" s="52">
        <f t="shared" si="115"/>
        <v>500000</v>
      </c>
      <c r="AO82" s="55">
        <f>AO84+AO85+AO86</f>
        <v>0</v>
      </c>
      <c r="AP82" s="52">
        <f t="shared" si="116"/>
        <v>500000</v>
      </c>
      <c r="AQ82" s="24"/>
      <c r="AS82" s="5"/>
    </row>
    <row r="83" spans="1:45" x14ac:dyDescent="0.3">
      <c r="A83" s="1"/>
      <c r="B83" s="83" t="s">
        <v>5</v>
      </c>
      <c r="C83" s="84"/>
      <c r="D83" s="52"/>
      <c r="E83" s="52"/>
      <c r="F83" s="50"/>
      <c r="G83" s="52"/>
      <c r="H83" s="53"/>
      <c r="I83" s="52"/>
      <c r="J83" s="53"/>
      <c r="K83" s="52"/>
      <c r="L83" s="50"/>
      <c r="M83" s="52"/>
      <c r="N83" s="50"/>
      <c r="O83" s="55"/>
      <c r="P83" s="50"/>
      <c r="Q83" s="50"/>
      <c r="R83" s="52"/>
      <c r="S83" s="50"/>
      <c r="T83" s="52"/>
      <c r="U83" s="53"/>
      <c r="V83" s="52"/>
      <c r="W83" s="53"/>
      <c r="X83" s="52"/>
      <c r="Y83" s="50"/>
      <c r="Z83" s="52"/>
      <c r="AA83" s="50"/>
      <c r="AB83" s="55"/>
      <c r="AC83" s="50"/>
      <c r="AD83" s="52"/>
      <c r="AE83" s="52"/>
      <c r="AF83" s="52"/>
      <c r="AG83" s="52"/>
      <c r="AH83" s="54"/>
      <c r="AI83" s="52"/>
      <c r="AJ83" s="54"/>
      <c r="AK83" s="52"/>
      <c r="AL83" s="52"/>
      <c r="AM83" s="52"/>
      <c r="AN83" s="52"/>
      <c r="AO83" s="55"/>
      <c r="AP83" s="52"/>
      <c r="AQ83" s="24"/>
      <c r="AS83" s="5"/>
    </row>
    <row r="84" spans="1:45" hidden="1" x14ac:dyDescent="0.3">
      <c r="A84" s="1"/>
      <c r="B84" s="7" t="s">
        <v>6</v>
      </c>
      <c r="C84" s="4"/>
      <c r="D84" s="52">
        <v>60863.5</v>
      </c>
      <c r="E84" s="52">
        <f>100000</f>
        <v>100000</v>
      </c>
      <c r="F84" s="50">
        <f t="shared" si="1"/>
        <v>160863.5</v>
      </c>
      <c r="G84" s="52">
        <f>2844.574+27774.124</f>
        <v>30618.698</v>
      </c>
      <c r="H84" s="50">
        <f t="shared" ref="H84:H87" si="118">F84+G84</f>
        <v>191482.198</v>
      </c>
      <c r="I84" s="52">
        <v>2941.8629999999998</v>
      </c>
      <c r="J84" s="50">
        <f>H84+I84</f>
        <v>194424.06100000002</v>
      </c>
      <c r="K84" s="52">
        <f>80676.462+43383.664</f>
        <v>124060.12599999999</v>
      </c>
      <c r="L84" s="50">
        <f>J84+K84</f>
        <v>318484.18700000003</v>
      </c>
      <c r="M84" s="52">
        <v>6186.5230000000001</v>
      </c>
      <c r="N84" s="50">
        <f>L84+M84</f>
        <v>324670.71000000002</v>
      </c>
      <c r="O84" s="55">
        <f>75828.428+34834.525</f>
        <v>110662.95300000001</v>
      </c>
      <c r="P84" s="50">
        <f>N84+O84</f>
        <v>435333.66300000006</v>
      </c>
      <c r="Q84" s="50">
        <v>500000</v>
      </c>
      <c r="R84" s="52">
        <f>214003.078-214003.078</f>
        <v>0</v>
      </c>
      <c r="S84" s="50">
        <f t="shared" si="4"/>
        <v>500000</v>
      </c>
      <c r="T84" s="52"/>
      <c r="U84" s="50">
        <f>S84+T84</f>
        <v>500000</v>
      </c>
      <c r="V84" s="52"/>
      <c r="W84" s="50">
        <f t="shared" ref="W84:W87" si="119">U84+V84</f>
        <v>500000</v>
      </c>
      <c r="X84" s="52">
        <v>-80676.462</v>
      </c>
      <c r="Y84" s="50">
        <f t="shared" ref="Y84:Y87" si="120">W84+X84</f>
        <v>419323.538</v>
      </c>
      <c r="Z84" s="52"/>
      <c r="AA84" s="50">
        <f t="shared" ref="AA84:AA87" si="121">Y84+Z84</f>
        <v>419323.538</v>
      </c>
      <c r="AB84" s="55">
        <v>-75828.428</v>
      </c>
      <c r="AC84" s="50">
        <f t="shared" ref="AC84:AC87" si="122">AA84+AB84</f>
        <v>343495.11</v>
      </c>
      <c r="AD84" s="52">
        <v>500000</v>
      </c>
      <c r="AE84" s="52"/>
      <c r="AF84" s="52">
        <f t="shared" si="7"/>
        <v>500000</v>
      </c>
      <c r="AG84" s="52"/>
      <c r="AH84" s="52">
        <f>AF84+AG84</f>
        <v>500000</v>
      </c>
      <c r="AI84" s="52"/>
      <c r="AJ84" s="52">
        <f t="shared" ref="AJ84:AJ87" si="123">AH84+AI84</f>
        <v>500000</v>
      </c>
      <c r="AK84" s="52"/>
      <c r="AL84" s="52">
        <f t="shared" ref="AL84:AL87" si="124">AJ84+AK84</f>
        <v>500000</v>
      </c>
      <c r="AM84" s="52"/>
      <c r="AN84" s="52">
        <f t="shared" ref="AN84:AN87" si="125">AL84+AM84</f>
        <v>500000</v>
      </c>
      <c r="AO84" s="55"/>
      <c r="AP84" s="52">
        <f t="shared" ref="AP84:AP87" si="126">AN84+AO84</f>
        <v>500000</v>
      </c>
      <c r="AQ84" s="31" t="s">
        <v>260</v>
      </c>
      <c r="AR84" s="18" t="s">
        <v>28</v>
      </c>
      <c r="AS84" s="5"/>
    </row>
    <row r="85" spans="1:45" x14ac:dyDescent="0.3">
      <c r="A85" s="1"/>
      <c r="B85" s="83" t="s">
        <v>11</v>
      </c>
      <c r="C85" s="84"/>
      <c r="D85" s="52">
        <v>92792.4</v>
      </c>
      <c r="E85" s="52"/>
      <c r="F85" s="50">
        <f t="shared" si="1"/>
        <v>92792.4</v>
      </c>
      <c r="G85" s="52"/>
      <c r="H85" s="53">
        <f t="shared" si="118"/>
        <v>92792.4</v>
      </c>
      <c r="I85" s="52"/>
      <c r="J85" s="53">
        <f>H85+I85</f>
        <v>92792.4</v>
      </c>
      <c r="K85" s="52"/>
      <c r="L85" s="50">
        <f>J85+K85</f>
        <v>92792.4</v>
      </c>
      <c r="M85" s="52"/>
      <c r="N85" s="50">
        <f>L85+M85</f>
        <v>92792.4</v>
      </c>
      <c r="O85" s="55"/>
      <c r="P85" s="50">
        <f>N85+O85</f>
        <v>92792.4</v>
      </c>
      <c r="Q85" s="50">
        <v>407530.1</v>
      </c>
      <c r="R85" s="52"/>
      <c r="S85" s="50">
        <f t="shared" si="4"/>
        <v>407530.1</v>
      </c>
      <c r="T85" s="52"/>
      <c r="U85" s="53">
        <f>S85+T85</f>
        <v>407530.1</v>
      </c>
      <c r="V85" s="52"/>
      <c r="W85" s="53">
        <f t="shared" si="119"/>
        <v>407530.1</v>
      </c>
      <c r="X85" s="52"/>
      <c r="Y85" s="50">
        <f t="shared" si="120"/>
        <v>407530.1</v>
      </c>
      <c r="Z85" s="52"/>
      <c r="AA85" s="50">
        <f t="shared" si="121"/>
        <v>407530.1</v>
      </c>
      <c r="AB85" s="55"/>
      <c r="AC85" s="50">
        <f t="shared" si="122"/>
        <v>407530.1</v>
      </c>
      <c r="AD85" s="52">
        <v>0</v>
      </c>
      <c r="AE85" s="52"/>
      <c r="AF85" s="52">
        <f t="shared" si="7"/>
        <v>0</v>
      </c>
      <c r="AG85" s="52"/>
      <c r="AH85" s="54">
        <f>AF85+AG85</f>
        <v>0</v>
      </c>
      <c r="AI85" s="52"/>
      <c r="AJ85" s="54">
        <f t="shared" si="123"/>
        <v>0</v>
      </c>
      <c r="AK85" s="52"/>
      <c r="AL85" s="52">
        <f t="shared" si="124"/>
        <v>0</v>
      </c>
      <c r="AM85" s="52"/>
      <c r="AN85" s="52">
        <f t="shared" si="125"/>
        <v>0</v>
      </c>
      <c r="AO85" s="55"/>
      <c r="AP85" s="52">
        <f t="shared" si="126"/>
        <v>0</v>
      </c>
      <c r="AQ85" s="31" t="s">
        <v>176</v>
      </c>
      <c r="AS85" s="5"/>
    </row>
    <row r="86" spans="1:45" ht="37.5" x14ac:dyDescent="0.3">
      <c r="A86" s="1"/>
      <c r="B86" s="83" t="s">
        <v>20</v>
      </c>
      <c r="C86" s="84"/>
      <c r="D86" s="52">
        <v>453108.7</v>
      </c>
      <c r="E86" s="52"/>
      <c r="F86" s="50">
        <f t="shared" si="1"/>
        <v>453108.7</v>
      </c>
      <c r="G86" s="52"/>
      <c r="H86" s="53">
        <f t="shared" si="118"/>
        <v>453108.7</v>
      </c>
      <c r="I86" s="52"/>
      <c r="J86" s="53">
        <f>H86+I86</f>
        <v>453108.7</v>
      </c>
      <c r="K86" s="52"/>
      <c r="L86" s="50">
        <f>J86+K86</f>
        <v>453108.7</v>
      </c>
      <c r="M86" s="52"/>
      <c r="N86" s="50">
        <f>L86+M86</f>
        <v>453108.7</v>
      </c>
      <c r="O86" s="55"/>
      <c r="P86" s="50">
        <f>N86+O86</f>
        <v>453108.7</v>
      </c>
      <c r="Q86" s="50">
        <v>0</v>
      </c>
      <c r="R86" s="52"/>
      <c r="S86" s="50">
        <f t="shared" si="4"/>
        <v>0</v>
      </c>
      <c r="T86" s="52"/>
      <c r="U86" s="53">
        <f>S86+T86</f>
        <v>0</v>
      </c>
      <c r="V86" s="52"/>
      <c r="W86" s="53">
        <f t="shared" si="119"/>
        <v>0</v>
      </c>
      <c r="X86" s="52"/>
      <c r="Y86" s="50">
        <f t="shared" si="120"/>
        <v>0</v>
      </c>
      <c r="Z86" s="52"/>
      <c r="AA86" s="50">
        <f t="shared" si="121"/>
        <v>0</v>
      </c>
      <c r="AB86" s="55"/>
      <c r="AC86" s="50">
        <f t="shared" si="122"/>
        <v>0</v>
      </c>
      <c r="AD86" s="52">
        <v>0</v>
      </c>
      <c r="AE86" s="52"/>
      <c r="AF86" s="52">
        <f t="shared" si="7"/>
        <v>0</v>
      </c>
      <c r="AG86" s="52"/>
      <c r="AH86" s="54">
        <f>AF86+AG86</f>
        <v>0</v>
      </c>
      <c r="AI86" s="52"/>
      <c r="AJ86" s="54">
        <f t="shared" si="123"/>
        <v>0</v>
      </c>
      <c r="AK86" s="52"/>
      <c r="AL86" s="52">
        <f t="shared" si="124"/>
        <v>0</v>
      </c>
      <c r="AM86" s="52"/>
      <c r="AN86" s="52">
        <f t="shared" si="125"/>
        <v>0</v>
      </c>
      <c r="AO86" s="55"/>
      <c r="AP86" s="52">
        <f t="shared" si="126"/>
        <v>0</v>
      </c>
      <c r="AQ86" s="31" t="s">
        <v>175</v>
      </c>
      <c r="AS86" s="5"/>
    </row>
    <row r="87" spans="1:45" ht="60.75" customHeight="1" x14ac:dyDescent="0.3">
      <c r="A87" s="1" t="s">
        <v>154</v>
      </c>
      <c r="B87" s="83" t="s">
        <v>212</v>
      </c>
      <c r="C87" s="84" t="s">
        <v>31</v>
      </c>
      <c r="D87" s="52">
        <f>D89</f>
        <v>573235.19999999995</v>
      </c>
      <c r="E87" s="52">
        <f>E89</f>
        <v>0</v>
      </c>
      <c r="F87" s="52">
        <f t="shared" si="1"/>
        <v>573235.19999999995</v>
      </c>
      <c r="G87" s="52">
        <f>G89</f>
        <v>0</v>
      </c>
      <c r="H87" s="54">
        <f t="shared" si="118"/>
        <v>573235.19999999995</v>
      </c>
      <c r="I87" s="52">
        <f>I89</f>
        <v>0</v>
      </c>
      <c r="J87" s="54">
        <f>H87+I87</f>
        <v>573235.19999999995</v>
      </c>
      <c r="K87" s="52">
        <f>K89</f>
        <v>0</v>
      </c>
      <c r="L87" s="52">
        <f>J87+K87</f>
        <v>573235.19999999995</v>
      </c>
      <c r="M87" s="52">
        <f>M89</f>
        <v>0</v>
      </c>
      <c r="N87" s="52">
        <f>L87+M87</f>
        <v>573235.19999999995</v>
      </c>
      <c r="O87" s="55">
        <f>O89</f>
        <v>0</v>
      </c>
      <c r="P87" s="52">
        <f>N87+O87</f>
        <v>573235.19999999995</v>
      </c>
      <c r="Q87" s="52">
        <f t="shared" ref="Q87:AD87" si="127">Q89</f>
        <v>0</v>
      </c>
      <c r="R87" s="52">
        <f>R89</f>
        <v>0</v>
      </c>
      <c r="S87" s="52">
        <f t="shared" si="4"/>
        <v>0</v>
      </c>
      <c r="T87" s="52">
        <f>T89</f>
        <v>0</v>
      </c>
      <c r="U87" s="54">
        <f>S87+T87</f>
        <v>0</v>
      </c>
      <c r="V87" s="52">
        <f>V89</f>
        <v>0</v>
      </c>
      <c r="W87" s="54">
        <f t="shared" si="119"/>
        <v>0</v>
      </c>
      <c r="X87" s="52">
        <f>X89</f>
        <v>0</v>
      </c>
      <c r="Y87" s="52">
        <f t="shared" si="120"/>
        <v>0</v>
      </c>
      <c r="Z87" s="52">
        <f>Z89</f>
        <v>0</v>
      </c>
      <c r="AA87" s="52">
        <f t="shared" si="121"/>
        <v>0</v>
      </c>
      <c r="AB87" s="55">
        <f>AB89</f>
        <v>0</v>
      </c>
      <c r="AC87" s="52">
        <f t="shared" si="122"/>
        <v>0</v>
      </c>
      <c r="AD87" s="52">
        <f t="shared" si="127"/>
        <v>0</v>
      </c>
      <c r="AE87" s="52">
        <f>AE89</f>
        <v>0</v>
      </c>
      <c r="AF87" s="52">
        <f t="shared" si="7"/>
        <v>0</v>
      </c>
      <c r="AG87" s="52">
        <f>AG89</f>
        <v>0</v>
      </c>
      <c r="AH87" s="54">
        <f>AF87+AG87</f>
        <v>0</v>
      </c>
      <c r="AI87" s="52">
        <f>AI89</f>
        <v>0</v>
      </c>
      <c r="AJ87" s="54">
        <f t="shared" si="123"/>
        <v>0</v>
      </c>
      <c r="AK87" s="52">
        <f>AK89</f>
        <v>0</v>
      </c>
      <c r="AL87" s="52">
        <f t="shared" si="124"/>
        <v>0</v>
      </c>
      <c r="AM87" s="52">
        <f>AM89</f>
        <v>0</v>
      </c>
      <c r="AN87" s="52">
        <f t="shared" si="125"/>
        <v>0</v>
      </c>
      <c r="AO87" s="55">
        <f>AO89</f>
        <v>0</v>
      </c>
      <c r="AP87" s="52">
        <f t="shared" si="126"/>
        <v>0</v>
      </c>
      <c r="AQ87" s="31"/>
      <c r="AS87" s="5"/>
    </row>
    <row r="88" spans="1:45" x14ac:dyDescent="0.3">
      <c r="A88" s="1"/>
      <c r="B88" s="71" t="s">
        <v>5</v>
      </c>
      <c r="C88" s="84"/>
      <c r="D88" s="52"/>
      <c r="E88" s="52"/>
      <c r="F88" s="50"/>
      <c r="G88" s="52"/>
      <c r="H88" s="53"/>
      <c r="I88" s="52"/>
      <c r="J88" s="53"/>
      <c r="K88" s="52"/>
      <c r="L88" s="50"/>
      <c r="M88" s="52"/>
      <c r="N88" s="50"/>
      <c r="O88" s="55"/>
      <c r="P88" s="50"/>
      <c r="Q88" s="50"/>
      <c r="R88" s="52"/>
      <c r="S88" s="50"/>
      <c r="T88" s="52"/>
      <c r="U88" s="53"/>
      <c r="V88" s="52"/>
      <c r="W88" s="53"/>
      <c r="X88" s="52"/>
      <c r="Y88" s="50"/>
      <c r="Z88" s="52"/>
      <c r="AA88" s="50"/>
      <c r="AB88" s="55"/>
      <c r="AC88" s="50"/>
      <c r="AD88" s="52"/>
      <c r="AE88" s="52"/>
      <c r="AF88" s="52"/>
      <c r="AG88" s="52"/>
      <c r="AH88" s="54"/>
      <c r="AI88" s="52"/>
      <c r="AJ88" s="54"/>
      <c r="AK88" s="52"/>
      <c r="AL88" s="52"/>
      <c r="AM88" s="52"/>
      <c r="AN88" s="52"/>
      <c r="AO88" s="55"/>
      <c r="AP88" s="52"/>
      <c r="AQ88" s="31"/>
      <c r="AS88" s="5"/>
    </row>
    <row r="89" spans="1:45" ht="37.5" x14ac:dyDescent="0.3">
      <c r="A89" s="1"/>
      <c r="B89" s="83" t="s">
        <v>20</v>
      </c>
      <c r="C89" s="84"/>
      <c r="D89" s="50">
        <v>573235.19999999995</v>
      </c>
      <c r="E89" s="50"/>
      <c r="F89" s="50">
        <f t="shared" si="1"/>
        <v>573235.19999999995</v>
      </c>
      <c r="G89" s="50"/>
      <c r="H89" s="53">
        <f t="shared" ref="H89:H90" si="128">F89+G89</f>
        <v>573235.19999999995</v>
      </c>
      <c r="I89" s="50"/>
      <c r="J89" s="53">
        <f>H89+I89</f>
        <v>573235.19999999995</v>
      </c>
      <c r="K89" s="50"/>
      <c r="L89" s="50">
        <f>J89+K89</f>
        <v>573235.19999999995</v>
      </c>
      <c r="M89" s="50"/>
      <c r="N89" s="50">
        <f>L89+M89</f>
        <v>573235.19999999995</v>
      </c>
      <c r="O89" s="51"/>
      <c r="P89" s="50">
        <f>N89+O89</f>
        <v>573235.19999999995</v>
      </c>
      <c r="Q89" s="50">
        <v>0</v>
      </c>
      <c r="R89" s="50"/>
      <c r="S89" s="50">
        <f t="shared" si="4"/>
        <v>0</v>
      </c>
      <c r="T89" s="50"/>
      <c r="U89" s="53">
        <f>S89+T89</f>
        <v>0</v>
      </c>
      <c r="V89" s="50"/>
      <c r="W89" s="53">
        <f t="shared" ref="W89:W90" si="129">U89+V89</f>
        <v>0</v>
      </c>
      <c r="X89" s="50"/>
      <c r="Y89" s="50">
        <f t="shared" ref="Y89:Y90" si="130">W89+X89</f>
        <v>0</v>
      </c>
      <c r="Z89" s="50"/>
      <c r="AA89" s="50">
        <f t="shared" ref="AA89:AA90" si="131">Y89+Z89</f>
        <v>0</v>
      </c>
      <c r="AB89" s="51"/>
      <c r="AC89" s="50">
        <f t="shared" ref="AC89:AC90" si="132">AA89+AB89</f>
        <v>0</v>
      </c>
      <c r="AD89" s="52">
        <v>0</v>
      </c>
      <c r="AE89" s="50"/>
      <c r="AF89" s="52">
        <f t="shared" si="7"/>
        <v>0</v>
      </c>
      <c r="AG89" s="50"/>
      <c r="AH89" s="54">
        <f>AF89+AG89</f>
        <v>0</v>
      </c>
      <c r="AI89" s="50"/>
      <c r="AJ89" s="54">
        <f t="shared" ref="AJ89:AJ90" si="133">AH89+AI89</f>
        <v>0</v>
      </c>
      <c r="AK89" s="50"/>
      <c r="AL89" s="52">
        <f t="shared" ref="AL89:AL90" si="134">AJ89+AK89</f>
        <v>0</v>
      </c>
      <c r="AM89" s="50"/>
      <c r="AN89" s="52">
        <f t="shared" ref="AN89:AN90" si="135">AL89+AM89</f>
        <v>0</v>
      </c>
      <c r="AO89" s="51"/>
      <c r="AP89" s="52">
        <f t="shared" ref="AP89:AP90" si="136">AN89+AO89</f>
        <v>0</v>
      </c>
      <c r="AQ89" s="31" t="s">
        <v>175</v>
      </c>
      <c r="AS89" s="5"/>
    </row>
    <row r="90" spans="1:45" ht="117.75" customHeight="1" x14ac:dyDescent="0.3">
      <c r="A90" s="1" t="s">
        <v>155</v>
      </c>
      <c r="B90" s="83" t="s">
        <v>32</v>
      </c>
      <c r="C90" s="84" t="s">
        <v>3</v>
      </c>
      <c r="D90" s="50">
        <f>D92</f>
        <v>116333.4</v>
      </c>
      <c r="E90" s="50">
        <f>E92</f>
        <v>0</v>
      </c>
      <c r="F90" s="50">
        <f t="shared" si="1"/>
        <v>116333.4</v>
      </c>
      <c r="G90" s="50">
        <f>G92</f>
        <v>-16565.599999999999</v>
      </c>
      <c r="H90" s="53">
        <f t="shared" si="128"/>
        <v>99767.799999999988</v>
      </c>
      <c r="I90" s="50">
        <f>I92</f>
        <v>0</v>
      </c>
      <c r="J90" s="53">
        <f>H90+I90</f>
        <v>99767.799999999988</v>
      </c>
      <c r="K90" s="50">
        <f>K92</f>
        <v>0</v>
      </c>
      <c r="L90" s="50">
        <f>J90+K90</f>
        <v>99767.799999999988</v>
      </c>
      <c r="M90" s="50">
        <f>M92</f>
        <v>0</v>
      </c>
      <c r="N90" s="50">
        <f>L90+M90</f>
        <v>99767.799999999988</v>
      </c>
      <c r="O90" s="51">
        <f>O92</f>
        <v>0</v>
      </c>
      <c r="P90" s="50">
        <f>N90+O90</f>
        <v>99767.799999999988</v>
      </c>
      <c r="Q90" s="50">
        <f t="shared" ref="Q90:AD90" si="137">Q92</f>
        <v>114303.4</v>
      </c>
      <c r="R90" s="50">
        <f>R92</f>
        <v>0</v>
      </c>
      <c r="S90" s="50">
        <f t="shared" si="4"/>
        <v>114303.4</v>
      </c>
      <c r="T90" s="50">
        <f>T92</f>
        <v>-16565.5</v>
      </c>
      <c r="U90" s="53">
        <f>S90+T90</f>
        <v>97737.9</v>
      </c>
      <c r="V90" s="50">
        <f>V92</f>
        <v>0</v>
      </c>
      <c r="W90" s="53">
        <f t="shared" si="129"/>
        <v>97737.9</v>
      </c>
      <c r="X90" s="50">
        <f>X92</f>
        <v>0</v>
      </c>
      <c r="Y90" s="50">
        <f t="shared" si="130"/>
        <v>97737.9</v>
      </c>
      <c r="Z90" s="50">
        <f>Z92</f>
        <v>0</v>
      </c>
      <c r="AA90" s="50">
        <f t="shared" si="131"/>
        <v>97737.9</v>
      </c>
      <c r="AB90" s="51">
        <f>AB92</f>
        <v>0</v>
      </c>
      <c r="AC90" s="50">
        <f t="shared" si="132"/>
        <v>97737.9</v>
      </c>
      <c r="AD90" s="50">
        <f t="shared" si="137"/>
        <v>109561.5</v>
      </c>
      <c r="AE90" s="50">
        <f>AE92</f>
        <v>0</v>
      </c>
      <c r="AF90" s="52">
        <f t="shared" si="7"/>
        <v>109561.5</v>
      </c>
      <c r="AG90" s="50">
        <f>AG92</f>
        <v>-19326.3</v>
      </c>
      <c r="AH90" s="54">
        <f>AF90+AG90</f>
        <v>90235.199999999997</v>
      </c>
      <c r="AI90" s="50">
        <f>AI92</f>
        <v>0</v>
      </c>
      <c r="AJ90" s="54">
        <f t="shared" si="133"/>
        <v>90235.199999999997</v>
      </c>
      <c r="AK90" s="50">
        <f>AK92</f>
        <v>0</v>
      </c>
      <c r="AL90" s="52">
        <f t="shared" si="134"/>
        <v>90235.199999999997</v>
      </c>
      <c r="AM90" s="50">
        <f>AM92</f>
        <v>0</v>
      </c>
      <c r="AN90" s="52">
        <f t="shared" si="135"/>
        <v>90235.199999999997</v>
      </c>
      <c r="AO90" s="51">
        <f>AO92</f>
        <v>0</v>
      </c>
      <c r="AP90" s="52">
        <f t="shared" si="136"/>
        <v>90235.199999999997</v>
      </c>
      <c r="AQ90" s="31"/>
      <c r="AS90" s="5"/>
    </row>
    <row r="91" spans="1:45" x14ac:dyDescent="0.3">
      <c r="A91" s="1"/>
      <c r="B91" s="69" t="s">
        <v>5</v>
      </c>
      <c r="C91" s="84"/>
      <c r="D91" s="50"/>
      <c r="E91" s="50"/>
      <c r="F91" s="50"/>
      <c r="G91" s="50"/>
      <c r="H91" s="53"/>
      <c r="I91" s="50"/>
      <c r="J91" s="53"/>
      <c r="K91" s="50"/>
      <c r="L91" s="50"/>
      <c r="M91" s="50"/>
      <c r="N91" s="50"/>
      <c r="O91" s="51"/>
      <c r="P91" s="50"/>
      <c r="Q91" s="50"/>
      <c r="R91" s="50"/>
      <c r="S91" s="50"/>
      <c r="T91" s="50"/>
      <c r="U91" s="53"/>
      <c r="V91" s="50"/>
      <c r="W91" s="53"/>
      <c r="X91" s="50"/>
      <c r="Y91" s="50"/>
      <c r="Z91" s="50"/>
      <c r="AA91" s="50"/>
      <c r="AB91" s="51"/>
      <c r="AC91" s="50"/>
      <c r="AD91" s="50"/>
      <c r="AE91" s="50"/>
      <c r="AF91" s="52"/>
      <c r="AG91" s="50"/>
      <c r="AH91" s="54"/>
      <c r="AI91" s="50"/>
      <c r="AJ91" s="54"/>
      <c r="AK91" s="50"/>
      <c r="AL91" s="52"/>
      <c r="AM91" s="50"/>
      <c r="AN91" s="52"/>
      <c r="AO91" s="51"/>
      <c r="AP91" s="52"/>
      <c r="AQ91" s="31"/>
      <c r="AS91" s="5"/>
    </row>
    <row r="92" spans="1:45" x14ac:dyDescent="0.3">
      <c r="A92" s="1"/>
      <c r="B92" s="71" t="s">
        <v>11</v>
      </c>
      <c r="C92" s="84"/>
      <c r="D92" s="52">
        <v>116333.4</v>
      </c>
      <c r="E92" s="52"/>
      <c r="F92" s="52">
        <f t="shared" si="1"/>
        <v>116333.4</v>
      </c>
      <c r="G92" s="52">
        <v>-16565.599999999999</v>
      </c>
      <c r="H92" s="54">
        <f t="shared" ref="H92:H93" si="138">F92+G92</f>
        <v>99767.799999999988</v>
      </c>
      <c r="I92" s="52"/>
      <c r="J92" s="54">
        <f>H92+I92</f>
        <v>99767.799999999988</v>
      </c>
      <c r="K92" s="52"/>
      <c r="L92" s="52">
        <f>J92+K92</f>
        <v>99767.799999999988</v>
      </c>
      <c r="M92" s="52"/>
      <c r="N92" s="52">
        <f>L92+M92</f>
        <v>99767.799999999988</v>
      </c>
      <c r="O92" s="55"/>
      <c r="P92" s="52">
        <f>N92+O92</f>
        <v>99767.799999999988</v>
      </c>
      <c r="Q92" s="52">
        <v>114303.4</v>
      </c>
      <c r="R92" s="52"/>
      <c r="S92" s="52">
        <f t="shared" si="4"/>
        <v>114303.4</v>
      </c>
      <c r="T92" s="52">
        <v>-16565.5</v>
      </c>
      <c r="U92" s="54">
        <f>S92+T92</f>
        <v>97737.9</v>
      </c>
      <c r="V92" s="52"/>
      <c r="W92" s="54">
        <f t="shared" ref="W92:W93" si="139">U92+V92</f>
        <v>97737.9</v>
      </c>
      <c r="X92" s="52"/>
      <c r="Y92" s="52">
        <f t="shared" ref="Y92:Y93" si="140">W92+X92</f>
        <v>97737.9</v>
      </c>
      <c r="Z92" s="52"/>
      <c r="AA92" s="52">
        <f t="shared" ref="AA92:AA93" si="141">Y92+Z92</f>
        <v>97737.9</v>
      </c>
      <c r="AB92" s="55"/>
      <c r="AC92" s="52">
        <f t="shared" ref="AC92:AC93" si="142">AA92+AB92</f>
        <v>97737.9</v>
      </c>
      <c r="AD92" s="52">
        <v>109561.5</v>
      </c>
      <c r="AE92" s="52"/>
      <c r="AF92" s="52">
        <f t="shared" si="7"/>
        <v>109561.5</v>
      </c>
      <c r="AG92" s="52">
        <v>-19326.3</v>
      </c>
      <c r="AH92" s="54">
        <f>AF92+AG92</f>
        <v>90235.199999999997</v>
      </c>
      <c r="AI92" s="52"/>
      <c r="AJ92" s="54">
        <f t="shared" ref="AJ92:AJ93" si="143">AH92+AI92</f>
        <v>90235.199999999997</v>
      </c>
      <c r="AK92" s="52"/>
      <c r="AL92" s="52">
        <f t="shared" ref="AL92:AL93" si="144">AJ92+AK92</f>
        <v>90235.199999999997</v>
      </c>
      <c r="AM92" s="52"/>
      <c r="AN92" s="52">
        <f t="shared" ref="AN92:AN93" si="145">AL92+AM92</f>
        <v>90235.199999999997</v>
      </c>
      <c r="AO92" s="55"/>
      <c r="AP92" s="52">
        <f t="shared" ref="AP92:AP93" si="146">AN92+AO92</f>
        <v>90235.199999999997</v>
      </c>
      <c r="AQ92" s="31" t="s">
        <v>173</v>
      </c>
      <c r="AS92" s="5"/>
    </row>
    <row r="93" spans="1:45" ht="56.25" x14ac:dyDescent="0.3">
      <c r="A93" s="1" t="s">
        <v>156</v>
      </c>
      <c r="B93" s="83" t="s">
        <v>33</v>
      </c>
      <c r="C93" s="84" t="s">
        <v>3</v>
      </c>
      <c r="D93" s="52">
        <f>D95+D96</f>
        <v>156745.1</v>
      </c>
      <c r="E93" s="52">
        <f>E95+E96</f>
        <v>0</v>
      </c>
      <c r="F93" s="52">
        <f t="shared" si="1"/>
        <v>156745.1</v>
      </c>
      <c r="G93" s="52">
        <f>G95+G96</f>
        <v>16565.5</v>
      </c>
      <c r="H93" s="54">
        <f t="shared" si="138"/>
        <v>173310.6</v>
      </c>
      <c r="I93" s="52">
        <f>I95+I96</f>
        <v>0</v>
      </c>
      <c r="J93" s="54">
        <f>H93+I93</f>
        <v>173310.6</v>
      </c>
      <c r="K93" s="52">
        <f>K95+K96</f>
        <v>0</v>
      </c>
      <c r="L93" s="52">
        <f>J93+K93</f>
        <v>173310.6</v>
      </c>
      <c r="M93" s="52">
        <f>M95+M96</f>
        <v>0</v>
      </c>
      <c r="N93" s="52">
        <f>L93+M93</f>
        <v>173310.6</v>
      </c>
      <c r="O93" s="55">
        <f>O95+O96</f>
        <v>0</v>
      </c>
      <c r="P93" s="52">
        <f>N93+O93</f>
        <v>173310.6</v>
      </c>
      <c r="Q93" s="52">
        <f t="shared" ref="Q93:AD93" si="147">Q95+Q96</f>
        <v>153984.20000000001</v>
      </c>
      <c r="R93" s="52">
        <f>R95+R96</f>
        <v>0</v>
      </c>
      <c r="S93" s="52">
        <f t="shared" si="4"/>
        <v>153984.20000000001</v>
      </c>
      <c r="T93" s="52">
        <f>T95+T96</f>
        <v>16565.5</v>
      </c>
      <c r="U93" s="54">
        <f>S93+T93</f>
        <v>170549.7</v>
      </c>
      <c r="V93" s="52">
        <f>V95+V96</f>
        <v>0</v>
      </c>
      <c r="W93" s="54">
        <f t="shared" si="139"/>
        <v>170549.7</v>
      </c>
      <c r="X93" s="52">
        <f>X95+X96</f>
        <v>0</v>
      </c>
      <c r="Y93" s="52">
        <f t="shared" si="140"/>
        <v>170549.7</v>
      </c>
      <c r="Z93" s="52">
        <f>Z95+Z96</f>
        <v>0</v>
      </c>
      <c r="AA93" s="52">
        <f t="shared" si="141"/>
        <v>170549.7</v>
      </c>
      <c r="AB93" s="55">
        <f>AB95+AB96</f>
        <v>0</v>
      </c>
      <c r="AC93" s="52">
        <f t="shared" si="142"/>
        <v>170549.7</v>
      </c>
      <c r="AD93" s="52">
        <f t="shared" si="147"/>
        <v>149144.29999999999</v>
      </c>
      <c r="AE93" s="52">
        <f>AE95+AE96</f>
        <v>0</v>
      </c>
      <c r="AF93" s="52">
        <f t="shared" si="7"/>
        <v>149144.29999999999</v>
      </c>
      <c r="AG93" s="52">
        <f>AG95+AG96</f>
        <v>19326.400000000001</v>
      </c>
      <c r="AH93" s="54">
        <f>AF93+AG93</f>
        <v>168470.69999999998</v>
      </c>
      <c r="AI93" s="52">
        <f>AI95+AI96</f>
        <v>0</v>
      </c>
      <c r="AJ93" s="54">
        <f t="shared" si="143"/>
        <v>168470.69999999998</v>
      </c>
      <c r="AK93" s="52">
        <f>AK95+AK96</f>
        <v>0</v>
      </c>
      <c r="AL93" s="52">
        <f t="shared" si="144"/>
        <v>168470.69999999998</v>
      </c>
      <c r="AM93" s="52">
        <f>AM95+AM96</f>
        <v>0</v>
      </c>
      <c r="AN93" s="52">
        <f t="shared" si="145"/>
        <v>168470.69999999998</v>
      </c>
      <c r="AO93" s="55">
        <f>AO95+AO96</f>
        <v>0</v>
      </c>
      <c r="AP93" s="52">
        <f t="shared" si="146"/>
        <v>168470.69999999998</v>
      </c>
      <c r="AQ93" s="31"/>
      <c r="AS93" s="5"/>
    </row>
    <row r="94" spans="1:45" x14ac:dyDescent="0.3">
      <c r="A94" s="1"/>
      <c r="B94" s="83" t="s">
        <v>5</v>
      </c>
      <c r="C94" s="83"/>
      <c r="D94" s="52"/>
      <c r="E94" s="52"/>
      <c r="F94" s="52"/>
      <c r="G94" s="52"/>
      <c r="H94" s="54"/>
      <c r="I94" s="52"/>
      <c r="J94" s="54"/>
      <c r="K94" s="52"/>
      <c r="L94" s="52"/>
      <c r="M94" s="52"/>
      <c r="N94" s="52"/>
      <c r="O94" s="55"/>
      <c r="P94" s="52"/>
      <c r="Q94" s="52"/>
      <c r="R94" s="52"/>
      <c r="S94" s="52"/>
      <c r="T94" s="52"/>
      <c r="U94" s="54"/>
      <c r="V94" s="52"/>
      <c r="W94" s="54"/>
      <c r="X94" s="52"/>
      <c r="Y94" s="52"/>
      <c r="Z94" s="52"/>
      <c r="AA94" s="52"/>
      <c r="AB94" s="55"/>
      <c r="AC94" s="52"/>
      <c r="AD94" s="52"/>
      <c r="AE94" s="52"/>
      <c r="AF94" s="52"/>
      <c r="AG94" s="52"/>
      <c r="AH94" s="54"/>
      <c r="AI94" s="52"/>
      <c r="AJ94" s="54"/>
      <c r="AK94" s="52"/>
      <c r="AL94" s="52"/>
      <c r="AM94" s="52"/>
      <c r="AN94" s="52"/>
      <c r="AO94" s="55"/>
      <c r="AP94" s="52"/>
      <c r="AQ94" s="31"/>
      <c r="AS94" s="5"/>
    </row>
    <row r="95" spans="1:45" x14ac:dyDescent="0.3">
      <c r="A95" s="1"/>
      <c r="B95" s="71" t="s">
        <v>11</v>
      </c>
      <c r="C95" s="84"/>
      <c r="D95" s="52">
        <v>39186.300000000003</v>
      </c>
      <c r="E95" s="52"/>
      <c r="F95" s="52">
        <f t="shared" ref="F95:F159" si="148">D95+E95</f>
        <v>39186.300000000003</v>
      </c>
      <c r="G95" s="52">
        <v>4141.3999999999996</v>
      </c>
      <c r="H95" s="54">
        <f t="shared" ref="H95:H97" si="149">F95+G95</f>
        <v>43327.700000000004</v>
      </c>
      <c r="I95" s="52"/>
      <c r="J95" s="54">
        <f>H95+I95</f>
        <v>43327.700000000004</v>
      </c>
      <c r="K95" s="52"/>
      <c r="L95" s="52">
        <f>J95+K95</f>
        <v>43327.700000000004</v>
      </c>
      <c r="M95" s="52"/>
      <c r="N95" s="52">
        <f>L95+M95</f>
        <v>43327.700000000004</v>
      </c>
      <c r="O95" s="55"/>
      <c r="P95" s="52">
        <f>N95+O95</f>
        <v>43327.700000000004</v>
      </c>
      <c r="Q95" s="52">
        <v>38496.1</v>
      </c>
      <c r="R95" s="52"/>
      <c r="S95" s="52">
        <f t="shared" ref="S95:S159" si="150">Q95+R95</f>
        <v>38496.1</v>
      </c>
      <c r="T95" s="52">
        <v>4141.3</v>
      </c>
      <c r="U95" s="54">
        <f>S95+T95</f>
        <v>42637.4</v>
      </c>
      <c r="V95" s="52"/>
      <c r="W95" s="54">
        <f t="shared" ref="W95:W97" si="151">U95+V95</f>
        <v>42637.4</v>
      </c>
      <c r="X95" s="52"/>
      <c r="Y95" s="52">
        <f t="shared" ref="Y95:Y97" si="152">W95+X95</f>
        <v>42637.4</v>
      </c>
      <c r="Z95" s="52"/>
      <c r="AA95" s="52">
        <f t="shared" ref="AA95:AA97" si="153">Y95+Z95</f>
        <v>42637.4</v>
      </c>
      <c r="AB95" s="55"/>
      <c r="AC95" s="52">
        <f t="shared" ref="AC95:AC97" si="154">AA95+AB95</f>
        <v>42637.4</v>
      </c>
      <c r="AD95" s="52">
        <v>34303.199999999997</v>
      </c>
      <c r="AE95" s="52"/>
      <c r="AF95" s="52">
        <f t="shared" ref="AF95:AF159" si="155">AD95+AE95</f>
        <v>34303.199999999997</v>
      </c>
      <c r="AG95" s="52">
        <v>4445.1000000000004</v>
      </c>
      <c r="AH95" s="54">
        <f>AF95+AG95</f>
        <v>38748.299999999996</v>
      </c>
      <c r="AI95" s="52"/>
      <c r="AJ95" s="54">
        <f t="shared" ref="AJ95:AJ97" si="156">AH95+AI95</f>
        <v>38748.299999999996</v>
      </c>
      <c r="AK95" s="52"/>
      <c r="AL95" s="52">
        <f t="shared" ref="AL95:AL97" si="157">AJ95+AK95</f>
        <v>38748.299999999996</v>
      </c>
      <c r="AM95" s="52"/>
      <c r="AN95" s="52">
        <f t="shared" ref="AN95:AN97" si="158">AL95+AM95</f>
        <v>38748.299999999996</v>
      </c>
      <c r="AO95" s="55"/>
      <c r="AP95" s="52">
        <f t="shared" ref="AP95:AP97" si="159">AN95+AO95</f>
        <v>38748.299999999996</v>
      </c>
      <c r="AQ95" s="31" t="s">
        <v>174</v>
      </c>
      <c r="AS95" s="5"/>
    </row>
    <row r="96" spans="1:45" x14ac:dyDescent="0.3">
      <c r="A96" s="1"/>
      <c r="B96" s="83" t="s">
        <v>15</v>
      </c>
      <c r="C96" s="84"/>
      <c r="D96" s="52">
        <v>117558.8</v>
      </c>
      <c r="E96" s="52"/>
      <c r="F96" s="52">
        <f t="shared" si="148"/>
        <v>117558.8</v>
      </c>
      <c r="G96" s="52">
        <v>12424.1</v>
      </c>
      <c r="H96" s="54">
        <f t="shared" si="149"/>
        <v>129982.90000000001</v>
      </c>
      <c r="I96" s="52"/>
      <c r="J96" s="54">
        <f>H96+I96</f>
        <v>129982.90000000001</v>
      </c>
      <c r="K96" s="52"/>
      <c r="L96" s="52">
        <f>J96+K96</f>
        <v>129982.90000000001</v>
      </c>
      <c r="M96" s="52"/>
      <c r="N96" s="52">
        <f>L96+M96</f>
        <v>129982.90000000001</v>
      </c>
      <c r="O96" s="55"/>
      <c r="P96" s="52">
        <f>N96+O96</f>
        <v>129982.90000000001</v>
      </c>
      <c r="Q96" s="52">
        <v>115488.1</v>
      </c>
      <c r="R96" s="52"/>
      <c r="S96" s="52">
        <f t="shared" si="150"/>
        <v>115488.1</v>
      </c>
      <c r="T96" s="52">
        <v>12424.2</v>
      </c>
      <c r="U96" s="54">
        <f>S96+T96</f>
        <v>127912.3</v>
      </c>
      <c r="V96" s="52"/>
      <c r="W96" s="54">
        <f t="shared" si="151"/>
        <v>127912.3</v>
      </c>
      <c r="X96" s="52"/>
      <c r="Y96" s="52">
        <f t="shared" si="152"/>
        <v>127912.3</v>
      </c>
      <c r="Z96" s="52"/>
      <c r="AA96" s="52">
        <f t="shared" si="153"/>
        <v>127912.3</v>
      </c>
      <c r="AB96" s="55"/>
      <c r="AC96" s="52">
        <f t="shared" si="154"/>
        <v>127912.3</v>
      </c>
      <c r="AD96" s="52">
        <v>114841.1</v>
      </c>
      <c r="AE96" s="52"/>
      <c r="AF96" s="52">
        <f t="shared" si="155"/>
        <v>114841.1</v>
      </c>
      <c r="AG96" s="52">
        <v>14881.3</v>
      </c>
      <c r="AH96" s="54">
        <f>AF96+AG96</f>
        <v>129722.40000000001</v>
      </c>
      <c r="AI96" s="52"/>
      <c r="AJ96" s="54">
        <f t="shared" si="156"/>
        <v>129722.40000000001</v>
      </c>
      <c r="AK96" s="52"/>
      <c r="AL96" s="52">
        <f t="shared" si="157"/>
        <v>129722.40000000001</v>
      </c>
      <c r="AM96" s="52"/>
      <c r="AN96" s="52">
        <f t="shared" si="158"/>
        <v>129722.40000000001</v>
      </c>
      <c r="AO96" s="55"/>
      <c r="AP96" s="52">
        <f t="shared" si="159"/>
        <v>129722.40000000001</v>
      </c>
      <c r="AQ96" s="31" t="s">
        <v>174</v>
      </c>
      <c r="AS96" s="5"/>
    </row>
    <row r="97" spans="1:45" ht="60.75" customHeight="1" x14ac:dyDescent="0.3">
      <c r="A97" s="1" t="s">
        <v>157</v>
      </c>
      <c r="B97" s="83" t="s">
        <v>34</v>
      </c>
      <c r="C97" s="84" t="s">
        <v>31</v>
      </c>
      <c r="D97" s="52">
        <f>D99</f>
        <v>563357.19999999995</v>
      </c>
      <c r="E97" s="52">
        <f>E99</f>
        <v>0</v>
      </c>
      <c r="F97" s="52">
        <f t="shared" si="148"/>
        <v>563357.19999999995</v>
      </c>
      <c r="G97" s="52">
        <f>G99</f>
        <v>0</v>
      </c>
      <c r="H97" s="54">
        <f t="shared" si="149"/>
        <v>563357.19999999995</v>
      </c>
      <c r="I97" s="52">
        <f>I99</f>
        <v>0</v>
      </c>
      <c r="J97" s="54">
        <f>H97+I97</f>
        <v>563357.19999999995</v>
      </c>
      <c r="K97" s="52">
        <f>K99</f>
        <v>0</v>
      </c>
      <c r="L97" s="52">
        <f>J97+K97</f>
        <v>563357.19999999995</v>
      </c>
      <c r="M97" s="52">
        <f>M99</f>
        <v>0</v>
      </c>
      <c r="N97" s="52">
        <f>L97+M97</f>
        <v>563357.19999999995</v>
      </c>
      <c r="O97" s="55">
        <f>O99</f>
        <v>0</v>
      </c>
      <c r="P97" s="52">
        <f>N97+O97</f>
        <v>563357.19999999995</v>
      </c>
      <c r="Q97" s="52">
        <f t="shared" ref="Q97:AD97" si="160">Q99</f>
        <v>0</v>
      </c>
      <c r="R97" s="52">
        <f>R99</f>
        <v>0</v>
      </c>
      <c r="S97" s="52">
        <f t="shared" si="150"/>
        <v>0</v>
      </c>
      <c r="T97" s="52">
        <f>T99</f>
        <v>0</v>
      </c>
      <c r="U97" s="54">
        <f>S97+T97</f>
        <v>0</v>
      </c>
      <c r="V97" s="52">
        <f>V99</f>
        <v>0</v>
      </c>
      <c r="W97" s="54">
        <f t="shared" si="151"/>
        <v>0</v>
      </c>
      <c r="X97" s="52">
        <f>X99</f>
        <v>0</v>
      </c>
      <c r="Y97" s="52">
        <f t="shared" si="152"/>
        <v>0</v>
      </c>
      <c r="Z97" s="52">
        <f>Z99</f>
        <v>0</v>
      </c>
      <c r="AA97" s="52">
        <f t="shared" si="153"/>
        <v>0</v>
      </c>
      <c r="AB97" s="55">
        <f>AB99</f>
        <v>0</v>
      </c>
      <c r="AC97" s="52">
        <f t="shared" si="154"/>
        <v>0</v>
      </c>
      <c r="AD97" s="52">
        <f t="shared" si="160"/>
        <v>0</v>
      </c>
      <c r="AE97" s="52">
        <f>AE99</f>
        <v>0</v>
      </c>
      <c r="AF97" s="52">
        <f t="shared" si="155"/>
        <v>0</v>
      </c>
      <c r="AG97" s="52">
        <f>AG99</f>
        <v>0</v>
      </c>
      <c r="AH97" s="54">
        <f>AF97+AG97</f>
        <v>0</v>
      </c>
      <c r="AI97" s="52">
        <f>AI99</f>
        <v>0</v>
      </c>
      <c r="AJ97" s="54">
        <f t="shared" si="156"/>
        <v>0</v>
      </c>
      <c r="AK97" s="52">
        <f>AK99</f>
        <v>0</v>
      </c>
      <c r="AL97" s="52">
        <f t="shared" si="157"/>
        <v>0</v>
      </c>
      <c r="AM97" s="52">
        <f>AM99</f>
        <v>0</v>
      </c>
      <c r="AN97" s="52">
        <f t="shared" si="158"/>
        <v>0</v>
      </c>
      <c r="AO97" s="55">
        <f>AO99</f>
        <v>0</v>
      </c>
      <c r="AP97" s="52">
        <f t="shared" si="159"/>
        <v>0</v>
      </c>
      <c r="AQ97" s="31"/>
      <c r="AS97" s="5"/>
    </row>
    <row r="98" spans="1:45" x14ac:dyDescent="0.3">
      <c r="A98" s="1"/>
      <c r="B98" s="83" t="s">
        <v>5</v>
      </c>
      <c r="C98" s="84"/>
      <c r="D98" s="52"/>
      <c r="E98" s="52"/>
      <c r="F98" s="52"/>
      <c r="G98" s="52"/>
      <c r="H98" s="54"/>
      <c r="I98" s="52"/>
      <c r="J98" s="54"/>
      <c r="K98" s="52"/>
      <c r="L98" s="52"/>
      <c r="M98" s="52"/>
      <c r="N98" s="52"/>
      <c r="O98" s="55"/>
      <c r="P98" s="52"/>
      <c r="Q98" s="52"/>
      <c r="R98" s="52"/>
      <c r="S98" s="52"/>
      <c r="T98" s="52"/>
      <c r="U98" s="54"/>
      <c r="V98" s="52"/>
      <c r="W98" s="54"/>
      <c r="X98" s="52"/>
      <c r="Y98" s="52"/>
      <c r="Z98" s="52"/>
      <c r="AA98" s="52"/>
      <c r="AB98" s="55"/>
      <c r="AC98" s="52"/>
      <c r="AD98" s="52"/>
      <c r="AE98" s="52"/>
      <c r="AF98" s="52"/>
      <c r="AG98" s="52"/>
      <c r="AH98" s="54"/>
      <c r="AI98" s="52"/>
      <c r="AJ98" s="54"/>
      <c r="AK98" s="52"/>
      <c r="AL98" s="52"/>
      <c r="AM98" s="52"/>
      <c r="AN98" s="52"/>
      <c r="AO98" s="55"/>
      <c r="AP98" s="52"/>
      <c r="AQ98" s="24"/>
      <c r="AS98" s="5"/>
    </row>
    <row r="99" spans="1:45" ht="37.5" x14ac:dyDescent="0.3">
      <c r="A99" s="1"/>
      <c r="B99" s="83" t="s">
        <v>20</v>
      </c>
      <c r="C99" s="84"/>
      <c r="D99" s="52">
        <v>563357.19999999995</v>
      </c>
      <c r="E99" s="52"/>
      <c r="F99" s="52">
        <f t="shared" si="148"/>
        <v>563357.19999999995</v>
      </c>
      <c r="G99" s="52"/>
      <c r="H99" s="54">
        <f t="shared" ref="H99:H100" si="161">F99+G99</f>
        <v>563357.19999999995</v>
      </c>
      <c r="I99" s="52"/>
      <c r="J99" s="54">
        <f>H99+I99</f>
        <v>563357.19999999995</v>
      </c>
      <c r="K99" s="52"/>
      <c r="L99" s="52">
        <f>J99+K99</f>
        <v>563357.19999999995</v>
      </c>
      <c r="M99" s="52"/>
      <c r="N99" s="52">
        <f>L99+M99</f>
        <v>563357.19999999995</v>
      </c>
      <c r="O99" s="55"/>
      <c r="P99" s="52">
        <f>N99+O99</f>
        <v>563357.19999999995</v>
      </c>
      <c r="Q99" s="52">
        <v>0</v>
      </c>
      <c r="R99" s="52"/>
      <c r="S99" s="52">
        <f t="shared" si="150"/>
        <v>0</v>
      </c>
      <c r="T99" s="52"/>
      <c r="U99" s="54">
        <f>S99+T99</f>
        <v>0</v>
      </c>
      <c r="V99" s="52"/>
      <c r="W99" s="54">
        <f t="shared" ref="W99:W100" si="162">U99+V99</f>
        <v>0</v>
      </c>
      <c r="X99" s="52"/>
      <c r="Y99" s="52">
        <f t="shared" ref="Y99:Y100" si="163">W99+X99</f>
        <v>0</v>
      </c>
      <c r="Z99" s="52"/>
      <c r="AA99" s="52">
        <f t="shared" ref="AA99:AA100" si="164">Y99+Z99</f>
        <v>0</v>
      </c>
      <c r="AB99" s="55"/>
      <c r="AC99" s="52">
        <f t="shared" ref="AC99:AC100" si="165">AA99+AB99</f>
        <v>0</v>
      </c>
      <c r="AD99" s="52">
        <v>0</v>
      </c>
      <c r="AE99" s="52"/>
      <c r="AF99" s="52">
        <f t="shared" si="155"/>
        <v>0</v>
      </c>
      <c r="AG99" s="52"/>
      <c r="AH99" s="54">
        <f>AF99+AG99</f>
        <v>0</v>
      </c>
      <c r="AI99" s="52"/>
      <c r="AJ99" s="54">
        <f t="shared" ref="AJ99:AJ100" si="166">AH99+AI99</f>
        <v>0</v>
      </c>
      <c r="AK99" s="52"/>
      <c r="AL99" s="52">
        <f t="shared" ref="AL99:AL100" si="167">AJ99+AK99</f>
        <v>0</v>
      </c>
      <c r="AM99" s="52"/>
      <c r="AN99" s="52">
        <f t="shared" ref="AN99:AN100" si="168">AL99+AM99</f>
        <v>0</v>
      </c>
      <c r="AO99" s="55"/>
      <c r="AP99" s="52">
        <f t="shared" ref="AP99:AP100" si="169">AN99+AO99</f>
        <v>0</v>
      </c>
      <c r="AQ99" s="24" t="s">
        <v>175</v>
      </c>
      <c r="AS99" s="5"/>
    </row>
    <row r="100" spans="1:45" ht="56.25" x14ac:dyDescent="0.3">
      <c r="A100" s="1" t="s">
        <v>158</v>
      </c>
      <c r="B100" s="83" t="s">
        <v>35</v>
      </c>
      <c r="C100" s="84" t="s">
        <v>31</v>
      </c>
      <c r="D100" s="52">
        <f>D102</f>
        <v>560668.30000000005</v>
      </c>
      <c r="E100" s="52">
        <f>E102</f>
        <v>0</v>
      </c>
      <c r="F100" s="52">
        <f t="shared" si="148"/>
        <v>560668.30000000005</v>
      </c>
      <c r="G100" s="52">
        <f>G102</f>
        <v>0</v>
      </c>
      <c r="H100" s="54">
        <f t="shared" si="161"/>
        <v>560668.30000000005</v>
      </c>
      <c r="I100" s="52">
        <f>I102</f>
        <v>0</v>
      </c>
      <c r="J100" s="54">
        <f>H100+I100</f>
        <v>560668.30000000005</v>
      </c>
      <c r="K100" s="52">
        <f>K102</f>
        <v>0</v>
      </c>
      <c r="L100" s="52">
        <f>J100+K100</f>
        <v>560668.30000000005</v>
      </c>
      <c r="M100" s="52">
        <f>M102</f>
        <v>0</v>
      </c>
      <c r="N100" s="52">
        <f>L100+M100</f>
        <v>560668.30000000005</v>
      </c>
      <c r="O100" s="55">
        <f>O102</f>
        <v>0</v>
      </c>
      <c r="P100" s="52">
        <f>N100+O100</f>
        <v>560668.30000000005</v>
      </c>
      <c r="Q100" s="52">
        <f t="shared" ref="Q100:AD100" si="170">Q102</f>
        <v>0</v>
      </c>
      <c r="R100" s="52">
        <f>R102</f>
        <v>0</v>
      </c>
      <c r="S100" s="52">
        <f t="shared" si="150"/>
        <v>0</v>
      </c>
      <c r="T100" s="52">
        <f>T102</f>
        <v>0</v>
      </c>
      <c r="U100" s="54">
        <f>S100+T100</f>
        <v>0</v>
      </c>
      <c r="V100" s="52">
        <f>V102</f>
        <v>0</v>
      </c>
      <c r="W100" s="54">
        <f t="shared" si="162"/>
        <v>0</v>
      </c>
      <c r="X100" s="52">
        <f>X102</f>
        <v>0</v>
      </c>
      <c r="Y100" s="52">
        <f t="shared" si="163"/>
        <v>0</v>
      </c>
      <c r="Z100" s="52">
        <f>Z102</f>
        <v>0</v>
      </c>
      <c r="AA100" s="52">
        <f t="shared" si="164"/>
        <v>0</v>
      </c>
      <c r="AB100" s="55">
        <f>AB102</f>
        <v>0</v>
      </c>
      <c r="AC100" s="52">
        <f t="shared" si="165"/>
        <v>0</v>
      </c>
      <c r="AD100" s="52">
        <f t="shared" si="170"/>
        <v>0</v>
      </c>
      <c r="AE100" s="52">
        <f>AE102</f>
        <v>0</v>
      </c>
      <c r="AF100" s="52">
        <f t="shared" si="155"/>
        <v>0</v>
      </c>
      <c r="AG100" s="52">
        <f>AG102</f>
        <v>0</v>
      </c>
      <c r="AH100" s="54">
        <f>AF100+AG100</f>
        <v>0</v>
      </c>
      <c r="AI100" s="52">
        <f>AI102</f>
        <v>0</v>
      </c>
      <c r="AJ100" s="54">
        <f t="shared" si="166"/>
        <v>0</v>
      </c>
      <c r="AK100" s="52">
        <f>AK102</f>
        <v>0</v>
      </c>
      <c r="AL100" s="52">
        <f t="shared" si="167"/>
        <v>0</v>
      </c>
      <c r="AM100" s="52">
        <f>AM102</f>
        <v>0</v>
      </c>
      <c r="AN100" s="52">
        <f t="shared" si="168"/>
        <v>0</v>
      </c>
      <c r="AO100" s="55">
        <f>AO102</f>
        <v>0</v>
      </c>
      <c r="AP100" s="52">
        <f t="shared" si="169"/>
        <v>0</v>
      </c>
      <c r="AQ100" s="24"/>
      <c r="AS100" s="5"/>
    </row>
    <row r="101" spans="1:45" x14ac:dyDescent="0.3">
      <c r="A101" s="1"/>
      <c r="B101" s="83" t="s">
        <v>5</v>
      </c>
      <c r="C101" s="84"/>
      <c r="D101" s="52"/>
      <c r="E101" s="52"/>
      <c r="F101" s="52"/>
      <c r="G101" s="52"/>
      <c r="H101" s="54"/>
      <c r="I101" s="52"/>
      <c r="J101" s="54"/>
      <c r="K101" s="52"/>
      <c r="L101" s="52"/>
      <c r="M101" s="52"/>
      <c r="N101" s="52"/>
      <c r="O101" s="55"/>
      <c r="P101" s="52"/>
      <c r="Q101" s="52"/>
      <c r="R101" s="52"/>
      <c r="S101" s="52"/>
      <c r="T101" s="52"/>
      <c r="U101" s="54"/>
      <c r="V101" s="52"/>
      <c r="W101" s="54"/>
      <c r="X101" s="52"/>
      <c r="Y101" s="52"/>
      <c r="Z101" s="52"/>
      <c r="AA101" s="52"/>
      <c r="AB101" s="55"/>
      <c r="AC101" s="52"/>
      <c r="AD101" s="52"/>
      <c r="AE101" s="52"/>
      <c r="AF101" s="52"/>
      <c r="AG101" s="52"/>
      <c r="AH101" s="54"/>
      <c r="AI101" s="52"/>
      <c r="AJ101" s="54"/>
      <c r="AK101" s="52"/>
      <c r="AL101" s="52"/>
      <c r="AM101" s="52"/>
      <c r="AN101" s="52"/>
      <c r="AO101" s="55"/>
      <c r="AP101" s="52"/>
      <c r="AQ101" s="24"/>
      <c r="AS101" s="5"/>
    </row>
    <row r="102" spans="1:45" ht="37.5" x14ac:dyDescent="0.3">
      <c r="A102" s="1"/>
      <c r="B102" s="83" t="s">
        <v>20</v>
      </c>
      <c r="C102" s="84"/>
      <c r="D102" s="52">
        <v>560668.30000000005</v>
      </c>
      <c r="E102" s="52"/>
      <c r="F102" s="52">
        <f t="shared" si="148"/>
        <v>560668.30000000005</v>
      </c>
      <c r="G102" s="52"/>
      <c r="H102" s="54">
        <f t="shared" ref="H102:H103" si="171">F102+G102</f>
        <v>560668.30000000005</v>
      </c>
      <c r="I102" s="52"/>
      <c r="J102" s="54">
        <f>H102+I102</f>
        <v>560668.30000000005</v>
      </c>
      <c r="K102" s="52"/>
      <c r="L102" s="52">
        <f>J102+K102</f>
        <v>560668.30000000005</v>
      </c>
      <c r="M102" s="52"/>
      <c r="N102" s="52">
        <f>L102+M102</f>
        <v>560668.30000000005</v>
      </c>
      <c r="O102" s="55"/>
      <c r="P102" s="52">
        <f>N102+O102</f>
        <v>560668.30000000005</v>
      </c>
      <c r="Q102" s="52">
        <v>0</v>
      </c>
      <c r="R102" s="52"/>
      <c r="S102" s="52">
        <f t="shared" si="150"/>
        <v>0</v>
      </c>
      <c r="T102" s="52"/>
      <c r="U102" s="54">
        <f>S102+T102</f>
        <v>0</v>
      </c>
      <c r="V102" s="52"/>
      <c r="W102" s="54">
        <f t="shared" ref="W102:W103" si="172">U102+V102</f>
        <v>0</v>
      </c>
      <c r="X102" s="52"/>
      <c r="Y102" s="52">
        <f t="shared" ref="Y102:Y103" si="173">W102+X102</f>
        <v>0</v>
      </c>
      <c r="Z102" s="52"/>
      <c r="AA102" s="52">
        <f t="shared" ref="AA102:AA103" si="174">Y102+Z102</f>
        <v>0</v>
      </c>
      <c r="AB102" s="55"/>
      <c r="AC102" s="52">
        <f t="shared" ref="AC102:AC103" si="175">AA102+AB102</f>
        <v>0</v>
      </c>
      <c r="AD102" s="52">
        <v>0</v>
      </c>
      <c r="AE102" s="52"/>
      <c r="AF102" s="52">
        <f t="shared" si="155"/>
        <v>0</v>
      </c>
      <c r="AG102" s="52"/>
      <c r="AH102" s="54">
        <f>AF102+AG102</f>
        <v>0</v>
      </c>
      <c r="AI102" s="52"/>
      <c r="AJ102" s="54">
        <f t="shared" ref="AJ102:AJ103" si="176">AH102+AI102</f>
        <v>0</v>
      </c>
      <c r="AK102" s="52"/>
      <c r="AL102" s="52">
        <f t="shared" ref="AL102:AL103" si="177">AJ102+AK102</f>
        <v>0</v>
      </c>
      <c r="AM102" s="52"/>
      <c r="AN102" s="52">
        <f t="shared" ref="AN102:AN103" si="178">AL102+AM102</f>
        <v>0</v>
      </c>
      <c r="AO102" s="55"/>
      <c r="AP102" s="52">
        <f t="shared" ref="AP102:AP103" si="179">AN102+AO102</f>
        <v>0</v>
      </c>
      <c r="AQ102" s="24" t="s">
        <v>175</v>
      </c>
      <c r="AS102" s="5"/>
    </row>
    <row r="103" spans="1:45" ht="75" x14ac:dyDescent="0.3">
      <c r="A103" s="1" t="s">
        <v>180</v>
      </c>
      <c r="B103" s="83" t="s">
        <v>36</v>
      </c>
      <c r="C103" s="84" t="s">
        <v>31</v>
      </c>
      <c r="D103" s="52">
        <f>D105</f>
        <v>290159</v>
      </c>
      <c r="E103" s="52">
        <f>E105</f>
        <v>0</v>
      </c>
      <c r="F103" s="52">
        <f t="shared" si="148"/>
        <v>290159</v>
      </c>
      <c r="G103" s="52">
        <f>G105</f>
        <v>0</v>
      </c>
      <c r="H103" s="54">
        <f t="shared" si="171"/>
        <v>290159</v>
      </c>
      <c r="I103" s="52">
        <f>I105</f>
        <v>0</v>
      </c>
      <c r="J103" s="54">
        <f>H103+I103</f>
        <v>290159</v>
      </c>
      <c r="K103" s="52">
        <f>K105</f>
        <v>0</v>
      </c>
      <c r="L103" s="52">
        <f>J103+K103</f>
        <v>290159</v>
      </c>
      <c r="M103" s="52">
        <f>M105</f>
        <v>0</v>
      </c>
      <c r="N103" s="52">
        <f>L103+M103</f>
        <v>290159</v>
      </c>
      <c r="O103" s="55">
        <f>O105</f>
        <v>0</v>
      </c>
      <c r="P103" s="52">
        <f>N103+O103</f>
        <v>290159</v>
      </c>
      <c r="Q103" s="52">
        <f t="shared" ref="Q103:AD103" si="180">Q105</f>
        <v>346343.1</v>
      </c>
      <c r="R103" s="52">
        <f>R105</f>
        <v>0</v>
      </c>
      <c r="S103" s="52">
        <f t="shared" si="150"/>
        <v>346343.1</v>
      </c>
      <c r="T103" s="52">
        <f>T105</f>
        <v>0</v>
      </c>
      <c r="U103" s="54">
        <f>S103+T103</f>
        <v>346343.1</v>
      </c>
      <c r="V103" s="52">
        <f>V105</f>
        <v>0</v>
      </c>
      <c r="W103" s="54">
        <f t="shared" si="172"/>
        <v>346343.1</v>
      </c>
      <c r="X103" s="52">
        <f>X105</f>
        <v>0</v>
      </c>
      <c r="Y103" s="52">
        <f t="shared" si="173"/>
        <v>346343.1</v>
      </c>
      <c r="Z103" s="52">
        <f>Z105</f>
        <v>0</v>
      </c>
      <c r="AA103" s="52">
        <f t="shared" si="174"/>
        <v>346343.1</v>
      </c>
      <c r="AB103" s="55">
        <f>AB105</f>
        <v>0</v>
      </c>
      <c r="AC103" s="52">
        <f t="shared" si="175"/>
        <v>346343.1</v>
      </c>
      <c r="AD103" s="52">
        <f t="shared" si="180"/>
        <v>0</v>
      </c>
      <c r="AE103" s="52">
        <f>AE105</f>
        <v>0</v>
      </c>
      <c r="AF103" s="52">
        <f t="shared" si="155"/>
        <v>0</v>
      </c>
      <c r="AG103" s="52">
        <f>AG105</f>
        <v>0</v>
      </c>
      <c r="AH103" s="54">
        <f>AF103+AG103</f>
        <v>0</v>
      </c>
      <c r="AI103" s="52">
        <f>AI105</f>
        <v>0</v>
      </c>
      <c r="AJ103" s="54">
        <f t="shared" si="176"/>
        <v>0</v>
      </c>
      <c r="AK103" s="52">
        <f>AK105</f>
        <v>0</v>
      </c>
      <c r="AL103" s="52">
        <f t="shared" si="177"/>
        <v>0</v>
      </c>
      <c r="AM103" s="52">
        <f>AM105</f>
        <v>0</v>
      </c>
      <c r="AN103" s="52">
        <f t="shared" si="178"/>
        <v>0</v>
      </c>
      <c r="AO103" s="55">
        <f>AO105</f>
        <v>0</v>
      </c>
      <c r="AP103" s="52">
        <f t="shared" si="179"/>
        <v>0</v>
      </c>
      <c r="AQ103" s="24"/>
      <c r="AS103" s="5"/>
    </row>
    <row r="104" spans="1:45" x14ac:dyDescent="0.3">
      <c r="A104" s="1"/>
      <c r="B104" s="83" t="s">
        <v>5</v>
      </c>
      <c r="C104" s="84"/>
      <c r="D104" s="52"/>
      <c r="E104" s="52"/>
      <c r="F104" s="52"/>
      <c r="G104" s="52"/>
      <c r="H104" s="54"/>
      <c r="I104" s="52"/>
      <c r="J104" s="54"/>
      <c r="K104" s="52"/>
      <c r="L104" s="52"/>
      <c r="M104" s="52"/>
      <c r="N104" s="52"/>
      <c r="O104" s="55"/>
      <c r="P104" s="52"/>
      <c r="Q104" s="52"/>
      <c r="R104" s="52"/>
      <c r="S104" s="52"/>
      <c r="T104" s="52"/>
      <c r="U104" s="54"/>
      <c r="V104" s="52"/>
      <c r="W104" s="54"/>
      <c r="X104" s="52"/>
      <c r="Y104" s="52"/>
      <c r="Z104" s="52"/>
      <c r="AA104" s="52"/>
      <c r="AB104" s="55"/>
      <c r="AC104" s="52"/>
      <c r="AD104" s="52"/>
      <c r="AE104" s="52"/>
      <c r="AF104" s="52"/>
      <c r="AG104" s="52"/>
      <c r="AH104" s="54"/>
      <c r="AI104" s="52"/>
      <c r="AJ104" s="54"/>
      <c r="AK104" s="52"/>
      <c r="AL104" s="52"/>
      <c r="AM104" s="52"/>
      <c r="AN104" s="52"/>
      <c r="AO104" s="55"/>
      <c r="AP104" s="52"/>
      <c r="AQ104" s="24"/>
      <c r="AS104" s="5"/>
    </row>
    <row r="105" spans="1:45" ht="37.5" x14ac:dyDescent="0.3">
      <c r="A105" s="1"/>
      <c r="B105" s="83" t="s">
        <v>20</v>
      </c>
      <c r="C105" s="84"/>
      <c r="D105" s="52">
        <v>290159</v>
      </c>
      <c r="E105" s="52"/>
      <c r="F105" s="52">
        <f t="shared" si="148"/>
        <v>290159</v>
      </c>
      <c r="G105" s="52"/>
      <c r="H105" s="54">
        <f t="shared" ref="H105:H112" si="181">F105+G105</f>
        <v>290159</v>
      </c>
      <c r="I105" s="52"/>
      <c r="J105" s="54">
        <f t="shared" ref="J105:J112" si="182">H105+I105</f>
        <v>290159</v>
      </c>
      <c r="K105" s="52"/>
      <c r="L105" s="52">
        <f t="shared" ref="L105:L112" si="183">J105+K105</f>
        <v>290159</v>
      </c>
      <c r="M105" s="52"/>
      <c r="N105" s="52">
        <f t="shared" ref="N105:N112" si="184">L105+M105</f>
        <v>290159</v>
      </c>
      <c r="O105" s="55"/>
      <c r="P105" s="52">
        <f t="shared" ref="P105:P112" si="185">N105+O105</f>
        <v>290159</v>
      </c>
      <c r="Q105" s="52">
        <v>346343.1</v>
      </c>
      <c r="R105" s="52"/>
      <c r="S105" s="52">
        <f t="shared" si="150"/>
        <v>346343.1</v>
      </c>
      <c r="T105" s="52"/>
      <c r="U105" s="54">
        <f t="shared" ref="U105:U112" si="186">S105+T105</f>
        <v>346343.1</v>
      </c>
      <c r="V105" s="52"/>
      <c r="W105" s="54">
        <f t="shared" ref="W105:W112" si="187">U105+V105</f>
        <v>346343.1</v>
      </c>
      <c r="X105" s="52"/>
      <c r="Y105" s="52">
        <f t="shared" ref="Y105:Y112" si="188">W105+X105</f>
        <v>346343.1</v>
      </c>
      <c r="Z105" s="52"/>
      <c r="AA105" s="52">
        <f t="shared" ref="AA105:AA112" si="189">Y105+Z105</f>
        <v>346343.1</v>
      </c>
      <c r="AB105" s="55"/>
      <c r="AC105" s="52">
        <f t="shared" ref="AC105:AC112" si="190">AA105+AB105</f>
        <v>346343.1</v>
      </c>
      <c r="AD105" s="52">
        <v>0</v>
      </c>
      <c r="AE105" s="52"/>
      <c r="AF105" s="52">
        <f t="shared" si="155"/>
        <v>0</v>
      </c>
      <c r="AG105" s="52"/>
      <c r="AH105" s="54">
        <f t="shared" ref="AH105:AH112" si="191">AF105+AG105</f>
        <v>0</v>
      </c>
      <c r="AI105" s="52"/>
      <c r="AJ105" s="54">
        <f t="shared" ref="AJ105:AJ112" si="192">AH105+AI105</f>
        <v>0</v>
      </c>
      <c r="AK105" s="52"/>
      <c r="AL105" s="52">
        <f t="shared" ref="AL105:AL112" si="193">AJ105+AK105</f>
        <v>0</v>
      </c>
      <c r="AM105" s="52"/>
      <c r="AN105" s="52">
        <f t="shared" ref="AN105:AN112" si="194">AL105+AM105</f>
        <v>0</v>
      </c>
      <c r="AO105" s="55"/>
      <c r="AP105" s="52">
        <f t="shared" ref="AP105:AP112" si="195">AN105+AO105</f>
        <v>0</v>
      </c>
      <c r="AQ105" s="24" t="s">
        <v>175</v>
      </c>
      <c r="AS105" s="5"/>
    </row>
    <row r="106" spans="1:45" ht="56.25" x14ac:dyDescent="0.3">
      <c r="A106" s="1" t="s">
        <v>181</v>
      </c>
      <c r="B106" s="83" t="s">
        <v>241</v>
      </c>
      <c r="C106" s="84" t="s">
        <v>31</v>
      </c>
      <c r="D106" s="52"/>
      <c r="E106" s="52"/>
      <c r="F106" s="52"/>
      <c r="G106" s="52">
        <v>2092.9110000000001</v>
      </c>
      <c r="H106" s="54">
        <f t="shared" si="181"/>
        <v>2092.9110000000001</v>
      </c>
      <c r="I106" s="52"/>
      <c r="J106" s="54">
        <f t="shared" si="182"/>
        <v>2092.9110000000001</v>
      </c>
      <c r="K106" s="52"/>
      <c r="L106" s="52">
        <f t="shared" si="183"/>
        <v>2092.9110000000001</v>
      </c>
      <c r="M106" s="52"/>
      <c r="N106" s="52">
        <f t="shared" si="184"/>
        <v>2092.9110000000001</v>
      </c>
      <c r="O106" s="55"/>
      <c r="P106" s="52">
        <f t="shared" si="185"/>
        <v>2092.9110000000001</v>
      </c>
      <c r="Q106" s="52"/>
      <c r="R106" s="52"/>
      <c r="S106" s="52"/>
      <c r="T106" s="52"/>
      <c r="U106" s="54">
        <f t="shared" si="186"/>
        <v>0</v>
      </c>
      <c r="V106" s="52"/>
      <c r="W106" s="54">
        <f t="shared" si="187"/>
        <v>0</v>
      </c>
      <c r="X106" s="52"/>
      <c r="Y106" s="52">
        <f t="shared" si="188"/>
        <v>0</v>
      </c>
      <c r="Z106" s="52"/>
      <c r="AA106" s="52">
        <f t="shared" si="189"/>
        <v>0</v>
      </c>
      <c r="AB106" s="55"/>
      <c r="AC106" s="52">
        <f t="shared" si="190"/>
        <v>0</v>
      </c>
      <c r="AD106" s="52"/>
      <c r="AE106" s="52"/>
      <c r="AF106" s="52"/>
      <c r="AG106" s="52"/>
      <c r="AH106" s="54">
        <f t="shared" si="191"/>
        <v>0</v>
      </c>
      <c r="AI106" s="52"/>
      <c r="AJ106" s="54">
        <f t="shared" si="192"/>
        <v>0</v>
      </c>
      <c r="AK106" s="52"/>
      <c r="AL106" s="52">
        <f t="shared" si="193"/>
        <v>0</v>
      </c>
      <c r="AM106" s="52"/>
      <c r="AN106" s="52">
        <f t="shared" si="194"/>
        <v>0</v>
      </c>
      <c r="AO106" s="55"/>
      <c r="AP106" s="52">
        <f t="shared" si="195"/>
        <v>0</v>
      </c>
      <c r="AQ106" s="31">
        <v>1710141220</v>
      </c>
      <c r="AS106" s="5"/>
    </row>
    <row r="107" spans="1:45" x14ac:dyDescent="0.3">
      <c r="A107" s="1"/>
      <c r="B107" s="83" t="s">
        <v>18</v>
      </c>
      <c r="C107" s="83"/>
      <c r="D107" s="47">
        <f>D108+D109+D110</f>
        <v>424158.60000000003</v>
      </c>
      <c r="E107" s="47">
        <f>E108+E109+E110</f>
        <v>0</v>
      </c>
      <c r="F107" s="47">
        <f t="shared" si="148"/>
        <v>424158.60000000003</v>
      </c>
      <c r="G107" s="47">
        <f>G108+G109+G110+G111</f>
        <v>86590.12000000001</v>
      </c>
      <c r="H107" s="47">
        <f t="shared" si="181"/>
        <v>510748.72000000003</v>
      </c>
      <c r="I107" s="47">
        <f>I108+I109+I110+I111</f>
        <v>0</v>
      </c>
      <c r="J107" s="47">
        <f t="shared" si="182"/>
        <v>510748.72000000003</v>
      </c>
      <c r="K107" s="47">
        <f>K108+K109+K110+K111</f>
        <v>0</v>
      </c>
      <c r="L107" s="47">
        <f t="shared" si="183"/>
        <v>510748.72000000003</v>
      </c>
      <c r="M107" s="52">
        <f>M108+M109+M110+M111</f>
        <v>0</v>
      </c>
      <c r="N107" s="47">
        <f t="shared" si="184"/>
        <v>510748.72000000003</v>
      </c>
      <c r="O107" s="47">
        <f>O108+O109+O110+O111</f>
        <v>0</v>
      </c>
      <c r="P107" s="52">
        <f t="shared" si="185"/>
        <v>510748.72000000003</v>
      </c>
      <c r="Q107" s="47">
        <f t="shared" ref="Q107:AD107" si="196">Q108+Q109+Q110</f>
        <v>106350.39999999999</v>
      </c>
      <c r="R107" s="47">
        <f>R108+R109+R110</f>
        <v>0</v>
      </c>
      <c r="S107" s="47">
        <f t="shared" si="150"/>
        <v>106350.39999999999</v>
      </c>
      <c r="T107" s="47">
        <f>T108+T109+T110+T111</f>
        <v>4275.1469999999999</v>
      </c>
      <c r="U107" s="47">
        <f t="shared" si="186"/>
        <v>110625.54699999999</v>
      </c>
      <c r="V107" s="47">
        <f>V108+V109+V110+V111</f>
        <v>0</v>
      </c>
      <c r="W107" s="47">
        <f t="shared" si="187"/>
        <v>110625.54699999999</v>
      </c>
      <c r="X107" s="47">
        <f>X108+X109+X110+X111</f>
        <v>0</v>
      </c>
      <c r="Y107" s="47">
        <f t="shared" si="188"/>
        <v>110625.54699999999</v>
      </c>
      <c r="Z107" s="52">
        <f>Z108+Z109+Z110+Z111</f>
        <v>0</v>
      </c>
      <c r="AA107" s="47">
        <f t="shared" si="189"/>
        <v>110625.54699999999</v>
      </c>
      <c r="AB107" s="47">
        <f>AB108+AB109+AB110+AB111</f>
        <v>0</v>
      </c>
      <c r="AC107" s="52">
        <f t="shared" si="190"/>
        <v>110625.54699999999</v>
      </c>
      <c r="AD107" s="47">
        <f t="shared" si="196"/>
        <v>0</v>
      </c>
      <c r="AE107" s="47">
        <f>AE108+AE109+AE110</f>
        <v>0</v>
      </c>
      <c r="AF107" s="47">
        <f t="shared" si="155"/>
        <v>0</v>
      </c>
      <c r="AG107" s="47">
        <f>AG108+AG109+AG110+AG111</f>
        <v>0</v>
      </c>
      <c r="AH107" s="47">
        <f t="shared" si="191"/>
        <v>0</v>
      </c>
      <c r="AI107" s="47">
        <f>AI108+AI109+AI110+AI111</f>
        <v>0</v>
      </c>
      <c r="AJ107" s="47">
        <f t="shared" si="192"/>
        <v>0</v>
      </c>
      <c r="AK107" s="47">
        <f>AK108+AK109+AK110+AK111</f>
        <v>0</v>
      </c>
      <c r="AL107" s="47">
        <f t="shared" si="193"/>
        <v>0</v>
      </c>
      <c r="AM107" s="52">
        <f>AM108+AM109+AM110+AM111</f>
        <v>0</v>
      </c>
      <c r="AN107" s="47">
        <f t="shared" si="194"/>
        <v>0</v>
      </c>
      <c r="AO107" s="47">
        <f>AO108+AO109+AO110+AO111</f>
        <v>0</v>
      </c>
      <c r="AP107" s="52">
        <f t="shared" si="195"/>
        <v>0</v>
      </c>
      <c r="AQ107" s="24"/>
      <c r="AS107" s="5"/>
    </row>
    <row r="108" spans="1:45" ht="56.25" x14ac:dyDescent="0.3">
      <c r="A108" s="1" t="s">
        <v>182</v>
      </c>
      <c r="B108" s="83" t="s">
        <v>46</v>
      </c>
      <c r="C108" s="84" t="s">
        <v>31</v>
      </c>
      <c r="D108" s="50">
        <v>21444.400000000001</v>
      </c>
      <c r="E108" s="50"/>
      <c r="F108" s="50">
        <f t="shared" si="148"/>
        <v>21444.400000000001</v>
      </c>
      <c r="G108" s="50"/>
      <c r="H108" s="53">
        <f t="shared" si="181"/>
        <v>21444.400000000001</v>
      </c>
      <c r="I108" s="50"/>
      <c r="J108" s="53">
        <f t="shared" si="182"/>
        <v>21444.400000000001</v>
      </c>
      <c r="K108" s="50"/>
      <c r="L108" s="50">
        <f t="shared" si="183"/>
        <v>21444.400000000001</v>
      </c>
      <c r="M108" s="50"/>
      <c r="N108" s="50">
        <f t="shared" si="184"/>
        <v>21444.400000000001</v>
      </c>
      <c r="O108" s="51"/>
      <c r="P108" s="50">
        <f t="shared" si="185"/>
        <v>21444.400000000001</v>
      </c>
      <c r="Q108" s="50">
        <v>66350.399999999994</v>
      </c>
      <c r="R108" s="50"/>
      <c r="S108" s="50">
        <f t="shared" si="150"/>
        <v>66350.399999999994</v>
      </c>
      <c r="T108" s="50"/>
      <c r="U108" s="53">
        <f t="shared" si="186"/>
        <v>66350.399999999994</v>
      </c>
      <c r="V108" s="50"/>
      <c r="W108" s="53">
        <f t="shared" si="187"/>
        <v>66350.399999999994</v>
      </c>
      <c r="X108" s="50"/>
      <c r="Y108" s="50">
        <f t="shared" si="188"/>
        <v>66350.399999999994</v>
      </c>
      <c r="Z108" s="50"/>
      <c r="AA108" s="50">
        <f t="shared" si="189"/>
        <v>66350.399999999994</v>
      </c>
      <c r="AB108" s="51"/>
      <c r="AC108" s="50">
        <f t="shared" si="190"/>
        <v>66350.399999999994</v>
      </c>
      <c r="AD108" s="50">
        <v>0</v>
      </c>
      <c r="AE108" s="50"/>
      <c r="AF108" s="52">
        <f t="shared" si="155"/>
        <v>0</v>
      </c>
      <c r="AG108" s="50"/>
      <c r="AH108" s="54">
        <f t="shared" si="191"/>
        <v>0</v>
      </c>
      <c r="AI108" s="50"/>
      <c r="AJ108" s="54">
        <f t="shared" si="192"/>
        <v>0</v>
      </c>
      <c r="AK108" s="50"/>
      <c r="AL108" s="52">
        <f t="shared" si="193"/>
        <v>0</v>
      </c>
      <c r="AM108" s="50"/>
      <c r="AN108" s="52">
        <f t="shared" si="194"/>
        <v>0</v>
      </c>
      <c r="AO108" s="51"/>
      <c r="AP108" s="52">
        <f t="shared" si="195"/>
        <v>0</v>
      </c>
      <c r="AQ108" s="24" t="s">
        <v>56</v>
      </c>
      <c r="AS108" s="5"/>
    </row>
    <row r="109" spans="1:45" ht="56.25" x14ac:dyDescent="0.3">
      <c r="A109" s="1" t="s">
        <v>183</v>
      </c>
      <c r="B109" s="69" t="s">
        <v>57</v>
      </c>
      <c r="C109" s="84" t="s">
        <v>58</v>
      </c>
      <c r="D109" s="50">
        <v>375837.5</v>
      </c>
      <c r="E109" s="50"/>
      <c r="F109" s="50">
        <f t="shared" si="148"/>
        <v>375837.5</v>
      </c>
      <c r="G109" s="50">
        <f>957.653+71972.467</f>
        <v>72930.12000000001</v>
      </c>
      <c r="H109" s="53">
        <f t="shared" si="181"/>
        <v>448767.62</v>
      </c>
      <c r="I109" s="50"/>
      <c r="J109" s="53">
        <f t="shared" si="182"/>
        <v>448767.62</v>
      </c>
      <c r="K109" s="50"/>
      <c r="L109" s="50">
        <f t="shared" si="183"/>
        <v>448767.62</v>
      </c>
      <c r="M109" s="50"/>
      <c r="N109" s="50">
        <f t="shared" si="184"/>
        <v>448767.62</v>
      </c>
      <c r="O109" s="51"/>
      <c r="P109" s="50">
        <f t="shared" si="185"/>
        <v>448767.62</v>
      </c>
      <c r="Q109" s="50">
        <v>40000</v>
      </c>
      <c r="R109" s="50"/>
      <c r="S109" s="50">
        <f t="shared" si="150"/>
        <v>40000</v>
      </c>
      <c r="T109" s="50"/>
      <c r="U109" s="53">
        <f t="shared" si="186"/>
        <v>40000</v>
      </c>
      <c r="V109" s="50"/>
      <c r="W109" s="53">
        <f t="shared" si="187"/>
        <v>40000</v>
      </c>
      <c r="X109" s="50"/>
      <c r="Y109" s="50">
        <f t="shared" si="188"/>
        <v>40000</v>
      </c>
      <c r="Z109" s="50"/>
      <c r="AA109" s="50">
        <f t="shared" si="189"/>
        <v>40000</v>
      </c>
      <c r="AB109" s="51"/>
      <c r="AC109" s="50">
        <f t="shared" si="190"/>
        <v>40000</v>
      </c>
      <c r="AD109" s="50">
        <v>0</v>
      </c>
      <c r="AE109" s="50"/>
      <c r="AF109" s="52">
        <f t="shared" si="155"/>
        <v>0</v>
      </c>
      <c r="AG109" s="50"/>
      <c r="AH109" s="54">
        <f t="shared" si="191"/>
        <v>0</v>
      </c>
      <c r="AI109" s="50"/>
      <c r="AJ109" s="54">
        <f t="shared" si="192"/>
        <v>0</v>
      </c>
      <c r="AK109" s="50"/>
      <c r="AL109" s="52">
        <f t="shared" si="193"/>
        <v>0</v>
      </c>
      <c r="AM109" s="50"/>
      <c r="AN109" s="52">
        <f t="shared" si="194"/>
        <v>0</v>
      </c>
      <c r="AO109" s="51"/>
      <c r="AP109" s="52">
        <f t="shared" si="195"/>
        <v>0</v>
      </c>
      <c r="AQ109" s="24" t="s">
        <v>74</v>
      </c>
      <c r="AS109" s="5"/>
    </row>
    <row r="110" spans="1:45" ht="56.25" x14ac:dyDescent="0.3">
      <c r="A110" s="1" t="s">
        <v>184</v>
      </c>
      <c r="B110" s="71" t="s">
        <v>59</v>
      </c>
      <c r="C110" s="83" t="s">
        <v>31</v>
      </c>
      <c r="D110" s="50">
        <v>26876.7</v>
      </c>
      <c r="E110" s="50"/>
      <c r="F110" s="50">
        <f t="shared" si="148"/>
        <v>26876.7</v>
      </c>
      <c r="G110" s="50"/>
      <c r="H110" s="53">
        <f t="shared" si="181"/>
        <v>26876.7</v>
      </c>
      <c r="I110" s="50"/>
      <c r="J110" s="53">
        <f t="shared" si="182"/>
        <v>26876.7</v>
      </c>
      <c r="K110" s="50"/>
      <c r="L110" s="50">
        <f t="shared" si="183"/>
        <v>26876.7</v>
      </c>
      <c r="M110" s="50"/>
      <c r="N110" s="50">
        <f t="shared" si="184"/>
        <v>26876.7</v>
      </c>
      <c r="O110" s="51"/>
      <c r="P110" s="50">
        <f t="shared" si="185"/>
        <v>26876.7</v>
      </c>
      <c r="Q110" s="50">
        <v>0</v>
      </c>
      <c r="R110" s="50"/>
      <c r="S110" s="50">
        <f t="shared" si="150"/>
        <v>0</v>
      </c>
      <c r="T110" s="50">
        <v>4275.1469999999999</v>
      </c>
      <c r="U110" s="53">
        <f t="shared" si="186"/>
        <v>4275.1469999999999</v>
      </c>
      <c r="V110" s="50"/>
      <c r="W110" s="53">
        <f t="shared" si="187"/>
        <v>4275.1469999999999</v>
      </c>
      <c r="X110" s="50"/>
      <c r="Y110" s="50">
        <f t="shared" si="188"/>
        <v>4275.1469999999999</v>
      </c>
      <c r="Z110" s="50"/>
      <c r="AA110" s="50">
        <f t="shared" si="189"/>
        <v>4275.1469999999999</v>
      </c>
      <c r="AB110" s="51"/>
      <c r="AC110" s="50">
        <f t="shared" si="190"/>
        <v>4275.1469999999999</v>
      </c>
      <c r="AD110" s="52">
        <v>0</v>
      </c>
      <c r="AE110" s="50"/>
      <c r="AF110" s="52">
        <f t="shared" si="155"/>
        <v>0</v>
      </c>
      <c r="AG110" s="50"/>
      <c r="AH110" s="54">
        <f t="shared" si="191"/>
        <v>0</v>
      </c>
      <c r="AI110" s="50"/>
      <c r="AJ110" s="54">
        <f t="shared" si="192"/>
        <v>0</v>
      </c>
      <c r="AK110" s="50"/>
      <c r="AL110" s="52">
        <f t="shared" si="193"/>
        <v>0</v>
      </c>
      <c r="AM110" s="50"/>
      <c r="AN110" s="52">
        <f t="shared" si="194"/>
        <v>0</v>
      </c>
      <c r="AO110" s="51"/>
      <c r="AP110" s="52">
        <f t="shared" si="195"/>
        <v>0</v>
      </c>
      <c r="AQ110" s="24" t="s">
        <v>75</v>
      </c>
      <c r="AS110" s="5"/>
    </row>
    <row r="111" spans="1:45" ht="56.25" x14ac:dyDescent="0.3">
      <c r="A111" s="1" t="s">
        <v>185</v>
      </c>
      <c r="B111" s="71" t="s">
        <v>235</v>
      </c>
      <c r="C111" s="83" t="s">
        <v>58</v>
      </c>
      <c r="D111" s="50"/>
      <c r="E111" s="50"/>
      <c r="F111" s="50"/>
      <c r="G111" s="50">
        <v>13660</v>
      </c>
      <c r="H111" s="53">
        <f t="shared" si="181"/>
        <v>13660</v>
      </c>
      <c r="I111" s="50"/>
      <c r="J111" s="53">
        <f t="shared" si="182"/>
        <v>13660</v>
      </c>
      <c r="K111" s="50"/>
      <c r="L111" s="50">
        <f t="shared" si="183"/>
        <v>13660</v>
      </c>
      <c r="M111" s="50"/>
      <c r="N111" s="50">
        <f t="shared" si="184"/>
        <v>13660</v>
      </c>
      <c r="O111" s="51"/>
      <c r="P111" s="50">
        <f t="shared" si="185"/>
        <v>13660</v>
      </c>
      <c r="Q111" s="50"/>
      <c r="R111" s="50"/>
      <c r="S111" s="50"/>
      <c r="T111" s="50"/>
      <c r="U111" s="53">
        <f t="shared" si="186"/>
        <v>0</v>
      </c>
      <c r="V111" s="50"/>
      <c r="W111" s="53">
        <f t="shared" si="187"/>
        <v>0</v>
      </c>
      <c r="X111" s="50"/>
      <c r="Y111" s="50">
        <f t="shared" si="188"/>
        <v>0</v>
      </c>
      <c r="Z111" s="50"/>
      <c r="AA111" s="50">
        <f t="shared" si="189"/>
        <v>0</v>
      </c>
      <c r="AB111" s="51"/>
      <c r="AC111" s="50">
        <f t="shared" si="190"/>
        <v>0</v>
      </c>
      <c r="AD111" s="52"/>
      <c r="AE111" s="50"/>
      <c r="AF111" s="52"/>
      <c r="AG111" s="50"/>
      <c r="AH111" s="54">
        <f t="shared" si="191"/>
        <v>0</v>
      </c>
      <c r="AI111" s="50"/>
      <c r="AJ111" s="54">
        <f t="shared" si="192"/>
        <v>0</v>
      </c>
      <c r="AK111" s="50"/>
      <c r="AL111" s="52">
        <f t="shared" si="193"/>
        <v>0</v>
      </c>
      <c r="AM111" s="50"/>
      <c r="AN111" s="52">
        <f t="shared" si="194"/>
        <v>0</v>
      </c>
      <c r="AO111" s="51"/>
      <c r="AP111" s="52">
        <f t="shared" si="195"/>
        <v>0</v>
      </c>
      <c r="AQ111" s="31">
        <v>2010243460</v>
      </c>
      <c r="AS111" s="5"/>
    </row>
    <row r="112" spans="1:45" x14ac:dyDescent="0.3">
      <c r="A112" s="1"/>
      <c r="B112" s="83" t="s">
        <v>4</v>
      </c>
      <c r="C112" s="83"/>
      <c r="D112" s="47">
        <f>D116+D117+D118+D119+D120+D124+D128+D132+D136+D140+D144+D148+D152+D156</f>
        <v>250040.2</v>
      </c>
      <c r="E112" s="47">
        <f>E116+E117+E118+E119+E120+E124+E128+E132+E136+E140+E144+E148+E152+E156</f>
        <v>0</v>
      </c>
      <c r="F112" s="47">
        <f t="shared" si="148"/>
        <v>250040.2</v>
      </c>
      <c r="G112" s="47">
        <f>G116+G117+G118+G119+G120+G124+G128+G132+G136+G140+G144+G148+G152+G156+G160+G161</f>
        <v>51009.46</v>
      </c>
      <c r="H112" s="47">
        <f t="shared" si="181"/>
        <v>301049.66000000003</v>
      </c>
      <c r="I112" s="47">
        <f>I116+I117+I118+I119+I120+I124+I128+I132+I136+I140+I144+I148+I152+I156+I160+I161</f>
        <v>0</v>
      </c>
      <c r="J112" s="47">
        <f t="shared" si="182"/>
        <v>301049.66000000003</v>
      </c>
      <c r="K112" s="47">
        <f>K116+K117+K118+K119+K120+K124+K128+K132+K136+K140+K144+K148+K152+K156+K160+K161</f>
        <v>0</v>
      </c>
      <c r="L112" s="47">
        <f t="shared" si="183"/>
        <v>301049.66000000003</v>
      </c>
      <c r="M112" s="52">
        <f>M116+M117+M118+M119+M120+M124+M128+M132+M136+M140+M144+M148+M152+M156+M160+M161</f>
        <v>0</v>
      </c>
      <c r="N112" s="47">
        <f t="shared" si="184"/>
        <v>301049.66000000003</v>
      </c>
      <c r="O112" s="47">
        <f>O116+O117+O118+O119+O120+O124+O128+O132+O136+O140+O144+O148+O152+O156+O160+O161+O162+O163+O164</f>
        <v>-166911.019</v>
      </c>
      <c r="P112" s="52">
        <f t="shared" si="185"/>
        <v>134138.64100000003</v>
      </c>
      <c r="Q112" s="47">
        <f t="shared" ref="Q112:AD112" si="197">Q116+Q117+Q118+Q119+Q120+Q124+Q128+Q132+Q136+Q140+Q144+Q148+Q152+Q156</f>
        <v>919502.1</v>
      </c>
      <c r="R112" s="47">
        <f>R116+R117+R118+R119+R120+R124+R128+R132+R136+R140+R144+R148+R152+R156</f>
        <v>-5289.8</v>
      </c>
      <c r="S112" s="47">
        <f t="shared" si="150"/>
        <v>914212.29999999993</v>
      </c>
      <c r="T112" s="47">
        <f>T116+T117+T118+T119+T120+T124+T128+T132+T136+T140+T144+T148+T152+T156+T160+T161</f>
        <v>0</v>
      </c>
      <c r="U112" s="47">
        <f t="shared" si="186"/>
        <v>914212.29999999993</v>
      </c>
      <c r="V112" s="47">
        <f>V116+V117+V118+V119+V120+V124+V128+V132+V136+V140+V144+V148+V152+V156+V160+V161</f>
        <v>0</v>
      </c>
      <c r="W112" s="47">
        <f t="shared" si="187"/>
        <v>914212.29999999993</v>
      </c>
      <c r="X112" s="47">
        <f>X116+X117+X118+X119+X120+X124+X128+X132+X136+X140+X144+X148+X152+X156+X160+X161</f>
        <v>0</v>
      </c>
      <c r="Y112" s="47">
        <f t="shared" si="188"/>
        <v>914212.29999999993</v>
      </c>
      <c r="Z112" s="52">
        <f>Z116+Z117+Z118+Z119+Z120+Z124+Z128+Z132+Z136+Z140+Z144+Z148+Z152+Z156+Z160+Z161</f>
        <v>0</v>
      </c>
      <c r="AA112" s="47">
        <f t="shared" si="189"/>
        <v>914212.29999999993</v>
      </c>
      <c r="AB112" s="47">
        <f>AB116+AB117+AB118+AB119+AB120+AB124+AB128+AB132+AB136+AB140+AB144+AB148+AB152+AB156+AB160+AB161+AB162+AB163+AB164</f>
        <v>-636693.05299999996</v>
      </c>
      <c r="AC112" s="52">
        <f t="shared" si="190"/>
        <v>277519.24699999997</v>
      </c>
      <c r="AD112" s="47">
        <f t="shared" si="197"/>
        <v>1204454.1000000003</v>
      </c>
      <c r="AE112" s="47">
        <f>AE116+AE117+AE118+AE119+AE120+AE124+AE128+AE132+AE136+AE140+AE144+AE148+AE152+AE156</f>
        <v>0</v>
      </c>
      <c r="AF112" s="47">
        <f t="shared" si="155"/>
        <v>1204454.1000000003</v>
      </c>
      <c r="AG112" s="47">
        <f>AG116+AG117+AG118+AG119+AG120+AG124+AG128+AG132+AG136+AG140+AG144+AG148+AG152+AG156+AG160+AG161</f>
        <v>0</v>
      </c>
      <c r="AH112" s="47">
        <f t="shared" si="191"/>
        <v>1204454.1000000003</v>
      </c>
      <c r="AI112" s="47">
        <f>AI116+AI117+AI118+AI119+AI120+AI124+AI128+AI132+AI136+AI140+AI144+AI148+AI152+AI156+AI160+AI161</f>
        <v>0</v>
      </c>
      <c r="AJ112" s="47">
        <f t="shared" si="192"/>
        <v>1204454.1000000003</v>
      </c>
      <c r="AK112" s="47">
        <f>AK116+AK117+AK118+AK119+AK120+AK124+AK128+AK132+AK136+AK140+AK144+AK148+AK152+AK156+AK160+AK161</f>
        <v>0</v>
      </c>
      <c r="AL112" s="47">
        <f t="shared" si="193"/>
        <v>1204454.1000000003</v>
      </c>
      <c r="AM112" s="52">
        <f>AM116+AM117+AM118+AM119+AM120+AM124+AM128+AM132+AM136+AM140+AM144+AM148+AM152+AM156+AM160+AM161</f>
        <v>0</v>
      </c>
      <c r="AN112" s="47">
        <f t="shared" si="194"/>
        <v>1204454.1000000003</v>
      </c>
      <c r="AO112" s="47">
        <f>AO116+AO117+AO118+AO119+AO120+AO124+AO128+AO132+AO136+AO140+AO144+AO148+AO152+AO156+AO160+AO161+AO162+AO163+AO164</f>
        <v>-1112029.7999999998</v>
      </c>
      <c r="AP112" s="52">
        <f t="shared" si="195"/>
        <v>92424.300000000512</v>
      </c>
      <c r="AQ112" s="24"/>
      <c r="AS112" s="5"/>
    </row>
    <row r="113" spans="1:46" x14ac:dyDescent="0.3">
      <c r="A113" s="1"/>
      <c r="B113" s="69" t="s">
        <v>5</v>
      </c>
      <c r="C113" s="83"/>
      <c r="D113" s="46"/>
      <c r="E113" s="46"/>
      <c r="F113" s="46"/>
      <c r="G113" s="46"/>
      <c r="H113" s="46"/>
      <c r="I113" s="46"/>
      <c r="J113" s="46"/>
      <c r="K113" s="46"/>
      <c r="L113" s="46"/>
      <c r="M113" s="50"/>
      <c r="N113" s="46"/>
      <c r="O113" s="46"/>
      <c r="P113" s="50"/>
      <c r="Q113" s="46"/>
      <c r="R113" s="46"/>
      <c r="S113" s="46"/>
      <c r="T113" s="46"/>
      <c r="U113" s="46"/>
      <c r="V113" s="46"/>
      <c r="W113" s="46"/>
      <c r="X113" s="46"/>
      <c r="Y113" s="46"/>
      <c r="Z113" s="50"/>
      <c r="AA113" s="46"/>
      <c r="AB113" s="46"/>
      <c r="AC113" s="50"/>
      <c r="AD113" s="46"/>
      <c r="AE113" s="46"/>
      <c r="AF113" s="47"/>
      <c r="AG113" s="46"/>
      <c r="AH113" s="47"/>
      <c r="AI113" s="46"/>
      <c r="AJ113" s="47"/>
      <c r="AK113" s="46"/>
      <c r="AL113" s="47"/>
      <c r="AM113" s="50"/>
      <c r="AN113" s="47"/>
      <c r="AO113" s="46"/>
      <c r="AP113" s="52"/>
      <c r="AQ113" s="24"/>
      <c r="AS113" s="5"/>
    </row>
    <row r="114" spans="1:46" s="13" customFormat="1" hidden="1" x14ac:dyDescent="0.3">
      <c r="A114" s="10"/>
      <c r="B114" s="14" t="s">
        <v>6</v>
      </c>
      <c r="C114" s="15"/>
      <c r="D114" s="48">
        <f>D116+D117+D118+D119+D122+D126+D130+D134+D138+D142+D146+D150+D154+D158</f>
        <v>90065.5</v>
      </c>
      <c r="E114" s="48">
        <f>E116+E117+E118+E119+E122+E126+E130+E134+E138+E142+E146+E150+E154+E158</f>
        <v>0</v>
      </c>
      <c r="F114" s="48">
        <f t="shared" si="148"/>
        <v>90065.5</v>
      </c>
      <c r="G114" s="48">
        <f>G116+G117+G118+G119+G122+G126+G130+G134+G138+G142+G146+G150+G154+G158+G160+G161</f>
        <v>51009.46</v>
      </c>
      <c r="H114" s="48">
        <f t="shared" ref="H114:H120" si="198">F114+G114</f>
        <v>141074.96</v>
      </c>
      <c r="I114" s="48">
        <f>I116+I117+I118+I119+I122+I126+I130+I134+I138+I142+I146+I150+I154+I158+I160+I161</f>
        <v>0</v>
      </c>
      <c r="J114" s="48">
        <f t="shared" ref="J114:J120" si="199">H114+I114</f>
        <v>141074.96</v>
      </c>
      <c r="K114" s="48">
        <f>K116+K117+K118+K119+K122+K126+K130+K134+K138+K142+K146+K150+K154+K158+K160+K161</f>
        <v>0</v>
      </c>
      <c r="L114" s="48">
        <f t="shared" ref="L114:L120" si="200">J114+K114</f>
        <v>141074.96</v>
      </c>
      <c r="M114" s="56">
        <f>M116+M117+M118+M119+M122+M126+M130+M134+M138+M142+M146+M150+M154+M158+M160+M161</f>
        <v>0</v>
      </c>
      <c r="N114" s="48">
        <f t="shared" ref="N114:N120" si="201">L114+M114</f>
        <v>141074.96</v>
      </c>
      <c r="O114" s="48">
        <f>O116+O117+O118+O119+O122+O126+O130+O134+O138+O142+O146+O150+O154+O158+O160+O161+O162+O163+O164</f>
        <v>-57264.718999999997</v>
      </c>
      <c r="P114" s="48">
        <f t="shared" ref="P114:P120" si="202">N114+O114</f>
        <v>83810.240999999995</v>
      </c>
      <c r="Q114" s="48">
        <f t="shared" ref="Q114:AD114" si="203">Q116+Q117+Q118+Q119+Q122+Q126+Q130+Q134+Q138+Q142+Q146+Q150+Q154+Q158</f>
        <v>643565.29999999981</v>
      </c>
      <c r="R114" s="48">
        <f>R116+R117+R118+R119+R122+R126+R130+R134+R138+R142+R146+R150+R154+R158</f>
        <v>-5289.8</v>
      </c>
      <c r="S114" s="48">
        <f t="shared" si="150"/>
        <v>638275.49999999977</v>
      </c>
      <c r="T114" s="48">
        <f>T116+T117+T118+T119+T122+T126+T130+T134+T138+T142+T146+T150+T154+T158+T160+T161</f>
        <v>0</v>
      </c>
      <c r="U114" s="48">
        <f t="shared" ref="U114:U120" si="204">S114+T114</f>
        <v>638275.49999999977</v>
      </c>
      <c r="V114" s="48">
        <f>V116+V117+V118+V119+V122+V126+V130+V134+V138+V142+V146+V150+V154+V158+V160+V161</f>
        <v>0</v>
      </c>
      <c r="W114" s="48">
        <f t="shared" ref="W114:W120" si="205">U114+V114</f>
        <v>638275.49999999977</v>
      </c>
      <c r="X114" s="48">
        <f>X116+X117+X118+X119+X122+X126+X130+X134+X138+X142+X146+X150+X154+X158+X160+X161</f>
        <v>0</v>
      </c>
      <c r="Y114" s="48">
        <f t="shared" ref="Y114:Y120" si="206">W114+X114</f>
        <v>638275.49999999977</v>
      </c>
      <c r="Z114" s="56">
        <f>Z116+Z117+Z118+Z119+Z122+Z126+Z130+Z134+Z138+Z142+Z146+Z150+Z154+Z158+Z160+Z161</f>
        <v>0</v>
      </c>
      <c r="AA114" s="48">
        <f t="shared" ref="AA114:AA120" si="207">Y114+Z114</f>
        <v>638275.49999999977</v>
      </c>
      <c r="AB114" s="48">
        <f>AB116+AB117+AB118+AB119+AB122+AB126+AB130+AB134+AB138+AB142+AB146+AB150+AB154+AB158+AB160+AB161+AB162+AB163+AB164</f>
        <v>-377958.55299999996</v>
      </c>
      <c r="AC114" s="48">
        <f t="shared" ref="AC114:AC120" si="208">AA114+AB114</f>
        <v>260316.94699999981</v>
      </c>
      <c r="AD114" s="48">
        <f t="shared" si="203"/>
        <v>79454.10000000002</v>
      </c>
      <c r="AE114" s="48">
        <f>AE116+AE117+AE118+AE119+AE122+AE126+AE130+AE134+AE138+AE142+AE146+AE150+AE154+AE158</f>
        <v>0</v>
      </c>
      <c r="AF114" s="49">
        <f t="shared" si="155"/>
        <v>79454.10000000002</v>
      </c>
      <c r="AG114" s="48">
        <f>AG116+AG117+AG118+AG119+AG122+AG126+AG130+AG134+AG138+AG142+AG146+AG150+AG154+AG158+AG160+AG161</f>
        <v>0</v>
      </c>
      <c r="AH114" s="49">
        <f t="shared" ref="AH114:AH120" si="209">AF114+AG114</f>
        <v>79454.10000000002</v>
      </c>
      <c r="AI114" s="48">
        <f>AI116+AI117+AI118+AI119+AI122+AI126+AI130+AI134+AI138+AI142+AI146+AI150+AI154+AI158+AI160+AI161</f>
        <v>0</v>
      </c>
      <c r="AJ114" s="49">
        <f t="shared" ref="AJ114:AJ120" si="210">AH114+AI114</f>
        <v>79454.10000000002</v>
      </c>
      <c r="AK114" s="48">
        <f>AK116+AK117+AK118+AK119+AK122+AK126+AK130+AK134+AK138+AK142+AK146+AK150+AK154+AK158+AK160+AK161</f>
        <v>0</v>
      </c>
      <c r="AL114" s="49">
        <f t="shared" ref="AL114:AL120" si="211">AJ114+AK114</f>
        <v>79454.10000000002</v>
      </c>
      <c r="AM114" s="56">
        <f>AM116+AM117+AM118+AM119+AM122+AM126+AM130+AM134+AM138+AM142+AM146+AM150+AM154+AM158+AM160+AM161</f>
        <v>0</v>
      </c>
      <c r="AN114" s="49">
        <f t="shared" ref="AN114:AN120" si="212">AL114+AM114</f>
        <v>79454.10000000002</v>
      </c>
      <c r="AO114" s="48">
        <f>AO116+AO117+AO118+AO119+AO122+AO126+AO130+AO134+AO138+AO142+AO146+AO150+AO154+AO158+AO160+AO161+AO162+AO163+AO164</f>
        <v>-32132.9</v>
      </c>
      <c r="AP114" s="49">
        <f t="shared" ref="AP114:AP120" si="213">AN114+AO114</f>
        <v>47321.200000000019</v>
      </c>
      <c r="AQ114" s="27"/>
      <c r="AR114" s="19" t="s">
        <v>28</v>
      </c>
      <c r="AS114" s="12"/>
    </row>
    <row r="115" spans="1:46" x14ac:dyDescent="0.3">
      <c r="A115" s="1"/>
      <c r="B115" s="83" t="s">
        <v>16</v>
      </c>
      <c r="C115" s="83"/>
      <c r="D115" s="46">
        <f>D123+D127+D131+D135+D139+D143+D147+D151+D155+D159</f>
        <v>159974.70000000001</v>
      </c>
      <c r="E115" s="46">
        <f>E123+E127+E131+E135+E139+E143+E147+E151+E155+E159</f>
        <v>0</v>
      </c>
      <c r="F115" s="46">
        <f>D115+E115</f>
        <v>159974.70000000001</v>
      </c>
      <c r="G115" s="46">
        <f>G123+G127+G131+G135+G139+G143+G147+G151+G155+G159</f>
        <v>0</v>
      </c>
      <c r="H115" s="46">
        <f>F115+G115</f>
        <v>159974.70000000001</v>
      </c>
      <c r="I115" s="46">
        <f>I123+I127+I131+I135+I139+I143+I147+I151+I155+I159</f>
        <v>0</v>
      </c>
      <c r="J115" s="46">
        <f t="shared" si="199"/>
        <v>159974.70000000001</v>
      </c>
      <c r="K115" s="46">
        <f>K123+K127+K131+K135+K139+K143+K147+K151+K155+K159</f>
        <v>0</v>
      </c>
      <c r="L115" s="46">
        <f t="shared" si="200"/>
        <v>159974.70000000001</v>
      </c>
      <c r="M115" s="50">
        <f>M123+M127+M131+M135+M139+M143+M147+M151+M155+M159</f>
        <v>0</v>
      </c>
      <c r="N115" s="46">
        <f t="shared" si="201"/>
        <v>159974.70000000001</v>
      </c>
      <c r="O115" s="46">
        <f>O123+O127+O131+O135+O139+O143+O147+O151+O155+O159</f>
        <v>-109646.3</v>
      </c>
      <c r="P115" s="50">
        <f t="shared" si="202"/>
        <v>50328.400000000009</v>
      </c>
      <c r="Q115" s="46">
        <f t="shared" ref="Q115:AD115" si="214">Q123+Q127+Q131+Q135+Q139+Q143+Q147+Q151+Q155+Q159</f>
        <v>275936.80000000005</v>
      </c>
      <c r="R115" s="46">
        <f>R123+R127+R131+R135+R139+R143+R147+R151+R155+R159</f>
        <v>0</v>
      </c>
      <c r="S115" s="46">
        <f t="shared" si="150"/>
        <v>275936.80000000005</v>
      </c>
      <c r="T115" s="46">
        <f>T123+T127+T131+T135+T139+T143+T147+T151+T155+T159</f>
        <v>0</v>
      </c>
      <c r="U115" s="46">
        <f t="shared" si="204"/>
        <v>275936.80000000005</v>
      </c>
      <c r="V115" s="46">
        <f>V123+V127+V131+V135+V139+V143+V147+V151+V155+V159</f>
        <v>0</v>
      </c>
      <c r="W115" s="46">
        <f t="shared" si="205"/>
        <v>275936.80000000005</v>
      </c>
      <c r="X115" s="46">
        <f>X123+X127+X131+X135+X139+X143+X147+X151+X155+X159</f>
        <v>0</v>
      </c>
      <c r="Y115" s="46">
        <f t="shared" si="206"/>
        <v>275936.80000000005</v>
      </c>
      <c r="Z115" s="50">
        <f>Z123+Z127+Z131+Z135+Z139+Z143+Z147+Z151+Z155+Z159</f>
        <v>0</v>
      </c>
      <c r="AA115" s="46">
        <f t="shared" si="207"/>
        <v>275936.80000000005</v>
      </c>
      <c r="AB115" s="46">
        <f>AB123+AB127+AB131+AB135+AB139+AB143+AB147+AB151+AB155+AB159</f>
        <v>-258734.5</v>
      </c>
      <c r="AC115" s="50">
        <f t="shared" si="208"/>
        <v>17202.300000000047</v>
      </c>
      <c r="AD115" s="46">
        <f t="shared" si="214"/>
        <v>1125000.0000000002</v>
      </c>
      <c r="AE115" s="46">
        <f>AE123+AE127+AE131+AE135+AE139+AE143+AE147+AE151+AE155+AE159</f>
        <v>0</v>
      </c>
      <c r="AF115" s="47">
        <f t="shared" si="155"/>
        <v>1125000.0000000002</v>
      </c>
      <c r="AG115" s="46">
        <f>AG123+AG127+AG131+AG135+AG139+AG143+AG147+AG151+AG155+AG159</f>
        <v>0</v>
      </c>
      <c r="AH115" s="47">
        <f t="shared" si="209"/>
        <v>1125000.0000000002</v>
      </c>
      <c r="AI115" s="46">
        <f>AI123+AI127+AI131+AI135+AI139+AI143+AI147+AI151+AI155+AI159</f>
        <v>0</v>
      </c>
      <c r="AJ115" s="47">
        <f t="shared" si="210"/>
        <v>1125000.0000000002</v>
      </c>
      <c r="AK115" s="46">
        <f>AK123+AK127+AK131+AK135+AK139+AK143+AK147+AK151+AK155+AK159</f>
        <v>0</v>
      </c>
      <c r="AL115" s="47">
        <f t="shared" si="211"/>
        <v>1125000.0000000002</v>
      </c>
      <c r="AM115" s="50">
        <f>AM123+AM127+AM131+AM135+AM139+AM143+AM147+AM151+AM155+AM159</f>
        <v>0</v>
      </c>
      <c r="AN115" s="47">
        <f t="shared" si="212"/>
        <v>1125000.0000000002</v>
      </c>
      <c r="AO115" s="46">
        <f>AO123+AO127+AO131+AO135+AO139+AO143+AO147+AO151+AO155+AO159</f>
        <v>-1079896.8999999999</v>
      </c>
      <c r="AP115" s="52">
        <f t="shared" si="213"/>
        <v>45103.100000000326</v>
      </c>
      <c r="AQ115" s="24"/>
      <c r="AS115" s="5"/>
    </row>
    <row r="116" spans="1:46" ht="56.25" x14ac:dyDescent="0.3">
      <c r="A116" s="1" t="s">
        <v>186</v>
      </c>
      <c r="B116" s="83" t="s">
        <v>60</v>
      </c>
      <c r="C116" s="84" t="s">
        <v>58</v>
      </c>
      <c r="D116" s="50">
        <v>7202.2</v>
      </c>
      <c r="E116" s="50"/>
      <c r="F116" s="50">
        <f t="shared" si="148"/>
        <v>7202.2</v>
      </c>
      <c r="G116" s="50"/>
      <c r="H116" s="53">
        <f t="shared" si="198"/>
        <v>7202.2</v>
      </c>
      <c r="I116" s="50"/>
      <c r="J116" s="53">
        <f t="shared" si="199"/>
        <v>7202.2</v>
      </c>
      <c r="K116" s="50"/>
      <c r="L116" s="50">
        <f t="shared" si="200"/>
        <v>7202.2</v>
      </c>
      <c r="M116" s="50"/>
      <c r="N116" s="50">
        <f t="shared" si="201"/>
        <v>7202.2</v>
      </c>
      <c r="O116" s="51">
        <v>-7202.2</v>
      </c>
      <c r="P116" s="50">
        <f t="shared" si="202"/>
        <v>0</v>
      </c>
      <c r="Q116" s="50">
        <v>0</v>
      </c>
      <c r="R116" s="50"/>
      <c r="S116" s="50">
        <f t="shared" si="150"/>
        <v>0</v>
      </c>
      <c r="T116" s="50"/>
      <c r="U116" s="53">
        <f t="shared" si="204"/>
        <v>0</v>
      </c>
      <c r="V116" s="50"/>
      <c r="W116" s="53">
        <f t="shared" si="205"/>
        <v>0</v>
      </c>
      <c r="X116" s="50"/>
      <c r="Y116" s="50">
        <f t="shared" si="206"/>
        <v>0</v>
      </c>
      <c r="Z116" s="50"/>
      <c r="AA116" s="50">
        <f t="shared" si="207"/>
        <v>0</v>
      </c>
      <c r="AB116" s="51">
        <v>7202.2</v>
      </c>
      <c r="AC116" s="50">
        <f t="shared" si="208"/>
        <v>7202.2</v>
      </c>
      <c r="AD116" s="50">
        <v>0</v>
      </c>
      <c r="AE116" s="50"/>
      <c r="AF116" s="52">
        <f t="shared" si="155"/>
        <v>0</v>
      </c>
      <c r="AG116" s="50"/>
      <c r="AH116" s="54">
        <f t="shared" si="209"/>
        <v>0</v>
      </c>
      <c r="AI116" s="50"/>
      <c r="AJ116" s="54">
        <f t="shared" si="210"/>
        <v>0</v>
      </c>
      <c r="AK116" s="50"/>
      <c r="AL116" s="52">
        <f t="shared" si="211"/>
        <v>0</v>
      </c>
      <c r="AM116" s="50"/>
      <c r="AN116" s="52">
        <f t="shared" si="212"/>
        <v>0</v>
      </c>
      <c r="AO116" s="51"/>
      <c r="AP116" s="52">
        <f t="shared" si="213"/>
        <v>0</v>
      </c>
      <c r="AQ116" s="24" t="s">
        <v>76</v>
      </c>
      <c r="AS116" s="5"/>
    </row>
    <row r="117" spans="1:46" ht="56.25" x14ac:dyDescent="0.3">
      <c r="A117" s="1" t="s">
        <v>187</v>
      </c>
      <c r="B117" s="83" t="s">
        <v>61</v>
      </c>
      <c r="C117" s="83" t="s">
        <v>58</v>
      </c>
      <c r="D117" s="50">
        <v>0</v>
      </c>
      <c r="E117" s="50"/>
      <c r="F117" s="50">
        <f t="shared" si="148"/>
        <v>0</v>
      </c>
      <c r="G117" s="50"/>
      <c r="H117" s="53">
        <f t="shared" si="198"/>
        <v>0</v>
      </c>
      <c r="I117" s="50"/>
      <c r="J117" s="53">
        <f t="shared" si="199"/>
        <v>0</v>
      </c>
      <c r="K117" s="50"/>
      <c r="L117" s="50">
        <f t="shared" si="200"/>
        <v>0</v>
      </c>
      <c r="M117" s="50"/>
      <c r="N117" s="50">
        <f t="shared" si="201"/>
        <v>0</v>
      </c>
      <c r="O117" s="51"/>
      <c r="P117" s="50">
        <f t="shared" si="202"/>
        <v>0</v>
      </c>
      <c r="Q117" s="50">
        <v>9362.9</v>
      </c>
      <c r="R117" s="50"/>
      <c r="S117" s="50">
        <f t="shared" si="150"/>
        <v>9362.9</v>
      </c>
      <c r="T117" s="50"/>
      <c r="U117" s="53">
        <f t="shared" si="204"/>
        <v>9362.9</v>
      </c>
      <c r="V117" s="50"/>
      <c r="W117" s="53">
        <f t="shared" si="205"/>
        <v>9362.9</v>
      </c>
      <c r="X117" s="50"/>
      <c r="Y117" s="50">
        <f t="shared" si="206"/>
        <v>9362.9</v>
      </c>
      <c r="Z117" s="50"/>
      <c r="AA117" s="50">
        <f t="shared" si="207"/>
        <v>9362.9</v>
      </c>
      <c r="AB117" s="51"/>
      <c r="AC117" s="50">
        <f t="shared" si="208"/>
        <v>9362.9</v>
      </c>
      <c r="AD117" s="52">
        <v>0</v>
      </c>
      <c r="AE117" s="50"/>
      <c r="AF117" s="52">
        <f t="shared" si="155"/>
        <v>0</v>
      </c>
      <c r="AG117" s="50"/>
      <c r="AH117" s="54">
        <f t="shared" si="209"/>
        <v>0</v>
      </c>
      <c r="AI117" s="50"/>
      <c r="AJ117" s="54">
        <f t="shared" si="210"/>
        <v>0</v>
      </c>
      <c r="AK117" s="50"/>
      <c r="AL117" s="52">
        <f t="shared" si="211"/>
        <v>0</v>
      </c>
      <c r="AM117" s="50"/>
      <c r="AN117" s="52">
        <f t="shared" si="212"/>
        <v>0</v>
      </c>
      <c r="AO117" s="51"/>
      <c r="AP117" s="52">
        <f t="shared" si="213"/>
        <v>0</v>
      </c>
      <c r="AQ117" s="24" t="s">
        <v>77</v>
      </c>
      <c r="AS117" s="5"/>
    </row>
    <row r="118" spans="1:46" ht="56.25" x14ac:dyDescent="0.3">
      <c r="A118" s="1" t="s">
        <v>188</v>
      </c>
      <c r="B118" s="83" t="s">
        <v>62</v>
      </c>
      <c r="C118" s="71" t="s">
        <v>58</v>
      </c>
      <c r="D118" s="50">
        <v>7202.2</v>
      </c>
      <c r="E118" s="50"/>
      <c r="F118" s="50">
        <f t="shared" si="148"/>
        <v>7202.2</v>
      </c>
      <c r="G118" s="50"/>
      <c r="H118" s="53">
        <f t="shared" si="198"/>
        <v>7202.2</v>
      </c>
      <c r="I118" s="50"/>
      <c r="J118" s="53">
        <f t="shared" si="199"/>
        <v>7202.2</v>
      </c>
      <c r="K118" s="50"/>
      <c r="L118" s="50">
        <f t="shared" si="200"/>
        <v>7202.2</v>
      </c>
      <c r="M118" s="50"/>
      <c r="N118" s="50">
        <f t="shared" si="201"/>
        <v>7202.2</v>
      </c>
      <c r="O118" s="51">
        <v>-7202.2</v>
      </c>
      <c r="P118" s="50">
        <f t="shared" si="202"/>
        <v>0</v>
      </c>
      <c r="Q118" s="50">
        <v>40000</v>
      </c>
      <c r="R118" s="50"/>
      <c r="S118" s="50">
        <f t="shared" si="150"/>
        <v>40000</v>
      </c>
      <c r="T118" s="50"/>
      <c r="U118" s="53">
        <f t="shared" si="204"/>
        <v>40000</v>
      </c>
      <c r="V118" s="50"/>
      <c r="W118" s="53">
        <f t="shared" si="205"/>
        <v>40000</v>
      </c>
      <c r="X118" s="50"/>
      <c r="Y118" s="50">
        <f t="shared" si="206"/>
        <v>40000</v>
      </c>
      <c r="Z118" s="50"/>
      <c r="AA118" s="50">
        <f t="shared" si="207"/>
        <v>40000</v>
      </c>
      <c r="AB118" s="51">
        <v>7202.2</v>
      </c>
      <c r="AC118" s="50">
        <f t="shared" si="208"/>
        <v>47202.2</v>
      </c>
      <c r="AD118" s="52">
        <v>47321.2</v>
      </c>
      <c r="AE118" s="50"/>
      <c r="AF118" s="52">
        <f t="shared" si="155"/>
        <v>47321.2</v>
      </c>
      <c r="AG118" s="50"/>
      <c r="AH118" s="54">
        <f t="shared" si="209"/>
        <v>47321.2</v>
      </c>
      <c r="AI118" s="50"/>
      <c r="AJ118" s="54">
        <f t="shared" si="210"/>
        <v>47321.2</v>
      </c>
      <c r="AK118" s="50"/>
      <c r="AL118" s="52">
        <f t="shared" si="211"/>
        <v>47321.2</v>
      </c>
      <c r="AM118" s="50"/>
      <c r="AN118" s="52">
        <f t="shared" si="212"/>
        <v>47321.2</v>
      </c>
      <c r="AO118" s="51"/>
      <c r="AP118" s="52">
        <f t="shared" si="213"/>
        <v>47321.2</v>
      </c>
      <c r="AQ118" s="25" t="s">
        <v>78</v>
      </c>
      <c r="AS118" s="5"/>
    </row>
    <row r="119" spans="1:46" ht="56.25" x14ac:dyDescent="0.3">
      <c r="A119" s="1" t="s">
        <v>189</v>
      </c>
      <c r="B119" s="83" t="s">
        <v>63</v>
      </c>
      <c r="C119" s="83" t="s">
        <v>58</v>
      </c>
      <c r="D119" s="50">
        <v>0</v>
      </c>
      <c r="E119" s="50"/>
      <c r="F119" s="50">
        <f t="shared" si="148"/>
        <v>0</v>
      </c>
      <c r="G119" s="50"/>
      <c r="H119" s="53">
        <f t="shared" si="198"/>
        <v>0</v>
      </c>
      <c r="I119" s="50"/>
      <c r="J119" s="53">
        <f t="shared" si="199"/>
        <v>0</v>
      </c>
      <c r="K119" s="50"/>
      <c r="L119" s="50">
        <f t="shared" si="200"/>
        <v>0</v>
      </c>
      <c r="M119" s="50"/>
      <c r="N119" s="50">
        <f t="shared" si="201"/>
        <v>0</v>
      </c>
      <c r="O119" s="51"/>
      <c r="P119" s="50">
        <f t="shared" si="202"/>
        <v>0</v>
      </c>
      <c r="Q119" s="50">
        <v>14272.2</v>
      </c>
      <c r="R119" s="50">
        <v>-5289.8</v>
      </c>
      <c r="S119" s="50">
        <f t="shared" si="150"/>
        <v>8982.4000000000015</v>
      </c>
      <c r="T119" s="50"/>
      <c r="U119" s="53">
        <f t="shared" si="204"/>
        <v>8982.4000000000015</v>
      </c>
      <c r="V119" s="50"/>
      <c r="W119" s="53">
        <f t="shared" si="205"/>
        <v>8982.4000000000015</v>
      </c>
      <c r="X119" s="50"/>
      <c r="Y119" s="50">
        <f t="shared" si="206"/>
        <v>8982.4000000000015</v>
      </c>
      <c r="Z119" s="50"/>
      <c r="AA119" s="50">
        <f t="shared" si="207"/>
        <v>8982.4000000000015</v>
      </c>
      <c r="AB119" s="51"/>
      <c r="AC119" s="50">
        <f t="shared" si="208"/>
        <v>8982.4000000000015</v>
      </c>
      <c r="AD119" s="52">
        <v>0</v>
      </c>
      <c r="AE119" s="50"/>
      <c r="AF119" s="52">
        <f t="shared" si="155"/>
        <v>0</v>
      </c>
      <c r="AG119" s="50"/>
      <c r="AH119" s="54">
        <f t="shared" si="209"/>
        <v>0</v>
      </c>
      <c r="AI119" s="50"/>
      <c r="AJ119" s="54">
        <f t="shared" si="210"/>
        <v>0</v>
      </c>
      <c r="AK119" s="50"/>
      <c r="AL119" s="52">
        <f t="shared" si="211"/>
        <v>0</v>
      </c>
      <c r="AM119" s="50"/>
      <c r="AN119" s="52">
        <f t="shared" si="212"/>
        <v>0</v>
      </c>
      <c r="AO119" s="51"/>
      <c r="AP119" s="52">
        <f t="shared" si="213"/>
        <v>0</v>
      </c>
      <c r="AQ119" s="24" t="s">
        <v>79</v>
      </c>
      <c r="AS119" s="5"/>
    </row>
    <row r="120" spans="1:46" ht="56.25" x14ac:dyDescent="0.3">
      <c r="A120" s="1" t="s">
        <v>190</v>
      </c>
      <c r="B120" s="83" t="s">
        <v>64</v>
      </c>
      <c r="C120" s="84" t="s">
        <v>58</v>
      </c>
      <c r="D120" s="50">
        <f>D122+D123</f>
        <v>70278.000000000015</v>
      </c>
      <c r="E120" s="50">
        <f>E122+E123</f>
        <v>0</v>
      </c>
      <c r="F120" s="50">
        <f t="shared" si="148"/>
        <v>70278.000000000015</v>
      </c>
      <c r="G120" s="50">
        <f>G122+G123</f>
        <v>33247.040000000001</v>
      </c>
      <c r="H120" s="53">
        <f t="shared" si="198"/>
        <v>103525.04000000001</v>
      </c>
      <c r="I120" s="50">
        <f>I122+I123</f>
        <v>0</v>
      </c>
      <c r="J120" s="53">
        <f t="shared" si="199"/>
        <v>103525.04000000001</v>
      </c>
      <c r="K120" s="50">
        <f>K122+K123</f>
        <v>0</v>
      </c>
      <c r="L120" s="50">
        <f t="shared" si="200"/>
        <v>103525.04000000001</v>
      </c>
      <c r="M120" s="50">
        <f>M122+M123</f>
        <v>0</v>
      </c>
      <c r="N120" s="50">
        <f t="shared" si="201"/>
        <v>103525.04000000001</v>
      </c>
      <c r="O120" s="51">
        <f>O122+O123</f>
        <v>-70278</v>
      </c>
      <c r="P120" s="50">
        <f t="shared" si="202"/>
        <v>33247.040000000008</v>
      </c>
      <c r="Q120" s="50">
        <f t="shared" ref="Q120:AD120" si="215">Q122+Q123</f>
        <v>386640.1</v>
      </c>
      <c r="R120" s="50">
        <f>R122+R123</f>
        <v>0</v>
      </c>
      <c r="S120" s="50">
        <f t="shared" si="150"/>
        <v>386640.1</v>
      </c>
      <c r="T120" s="50">
        <f>T122+T123</f>
        <v>0</v>
      </c>
      <c r="U120" s="53">
        <f t="shared" si="204"/>
        <v>386640.1</v>
      </c>
      <c r="V120" s="50">
        <f>V122+V123</f>
        <v>0</v>
      </c>
      <c r="W120" s="53">
        <f t="shared" si="205"/>
        <v>386640.1</v>
      </c>
      <c r="X120" s="50">
        <f>X122+X123</f>
        <v>0</v>
      </c>
      <c r="Y120" s="50">
        <f t="shared" si="206"/>
        <v>386640.1</v>
      </c>
      <c r="Z120" s="50">
        <f>Z122+Z123</f>
        <v>0</v>
      </c>
      <c r="AA120" s="50">
        <f t="shared" si="207"/>
        <v>386640.1</v>
      </c>
      <c r="AB120" s="51">
        <f>AB122+AB123</f>
        <v>-386640.1</v>
      </c>
      <c r="AC120" s="50">
        <f t="shared" si="208"/>
        <v>0</v>
      </c>
      <c r="AD120" s="50">
        <f t="shared" si="215"/>
        <v>1112029.8000000003</v>
      </c>
      <c r="AE120" s="50">
        <f>AE122+AE123</f>
        <v>0</v>
      </c>
      <c r="AF120" s="52">
        <f t="shared" si="155"/>
        <v>1112029.8000000003</v>
      </c>
      <c r="AG120" s="50">
        <f>AG122+AG123</f>
        <v>0</v>
      </c>
      <c r="AH120" s="54">
        <f t="shared" si="209"/>
        <v>1112029.8000000003</v>
      </c>
      <c r="AI120" s="50">
        <f>AI122+AI123</f>
        <v>0</v>
      </c>
      <c r="AJ120" s="54">
        <f t="shared" si="210"/>
        <v>1112029.8000000003</v>
      </c>
      <c r="AK120" s="50">
        <f>AK122+AK123</f>
        <v>0</v>
      </c>
      <c r="AL120" s="52">
        <f t="shared" si="211"/>
        <v>1112029.8000000003</v>
      </c>
      <c r="AM120" s="50">
        <f>AM122+AM123</f>
        <v>0</v>
      </c>
      <c r="AN120" s="52">
        <f t="shared" si="212"/>
        <v>1112029.8000000003</v>
      </c>
      <c r="AO120" s="51">
        <f>AO122+AO123</f>
        <v>-1112029.7999999998</v>
      </c>
      <c r="AP120" s="52">
        <f t="shared" si="213"/>
        <v>0</v>
      </c>
      <c r="AQ120" s="24"/>
      <c r="AS120" s="5"/>
    </row>
    <row r="121" spans="1:46" hidden="1" x14ac:dyDescent="0.3">
      <c r="A121" s="1"/>
      <c r="B121" s="59" t="s">
        <v>5</v>
      </c>
      <c r="C121" s="60"/>
      <c r="D121" s="50"/>
      <c r="E121" s="50"/>
      <c r="F121" s="50"/>
      <c r="G121" s="50"/>
      <c r="H121" s="53"/>
      <c r="I121" s="50"/>
      <c r="J121" s="53"/>
      <c r="K121" s="50"/>
      <c r="L121" s="50"/>
      <c r="M121" s="50"/>
      <c r="N121" s="50"/>
      <c r="O121" s="51"/>
      <c r="P121" s="50"/>
      <c r="Q121" s="50"/>
      <c r="R121" s="50"/>
      <c r="S121" s="50"/>
      <c r="T121" s="50"/>
      <c r="U121" s="53"/>
      <c r="V121" s="50"/>
      <c r="W121" s="53"/>
      <c r="X121" s="50"/>
      <c r="Y121" s="50"/>
      <c r="Z121" s="50"/>
      <c r="AA121" s="50"/>
      <c r="AB121" s="51"/>
      <c r="AC121" s="50"/>
      <c r="AD121" s="52"/>
      <c r="AE121" s="50"/>
      <c r="AF121" s="52"/>
      <c r="AG121" s="50"/>
      <c r="AH121" s="54"/>
      <c r="AI121" s="50"/>
      <c r="AJ121" s="54"/>
      <c r="AK121" s="50"/>
      <c r="AL121" s="52"/>
      <c r="AM121" s="50"/>
      <c r="AN121" s="52"/>
      <c r="AO121" s="51"/>
      <c r="AP121" s="52"/>
      <c r="AQ121" s="24"/>
      <c r="AR121" s="18" t="s">
        <v>28</v>
      </c>
      <c r="AS121" s="5"/>
      <c r="AT121" s="32"/>
    </row>
    <row r="122" spans="1:46" hidden="1" x14ac:dyDescent="0.3">
      <c r="A122" s="1"/>
      <c r="B122" s="7" t="s">
        <v>6</v>
      </c>
      <c r="C122" s="8"/>
      <c r="D122" s="50">
        <v>25379.1</v>
      </c>
      <c r="E122" s="50"/>
      <c r="F122" s="50">
        <f t="shared" si="148"/>
        <v>25379.1</v>
      </c>
      <c r="G122" s="50">
        <v>33247.040000000001</v>
      </c>
      <c r="H122" s="50">
        <f t="shared" ref="H122:H124" si="216">F122+G122</f>
        <v>58626.14</v>
      </c>
      <c r="I122" s="50"/>
      <c r="J122" s="50">
        <f>H122+I122</f>
        <v>58626.14</v>
      </c>
      <c r="K122" s="50"/>
      <c r="L122" s="50">
        <f>J122+K122</f>
        <v>58626.14</v>
      </c>
      <c r="M122" s="50"/>
      <c r="N122" s="50">
        <f>L122+M122</f>
        <v>58626.14</v>
      </c>
      <c r="O122" s="51">
        <v>-25379.1</v>
      </c>
      <c r="P122" s="50">
        <f>N122+O122</f>
        <v>33247.040000000001</v>
      </c>
      <c r="Q122" s="50">
        <v>334725</v>
      </c>
      <c r="R122" s="50"/>
      <c r="S122" s="50">
        <f t="shared" si="150"/>
        <v>334725</v>
      </c>
      <c r="T122" s="50"/>
      <c r="U122" s="50">
        <f>S122+T122</f>
        <v>334725</v>
      </c>
      <c r="V122" s="50"/>
      <c r="W122" s="50">
        <f t="shared" ref="W122:W124" si="217">U122+V122</f>
        <v>334725</v>
      </c>
      <c r="X122" s="50"/>
      <c r="Y122" s="50">
        <f t="shared" ref="Y122:Y124" si="218">W122+X122</f>
        <v>334725</v>
      </c>
      <c r="Z122" s="50"/>
      <c r="AA122" s="50">
        <f t="shared" ref="AA122:AA124" si="219">Y122+Z122</f>
        <v>334725</v>
      </c>
      <c r="AB122" s="51">
        <v>-334725</v>
      </c>
      <c r="AC122" s="50">
        <f t="shared" ref="AC122:AC124" si="220">AA122+AB122</f>
        <v>0</v>
      </c>
      <c r="AD122" s="52">
        <v>32132.900000000023</v>
      </c>
      <c r="AE122" s="50"/>
      <c r="AF122" s="52">
        <f t="shared" si="155"/>
        <v>32132.900000000023</v>
      </c>
      <c r="AG122" s="50"/>
      <c r="AH122" s="52">
        <f>AF122+AG122</f>
        <v>32132.900000000023</v>
      </c>
      <c r="AI122" s="50"/>
      <c r="AJ122" s="52">
        <f t="shared" ref="AJ122:AJ124" si="221">AH122+AI122</f>
        <v>32132.900000000023</v>
      </c>
      <c r="AK122" s="50"/>
      <c r="AL122" s="52">
        <f t="shared" ref="AL122:AL124" si="222">AJ122+AK122</f>
        <v>32132.900000000023</v>
      </c>
      <c r="AM122" s="50"/>
      <c r="AN122" s="52">
        <f t="shared" ref="AN122:AN124" si="223">AL122+AM122</f>
        <v>32132.900000000023</v>
      </c>
      <c r="AO122" s="51">
        <v>-32132.9</v>
      </c>
      <c r="AP122" s="52">
        <f t="shared" ref="AP122:AP124" si="224">AN122+AO122</f>
        <v>0</v>
      </c>
      <c r="AQ122" s="24" t="s">
        <v>80</v>
      </c>
      <c r="AR122" s="18" t="s">
        <v>28</v>
      </c>
      <c r="AS122" s="5"/>
    </row>
    <row r="123" spans="1:46" hidden="1" x14ac:dyDescent="0.3">
      <c r="A123" s="1"/>
      <c r="B123" s="59" t="s">
        <v>16</v>
      </c>
      <c r="C123" s="60"/>
      <c r="D123" s="50">
        <v>44898.900000000016</v>
      </c>
      <c r="E123" s="50"/>
      <c r="F123" s="50">
        <f t="shared" si="148"/>
        <v>44898.900000000016</v>
      </c>
      <c r="G123" s="50"/>
      <c r="H123" s="53">
        <f t="shared" si="216"/>
        <v>44898.900000000016</v>
      </c>
      <c r="I123" s="50"/>
      <c r="J123" s="53">
        <f>H123+I123</f>
        <v>44898.900000000016</v>
      </c>
      <c r="K123" s="50"/>
      <c r="L123" s="50">
        <f>J123+K123</f>
        <v>44898.900000000016</v>
      </c>
      <c r="M123" s="50"/>
      <c r="N123" s="50">
        <f>L123+M123</f>
        <v>44898.900000000016</v>
      </c>
      <c r="O123" s="51">
        <v>-44898.9</v>
      </c>
      <c r="P123" s="50">
        <f>N123+O123</f>
        <v>0</v>
      </c>
      <c r="Q123" s="50">
        <v>51915.1</v>
      </c>
      <c r="R123" s="50"/>
      <c r="S123" s="50">
        <f t="shared" si="150"/>
        <v>51915.1</v>
      </c>
      <c r="T123" s="50"/>
      <c r="U123" s="53">
        <f>S123+T123</f>
        <v>51915.1</v>
      </c>
      <c r="V123" s="50"/>
      <c r="W123" s="53">
        <f t="shared" si="217"/>
        <v>51915.1</v>
      </c>
      <c r="X123" s="50"/>
      <c r="Y123" s="50">
        <f t="shared" si="218"/>
        <v>51915.1</v>
      </c>
      <c r="Z123" s="50"/>
      <c r="AA123" s="50">
        <f t="shared" si="219"/>
        <v>51915.1</v>
      </c>
      <c r="AB123" s="51">
        <v>-51915.1</v>
      </c>
      <c r="AC123" s="50">
        <f t="shared" si="220"/>
        <v>0</v>
      </c>
      <c r="AD123" s="50">
        <v>1079896.9000000001</v>
      </c>
      <c r="AE123" s="50"/>
      <c r="AF123" s="52">
        <f t="shared" si="155"/>
        <v>1079896.9000000001</v>
      </c>
      <c r="AG123" s="50"/>
      <c r="AH123" s="54">
        <f>AF123+AG123</f>
        <v>1079896.9000000001</v>
      </c>
      <c r="AI123" s="50"/>
      <c r="AJ123" s="54">
        <f t="shared" si="221"/>
        <v>1079896.9000000001</v>
      </c>
      <c r="AK123" s="50"/>
      <c r="AL123" s="52">
        <f t="shared" si="222"/>
        <v>1079896.9000000001</v>
      </c>
      <c r="AM123" s="50"/>
      <c r="AN123" s="52">
        <f t="shared" si="223"/>
        <v>1079896.9000000001</v>
      </c>
      <c r="AO123" s="51">
        <v>-1079896.8999999999</v>
      </c>
      <c r="AP123" s="52">
        <f t="shared" si="224"/>
        <v>0</v>
      </c>
      <c r="AQ123" s="24" t="s">
        <v>179</v>
      </c>
      <c r="AR123" s="18" t="s">
        <v>28</v>
      </c>
      <c r="AS123" s="5"/>
      <c r="AT123" s="32"/>
    </row>
    <row r="124" spans="1:46" ht="56.25" hidden="1" x14ac:dyDescent="0.3">
      <c r="A124" s="1" t="s">
        <v>191</v>
      </c>
      <c r="B124" s="59" t="s">
        <v>65</v>
      </c>
      <c r="C124" s="60" t="s">
        <v>58</v>
      </c>
      <c r="D124" s="50">
        <f>D126+D127</f>
        <v>0</v>
      </c>
      <c r="E124" s="50">
        <f>E126+E127</f>
        <v>0</v>
      </c>
      <c r="F124" s="50">
        <f t="shared" si="148"/>
        <v>0</v>
      </c>
      <c r="G124" s="50">
        <f>G126+G127</f>
        <v>0</v>
      </c>
      <c r="H124" s="53">
        <f t="shared" si="216"/>
        <v>0</v>
      </c>
      <c r="I124" s="50">
        <f>I126+I127</f>
        <v>0</v>
      </c>
      <c r="J124" s="53">
        <f>H124+I124</f>
        <v>0</v>
      </c>
      <c r="K124" s="50">
        <f>K126+K127</f>
        <v>0</v>
      </c>
      <c r="L124" s="50">
        <f>J124+K124</f>
        <v>0</v>
      </c>
      <c r="M124" s="50">
        <f>M126+M127</f>
        <v>0</v>
      </c>
      <c r="N124" s="50">
        <f>L124+M124</f>
        <v>0</v>
      </c>
      <c r="O124" s="51">
        <f>O126+O127</f>
        <v>0</v>
      </c>
      <c r="P124" s="50">
        <f>N124+O124</f>
        <v>0</v>
      </c>
      <c r="Q124" s="50">
        <f t="shared" ref="Q124:AD124" si="225">Q126+Q127</f>
        <v>34904.300000000003</v>
      </c>
      <c r="R124" s="50">
        <f>R126+R127</f>
        <v>0</v>
      </c>
      <c r="S124" s="50">
        <f t="shared" si="150"/>
        <v>34904.300000000003</v>
      </c>
      <c r="T124" s="50">
        <f>T126+T127</f>
        <v>0</v>
      </c>
      <c r="U124" s="53">
        <f>S124+T124</f>
        <v>34904.300000000003</v>
      </c>
      <c r="V124" s="50">
        <f>V126+V127</f>
        <v>0</v>
      </c>
      <c r="W124" s="53">
        <f t="shared" si="217"/>
        <v>34904.300000000003</v>
      </c>
      <c r="X124" s="50">
        <f>X126+X127</f>
        <v>0</v>
      </c>
      <c r="Y124" s="50">
        <f t="shared" si="218"/>
        <v>34904.300000000003</v>
      </c>
      <c r="Z124" s="50">
        <f>Z126+Z127</f>
        <v>0</v>
      </c>
      <c r="AA124" s="50">
        <f t="shared" si="219"/>
        <v>34904.300000000003</v>
      </c>
      <c r="AB124" s="51">
        <f>AB126+AB127</f>
        <v>-34904.300000000003</v>
      </c>
      <c r="AC124" s="50">
        <f t="shared" si="220"/>
        <v>0</v>
      </c>
      <c r="AD124" s="50">
        <f t="shared" si="225"/>
        <v>0</v>
      </c>
      <c r="AE124" s="50">
        <f>AE126+AE127</f>
        <v>0</v>
      </c>
      <c r="AF124" s="52">
        <f t="shared" si="155"/>
        <v>0</v>
      </c>
      <c r="AG124" s="50">
        <f>AG126+AG127</f>
        <v>0</v>
      </c>
      <c r="AH124" s="54">
        <f>AF124+AG124</f>
        <v>0</v>
      </c>
      <c r="AI124" s="50">
        <f>AI126+AI127</f>
        <v>0</v>
      </c>
      <c r="AJ124" s="54">
        <f t="shared" si="221"/>
        <v>0</v>
      </c>
      <c r="AK124" s="50">
        <f>AK126+AK127</f>
        <v>0</v>
      </c>
      <c r="AL124" s="52">
        <f t="shared" si="222"/>
        <v>0</v>
      </c>
      <c r="AM124" s="50">
        <f>AM126+AM127</f>
        <v>0</v>
      </c>
      <c r="AN124" s="52">
        <f t="shared" si="223"/>
        <v>0</v>
      </c>
      <c r="AO124" s="51">
        <f>AO126+AO127</f>
        <v>0</v>
      </c>
      <c r="AP124" s="52">
        <f t="shared" si="224"/>
        <v>0</v>
      </c>
      <c r="AQ124" s="24"/>
      <c r="AR124" s="18" t="s">
        <v>28</v>
      </c>
      <c r="AS124" s="5"/>
      <c r="AT124" s="32"/>
    </row>
    <row r="125" spans="1:46" hidden="1" x14ac:dyDescent="0.3">
      <c r="A125" s="1"/>
      <c r="B125" s="71" t="s">
        <v>5</v>
      </c>
      <c r="C125" s="60"/>
      <c r="D125" s="50"/>
      <c r="E125" s="50"/>
      <c r="F125" s="50"/>
      <c r="G125" s="50"/>
      <c r="H125" s="53"/>
      <c r="I125" s="50"/>
      <c r="J125" s="53"/>
      <c r="K125" s="50"/>
      <c r="L125" s="50"/>
      <c r="M125" s="50"/>
      <c r="N125" s="50"/>
      <c r="O125" s="51"/>
      <c r="P125" s="50"/>
      <c r="Q125" s="50"/>
      <c r="R125" s="50"/>
      <c r="S125" s="50"/>
      <c r="T125" s="50"/>
      <c r="U125" s="53"/>
      <c r="V125" s="50"/>
      <c r="W125" s="53"/>
      <c r="X125" s="50"/>
      <c r="Y125" s="50"/>
      <c r="Z125" s="50"/>
      <c r="AA125" s="50"/>
      <c r="AB125" s="51"/>
      <c r="AC125" s="50"/>
      <c r="AD125" s="52"/>
      <c r="AE125" s="50"/>
      <c r="AF125" s="52"/>
      <c r="AG125" s="50"/>
      <c r="AH125" s="54"/>
      <c r="AI125" s="50"/>
      <c r="AJ125" s="54"/>
      <c r="AK125" s="50"/>
      <c r="AL125" s="52"/>
      <c r="AM125" s="50"/>
      <c r="AN125" s="52"/>
      <c r="AO125" s="51"/>
      <c r="AP125" s="52"/>
      <c r="AQ125" s="24"/>
      <c r="AR125" s="18" t="s">
        <v>28</v>
      </c>
      <c r="AS125" s="5"/>
      <c r="AT125" s="32"/>
    </row>
    <row r="126" spans="1:46" hidden="1" x14ac:dyDescent="0.3">
      <c r="A126" s="1"/>
      <c r="B126" s="30" t="s">
        <v>6</v>
      </c>
      <c r="C126" s="8"/>
      <c r="D126" s="50">
        <v>0</v>
      </c>
      <c r="E126" s="50"/>
      <c r="F126" s="50">
        <f t="shared" si="148"/>
        <v>0</v>
      </c>
      <c r="G126" s="50"/>
      <c r="H126" s="50">
        <f t="shared" ref="H126:H128" si="226">F126+G126</f>
        <v>0</v>
      </c>
      <c r="I126" s="50"/>
      <c r="J126" s="50">
        <f>H126+I126</f>
        <v>0</v>
      </c>
      <c r="K126" s="50"/>
      <c r="L126" s="50">
        <f>J126+K126</f>
        <v>0</v>
      </c>
      <c r="M126" s="50"/>
      <c r="N126" s="50">
        <f>L126+M126</f>
        <v>0</v>
      </c>
      <c r="O126" s="51"/>
      <c r="P126" s="50">
        <f>N126+O126</f>
        <v>0</v>
      </c>
      <c r="Q126" s="50">
        <v>8726.1</v>
      </c>
      <c r="R126" s="50"/>
      <c r="S126" s="50">
        <f t="shared" si="150"/>
        <v>8726.1</v>
      </c>
      <c r="T126" s="50"/>
      <c r="U126" s="50">
        <f>S126+T126</f>
        <v>8726.1</v>
      </c>
      <c r="V126" s="50"/>
      <c r="W126" s="50">
        <f t="shared" ref="W126:W128" si="227">U126+V126</f>
        <v>8726.1</v>
      </c>
      <c r="X126" s="50"/>
      <c r="Y126" s="50">
        <f t="shared" ref="Y126:Y128" si="228">W126+X126</f>
        <v>8726.1</v>
      </c>
      <c r="Z126" s="50"/>
      <c r="AA126" s="50">
        <f t="shared" ref="AA126:AA128" si="229">Y126+Z126</f>
        <v>8726.1</v>
      </c>
      <c r="AB126" s="51">
        <v>-8726.1</v>
      </c>
      <c r="AC126" s="50">
        <f t="shared" ref="AC126:AC128" si="230">AA126+AB126</f>
        <v>0</v>
      </c>
      <c r="AD126" s="52">
        <v>0</v>
      </c>
      <c r="AE126" s="50"/>
      <c r="AF126" s="52">
        <f t="shared" si="155"/>
        <v>0</v>
      </c>
      <c r="AG126" s="50"/>
      <c r="AH126" s="52">
        <f>AF126+AG126</f>
        <v>0</v>
      </c>
      <c r="AI126" s="50"/>
      <c r="AJ126" s="52">
        <f t="shared" ref="AJ126:AJ128" si="231">AH126+AI126</f>
        <v>0</v>
      </c>
      <c r="AK126" s="50"/>
      <c r="AL126" s="52">
        <f t="shared" ref="AL126:AL128" si="232">AJ126+AK126</f>
        <v>0</v>
      </c>
      <c r="AM126" s="50"/>
      <c r="AN126" s="52">
        <f t="shared" ref="AN126:AN128" si="233">AL126+AM126</f>
        <v>0</v>
      </c>
      <c r="AO126" s="51"/>
      <c r="AP126" s="52">
        <f t="shared" ref="AP126:AP128" si="234">AN126+AO126</f>
        <v>0</v>
      </c>
      <c r="AQ126" s="24" t="s">
        <v>81</v>
      </c>
      <c r="AR126" s="18" t="s">
        <v>28</v>
      </c>
      <c r="AS126" s="5"/>
    </row>
    <row r="127" spans="1:46" hidden="1" x14ac:dyDescent="0.3">
      <c r="A127" s="1"/>
      <c r="B127" s="59" t="s">
        <v>16</v>
      </c>
      <c r="C127" s="60"/>
      <c r="D127" s="50">
        <v>0</v>
      </c>
      <c r="E127" s="50"/>
      <c r="F127" s="50">
        <f t="shared" si="148"/>
        <v>0</v>
      </c>
      <c r="G127" s="50"/>
      <c r="H127" s="53">
        <f t="shared" si="226"/>
        <v>0</v>
      </c>
      <c r="I127" s="50"/>
      <c r="J127" s="53">
        <f>H127+I127</f>
        <v>0</v>
      </c>
      <c r="K127" s="50"/>
      <c r="L127" s="50">
        <f>J127+K127</f>
        <v>0</v>
      </c>
      <c r="M127" s="50"/>
      <c r="N127" s="50">
        <f>L127+M127</f>
        <v>0</v>
      </c>
      <c r="O127" s="51"/>
      <c r="P127" s="50">
        <f>N127+O127</f>
        <v>0</v>
      </c>
      <c r="Q127" s="50">
        <v>26178.2</v>
      </c>
      <c r="R127" s="50"/>
      <c r="S127" s="50">
        <f t="shared" si="150"/>
        <v>26178.2</v>
      </c>
      <c r="T127" s="50"/>
      <c r="U127" s="53">
        <f>S127+T127</f>
        <v>26178.2</v>
      </c>
      <c r="V127" s="50"/>
      <c r="W127" s="53">
        <f t="shared" si="227"/>
        <v>26178.2</v>
      </c>
      <c r="X127" s="50"/>
      <c r="Y127" s="50">
        <f t="shared" si="228"/>
        <v>26178.2</v>
      </c>
      <c r="Z127" s="50"/>
      <c r="AA127" s="50">
        <f t="shared" si="229"/>
        <v>26178.2</v>
      </c>
      <c r="AB127" s="51">
        <v>-26178.2</v>
      </c>
      <c r="AC127" s="50">
        <f t="shared" si="230"/>
        <v>0</v>
      </c>
      <c r="AD127" s="50">
        <v>0</v>
      </c>
      <c r="AE127" s="50"/>
      <c r="AF127" s="52">
        <f t="shared" si="155"/>
        <v>0</v>
      </c>
      <c r="AG127" s="50"/>
      <c r="AH127" s="54">
        <f>AF127+AG127</f>
        <v>0</v>
      </c>
      <c r="AI127" s="50"/>
      <c r="AJ127" s="54">
        <f t="shared" si="231"/>
        <v>0</v>
      </c>
      <c r="AK127" s="50"/>
      <c r="AL127" s="52">
        <f t="shared" si="232"/>
        <v>0</v>
      </c>
      <c r="AM127" s="50"/>
      <c r="AN127" s="52">
        <f t="shared" si="233"/>
        <v>0</v>
      </c>
      <c r="AO127" s="51"/>
      <c r="AP127" s="52">
        <f t="shared" si="234"/>
        <v>0</v>
      </c>
      <c r="AQ127" s="24" t="s">
        <v>179</v>
      </c>
      <c r="AR127" s="18" t="s">
        <v>28</v>
      </c>
      <c r="AS127" s="5"/>
      <c r="AT127" s="32"/>
    </row>
    <row r="128" spans="1:46" ht="56.25" x14ac:dyDescent="0.3">
      <c r="A128" s="1" t="s">
        <v>191</v>
      </c>
      <c r="B128" s="83" t="s">
        <v>66</v>
      </c>
      <c r="C128" s="84" t="s">
        <v>58</v>
      </c>
      <c r="D128" s="50">
        <f>D130+D131</f>
        <v>8664.7000000000007</v>
      </c>
      <c r="E128" s="50">
        <f>E130+E131</f>
        <v>0</v>
      </c>
      <c r="F128" s="50">
        <f t="shared" si="148"/>
        <v>8664.7000000000007</v>
      </c>
      <c r="G128" s="50">
        <f>G130+G131</f>
        <v>0</v>
      </c>
      <c r="H128" s="53">
        <f t="shared" si="226"/>
        <v>8664.7000000000007</v>
      </c>
      <c r="I128" s="50">
        <f>I130+I131</f>
        <v>0</v>
      </c>
      <c r="J128" s="53">
        <f>H128+I128</f>
        <v>8664.7000000000007</v>
      </c>
      <c r="K128" s="50">
        <f>K130+K131</f>
        <v>0</v>
      </c>
      <c r="L128" s="50">
        <f>J128+K128</f>
        <v>8664.7000000000007</v>
      </c>
      <c r="M128" s="50">
        <f>M130+M131</f>
        <v>0</v>
      </c>
      <c r="N128" s="50">
        <f>L128+M128</f>
        <v>8664.7000000000007</v>
      </c>
      <c r="O128" s="51">
        <f>O130+O131</f>
        <v>0</v>
      </c>
      <c r="P128" s="50">
        <f>N128+O128</f>
        <v>8664.7000000000007</v>
      </c>
      <c r="Q128" s="50">
        <f t="shared" ref="Q128:AD128" si="235">Q130+Q131</f>
        <v>68386.8</v>
      </c>
      <c r="R128" s="50">
        <f>R130+R131</f>
        <v>0</v>
      </c>
      <c r="S128" s="50">
        <f t="shared" si="150"/>
        <v>68386.8</v>
      </c>
      <c r="T128" s="50">
        <f>T130+T131</f>
        <v>0</v>
      </c>
      <c r="U128" s="53">
        <f>S128+T128</f>
        <v>68386.8</v>
      </c>
      <c r="V128" s="50">
        <f>V130+V131</f>
        <v>0</v>
      </c>
      <c r="W128" s="53">
        <f t="shared" si="227"/>
        <v>68386.8</v>
      </c>
      <c r="X128" s="50">
        <f>X130+X131</f>
        <v>0</v>
      </c>
      <c r="Y128" s="50">
        <f t="shared" si="228"/>
        <v>68386.8</v>
      </c>
      <c r="Z128" s="50">
        <f>Z130+Z131</f>
        <v>0</v>
      </c>
      <c r="AA128" s="50">
        <f t="shared" si="229"/>
        <v>68386.8</v>
      </c>
      <c r="AB128" s="51">
        <f>AB130+AB131</f>
        <v>0</v>
      </c>
      <c r="AC128" s="50">
        <f t="shared" si="230"/>
        <v>68386.8</v>
      </c>
      <c r="AD128" s="50">
        <f t="shared" si="235"/>
        <v>45103.100000000006</v>
      </c>
      <c r="AE128" s="50">
        <f>AE130+AE131</f>
        <v>0</v>
      </c>
      <c r="AF128" s="52">
        <f t="shared" si="155"/>
        <v>45103.100000000006</v>
      </c>
      <c r="AG128" s="50">
        <f>AG130+AG131</f>
        <v>0</v>
      </c>
      <c r="AH128" s="54">
        <f>AF128+AG128</f>
        <v>45103.100000000006</v>
      </c>
      <c r="AI128" s="50">
        <f>AI130+AI131</f>
        <v>0</v>
      </c>
      <c r="AJ128" s="54">
        <f t="shared" si="231"/>
        <v>45103.100000000006</v>
      </c>
      <c r="AK128" s="50">
        <f>AK130+AK131</f>
        <v>0</v>
      </c>
      <c r="AL128" s="52">
        <f t="shared" si="232"/>
        <v>45103.100000000006</v>
      </c>
      <c r="AM128" s="50">
        <f>AM130+AM131</f>
        <v>0</v>
      </c>
      <c r="AN128" s="52">
        <f t="shared" si="233"/>
        <v>45103.100000000006</v>
      </c>
      <c r="AO128" s="51">
        <f>AO130+AO131</f>
        <v>0</v>
      </c>
      <c r="AP128" s="52">
        <f t="shared" si="234"/>
        <v>45103.100000000006</v>
      </c>
      <c r="AQ128" s="24"/>
      <c r="AS128" s="5"/>
    </row>
    <row r="129" spans="1:46" x14ac:dyDescent="0.3">
      <c r="A129" s="1"/>
      <c r="B129" s="71" t="s">
        <v>5</v>
      </c>
      <c r="C129" s="84"/>
      <c r="D129" s="50"/>
      <c r="E129" s="50"/>
      <c r="F129" s="50"/>
      <c r="G129" s="50"/>
      <c r="H129" s="53"/>
      <c r="I129" s="50"/>
      <c r="J129" s="53"/>
      <c r="K129" s="50"/>
      <c r="L129" s="50"/>
      <c r="M129" s="50"/>
      <c r="N129" s="50"/>
      <c r="O129" s="51"/>
      <c r="P129" s="50"/>
      <c r="Q129" s="50"/>
      <c r="R129" s="50"/>
      <c r="S129" s="50"/>
      <c r="T129" s="50"/>
      <c r="U129" s="53"/>
      <c r="V129" s="50"/>
      <c r="W129" s="53"/>
      <c r="X129" s="50"/>
      <c r="Y129" s="50"/>
      <c r="Z129" s="50"/>
      <c r="AA129" s="50"/>
      <c r="AB129" s="51"/>
      <c r="AC129" s="50"/>
      <c r="AD129" s="52"/>
      <c r="AE129" s="50"/>
      <c r="AF129" s="52"/>
      <c r="AG129" s="50"/>
      <c r="AH129" s="54"/>
      <c r="AI129" s="50"/>
      <c r="AJ129" s="54"/>
      <c r="AK129" s="50"/>
      <c r="AL129" s="52"/>
      <c r="AM129" s="50"/>
      <c r="AN129" s="52"/>
      <c r="AO129" s="51"/>
      <c r="AP129" s="52"/>
      <c r="AQ129" s="24"/>
      <c r="AS129" s="5"/>
    </row>
    <row r="130" spans="1:46" hidden="1" x14ac:dyDescent="0.3">
      <c r="A130" s="1"/>
      <c r="B130" s="30" t="s">
        <v>6</v>
      </c>
      <c r="C130" s="8"/>
      <c r="D130" s="50">
        <v>2166.1999999999998</v>
      </c>
      <c r="E130" s="50"/>
      <c r="F130" s="50">
        <f t="shared" si="148"/>
        <v>2166.1999999999998</v>
      </c>
      <c r="G130" s="50"/>
      <c r="H130" s="50">
        <f t="shared" ref="H130:H132" si="236">F130+G130</f>
        <v>2166.1999999999998</v>
      </c>
      <c r="I130" s="50"/>
      <c r="J130" s="50">
        <f>H130+I130</f>
        <v>2166.1999999999998</v>
      </c>
      <c r="K130" s="50"/>
      <c r="L130" s="50">
        <f>J130+K130</f>
        <v>2166.1999999999998</v>
      </c>
      <c r="M130" s="50"/>
      <c r="N130" s="50">
        <f>L130+M130</f>
        <v>2166.1999999999998</v>
      </c>
      <c r="O130" s="51"/>
      <c r="P130" s="50">
        <f>N130+O130</f>
        <v>2166.1999999999998</v>
      </c>
      <c r="Q130" s="50">
        <v>68386.8</v>
      </c>
      <c r="R130" s="50"/>
      <c r="S130" s="50">
        <f t="shared" si="150"/>
        <v>68386.8</v>
      </c>
      <c r="T130" s="50"/>
      <c r="U130" s="50">
        <f>S130+T130</f>
        <v>68386.8</v>
      </c>
      <c r="V130" s="50"/>
      <c r="W130" s="50">
        <f t="shared" ref="W130:W132" si="237">U130+V130</f>
        <v>68386.8</v>
      </c>
      <c r="X130" s="50"/>
      <c r="Y130" s="50">
        <f t="shared" ref="Y130:Y132" si="238">W130+X130</f>
        <v>68386.8</v>
      </c>
      <c r="Z130" s="50"/>
      <c r="AA130" s="50">
        <f t="shared" ref="AA130:AA132" si="239">Y130+Z130</f>
        <v>68386.8</v>
      </c>
      <c r="AB130" s="51"/>
      <c r="AC130" s="50">
        <f t="shared" ref="AC130:AC132" si="240">AA130+AB130</f>
        <v>68386.8</v>
      </c>
      <c r="AD130" s="52">
        <v>0</v>
      </c>
      <c r="AE130" s="50"/>
      <c r="AF130" s="52">
        <f t="shared" si="155"/>
        <v>0</v>
      </c>
      <c r="AG130" s="50"/>
      <c r="AH130" s="52">
        <f>AF130+AG130</f>
        <v>0</v>
      </c>
      <c r="AI130" s="50"/>
      <c r="AJ130" s="52">
        <f t="shared" ref="AJ130:AJ132" si="241">AH130+AI130</f>
        <v>0</v>
      </c>
      <c r="AK130" s="50"/>
      <c r="AL130" s="52">
        <f t="shared" ref="AL130:AL132" si="242">AJ130+AK130</f>
        <v>0</v>
      </c>
      <c r="AM130" s="50"/>
      <c r="AN130" s="52">
        <f t="shared" ref="AN130:AN132" si="243">AL130+AM130</f>
        <v>0</v>
      </c>
      <c r="AO130" s="51"/>
      <c r="AP130" s="52">
        <f t="shared" ref="AP130:AP132" si="244">AN130+AO130</f>
        <v>0</v>
      </c>
      <c r="AQ130" s="24" t="s">
        <v>178</v>
      </c>
      <c r="AR130" s="18" t="s">
        <v>28</v>
      </c>
      <c r="AS130" s="5"/>
    </row>
    <row r="131" spans="1:46" x14ac:dyDescent="0.3">
      <c r="A131" s="1"/>
      <c r="B131" s="83" t="s">
        <v>16</v>
      </c>
      <c r="C131" s="84"/>
      <c r="D131" s="50">
        <v>6498.5</v>
      </c>
      <c r="E131" s="50"/>
      <c r="F131" s="50">
        <f t="shared" si="148"/>
        <v>6498.5</v>
      </c>
      <c r="G131" s="50"/>
      <c r="H131" s="53">
        <f t="shared" si="236"/>
        <v>6498.5</v>
      </c>
      <c r="I131" s="50"/>
      <c r="J131" s="53">
        <f>H131+I131</f>
        <v>6498.5</v>
      </c>
      <c r="K131" s="50"/>
      <c r="L131" s="50">
        <f>J131+K131</f>
        <v>6498.5</v>
      </c>
      <c r="M131" s="50"/>
      <c r="N131" s="50">
        <f>L131+M131</f>
        <v>6498.5</v>
      </c>
      <c r="O131" s="51"/>
      <c r="P131" s="50">
        <f>N131+O131</f>
        <v>6498.5</v>
      </c>
      <c r="Q131" s="50">
        <v>0</v>
      </c>
      <c r="R131" s="50"/>
      <c r="S131" s="50">
        <f t="shared" si="150"/>
        <v>0</v>
      </c>
      <c r="T131" s="50"/>
      <c r="U131" s="53">
        <f>S131+T131</f>
        <v>0</v>
      </c>
      <c r="V131" s="50"/>
      <c r="W131" s="53">
        <f t="shared" si="237"/>
        <v>0</v>
      </c>
      <c r="X131" s="50"/>
      <c r="Y131" s="50">
        <f t="shared" si="238"/>
        <v>0</v>
      </c>
      <c r="Z131" s="50"/>
      <c r="AA131" s="50">
        <f t="shared" si="239"/>
        <v>0</v>
      </c>
      <c r="AB131" s="51"/>
      <c r="AC131" s="50">
        <f t="shared" si="240"/>
        <v>0</v>
      </c>
      <c r="AD131" s="50">
        <v>45103.100000000006</v>
      </c>
      <c r="AE131" s="50"/>
      <c r="AF131" s="52">
        <f t="shared" si="155"/>
        <v>45103.100000000006</v>
      </c>
      <c r="AG131" s="50"/>
      <c r="AH131" s="54">
        <f>AF131+AG131</f>
        <v>45103.100000000006</v>
      </c>
      <c r="AI131" s="50"/>
      <c r="AJ131" s="54">
        <f t="shared" si="241"/>
        <v>45103.100000000006</v>
      </c>
      <c r="AK131" s="50"/>
      <c r="AL131" s="52">
        <f t="shared" si="242"/>
        <v>45103.100000000006</v>
      </c>
      <c r="AM131" s="50"/>
      <c r="AN131" s="52">
        <f t="shared" si="243"/>
        <v>45103.100000000006</v>
      </c>
      <c r="AO131" s="51"/>
      <c r="AP131" s="52">
        <f t="shared" si="244"/>
        <v>45103.100000000006</v>
      </c>
      <c r="AQ131" s="24" t="s">
        <v>179</v>
      </c>
      <c r="AS131" s="5"/>
    </row>
    <row r="132" spans="1:46" ht="56.25" x14ac:dyDescent="0.3">
      <c r="A132" s="1" t="s">
        <v>192</v>
      </c>
      <c r="B132" s="83" t="s">
        <v>67</v>
      </c>
      <c r="C132" s="84" t="s">
        <v>58</v>
      </c>
      <c r="D132" s="50">
        <f>D134+D135</f>
        <v>8208.7000000000007</v>
      </c>
      <c r="E132" s="50">
        <f>E134+E135</f>
        <v>0</v>
      </c>
      <c r="F132" s="50">
        <f t="shared" si="148"/>
        <v>8208.7000000000007</v>
      </c>
      <c r="G132" s="50">
        <f>G134+G135</f>
        <v>0</v>
      </c>
      <c r="H132" s="53">
        <f t="shared" si="236"/>
        <v>8208.7000000000007</v>
      </c>
      <c r="I132" s="50">
        <f>I134+I135</f>
        <v>0</v>
      </c>
      <c r="J132" s="53">
        <f>H132+I132</f>
        <v>8208.7000000000007</v>
      </c>
      <c r="K132" s="50">
        <f>K134+K135</f>
        <v>0</v>
      </c>
      <c r="L132" s="50">
        <f>J132+K132</f>
        <v>8208.7000000000007</v>
      </c>
      <c r="M132" s="50">
        <f>M134+M135</f>
        <v>0</v>
      </c>
      <c r="N132" s="50">
        <f>L132+M132</f>
        <v>8208.7000000000007</v>
      </c>
      <c r="O132" s="51">
        <f>O134+O135</f>
        <v>0</v>
      </c>
      <c r="P132" s="50">
        <f>N132+O132</f>
        <v>8208.7000000000007</v>
      </c>
      <c r="Q132" s="50">
        <f t="shared" ref="Q132:AD132" si="245">Q134+Q135</f>
        <v>102144.4</v>
      </c>
      <c r="R132" s="50">
        <f>R134+R135</f>
        <v>0</v>
      </c>
      <c r="S132" s="50">
        <f t="shared" si="150"/>
        <v>102144.4</v>
      </c>
      <c r="T132" s="50">
        <f>T134+T135</f>
        <v>0</v>
      </c>
      <c r="U132" s="53">
        <f>S132+T132</f>
        <v>102144.4</v>
      </c>
      <c r="V132" s="50">
        <f>V134+V135</f>
        <v>0</v>
      </c>
      <c r="W132" s="53">
        <f t="shared" si="237"/>
        <v>102144.4</v>
      </c>
      <c r="X132" s="50">
        <f>X134+X135</f>
        <v>0</v>
      </c>
      <c r="Y132" s="50">
        <f t="shared" si="238"/>
        <v>102144.4</v>
      </c>
      <c r="Z132" s="50">
        <f>Z134+Z135</f>
        <v>0</v>
      </c>
      <c r="AA132" s="50">
        <f t="shared" si="239"/>
        <v>102144.4</v>
      </c>
      <c r="AB132" s="51">
        <f>AB134+AB135</f>
        <v>0</v>
      </c>
      <c r="AC132" s="50">
        <f t="shared" si="240"/>
        <v>102144.4</v>
      </c>
      <c r="AD132" s="50">
        <f t="shared" si="245"/>
        <v>0</v>
      </c>
      <c r="AE132" s="50">
        <f>AE134+AE135</f>
        <v>0</v>
      </c>
      <c r="AF132" s="52">
        <f t="shared" si="155"/>
        <v>0</v>
      </c>
      <c r="AG132" s="50">
        <f>AG134+AG135</f>
        <v>0</v>
      </c>
      <c r="AH132" s="54">
        <f>AF132+AG132</f>
        <v>0</v>
      </c>
      <c r="AI132" s="50">
        <f>AI134+AI135</f>
        <v>0</v>
      </c>
      <c r="AJ132" s="54">
        <f t="shared" si="241"/>
        <v>0</v>
      </c>
      <c r="AK132" s="50">
        <f>AK134+AK135</f>
        <v>0</v>
      </c>
      <c r="AL132" s="52">
        <f t="shared" si="242"/>
        <v>0</v>
      </c>
      <c r="AM132" s="50">
        <f>AM134+AM135</f>
        <v>0</v>
      </c>
      <c r="AN132" s="52">
        <f t="shared" si="243"/>
        <v>0</v>
      </c>
      <c r="AO132" s="51">
        <f>AO134+AO135</f>
        <v>0</v>
      </c>
      <c r="AP132" s="52">
        <f t="shared" si="244"/>
        <v>0</v>
      </c>
      <c r="AQ132" s="24"/>
      <c r="AS132" s="5"/>
    </row>
    <row r="133" spans="1:46" x14ac:dyDescent="0.3">
      <c r="A133" s="1"/>
      <c r="B133" s="71" t="s">
        <v>5</v>
      </c>
      <c r="C133" s="83"/>
      <c r="D133" s="50"/>
      <c r="E133" s="50"/>
      <c r="F133" s="50"/>
      <c r="G133" s="50"/>
      <c r="H133" s="53"/>
      <c r="I133" s="50"/>
      <c r="J133" s="53"/>
      <c r="K133" s="50"/>
      <c r="L133" s="50"/>
      <c r="M133" s="50"/>
      <c r="N133" s="50"/>
      <c r="O133" s="51"/>
      <c r="P133" s="50"/>
      <c r="Q133" s="50"/>
      <c r="R133" s="50"/>
      <c r="S133" s="50"/>
      <c r="T133" s="50"/>
      <c r="U133" s="53"/>
      <c r="V133" s="50"/>
      <c r="W133" s="53"/>
      <c r="X133" s="50"/>
      <c r="Y133" s="50"/>
      <c r="Z133" s="50"/>
      <c r="AA133" s="50"/>
      <c r="AB133" s="51"/>
      <c r="AC133" s="50"/>
      <c r="AD133" s="52"/>
      <c r="AE133" s="50"/>
      <c r="AF133" s="52"/>
      <c r="AG133" s="50"/>
      <c r="AH133" s="54"/>
      <c r="AI133" s="50"/>
      <c r="AJ133" s="54"/>
      <c r="AK133" s="50"/>
      <c r="AL133" s="52"/>
      <c r="AM133" s="50"/>
      <c r="AN133" s="52"/>
      <c r="AO133" s="51"/>
      <c r="AP133" s="52"/>
      <c r="AQ133" s="24"/>
      <c r="AS133" s="5"/>
    </row>
    <row r="134" spans="1:46" hidden="1" x14ac:dyDescent="0.3">
      <c r="A134" s="1"/>
      <c r="B134" s="30" t="s">
        <v>6</v>
      </c>
      <c r="C134" s="2"/>
      <c r="D134" s="56">
        <v>2052.1999999999998</v>
      </c>
      <c r="E134" s="56"/>
      <c r="F134" s="56">
        <f t="shared" si="148"/>
        <v>2052.1999999999998</v>
      </c>
      <c r="G134" s="56"/>
      <c r="H134" s="56">
        <f t="shared" ref="H134:H136" si="246">F134+G134</f>
        <v>2052.1999999999998</v>
      </c>
      <c r="I134" s="56"/>
      <c r="J134" s="56">
        <f>H134+I134</f>
        <v>2052.1999999999998</v>
      </c>
      <c r="K134" s="56"/>
      <c r="L134" s="56">
        <f>J134+K134</f>
        <v>2052.1999999999998</v>
      </c>
      <c r="M134" s="56"/>
      <c r="N134" s="56">
        <f>L134+M134</f>
        <v>2052.1999999999998</v>
      </c>
      <c r="O134" s="57"/>
      <c r="P134" s="56">
        <f>N134+O134</f>
        <v>2052.1999999999998</v>
      </c>
      <c r="Q134" s="56">
        <v>102144.4</v>
      </c>
      <c r="R134" s="56"/>
      <c r="S134" s="56">
        <f t="shared" si="150"/>
        <v>102144.4</v>
      </c>
      <c r="T134" s="56"/>
      <c r="U134" s="56">
        <f>S134+T134</f>
        <v>102144.4</v>
      </c>
      <c r="V134" s="56"/>
      <c r="W134" s="56">
        <f t="shared" ref="W134:W136" si="247">U134+V134</f>
        <v>102144.4</v>
      </c>
      <c r="X134" s="56"/>
      <c r="Y134" s="56">
        <f t="shared" ref="Y134:Y136" si="248">W134+X134</f>
        <v>102144.4</v>
      </c>
      <c r="Z134" s="56"/>
      <c r="AA134" s="56">
        <f t="shared" ref="AA134:AA136" si="249">Y134+Z134</f>
        <v>102144.4</v>
      </c>
      <c r="AB134" s="57"/>
      <c r="AC134" s="56">
        <f t="shared" ref="AC134:AC136" si="250">AA134+AB134</f>
        <v>102144.4</v>
      </c>
      <c r="AD134" s="58">
        <v>0</v>
      </c>
      <c r="AE134" s="56"/>
      <c r="AF134" s="58">
        <f t="shared" si="155"/>
        <v>0</v>
      </c>
      <c r="AG134" s="56"/>
      <c r="AH134" s="58">
        <f>AF134+AG134</f>
        <v>0</v>
      </c>
      <c r="AI134" s="56"/>
      <c r="AJ134" s="58">
        <f t="shared" ref="AJ134:AJ136" si="251">AH134+AI134</f>
        <v>0</v>
      </c>
      <c r="AK134" s="56"/>
      <c r="AL134" s="58">
        <f t="shared" ref="AL134:AL136" si="252">AJ134+AK134</f>
        <v>0</v>
      </c>
      <c r="AM134" s="56"/>
      <c r="AN134" s="58">
        <f t="shared" ref="AN134:AN136" si="253">AL134+AM134</f>
        <v>0</v>
      </c>
      <c r="AO134" s="57"/>
      <c r="AP134" s="58">
        <f t="shared" ref="AP134:AP136" si="254">AN134+AO134</f>
        <v>0</v>
      </c>
      <c r="AQ134" s="24" t="s">
        <v>177</v>
      </c>
      <c r="AR134" s="18" t="s">
        <v>28</v>
      </c>
      <c r="AS134" s="5"/>
    </row>
    <row r="135" spans="1:46" x14ac:dyDescent="0.3">
      <c r="A135" s="1"/>
      <c r="B135" s="83" t="s">
        <v>16</v>
      </c>
      <c r="C135" s="83"/>
      <c r="D135" s="50">
        <v>6156.5</v>
      </c>
      <c r="E135" s="50"/>
      <c r="F135" s="50">
        <f t="shared" si="148"/>
        <v>6156.5</v>
      </c>
      <c r="G135" s="50"/>
      <c r="H135" s="53">
        <f t="shared" si="246"/>
        <v>6156.5</v>
      </c>
      <c r="I135" s="50"/>
      <c r="J135" s="53">
        <f>H135+I135</f>
        <v>6156.5</v>
      </c>
      <c r="K135" s="50"/>
      <c r="L135" s="50">
        <f>J135+K135</f>
        <v>6156.5</v>
      </c>
      <c r="M135" s="50"/>
      <c r="N135" s="50">
        <f>L135+M135</f>
        <v>6156.5</v>
      </c>
      <c r="O135" s="51"/>
      <c r="P135" s="50">
        <f>N135+O135</f>
        <v>6156.5</v>
      </c>
      <c r="Q135" s="50">
        <v>0</v>
      </c>
      <c r="R135" s="50"/>
      <c r="S135" s="50">
        <f t="shared" si="150"/>
        <v>0</v>
      </c>
      <c r="T135" s="50"/>
      <c r="U135" s="53">
        <f>S135+T135</f>
        <v>0</v>
      </c>
      <c r="V135" s="50"/>
      <c r="W135" s="53">
        <f t="shared" si="247"/>
        <v>0</v>
      </c>
      <c r="X135" s="50"/>
      <c r="Y135" s="50">
        <f t="shared" si="248"/>
        <v>0</v>
      </c>
      <c r="Z135" s="50"/>
      <c r="AA135" s="50">
        <f t="shared" si="249"/>
        <v>0</v>
      </c>
      <c r="AB135" s="51"/>
      <c r="AC135" s="50">
        <f t="shared" si="250"/>
        <v>0</v>
      </c>
      <c r="AD135" s="52">
        <v>0</v>
      </c>
      <c r="AE135" s="50"/>
      <c r="AF135" s="52">
        <f t="shared" si="155"/>
        <v>0</v>
      </c>
      <c r="AG135" s="50"/>
      <c r="AH135" s="54">
        <f>AF135+AG135</f>
        <v>0</v>
      </c>
      <c r="AI135" s="50"/>
      <c r="AJ135" s="54">
        <f t="shared" si="251"/>
        <v>0</v>
      </c>
      <c r="AK135" s="50"/>
      <c r="AL135" s="52">
        <f t="shared" si="252"/>
        <v>0</v>
      </c>
      <c r="AM135" s="50"/>
      <c r="AN135" s="52">
        <f t="shared" si="253"/>
        <v>0</v>
      </c>
      <c r="AO135" s="51"/>
      <c r="AP135" s="52">
        <f t="shared" si="254"/>
        <v>0</v>
      </c>
      <c r="AQ135" s="24" t="s">
        <v>179</v>
      </c>
      <c r="AS135" s="5"/>
    </row>
    <row r="136" spans="1:46" ht="56.25" x14ac:dyDescent="0.3">
      <c r="A136" s="1" t="s">
        <v>193</v>
      </c>
      <c r="B136" s="83" t="s">
        <v>68</v>
      </c>
      <c r="C136" s="84" t="s">
        <v>58</v>
      </c>
      <c r="D136" s="50">
        <f>D138+D139</f>
        <v>52324.600000000006</v>
      </c>
      <c r="E136" s="50">
        <f>E138+E139</f>
        <v>0</v>
      </c>
      <c r="F136" s="50">
        <f t="shared" si="148"/>
        <v>52324.600000000006</v>
      </c>
      <c r="G136" s="50">
        <f>G138+G139</f>
        <v>0</v>
      </c>
      <c r="H136" s="53">
        <f t="shared" si="246"/>
        <v>52324.600000000006</v>
      </c>
      <c r="I136" s="50">
        <f>I138+I139</f>
        <v>0</v>
      </c>
      <c r="J136" s="53">
        <f>H136+I136</f>
        <v>52324.600000000006</v>
      </c>
      <c r="K136" s="50">
        <f>K138+K139</f>
        <v>0</v>
      </c>
      <c r="L136" s="50">
        <f>J136+K136</f>
        <v>52324.600000000006</v>
      </c>
      <c r="M136" s="50">
        <f>M138+M139</f>
        <v>0</v>
      </c>
      <c r="N136" s="50">
        <f>L136+M136</f>
        <v>52324.600000000006</v>
      </c>
      <c r="O136" s="51">
        <f>O138+O139</f>
        <v>0</v>
      </c>
      <c r="P136" s="50">
        <f>N136+O136</f>
        <v>52324.600000000006</v>
      </c>
      <c r="Q136" s="50">
        <f t="shared" ref="Q136:AD136" si="255">Q138+Q139</f>
        <v>0</v>
      </c>
      <c r="R136" s="50">
        <f>R138+R139</f>
        <v>0</v>
      </c>
      <c r="S136" s="50">
        <f t="shared" si="150"/>
        <v>0</v>
      </c>
      <c r="T136" s="50">
        <f>T138+T139</f>
        <v>0</v>
      </c>
      <c r="U136" s="53">
        <f>S136+T136</f>
        <v>0</v>
      </c>
      <c r="V136" s="50">
        <f>V138+V139</f>
        <v>0</v>
      </c>
      <c r="W136" s="53">
        <f t="shared" si="247"/>
        <v>0</v>
      </c>
      <c r="X136" s="50">
        <f>X138+X139</f>
        <v>0</v>
      </c>
      <c r="Y136" s="50">
        <f t="shared" si="248"/>
        <v>0</v>
      </c>
      <c r="Z136" s="50">
        <f>Z138+Z139</f>
        <v>0</v>
      </c>
      <c r="AA136" s="50">
        <f t="shared" si="249"/>
        <v>0</v>
      </c>
      <c r="AB136" s="51">
        <f>AB138+AB139</f>
        <v>0</v>
      </c>
      <c r="AC136" s="50">
        <f t="shared" si="250"/>
        <v>0</v>
      </c>
      <c r="AD136" s="50">
        <f t="shared" si="255"/>
        <v>0</v>
      </c>
      <c r="AE136" s="50">
        <f>AE138+AE139</f>
        <v>0</v>
      </c>
      <c r="AF136" s="52">
        <f t="shared" si="155"/>
        <v>0</v>
      </c>
      <c r="AG136" s="50">
        <f>AG138+AG139</f>
        <v>0</v>
      </c>
      <c r="AH136" s="54">
        <f>AF136+AG136</f>
        <v>0</v>
      </c>
      <c r="AI136" s="50">
        <f>AI138+AI139</f>
        <v>0</v>
      </c>
      <c r="AJ136" s="54">
        <f t="shared" si="251"/>
        <v>0</v>
      </c>
      <c r="AK136" s="50">
        <f>AK138+AK139</f>
        <v>0</v>
      </c>
      <c r="AL136" s="52">
        <f t="shared" si="252"/>
        <v>0</v>
      </c>
      <c r="AM136" s="50">
        <f>AM138+AM139</f>
        <v>0</v>
      </c>
      <c r="AN136" s="52">
        <f t="shared" si="253"/>
        <v>0</v>
      </c>
      <c r="AO136" s="51">
        <f>AO138+AO139</f>
        <v>0</v>
      </c>
      <c r="AP136" s="52">
        <f t="shared" si="254"/>
        <v>0</v>
      </c>
      <c r="AQ136" s="24"/>
      <c r="AS136" s="5"/>
    </row>
    <row r="137" spans="1:46" x14ac:dyDescent="0.3">
      <c r="A137" s="1"/>
      <c r="B137" s="83" t="s">
        <v>5</v>
      </c>
      <c r="C137" s="83"/>
      <c r="D137" s="50"/>
      <c r="E137" s="50"/>
      <c r="F137" s="50"/>
      <c r="G137" s="50"/>
      <c r="H137" s="53"/>
      <c r="I137" s="50"/>
      <c r="J137" s="53"/>
      <c r="K137" s="50"/>
      <c r="L137" s="50"/>
      <c r="M137" s="50"/>
      <c r="N137" s="50"/>
      <c r="O137" s="51"/>
      <c r="P137" s="50"/>
      <c r="Q137" s="50"/>
      <c r="R137" s="50"/>
      <c r="S137" s="50"/>
      <c r="T137" s="50"/>
      <c r="U137" s="53"/>
      <c r="V137" s="50"/>
      <c r="W137" s="53"/>
      <c r="X137" s="50"/>
      <c r="Y137" s="50"/>
      <c r="Z137" s="50"/>
      <c r="AA137" s="50"/>
      <c r="AB137" s="51"/>
      <c r="AC137" s="50"/>
      <c r="AD137" s="52"/>
      <c r="AE137" s="50"/>
      <c r="AF137" s="52"/>
      <c r="AG137" s="50"/>
      <c r="AH137" s="54"/>
      <c r="AI137" s="50"/>
      <c r="AJ137" s="54"/>
      <c r="AK137" s="50"/>
      <c r="AL137" s="52"/>
      <c r="AM137" s="50"/>
      <c r="AN137" s="52"/>
      <c r="AO137" s="51"/>
      <c r="AP137" s="52"/>
      <c r="AQ137" s="24"/>
      <c r="AS137" s="5"/>
    </row>
    <row r="138" spans="1:46" hidden="1" x14ac:dyDescent="0.3">
      <c r="A138" s="1"/>
      <c r="B138" s="30" t="s">
        <v>6</v>
      </c>
      <c r="C138" s="2"/>
      <c r="D138" s="56">
        <v>22023.600000000002</v>
      </c>
      <c r="E138" s="56"/>
      <c r="F138" s="56">
        <f t="shared" si="148"/>
        <v>22023.600000000002</v>
      </c>
      <c r="G138" s="56"/>
      <c r="H138" s="56">
        <f t="shared" ref="H138:H140" si="256">F138+G138</f>
        <v>22023.600000000002</v>
      </c>
      <c r="I138" s="56"/>
      <c r="J138" s="56">
        <f>H138+I138</f>
        <v>22023.600000000002</v>
      </c>
      <c r="K138" s="56"/>
      <c r="L138" s="56">
        <f>J138+K138</f>
        <v>22023.600000000002</v>
      </c>
      <c r="M138" s="56"/>
      <c r="N138" s="56">
        <f>L138+M138</f>
        <v>22023.600000000002</v>
      </c>
      <c r="O138" s="57"/>
      <c r="P138" s="56">
        <f>N138+O138</f>
        <v>22023.600000000002</v>
      </c>
      <c r="Q138" s="56">
        <v>0</v>
      </c>
      <c r="R138" s="56"/>
      <c r="S138" s="56">
        <f t="shared" si="150"/>
        <v>0</v>
      </c>
      <c r="T138" s="56"/>
      <c r="U138" s="56">
        <f>S138+T138</f>
        <v>0</v>
      </c>
      <c r="V138" s="56"/>
      <c r="W138" s="56">
        <f t="shared" ref="W138:W140" si="257">U138+V138</f>
        <v>0</v>
      </c>
      <c r="X138" s="56"/>
      <c r="Y138" s="56">
        <f t="shared" ref="Y138:Y140" si="258">W138+X138</f>
        <v>0</v>
      </c>
      <c r="Z138" s="56"/>
      <c r="AA138" s="56">
        <f t="shared" ref="AA138:AA140" si="259">Y138+Z138</f>
        <v>0</v>
      </c>
      <c r="AB138" s="57"/>
      <c r="AC138" s="56">
        <f t="shared" ref="AC138:AC140" si="260">AA138+AB138</f>
        <v>0</v>
      </c>
      <c r="AD138" s="58">
        <v>0</v>
      </c>
      <c r="AE138" s="56"/>
      <c r="AF138" s="58">
        <f t="shared" si="155"/>
        <v>0</v>
      </c>
      <c r="AG138" s="56"/>
      <c r="AH138" s="58">
        <f>AF138+AG138</f>
        <v>0</v>
      </c>
      <c r="AI138" s="56"/>
      <c r="AJ138" s="58">
        <f t="shared" ref="AJ138:AJ140" si="261">AH138+AI138</f>
        <v>0</v>
      </c>
      <c r="AK138" s="56"/>
      <c r="AL138" s="58">
        <f t="shared" ref="AL138:AL140" si="262">AJ138+AK138</f>
        <v>0</v>
      </c>
      <c r="AM138" s="56"/>
      <c r="AN138" s="58">
        <f t="shared" ref="AN138:AN140" si="263">AL138+AM138</f>
        <v>0</v>
      </c>
      <c r="AO138" s="57"/>
      <c r="AP138" s="58">
        <f t="shared" ref="AP138:AP140" si="264">AN138+AO138</f>
        <v>0</v>
      </c>
      <c r="AQ138" s="25" t="s">
        <v>82</v>
      </c>
      <c r="AR138" s="18" t="s">
        <v>28</v>
      </c>
      <c r="AS138" s="5"/>
    </row>
    <row r="139" spans="1:46" x14ac:dyDescent="0.3">
      <c r="A139" s="1"/>
      <c r="B139" s="83" t="s">
        <v>16</v>
      </c>
      <c r="C139" s="83"/>
      <c r="D139" s="50">
        <v>30301</v>
      </c>
      <c r="E139" s="50"/>
      <c r="F139" s="50">
        <f t="shared" si="148"/>
        <v>30301</v>
      </c>
      <c r="G139" s="50"/>
      <c r="H139" s="53">
        <f t="shared" si="256"/>
        <v>30301</v>
      </c>
      <c r="I139" s="50"/>
      <c r="J139" s="53">
        <f>H139+I139</f>
        <v>30301</v>
      </c>
      <c r="K139" s="50"/>
      <c r="L139" s="50">
        <f>J139+K139</f>
        <v>30301</v>
      </c>
      <c r="M139" s="50"/>
      <c r="N139" s="50">
        <f>L139+M139</f>
        <v>30301</v>
      </c>
      <c r="O139" s="51"/>
      <c r="P139" s="50">
        <f>N139+O139</f>
        <v>30301</v>
      </c>
      <c r="Q139" s="50">
        <v>0</v>
      </c>
      <c r="R139" s="50"/>
      <c r="S139" s="50">
        <f t="shared" si="150"/>
        <v>0</v>
      </c>
      <c r="T139" s="50"/>
      <c r="U139" s="53">
        <f>S139+T139</f>
        <v>0</v>
      </c>
      <c r="V139" s="50"/>
      <c r="W139" s="53">
        <f t="shared" si="257"/>
        <v>0</v>
      </c>
      <c r="X139" s="50"/>
      <c r="Y139" s="50">
        <f t="shared" si="258"/>
        <v>0</v>
      </c>
      <c r="Z139" s="50"/>
      <c r="AA139" s="50">
        <f t="shared" si="259"/>
        <v>0</v>
      </c>
      <c r="AB139" s="51"/>
      <c r="AC139" s="50">
        <f t="shared" si="260"/>
        <v>0</v>
      </c>
      <c r="AD139" s="52">
        <v>0</v>
      </c>
      <c r="AE139" s="50"/>
      <c r="AF139" s="52">
        <f t="shared" si="155"/>
        <v>0</v>
      </c>
      <c r="AG139" s="50"/>
      <c r="AH139" s="54">
        <f>AF139+AG139</f>
        <v>0</v>
      </c>
      <c r="AI139" s="50"/>
      <c r="AJ139" s="54">
        <f t="shared" si="261"/>
        <v>0</v>
      </c>
      <c r="AK139" s="50"/>
      <c r="AL139" s="52">
        <f t="shared" si="262"/>
        <v>0</v>
      </c>
      <c r="AM139" s="50"/>
      <c r="AN139" s="52">
        <f t="shared" si="263"/>
        <v>0</v>
      </c>
      <c r="AO139" s="51"/>
      <c r="AP139" s="52">
        <f t="shared" si="264"/>
        <v>0</v>
      </c>
      <c r="AQ139" s="24" t="s">
        <v>179</v>
      </c>
      <c r="AS139" s="5"/>
    </row>
    <row r="140" spans="1:46" ht="56.25" hidden="1" x14ac:dyDescent="0.3">
      <c r="A140" s="1" t="s">
        <v>194</v>
      </c>
      <c r="B140" s="59" t="s">
        <v>69</v>
      </c>
      <c r="C140" s="60" t="s">
        <v>58</v>
      </c>
      <c r="D140" s="50">
        <f>D142+D143</f>
        <v>0</v>
      </c>
      <c r="E140" s="50">
        <f>E142+E143</f>
        <v>0</v>
      </c>
      <c r="F140" s="50">
        <f t="shared" si="148"/>
        <v>0</v>
      </c>
      <c r="G140" s="50">
        <f>G142+G143</f>
        <v>0</v>
      </c>
      <c r="H140" s="53">
        <f t="shared" si="256"/>
        <v>0</v>
      </c>
      <c r="I140" s="50">
        <f>I142+I143</f>
        <v>0</v>
      </c>
      <c r="J140" s="53">
        <f>H140+I140</f>
        <v>0</v>
      </c>
      <c r="K140" s="50">
        <f>K142+K143</f>
        <v>0</v>
      </c>
      <c r="L140" s="50">
        <f>J140+K140</f>
        <v>0</v>
      </c>
      <c r="M140" s="50">
        <f>M142+M143</f>
        <v>0</v>
      </c>
      <c r="N140" s="50">
        <f>L140+M140</f>
        <v>0</v>
      </c>
      <c r="O140" s="51">
        <f>O142+O143</f>
        <v>0</v>
      </c>
      <c r="P140" s="50">
        <f>N140+O140</f>
        <v>0</v>
      </c>
      <c r="Q140" s="50">
        <f t="shared" ref="Q140:AD140" si="265">Q142+Q143</f>
        <v>39418.600000000006</v>
      </c>
      <c r="R140" s="50">
        <f>R142+R143</f>
        <v>0</v>
      </c>
      <c r="S140" s="50">
        <f t="shared" si="150"/>
        <v>39418.600000000006</v>
      </c>
      <c r="T140" s="50">
        <f>T142+T143</f>
        <v>0</v>
      </c>
      <c r="U140" s="53">
        <f>S140+T140</f>
        <v>39418.600000000006</v>
      </c>
      <c r="V140" s="50">
        <f>V142+V143</f>
        <v>0</v>
      </c>
      <c r="W140" s="53">
        <f t="shared" si="257"/>
        <v>39418.600000000006</v>
      </c>
      <c r="X140" s="50">
        <f>X142+X143</f>
        <v>0</v>
      </c>
      <c r="Y140" s="50">
        <f t="shared" si="258"/>
        <v>39418.600000000006</v>
      </c>
      <c r="Z140" s="50">
        <f>Z142+Z143</f>
        <v>0</v>
      </c>
      <c r="AA140" s="50">
        <f t="shared" si="259"/>
        <v>39418.600000000006</v>
      </c>
      <c r="AB140" s="51">
        <f>AB142+AB143</f>
        <v>-39418.600000000006</v>
      </c>
      <c r="AC140" s="50">
        <f t="shared" si="260"/>
        <v>0</v>
      </c>
      <c r="AD140" s="50">
        <f t="shared" si="265"/>
        <v>0</v>
      </c>
      <c r="AE140" s="50">
        <f>AE142+AE143</f>
        <v>0</v>
      </c>
      <c r="AF140" s="52">
        <f t="shared" si="155"/>
        <v>0</v>
      </c>
      <c r="AG140" s="50">
        <f>AG142+AG143</f>
        <v>0</v>
      </c>
      <c r="AH140" s="54">
        <f>AF140+AG140</f>
        <v>0</v>
      </c>
      <c r="AI140" s="50">
        <f>AI142+AI143</f>
        <v>0</v>
      </c>
      <c r="AJ140" s="54">
        <f t="shared" si="261"/>
        <v>0</v>
      </c>
      <c r="AK140" s="50">
        <f>AK142+AK143</f>
        <v>0</v>
      </c>
      <c r="AL140" s="52">
        <f t="shared" si="262"/>
        <v>0</v>
      </c>
      <c r="AM140" s="50">
        <f>AM142+AM143</f>
        <v>0</v>
      </c>
      <c r="AN140" s="52">
        <f t="shared" si="263"/>
        <v>0</v>
      </c>
      <c r="AO140" s="51">
        <f>AO142+AO143</f>
        <v>0</v>
      </c>
      <c r="AP140" s="52">
        <f t="shared" si="264"/>
        <v>0</v>
      </c>
      <c r="AQ140" s="24"/>
      <c r="AR140" s="18" t="s">
        <v>28</v>
      </c>
      <c r="AS140" s="5"/>
      <c r="AT140" s="32"/>
    </row>
    <row r="141" spans="1:46" hidden="1" x14ac:dyDescent="0.3">
      <c r="A141" s="1"/>
      <c r="B141" s="59" t="s">
        <v>5</v>
      </c>
      <c r="C141" s="60"/>
      <c r="D141" s="50"/>
      <c r="E141" s="50"/>
      <c r="F141" s="50"/>
      <c r="G141" s="50"/>
      <c r="H141" s="53"/>
      <c r="I141" s="50"/>
      <c r="J141" s="53"/>
      <c r="K141" s="50"/>
      <c r="L141" s="50"/>
      <c r="M141" s="50"/>
      <c r="N141" s="50"/>
      <c r="O141" s="51"/>
      <c r="P141" s="50"/>
      <c r="Q141" s="50"/>
      <c r="R141" s="50"/>
      <c r="S141" s="50"/>
      <c r="T141" s="50"/>
      <c r="U141" s="53"/>
      <c r="V141" s="50"/>
      <c r="W141" s="53"/>
      <c r="X141" s="50"/>
      <c r="Y141" s="50"/>
      <c r="Z141" s="50"/>
      <c r="AA141" s="50"/>
      <c r="AB141" s="51"/>
      <c r="AC141" s="50"/>
      <c r="AD141" s="50"/>
      <c r="AE141" s="50"/>
      <c r="AF141" s="52"/>
      <c r="AG141" s="50"/>
      <c r="AH141" s="54"/>
      <c r="AI141" s="50"/>
      <c r="AJ141" s="54"/>
      <c r="AK141" s="50"/>
      <c r="AL141" s="52"/>
      <c r="AM141" s="50"/>
      <c r="AN141" s="52"/>
      <c r="AO141" s="51"/>
      <c r="AP141" s="52"/>
      <c r="AQ141" s="24"/>
      <c r="AR141" s="18" t="s">
        <v>28</v>
      </c>
      <c r="AS141" s="5"/>
      <c r="AT141" s="32"/>
    </row>
    <row r="142" spans="1:46" hidden="1" x14ac:dyDescent="0.3">
      <c r="A142" s="1"/>
      <c r="B142" s="30" t="s">
        <v>6</v>
      </c>
      <c r="C142" s="6"/>
      <c r="D142" s="50">
        <v>0</v>
      </c>
      <c r="E142" s="50"/>
      <c r="F142" s="50">
        <f t="shared" si="148"/>
        <v>0</v>
      </c>
      <c r="G142" s="50"/>
      <c r="H142" s="50">
        <f t="shared" ref="H142:H144" si="266">F142+G142</f>
        <v>0</v>
      </c>
      <c r="I142" s="50"/>
      <c r="J142" s="50">
        <f>H142+I142</f>
        <v>0</v>
      </c>
      <c r="K142" s="50"/>
      <c r="L142" s="50">
        <f>J142+K142</f>
        <v>0</v>
      </c>
      <c r="M142" s="50"/>
      <c r="N142" s="50">
        <f>L142+M142</f>
        <v>0</v>
      </c>
      <c r="O142" s="51"/>
      <c r="P142" s="50">
        <f>N142+O142</f>
        <v>0</v>
      </c>
      <c r="Q142" s="50">
        <v>9854.7000000000007</v>
      </c>
      <c r="R142" s="50"/>
      <c r="S142" s="50">
        <f t="shared" si="150"/>
        <v>9854.7000000000007</v>
      </c>
      <c r="T142" s="50"/>
      <c r="U142" s="50">
        <f>S142+T142</f>
        <v>9854.7000000000007</v>
      </c>
      <c r="V142" s="50"/>
      <c r="W142" s="50">
        <f t="shared" ref="W142:W144" si="267">U142+V142</f>
        <v>9854.7000000000007</v>
      </c>
      <c r="X142" s="50"/>
      <c r="Y142" s="50">
        <f t="shared" ref="Y142:Y144" si="268">W142+X142</f>
        <v>9854.7000000000007</v>
      </c>
      <c r="Z142" s="50"/>
      <c r="AA142" s="50">
        <f t="shared" ref="AA142:AA144" si="269">Y142+Z142</f>
        <v>9854.7000000000007</v>
      </c>
      <c r="AB142" s="51">
        <v>-9854.7000000000007</v>
      </c>
      <c r="AC142" s="50">
        <f t="shared" ref="AC142:AC144" si="270">AA142+AB142</f>
        <v>0</v>
      </c>
      <c r="AD142" s="52">
        <v>0</v>
      </c>
      <c r="AE142" s="50"/>
      <c r="AF142" s="52">
        <f t="shared" si="155"/>
        <v>0</v>
      </c>
      <c r="AG142" s="50"/>
      <c r="AH142" s="52">
        <f>AF142+AG142</f>
        <v>0</v>
      </c>
      <c r="AI142" s="50"/>
      <c r="AJ142" s="52">
        <f t="shared" ref="AJ142:AJ144" si="271">AH142+AI142</f>
        <v>0</v>
      </c>
      <c r="AK142" s="50"/>
      <c r="AL142" s="52">
        <f t="shared" ref="AL142:AL144" si="272">AJ142+AK142</f>
        <v>0</v>
      </c>
      <c r="AM142" s="50"/>
      <c r="AN142" s="52">
        <f t="shared" ref="AN142:AN144" si="273">AL142+AM142</f>
        <v>0</v>
      </c>
      <c r="AO142" s="51"/>
      <c r="AP142" s="52">
        <f t="shared" ref="AP142:AP144" si="274">AN142+AO142</f>
        <v>0</v>
      </c>
      <c r="AQ142" s="24" t="s">
        <v>83</v>
      </c>
      <c r="AR142" s="18" t="s">
        <v>28</v>
      </c>
      <c r="AS142" s="5"/>
    </row>
    <row r="143" spans="1:46" hidden="1" x14ac:dyDescent="0.3">
      <c r="A143" s="1"/>
      <c r="B143" s="59" t="s">
        <v>16</v>
      </c>
      <c r="C143" s="59"/>
      <c r="D143" s="50">
        <v>0</v>
      </c>
      <c r="E143" s="50"/>
      <c r="F143" s="50">
        <f t="shared" si="148"/>
        <v>0</v>
      </c>
      <c r="G143" s="50"/>
      <c r="H143" s="53">
        <f t="shared" si="266"/>
        <v>0</v>
      </c>
      <c r="I143" s="50"/>
      <c r="J143" s="53">
        <f>H143+I143</f>
        <v>0</v>
      </c>
      <c r="K143" s="50"/>
      <c r="L143" s="50">
        <f>J143+K143</f>
        <v>0</v>
      </c>
      <c r="M143" s="50"/>
      <c r="N143" s="50">
        <f>L143+M143</f>
        <v>0</v>
      </c>
      <c r="O143" s="51"/>
      <c r="P143" s="50">
        <f>N143+O143</f>
        <v>0</v>
      </c>
      <c r="Q143" s="50">
        <v>29563.9</v>
      </c>
      <c r="R143" s="50"/>
      <c r="S143" s="50">
        <f t="shared" si="150"/>
        <v>29563.9</v>
      </c>
      <c r="T143" s="50"/>
      <c r="U143" s="53">
        <f>S143+T143</f>
        <v>29563.9</v>
      </c>
      <c r="V143" s="50"/>
      <c r="W143" s="53">
        <f t="shared" si="267"/>
        <v>29563.9</v>
      </c>
      <c r="X143" s="50"/>
      <c r="Y143" s="50">
        <f t="shared" si="268"/>
        <v>29563.9</v>
      </c>
      <c r="Z143" s="50"/>
      <c r="AA143" s="50">
        <f t="shared" si="269"/>
        <v>29563.9</v>
      </c>
      <c r="AB143" s="51">
        <v>-29563.9</v>
      </c>
      <c r="AC143" s="50">
        <f t="shared" si="270"/>
        <v>0</v>
      </c>
      <c r="AD143" s="52">
        <v>0</v>
      </c>
      <c r="AE143" s="50"/>
      <c r="AF143" s="52">
        <f t="shared" si="155"/>
        <v>0</v>
      </c>
      <c r="AG143" s="50"/>
      <c r="AH143" s="54">
        <f>AF143+AG143</f>
        <v>0</v>
      </c>
      <c r="AI143" s="50"/>
      <c r="AJ143" s="54">
        <f t="shared" si="271"/>
        <v>0</v>
      </c>
      <c r="AK143" s="50"/>
      <c r="AL143" s="52">
        <f t="shared" si="272"/>
        <v>0</v>
      </c>
      <c r="AM143" s="50"/>
      <c r="AN143" s="52">
        <f t="shared" si="273"/>
        <v>0</v>
      </c>
      <c r="AO143" s="51"/>
      <c r="AP143" s="52">
        <f t="shared" si="274"/>
        <v>0</v>
      </c>
      <c r="AQ143" s="24" t="s">
        <v>179</v>
      </c>
      <c r="AR143" s="18" t="s">
        <v>28</v>
      </c>
      <c r="AS143" s="5"/>
      <c r="AT143" s="32"/>
    </row>
    <row r="144" spans="1:46" ht="56.25" x14ac:dyDescent="0.3">
      <c r="A144" s="1" t="s">
        <v>194</v>
      </c>
      <c r="B144" s="83" t="s">
        <v>70</v>
      </c>
      <c r="C144" s="83" t="s">
        <v>58</v>
      </c>
      <c r="D144" s="50">
        <f>D146+D147</f>
        <v>9829.9</v>
      </c>
      <c r="E144" s="50">
        <f>E146+E147</f>
        <v>0</v>
      </c>
      <c r="F144" s="50">
        <f t="shared" si="148"/>
        <v>9829.9</v>
      </c>
      <c r="G144" s="50">
        <f>G146+G147</f>
        <v>0</v>
      </c>
      <c r="H144" s="53">
        <f t="shared" si="266"/>
        <v>9829.9</v>
      </c>
      <c r="I144" s="50">
        <f>I146+I147</f>
        <v>0</v>
      </c>
      <c r="J144" s="53">
        <f>H144+I144</f>
        <v>9829.9</v>
      </c>
      <c r="K144" s="50">
        <f>K146+K147</f>
        <v>0</v>
      </c>
      <c r="L144" s="50">
        <f>J144+K144</f>
        <v>9829.9</v>
      </c>
      <c r="M144" s="50">
        <f>M146+M147</f>
        <v>0</v>
      </c>
      <c r="N144" s="50">
        <f>L144+M144</f>
        <v>9829.9</v>
      </c>
      <c r="O144" s="51">
        <f>O146+O147</f>
        <v>0</v>
      </c>
      <c r="P144" s="50">
        <f>N144+O144</f>
        <v>9829.9</v>
      </c>
      <c r="Q144" s="50">
        <f t="shared" ref="Q144:AD144" si="275">Q146+Q147</f>
        <v>22936.400000000001</v>
      </c>
      <c r="R144" s="50">
        <f>R146+R147</f>
        <v>0</v>
      </c>
      <c r="S144" s="50">
        <f t="shared" si="150"/>
        <v>22936.400000000001</v>
      </c>
      <c r="T144" s="50">
        <f>T146+T147</f>
        <v>0</v>
      </c>
      <c r="U144" s="53">
        <f>S144+T144</f>
        <v>22936.400000000001</v>
      </c>
      <c r="V144" s="50">
        <f>V146+V147</f>
        <v>0</v>
      </c>
      <c r="W144" s="53">
        <f t="shared" si="267"/>
        <v>22936.400000000001</v>
      </c>
      <c r="X144" s="50">
        <f>X146+X147</f>
        <v>0</v>
      </c>
      <c r="Y144" s="50">
        <f t="shared" si="268"/>
        <v>22936.400000000001</v>
      </c>
      <c r="Z144" s="50">
        <f>Z146+Z147</f>
        <v>0</v>
      </c>
      <c r="AA144" s="50">
        <f t="shared" si="269"/>
        <v>22936.400000000001</v>
      </c>
      <c r="AB144" s="51">
        <f>AB146+AB147</f>
        <v>0</v>
      </c>
      <c r="AC144" s="50">
        <f t="shared" si="270"/>
        <v>22936.400000000001</v>
      </c>
      <c r="AD144" s="50">
        <f t="shared" si="275"/>
        <v>0</v>
      </c>
      <c r="AE144" s="50">
        <f>AE146+AE147</f>
        <v>0</v>
      </c>
      <c r="AF144" s="52">
        <f t="shared" si="155"/>
        <v>0</v>
      </c>
      <c r="AG144" s="50">
        <f>AG146+AG147</f>
        <v>0</v>
      </c>
      <c r="AH144" s="54">
        <f>AF144+AG144</f>
        <v>0</v>
      </c>
      <c r="AI144" s="50">
        <f>AI146+AI147</f>
        <v>0</v>
      </c>
      <c r="AJ144" s="54">
        <f t="shared" si="271"/>
        <v>0</v>
      </c>
      <c r="AK144" s="50">
        <f>AK146+AK147</f>
        <v>0</v>
      </c>
      <c r="AL144" s="52">
        <f t="shared" si="272"/>
        <v>0</v>
      </c>
      <c r="AM144" s="50">
        <f>AM146+AM147</f>
        <v>0</v>
      </c>
      <c r="AN144" s="52">
        <f t="shared" si="273"/>
        <v>0</v>
      </c>
      <c r="AO144" s="51">
        <f>AO146+AO147</f>
        <v>0</v>
      </c>
      <c r="AP144" s="52">
        <f t="shared" si="274"/>
        <v>0</v>
      </c>
      <c r="AQ144" s="24"/>
      <c r="AS144" s="5"/>
    </row>
    <row r="145" spans="1:46" x14ac:dyDescent="0.3">
      <c r="A145" s="1"/>
      <c r="B145" s="83" t="s">
        <v>5</v>
      </c>
      <c r="C145" s="84"/>
      <c r="D145" s="50"/>
      <c r="E145" s="50"/>
      <c r="F145" s="50"/>
      <c r="G145" s="50"/>
      <c r="H145" s="53"/>
      <c r="I145" s="50"/>
      <c r="J145" s="53"/>
      <c r="K145" s="50"/>
      <c r="L145" s="50"/>
      <c r="M145" s="50"/>
      <c r="N145" s="50"/>
      <c r="O145" s="51"/>
      <c r="P145" s="50"/>
      <c r="Q145" s="50"/>
      <c r="R145" s="50"/>
      <c r="S145" s="50"/>
      <c r="T145" s="50"/>
      <c r="U145" s="53"/>
      <c r="V145" s="50"/>
      <c r="W145" s="53"/>
      <c r="X145" s="50"/>
      <c r="Y145" s="50"/>
      <c r="Z145" s="50"/>
      <c r="AA145" s="50"/>
      <c r="AB145" s="51"/>
      <c r="AC145" s="50"/>
      <c r="AD145" s="50"/>
      <c r="AE145" s="50"/>
      <c r="AF145" s="52"/>
      <c r="AG145" s="50"/>
      <c r="AH145" s="54"/>
      <c r="AI145" s="50"/>
      <c r="AJ145" s="54"/>
      <c r="AK145" s="50"/>
      <c r="AL145" s="52"/>
      <c r="AM145" s="50"/>
      <c r="AN145" s="52"/>
      <c r="AO145" s="51"/>
      <c r="AP145" s="52"/>
      <c r="AQ145" s="24"/>
      <c r="AS145" s="5"/>
    </row>
    <row r="146" spans="1:46" hidden="1" x14ac:dyDescent="0.3">
      <c r="A146" s="1"/>
      <c r="B146" s="30" t="s">
        <v>6</v>
      </c>
      <c r="C146" s="6"/>
      <c r="D146" s="50">
        <v>2457.5</v>
      </c>
      <c r="E146" s="50"/>
      <c r="F146" s="50">
        <f t="shared" si="148"/>
        <v>2457.5</v>
      </c>
      <c r="G146" s="50"/>
      <c r="H146" s="50">
        <f t="shared" ref="H146:H148" si="276">F146+G146</f>
        <v>2457.5</v>
      </c>
      <c r="I146" s="50"/>
      <c r="J146" s="50">
        <f>H146+I146</f>
        <v>2457.5</v>
      </c>
      <c r="K146" s="50"/>
      <c r="L146" s="50">
        <f>J146+K146</f>
        <v>2457.5</v>
      </c>
      <c r="M146" s="50"/>
      <c r="N146" s="50">
        <f>L146+M146</f>
        <v>2457.5</v>
      </c>
      <c r="O146" s="51"/>
      <c r="P146" s="50">
        <f>N146+O146</f>
        <v>2457.5</v>
      </c>
      <c r="Q146" s="50">
        <v>5734.1</v>
      </c>
      <c r="R146" s="50"/>
      <c r="S146" s="50">
        <f t="shared" si="150"/>
        <v>5734.1</v>
      </c>
      <c r="T146" s="50"/>
      <c r="U146" s="50">
        <f>S146+T146</f>
        <v>5734.1</v>
      </c>
      <c r="V146" s="50"/>
      <c r="W146" s="50">
        <f t="shared" ref="W146:W148" si="277">U146+V146</f>
        <v>5734.1</v>
      </c>
      <c r="X146" s="50"/>
      <c r="Y146" s="50">
        <f t="shared" ref="Y146:Y148" si="278">W146+X146</f>
        <v>5734.1</v>
      </c>
      <c r="Z146" s="50"/>
      <c r="AA146" s="50">
        <f t="shared" ref="AA146:AA148" si="279">Y146+Z146</f>
        <v>5734.1</v>
      </c>
      <c r="AB146" s="51"/>
      <c r="AC146" s="50">
        <f t="shared" ref="AC146:AC148" si="280">AA146+AB146</f>
        <v>5734.1</v>
      </c>
      <c r="AD146" s="52">
        <v>0</v>
      </c>
      <c r="AE146" s="50"/>
      <c r="AF146" s="52">
        <f t="shared" si="155"/>
        <v>0</v>
      </c>
      <c r="AG146" s="50"/>
      <c r="AH146" s="52">
        <f>AF146+AG146</f>
        <v>0</v>
      </c>
      <c r="AI146" s="50"/>
      <c r="AJ146" s="52">
        <f t="shared" ref="AJ146:AJ148" si="281">AH146+AI146</f>
        <v>0</v>
      </c>
      <c r="AK146" s="50"/>
      <c r="AL146" s="52">
        <f t="shared" ref="AL146:AL148" si="282">AJ146+AK146</f>
        <v>0</v>
      </c>
      <c r="AM146" s="50"/>
      <c r="AN146" s="52">
        <f t="shared" ref="AN146:AN148" si="283">AL146+AM146</f>
        <v>0</v>
      </c>
      <c r="AO146" s="51"/>
      <c r="AP146" s="52">
        <f t="shared" ref="AP146:AP148" si="284">AN146+AO146</f>
        <v>0</v>
      </c>
      <c r="AQ146" s="24" t="s">
        <v>84</v>
      </c>
      <c r="AR146" s="18" t="s">
        <v>28</v>
      </c>
      <c r="AS146" s="5"/>
    </row>
    <row r="147" spans="1:46" x14ac:dyDescent="0.3">
      <c r="A147" s="1"/>
      <c r="B147" s="83" t="s">
        <v>16</v>
      </c>
      <c r="C147" s="83"/>
      <c r="D147" s="50">
        <v>7372.4</v>
      </c>
      <c r="E147" s="50"/>
      <c r="F147" s="50">
        <f t="shared" si="148"/>
        <v>7372.4</v>
      </c>
      <c r="G147" s="50"/>
      <c r="H147" s="53">
        <f t="shared" si="276"/>
        <v>7372.4</v>
      </c>
      <c r="I147" s="50"/>
      <c r="J147" s="53">
        <f>H147+I147</f>
        <v>7372.4</v>
      </c>
      <c r="K147" s="50"/>
      <c r="L147" s="50">
        <f>J147+K147</f>
        <v>7372.4</v>
      </c>
      <c r="M147" s="50"/>
      <c r="N147" s="50">
        <f>L147+M147</f>
        <v>7372.4</v>
      </c>
      <c r="O147" s="51"/>
      <c r="P147" s="50">
        <f>N147+O147</f>
        <v>7372.4</v>
      </c>
      <c r="Q147" s="50">
        <v>17202.3</v>
      </c>
      <c r="R147" s="50"/>
      <c r="S147" s="50">
        <f t="shared" si="150"/>
        <v>17202.3</v>
      </c>
      <c r="T147" s="50"/>
      <c r="U147" s="53">
        <f>S147+T147</f>
        <v>17202.3</v>
      </c>
      <c r="V147" s="50"/>
      <c r="W147" s="53">
        <f t="shared" si="277"/>
        <v>17202.3</v>
      </c>
      <c r="X147" s="50"/>
      <c r="Y147" s="50">
        <f t="shared" si="278"/>
        <v>17202.3</v>
      </c>
      <c r="Z147" s="50"/>
      <c r="AA147" s="50">
        <f t="shared" si="279"/>
        <v>17202.3</v>
      </c>
      <c r="AB147" s="51"/>
      <c r="AC147" s="50">
        <f t="shared" si="280"/>
        <v>17202.3</v>
      </c>
      <c r="AD147" s="52">
        <v>0</v>
      </c>
      <c r="AE147" s="50"/>
      <c r="AF147" s="52">
        <f t="shared" si="155"/>
        <v>0</v>
      </c>
      <c r="AG147" s="50"/>
      <c r="AH147" s="54">
        <f>AF147+AG147</f>
        <v>0</v>
      </c>
      <c r="AI147" s="50"/>
      <c r="AJ147" s="54">
        <f t="shared" si="281"/>
        <v>0</v>
      </c>
      <c r="AK147" s="50"/>
      <c r="AL147" s="52">
        <f t="shared" si="282"/>
        <v>0</v>
      </c>
      <c r="AM147" s="50"/>
      <c r="AN147" s="52">
        <f t="shared" si="283"/>
        <v>0</v>
      </c>
      <c r="AO147" s="51"/>
      <c r="AP147" s="52">
        <f t="shared" si="284"/>
        <v>0</v>
      </c>
      <c r="AQ147" s="24" t="s">
        <v>179</v>
      </c>
      <c r="AS147" s="5"/>
    </row>
    <row r="148" spans="1:46" ht="56.25" hidden="1" x14ac:dyDescent="0.3">
      <c r="A148" s="1" t="s">
        <v>197</v>
      </c>
      <c r="B148" s="59" t="s">
        <v>71</v>
      </c>
      <c r="C148" s="59" t="s">
        <v>58</v>
      </c>
      <c r="D148" s="50">
        <f>D150+D151</f>
        <v>9829.9</v>
      </c>
      <c r="E148" s="50">
        <f>E150+E151</f>
        <v>0</v>
      </c>
      <c r="F148" s="50">
        <f t="shared" si="148"/>
        <v>9829.9</v>
      </c>
      <c r="G148" s="50">
        <f>G150+G151</f>
        <v>0</v>
      </c>
      <c r="H148" s="53">
        <f t="shared" si="276"/>
        <v>9829.9</v>
      </c>
      <c r="I148" s="50">
        <f>I150+I151</f>
        <v>0</v>
      </c>
      <c r="J148" s="53">
        <f>H148+I148</f>
        <v>9829.9</v>
      </c>
      <c r="K148" s="50">
        <f>K150+K151</f>
        <v>0</v>
      </c>
      <c r="L148" s="50">
        <f>J148+K148</f>
        <v>9829.9</v>
      </c>
      <c r="M148" s="50">
        <f>M150+M151</f>
        <v>0</v>
      </c>
      <c r="N148" s="50">
        <f>L148+M148</f>
        <v>9829.9</v>
      </c>
      <c r="O148" s="51">
        <f>O150+O151</f>
        <v>-9829.9</v>
      </c>
      <c r="P148" s="50">
        <f>N148+O148</f>
        <v>0</v>
      </c>
      <c r="Q148" s="50">
        <f t="shared" ref="Q148:AD148" si="285">Q150+Q151</f>
        <v>22936.400000000001</v>
      </c>
      <c r="R148" s="50">
        <f>R150+R151</f>
        <v>0</v>
      </c>
      <c r="S148" s="50">
        <f t="shared" si="150"/>
        <v>22936.400000000001</v>
      </c>
      <c r="T148" s="50">
        <f>T150+T151</f>
        <v>0</v>
      </c>
      <c r="U148" s="53">
        <f>S148+T148</f>
        <v>22936.400000000001</v>
      </c>
      <c r="V148" s="50">
        <f>V150+V151</f>
        <v>0</v>
      </c>
      <c r="W148" s="53">
        <f t="shared" si="277"/>
        <v>22936.400000000001</v>
      </c>
      <c r="X148" s="50">
        <f>X150+X151</f>
        <v>0</v>
      </c>
      <c r="Y148" s="50">
        <f t="shared" si="278"/>
        <v>22936.400000000001</v>
      </c>
      <c r="Z148" s="50">
        <f>Z150+Z151</f>
        <v>0</v>
      </c>
      <c r="AA148" s="50">
        <f t="shared" si="279"/>
        <v>22936.400000000001</v>
      </c>
      <c r="AB148" s="51">
        <f>AB150+AB151</f>
        <v>-22936.400000000001</v>
      </c>
      <c r="AC148" s="50">
        <f t="shared" si="280"/>
        <v>0</v>
      </c>
      <c r="AD148" s="50">
        <f t="shared" si="285"/>
        <v>0</v>
      </c>
      <c r="AE148" s="50">
        <f>AE150+AE151</f>
        <v>0</v>
      </c>
      <c r="AF148" s="52">
        <f t="shared" si="155"/>
        <v>0</v>
      </c>
      <c r="AG148" s="50">
        <f>AG150+AG151</f>
        <v>0</v>
      </c>
      <c r="AH148" s="54">
        <f>AF148+AG148</f>
        <v>0</v>
      </c>
      <c r="AI148" s="50">
        <f>AI150+AI151</f>
        <v>0</v>
      </c>
      <c r="AJ148" s="54">
        <f t="shared" si="281"/>
        <v>0</v>
      </c>
      <c r="AK148" s="50">
        <f>AK150+AK151</f>
        <v>0</v>
      </c>
      <c r="AL148" s="52">
        <f t="shared" si="282"/>
        <v>0</v>
      </c>
      <c r="AM148" s="50">
        <f>AM150+AM151</f>
        <v>0</v>
      </c>
      <c r="AN148" s="52">
        <f t="shared" si="283"/>
        <v>0</v>
      </c>
      <c r="AO148" s="51">
        <f>AO150+AO151</f>
        <v>0</v>
      </c>
      <c r="AP148" s="52">
        <f t="shared" si="284"/>
        <v>0</v>
      </c>
      <c r="AQ148" s="24"/>
      <c r="AR148" s="18" t="s">
        <v>28</v>
      </c>
      <c r="AS148" s="5"/>
      <c r="AT148" s="32"/>
    </row>
    <row r="149" spans="1:46" hidden="1" x14ac:dyDescent="0.3">
      <c r="A149" s="1"/>
      <c r="B149" s="59" t="s">
        <v>5</v>
      </c>
      <c r="C149" s="60"/>
      <c r="D149" s="50"/>
      <c r="E149" s="50"/>
      <c r="F149" s="50"/>
      <c r="G149" s="50"/>
      <c r="H149" s="53"/>
      <c r="I149" s="50"/>
      <c r="J149" s="53"/>
      <c r="K149" s="50"/>
      <c r="L149" s="50"/>
      <c r="M149" s="50"/>
      <c r="N149" s="50"/>
      <c r="O149" s="51"/>
      <c r="P149" s="50"/>
      <c r="Q149" s="50"/>
      <c r="R149" s="50"/>
      <c r="S149" s="50"/>
      <c r="T149" s="50"/>
      <c r="U149" s="53"/>
      <c r="V149" s="50"/>
      <c r="W149" s="53"/>
      <c r="X149" s="50"/>
      <c r="Y149" s="50"/>
      <c r="Z149" s="50"/>
      <c r="AA149" s="50"/>
      <c r="AB149" s="51"/>
      <c r="AC149" s="50"/>
      <c r="AD149" s="50"/>
      <c r="AE149" s="50"/>
      <c r="AF149" s="52"/>
      <c r="AG149" s="50"/>
      <c r="AH149" s="54"/>
      <c r="AI149" s="50"/>
      <c r="AJ149" s="54"/>
      <c r="AK149" s="50"/>
      <c r="AL149" s="52"/>
      <c r="AM149" s="50"/>
      <c r="AN149" s="52"/>
      <c r="AO149" s="51"/>
      <c r="AP149" s="52"/>
      <c r="AQ149" s="24"/>
      <c r="AR149" s="18" t="s">
        <v>28</v>
      </c>
      <c r="AS149" s="5"/>
      <c r="AT149" s="32"/>
    </row>
    <row r="150" spans="1:46" hidden="1" x14ac:dyDescent="0.3">
      <c r="A150" s="1"/>
      <c r="B150" s="30" t="s">
        <v>6</v>
      </c>
      <c r="C150" s="6"/>
      <c r="D150" s="50">
        <v>2457.5</v>
      </c>
      <c r="E150" s="50"/>
      <c r="F150" s="50">
        <f t="shared" si="148"/>
        <v>2457.5</v>
      </c>
      <c r="G150" s="50"/>
      <c r="H150" s="50">
        <f t="shared" ref="H150:H152" si="286">F150+G150</f>
        <v>2457.5</v>
      </c>
      <c r="I150" s="50"/>
      <c r="J150" s="50">
        <f>H150+I150</f>
        <v>2457.5</v>
      </c>
      <c r="K150" s="50"/>
      <c r="L150" s="50">
        <f>J150+K150</f>
        <v>2457.5</v>
      </c>
      <c r="M150" s="50"/>
      <c r="N150" s="50">
        <f>L150+M150</f>
        <v>2457.5</v>
      </c>
      <c r="O150" s="51">
        <v>-2457.5</v>
      </c>
      <c r="P150" s="50">
        <f>N150+O150</f>
        <v>0</v>
      </c>
      <c r="Q150" s="50">
        <v>5734.1</v>
      </c>
      <c r="R150" s="50"/>
      <c r="S150" s="50">
        <f t="shared" si="150"/>
        <v>5734.1</v>
      </c>
      <c r="T150" s="50"/>
      <c r="U150" s="50">
        <f>S150+T150</f>
        <v>5734.1</v>
      </c>
      <c r="V150" s="50"/>
      <c r="W150" s="50">
        <f t="shared" ref="W150:W152" si="287">U150+V150</f>
        <v>5734.1</v>
      </c>
      <c r="X150" s="50"/>
      <c r="Y150" s="50">
        <f t="shared" ref="Y150:Y152" si="288">W150+X150</f>
        <v>5734.1</v>
      </c>
      <c r="Z150" s="50"/>
      <c r="AA150" s="50">
        <f t="shared" ref="AA150:AA152" si="289">Y150+Z150</f>
        <v>5734.1</v>
      </c>
      <c r="AB150" s="51">
        <v>-5734.1</v>
      </c>
      <c r="AC150" s="50">
        <f t="shared" ref="AC150:AC152" si="290">AA150+AB150</f>
        <v>0</v>
      </c>
      <c r="AD150" s="52">
        <v>0</v>
      </c>
      <c r="AE150" s="50"/>
      <c r="AF150" s="52">
        <f t="shared" si="155"/>
        <v>0</v>
      </c>
      <c r="AG150" s="50"/>
      <c r="AH150" s="52">
        <f>AF150+AG150</f>
        <v>0</v>
      </c>
      <c r="AI150" s="50"/>
      <c r="AJ150" s="52">
        <f t="shared" ref="AJ150:AJ152" si="291">AH150+AI150</f>
        <v>0</v>
      </c>
      <c r="AK150" s="50"/>
      <c r="AL150" s="52">
        <f t="shared" ref="AL150:AL152" si="292">AJ150+AK150</f>
        <v>0</v>
      </c>
      <c r="AM150" s="50"/>
      <c r="AN150" s="52">
        <f t="shared" ref="AN150:AN152" si="293">AL150+AM150</f>
        <v>0</v>
      </c>
      <c r="AO150" s="51"/>
      <c r="AP150" s="52">
        <f t="shared" ref="AP150:AP152" si="294">AN150+AO150</f>
        <v>0</v>
      </c>
      <c r="AQ150" s="24" t="s">
        <v>85</v>
      </c>
      <c r="AR150" s="18" t="s">
        <v>28</v>
      </c>
      <c r="AS150" s="5"/>
    </row>
    <row r="151" spans="1:46" hidden="1" x14ac:dyDescent="0.3">
      <c r="A151" s="1"/>
      <c r="B151" s="59" t="s">
        <v>16</v>
      </c>
      <c r="C151" s="59"/>
      <c r="D151" s="50">
        <v>7372.4</v>
      </c>
      <c r="E151" s="50"/>
      <c r="F151" s="50">
        <f t="shared" si="148"/>
        <v>7372.4</v>
      </c>
      <c r="G151" s="50"/>
      <c r="H151" s="53">
        <f t="shared" si="286"/>
        <v>7372.4</v>
      </c>
      <c r="I151" s="50"/>
      <c r="J151" s="53">
        <f>H151+I151</f>
        <v>7372.4</v>
      </c>
      <c r="K151" s="50"/>
      <c r="L151" s="50">
        <f>J151+K151</f>
        <v>7372.4</v>
      </c>
      <c r="M151" s="50"/>
      <c r="N151" s="50">
        <f>L151+M151</f>
        <v>7372.4</v>
      </c>
      <c r="O151" s="51">
        <v>-7372.4</v>
      </c>
      <c r="P151" s="50">
        <f>N151+O151</f>
        <v>0</v>
      </c>
      <c r="Q151" s="50">
        <v>17202.3</v>
      </c>
      <c r="R151" s="50"/>
      <c r="S151" s="50">
        <f t="shared" si="150"/>
        <v>17202.3</v>
      </c>
      <c r="T151" s="50"/>
      <c r="U151" s="53">
        <f>S151+T151</f>
        <v>17202.3</v>
      </c>
      <c r="V151" s="50"/>
      <c r="W151" s="53">
        <f t="shared" si="287"/>
        <v>17202.3</v>
      </c>
      <c r="X151" s="50"/>
      <c r="Y151" s="50">
        <f t="shared" si="288"/>
        <v>17202.3</v>
      </c>
      <c r="Z151" s="50"/>
      <c r="AA151" s="50">
        <f t="shared" si="289"/>
        <v>17202.3</v>
      </c>
      <c r="AB151" s="51">
        <v>-17202.3</v>
      </c>
      <c r="AC151" s="50">
        <f t="shared" si="290"/>
        <v>0</v>
      </c>
      <c r="AD151" s="52">
        <v>0</v>
      </c>
      <c r="AE151" s="50"/>
      <c r="AF151" s="52">
        <f t="shared" si="155"/>
        <v>0</v>
      </c>
      <c r="AG151" s="50"/>
      <c r="AH151" s="54">
        <f>AF151+AG151</f>
        <v>0</v>
      </c>
      <c r="AI151" s="50"/>
      <c r="AJ151" s="54">
        <f t="shared" si="291"/>
        <v>0</v>
      </c>
      <c r="AK151" s="50"/>
      <c r="AL151" s="52">
        <f t="shared" si="292"/>
        <v>0</v>
      </c>
      <c r="AM151" s="50"/>
      <c r="AN151" s="52">
        <f t="shared" si="293"/>
        <v>0</v>
      </c>
      <c r="AO151" s="51"/>
      <c r="AP151" s="52">
        <f t="shared" si="294"/>
        <v>0</v>
      </c>
      <c r="AQ151" s="24" t="s">
        <v>179</v>
      </c>
      <c r="AR151" s="18" t="s">
        <v>28</v>
      </c>
      <c r="AS151" s="5"/>
      <c r="AT151" s="32"/>
    </row>
    <row r="152" spans="1:46" ht="56.25" hidden="1" x14ac:dyDescent="0.3">
      <c r="A152" s="1" t="s">
        <v>198</v>
      </c>
      <c r="B152" s="59" t="s">
        <v>72</v>
      </c>
      <c r="C152" s="59" t="s">
        <v>58</v>
      </c>
      <c r="D152" s="50">
        <f>D154+D155</f>
        <v>51000</v>
      </c>
      <c r="E152" s="50">
        <f>E154+E155</f>
        <v>0</v>
      </c>
      <c r="F152" s="50">
        <f t="shared" si="148"/>
        <v>51000</v>
      </c>
      <c r="G152" s="50">
        <f>G154+G155</f>
        <v>0</v>
      </c>
      <c r="H152" s="53">
        <f t="shared" si="286"/>
        <v>51000</v>
      </c>
      <c r="I152" s="50">
        <f>I154+I155</f>
        <v>0</v>
      </c>
      <c r="J152" s="53">
        <f>H152+I152</f>
        <v>51000</v>
      </c>
      <c r="K152" s="50">
        <f>K154+K155</f>
        <v>0</v>
      </c>
      <c r="L152" s="50">
        <f>J152+K152</f>
        <v>51000</v>
      </c>
      <c r="M152" s="50">
        <f>M154+M155</f>
        <v>0</v>
      </c>
      <c r="N152" s="50">
        <f>L152+M152</f>
        <v>51000</v>
      </c>
      <c r="O152" s="51">
        <f>O154+O155</f>
        <v>-51000</v>
      </c>
      <c r="P152" s="50">
        <f>N152+O152</f>
        <v>0</v>
      </c>
      <c r="Q152" s="50">
        <f t="shared" ref="Q152:AD152" si="295">Q154+Q155</f>
        <v>119000</v>
      </c>
      <c r="R152" s="50">
        <f>R154+R155</f>
        <v>0</v>
      </c>
      <c r="S152" s="50">
        <f t="shared" si="150"/>
        <v>119000</v>
      </c>
      <c r="T152" s="50">
        <f>T154+T155</f>
        <v>0</v>
      </c>
      <c r="U152" s="53">
        <f>S152+T152</f>
        <v>119000</v>
      </c>
      <c r="V152" s="50">
        <f>V154+V155</f>
        <v>0</v>
      </c>
      <c r="W152" s="53">
        <f t="shared" si="287"/>
        <v>119000</v>
      </c>
      <c r="X152" s="50">
        <f>X154+X155</f>
        <v>0</v>
      </c>
      <c r="Y152" s="50">
        <f t="shared" si="288"/>
        <v>119000</v>
      </c>
      <c r="Z152" s="50">
        <f>Z154+Z155</f>
        <v>0</v>
      </c>
      <c r="AA152" s="50">
        <f t="shared" si="289"/>
        <v>119000</v>
      </c>
      <c r="AB152" s="51">
        <f>AB154+AB155</f>
        <v>-119000</v>
      </c>
      <c r="AC152" s="50">
        <f t="shared" si="290"/>
        <v>0</v>
      </c>
      <c r="AD152" s="50">
        <f t="shared" si="295"/>
        <v>0</v>
      </c>
      <c r="AE152" s="50">
        <f>AE154+AE155</f>
        <v>0</v>
      </c>
      <c r="AF152" s="52">
        <f t="shared" si="155"/>
        <v>0</v>
      </c>
      <c r="AG152" s="50">
        <f>AG154+AG155</f>
        <v>0</v>
      </c>
      <c r="AH152" s="54">
        <f>AF152+AG152</f>
        <v>0</v>
      </c>
      <c r="AI152" s="50">
        <f>AI154+AI155</f>
        <v>0</v>
      </c>
      <c r="AJ152" s="54">
        <f t="shared" si="291"/>
        <v>0</v>
      </c>
      <c r="AK152" s="50">
        <f>AK154+AK155</f>
        <v>0</v>
      </c>
      <c r="AL152" s="52">
        <f t="shared" si="292"/>
        <v>0</v>
      </c>
      <c r="AM152" s="50">
        <f>AM154+AM155</f>
        <v>0</v>
      </c>
      <c r="AN152" s="52">
        <f t="shared" si="293"/>
        <v>0</v>
      </c>
      <c r="AO152" s="51">
        <f>AO154+AO155</f>
        <v>0</v>
      </c>
      <c r="AP152" s="52">
        <f t="shared" si="294"/>
        <v>0</v>
      </c>
      <c r="AQ152" s="24"/>
      <c r="AR152" s="18" t="s">
        <v>28</v>
      </c>
      <c r="AS152" s="5"/>
      <c r="AT152" s="32"/>
    </row>
    <row r="153" spans="1:46" hidden="1" x14ac:dyDescent="0.3">
      <c r="A153" s="1"/>
      <c r="B153" s="59" t="s">
        <v>5</v>
      </c>
      <c r="C153" s="59"/>
      <c r="D153" s="50"/>
      <c r="E153" s="50"/>
      <c r="F153" s="50"/>
      <c r="G153" s="50"/>
      <c r="H153" s="53"/>
      <c r="I153" s="50"/>
      <c r="J153" s="53"/>
      <c r="K153" s="50"/>
      <c r="L153" s="50"/>
      <c r="M153" s="50"/>
      <c r="N153" s="50"/>
      <c r="O153" s="51"/>
      <c r="P153" s="50"/>
      <c r="Q153" s="50"/>
      <c r="R153" s="50"/>
      <c r="S153" s="50"/>
      <c r="T153" s="50"/>
      <c r="U153" s="53"/>
      <c r="V153" s="50"/>
      <c r="W153" s="53"/>
      <c r="X153" s="50"/>
      <c r="Y153" s="50"/>
      <c r="Z153" s="50"/>
      <c r="AA153" s="50"/>
      <c r="AB153" s="51"/>
      <c r="AC153" s="50"/>
      <c r="AD153" s="50"/>
      <c r="AE153" s="50"/>
      <c r="AF153" s="52"/>
      <c r="AG153" s="50"/>
      <c r="AH153" s="54"/>
      <c r="AI153" s="50"/>
      <c r="AJ153" s="54"/>
      <c r="AK153" s="50"/>
      <c r="AL153" s="52"/>
      <c r="AM153" s="50"/>
      <c r="AN153" s="52"/>
      <c r="AO153" s="51"/>
      <c r="AP153" s="52"/>
      <c r="AQ153" s="24"/>
      <c r="AR153" s="18" t="s">
        <v>28</v>
      </c>
      <c r="AS153" s="5"/>
      <c r="AT153" s="32"/>
    </row>
    <row r="154" spans="1:46" hidden="1" x14ac:dyDescent="0.3">
      <c r="A154" s="1"/>
      <c r="B154" s="30" t="s">
        <v>6</v>
      </c>
      <c r="C154" s="9"/>
      <c r="D154" s="50">
        <v>12750</v>
      </c>
      <c r="E154" s="50"/>
      <c r="F154" s="50">
        <f t="shared" si="148"/>
        <v>12750</v>
      </c>
      <c r="G154" s="50"/>
      <c r="H154" s="50">
        <f t="shared" ref="H154:H156" si="296">F154+G154</f>
        <v>12750</v>
      </c>
      <c r="I154" s="50"/>
      <c r="J154" s="50">
        <f>H154+I154</f>
        <v>12750</v>
      </c>
      <c r="K154" s="50"/>
      <c r="L154" s="50">
        <f>J154+K154</f>
        <v>12750</v>
      </c>
      <c r="M154" s="50"/>
      <c r="N154" s="50">
        <f>L154+M154</f>
        <v>12750</v>
      </c>
      <c r="O154" s="51">
        <v>-12750</v>
      </c>
      <c r="P154" s="50">
        <f>N154+O154</f>
        <v>0</v>
      </c>
      <c r="Q154" s="50">
        <v>29750</v>
      </c>
      <c r="R154" s="50"/>
      <c r="S154" s="50">
        <f t="shared" si="150"/>
        <v>29750</v>
      </c>
      <c r="T154" s="50"/>
      <c r="U154" s="50">
        <f>S154+T154</f>
        <v>29750</v>
      </c>
      <c r="V154" s="50"/>
      <c r="W154" s="50">
        <f t="shared" ref="W154:W156" si="297">U154+V154</f>
        <v>29750</v>
      </c>
      <c r="X154" s="50"/>
      <c r="Y154" s="50">
        <f t="shared" ref="Y154:Y156" si="298">W154+X154</f>
        <v>29750</v>
      </c>
      <c r="Z154" s="50"/>
      <c r="AA154" s="50">
        <f t="shared" ref="AA154:AA156" si="299">Y154+Z154</f>
        <v>29750</v>
      </c>
      <c r="AB154" s="51">
        <v>-29750</v>
      </c>
      <c r="AC154" s="50">
        <f t="shared" ref="AC154:AC156" si="300">AA154+AB154</f>
        <v>0</v>
      </c>
      <c r="AD154" s="50">
        <v>0</v>
      </c>
      <c r="AE154" s="50"/>
      <c r="AF154" s="52">
        <f t="shared" si="155"/>
        <v>0</v>
      </c>
      <c r="AG154" s="50"/>
      <c r="AH154" s="52">
        <f>AF154+AG154</f>
        <v>0</v>
      </c>
      <c r="AI154" s="50"/>
      <c r="AJ154" s="52">
        <f t="shared" ref="AJ154:AJ156" si="301">AH154+AI154</f>
        <v>0</v>
      </c>
      <c r="AK154" s="50"/>
      <c r="AL154" s="52">
        <f t="shared" ref="AL154:AL156" si="302">AJ154+AK154</f>
        <v>0</v>
      </c>
      <c r="AM154" s="50"/>
      <c r="AN154" s="52">
        <f t="shared" ref="AN154:AN156" si="303">AL154+AM154</f>
        <v>0</v>
      </c>
      <c r="AO154" s="51"/>
      <c r="AP154" s="52">
        <f t="shared" ref="AP154:AP156" si="304">AN154+AO154</f>
        <v>0</v>
      </c>
      <c r="AQ154" s="24" t="s">
        <v>86</v>
      </c>
      <c r="AR154" s="18" t="s">
        <v>28</v>
      </c>
      <c r="AS154" s="5"/>
    </row>
    <row r="155" spans="1:46" hidden="1" x14ac:dyDescent="0.3">
      <c r="A155" s="1"/>
      <c r="B155" s="59" t="s">
        <v>16</v>
      </c>
      <c r="C155" s="59"/>
      <c r="D155" s="50">
        <v>38250</v>
      </c>
      <c r="E155" s="50"/>
      <c r="F155" s="50">
        <f t="shared" si="148"/>
        <v>38250</v>
      </c>
      <c r="G155" s="50"/>
      <c r="H155" s="53">
        <f t="shared" si="296"/>
        <v>38250</v>
      </c>
      <c r="I155" s="50"/>
      <c r="J155" s="53">
        <f>H155+I155</f>
        <v>38250</v>
      </c>
      <c r="K155" s="50"/>
      <c r="L155" s="50">
        <f>J155+K155</f>
        <v>38250</v>
      </c>
      <c r="M155" s="50"/>
      <c r="N155" s="50">
        <f>L155+M155</f>
        <v>38250</v>
      </c>
      <c r="O155" s="51">
        <v>-38250</v>
      </c>
      <c r="P155" s="50">
        <f>N155+O155</f>
        <v>0</v>
      </c>
      <c r="Q155" s="50">
        <v>89250</v>
      </c>
      <c r="R155" s="50"/>
      <c r="S155" s="50">
        <f t="shared" si="150"/>
        <v>89250</v>
      </c>
      <c r="T155" s="50"/>
      <c r="U155" s="53">
        <f>S155+T155</f>
        <v>89250</v>
      </c>
      <c r="V155" s="50"/>
      <c r="W155" s="53">
        <f t="shared" si="297"/>
        <v>89250</v>
      </c>
      <c r="X155" s="50"/>
      <c r="Y155" s="50">
        <f t="shared" si="298"/>
        <v>89250</v>
      </c>
      <c r="Z155" s="50"/>
      <c r="AA155" s="50">
        <f t="shared" si="299"/>
        <v>89250</v>
      </c>
      <c r="AB155" s="51">
        <v>-89250</v>
      </c>
      <c r="AC155" s="50">
        <f t="shared" si="300"/>
        <v>0</v>
      </c>
      <c r="AD155" s="50">
        <v>0</v>
      </c>
      <c r="AE155" s="50"/>
      <c r="AF155" s="52">
        <f t="shared" si="155"/>
        <v>0</v>
      </c>
      <c r="AG155" s="50"/>
      <c r="AH155" s="54">
        <f>AF155+AG155</f>
        <v>0</v>
      </c>
      <c r="AI155" s="50"/>
      <c r="AJ155" s="54">
        <f t="shared" si="301"/>
        <v>0</v>
      </c>
      <c r="AK155" s="50"/>
      <c r="AL155" s="52">
        <f t="shared" si="302"/>
        <v>0</v>
      </c>
      <c r="AM155" s="50"/>
      <c r="AN155" s="52">
        <f t="shared" si="303"/>
        <v>0</v>
      </c>
      <c r="AO155" s="51"/>
      <c r="AP155" s="52">
        <f t="shared" si="304"/>
        <v>0</v>
      </c>
      <c r="AQ155" s="24" t="s">
        <v>179</v>
      </c>
      <c r="AR155" s="18" t="s">
        <v>28</v>
      </c>
      <c r="AS155" s="5"/>
      <c r="AT155" s="32"/>
    </row>
    <row r="156" spans="1:46" ht="56.25" hidden="1" x14ac:dyDescent="0.3">
      <c r="A156" s="1" t="s">
        <v>199</v>
      </c>
      <c r="B156" s="59" t="s">
        <v>73</v>
      </c>
      <c r="C156" s="60" t="s">
        <v>58</v>
      </c>
      <c r="D156" s="50">
        <f>D158+D159</f>
        <v>25500</v>
      </c>
      <c r="E156" s="50">
        <f>E158+E159</f>
        <v>0</v>
      </c>
      <c r="F156" s="50">
        <f t="shared" si="148"/>
        <v>25500</v>
      </c>
      <c r="G156" s="50">
        <f>G158+G159</f>
        <v>0</v>
      </c>
      <c r="H156" s="53">
        <f t="shared" si="296"/>
        <v>25500</v>
      </c>
      <c r="I156" s="50">
        <f>I158+I159</f>
        <v>0</v>
      </c>
      <c r="J156" s="53">
        <f>H156+I156</f>
        <v>25500</v>
      </c>
      <c r="K156" s="50">
        <f>K158+K159</f>
        <v>0</v>
      </c>
      <c r="L156" s="50">
        <f>J156+K156</f>
        <v>25500</v>
      </c>
      <c r="M156" s="50">
        <f>M158+M159</f>
        <v>0</v>
      </c>
      <c r="N156" s="50">
        <f>L156+M156</f>
        <v>25500</v>
      </c>
      <c r="O156" s="51">
        <f>O158+O159</f>
        <v>-25500</v>
      </c>
      <c r="P156" s="50">
        <f>N156+O156</f>
        <v>0</v>
      </c>
      <c r="Q156" s="50">
        <f t="shared" ref="Q156:AD156" si="305">Q158+Q159</f>
        <v>59500</v>
      </c>
      <c r="R156" s="50">
        <f>R158+R159</f>
        <v>0</v>
      </c>
      <c r="S156" s="50">
        <f t="shared" si="150"/>
        <v>59500</v>
      </c>
      <c r="T156" s="50">
        <f>T158+T159</f>
        <v>0</v>
      </c>
      <c r="U156" s="53">
        <f>S156+T156</f>
        <v>59500</v>
      </c>
      <c r="V156" s="50">
        <f>V158+V159</f>
        <v>0</v>
      </c>
      <c r="W156" s="53">
        <f t="shared" si="297"/>
        <v>59500</v>
      </c>
      <c r="X156" s="50">
        <f>X158+X159</f>
        <v>0</v>
      </c>
      <c r="Y156" s="50">
        <f t="shared" si="298"/>
        <v>59500</v>
      </c>
      <c r="Z156" s="50">
        <f>Z158+Z159</f>
        <v>0</v>
      </c>
      <c r="AA156" s="50">
        <f t="shared" si="299"/>
        <v>59500</v>
      </c>
      <c r="AB156" s="51">
        <f>AB158+AB159</f>
        <v>-59500</v>
      </c>
      <c r="AC156" s="50">
        <f t="shared" si="300"/>
        <v>0</v>
      </c>
      <c r="AD156" s="50">
        <f t="shared" si="305"/>
        <v>0</v>
      </c>
      <c r="AE156" s="50">
        <f>AE158+AE159</f>
        <v>0</v>
      </c>
      <c r="AF156" s="52">
        <f t="shared" si="155"/>
        <v>0</v>
      </c>
      <c r="AG156" s="50">
        <f>AG158+AG159</f>
        <v>0</v>
      </c>
      <c r="AH156" s="54">
        <f>AF156+AG156</f>
        <v>0</v>
      </c>
      <c r="AI156" s="50">
        <f>AI158+AI159</f>
        <v>0</v>
      </c>
      <c r="AJ156" s="54">
        <f t="shared" si="301"/>
        <v>0</v>
      </c>
      <c r="AK156" s="50">
        <f>AK158+AK159</f>
        <v>0</v>
      </c>
      <c r="AL156" s="52">
        <f t="shared" si="302"/>
        <v>0</v>
      </c>
      <c r="AM156" s="50">
        <f>AM158+AM159</f>
        <v>0</v>
      </c>
      <c r="AN156" s="52">
        <f t="shared" si="303"/>
        <v>0</v>
      </c>
      <c r="AO156" s="51">
        <f>AO158+AO159</f>
        <v>0</v>
      </c>
      <c r="AP156" s="52">
        <f t="shared" si="304"/>
        <v>0</v>
      </c>
      <c r="AQ156" s="24"/>
      <c r="AR156" s="18" t="s">
        <v>28</v>
      </c>
      <c r="AS156" s="5"/>
      <c r="AT156" s="32"/>
    </row>
    <row r="157" spans="1:46" hidden="1" x14ac:dyDescent="0.3">
      <c r="A157" s="1"/>
      <c r="B157" s="59" t="s">
        <v>5</v>
      </c>
      <c r="C157" s="59"/>
      <c r="D157" s="50"/>
      <c r="E157" s="50"/>
      <c r="F157" s="50"/>
      <c r="G157" s="50"/>
      <c r="H157" s="53"/>
      <c r="I157" s="50"/>
      <c r="J157" s="53"/>
      <c r="K157" s="50"/>
      <c r="L157" s="50"/>
      <c r="M157" s="50"/>
      <c r="N157" s="50"/>
      <c r="O157" s="51"/>
      <c r="P157" s="50"/>
      <c r="Q157" s="50"/>
      <c r="R157" s="50"/>
      <c r="S157" s="50"/>
      <c r="T157" s="50"/>
      <c r="U157" s="53"/>
      <c r="V157" s="50"/>
      <c r="W157" s="53"/>
      <c r="X157" s="50"/>
      <c r="Y157" s="50"/>
      <c r="Z157" s="50"/>
      <c r="AA157" s="50"/>
      <c r="AB157" s="51"/>
      <c r="AC157" s="50"/>
      <c r="AD157" s="50"/>
      <c r="AE157" s="50"/>
      <c r="AF157" s="52"/>
      <c r="AG157" s="50"/>
      <c r="AH157" s="54"/>
      <c r="AI157" s="50"/>
      <c r="AJ157" s="54"/>
      <c r="AK157" s="50"/>
      <c r="AL157" s="52"/>
      <c r="AM157" s="50"/>
      <c r="AN157" s="52"/>
      <c r="AO157" s="51"/>
      <c r="AP157" s="52"/>
      <c r="AQ157" s="24"/>
      <c r="AR157" s="18" t="s">
        <v>28</v>
      </c>
      <c r="AS157" s="5"/>
      <c r="AT157" s="32"/>
    </row>
    <row r="158" spans="1:46" hidden="1" x14ac:dyDescent="0.3">
      <c r="A158" s="1"/>
      <c r="B158" s="30" t="s">
        <v>6</v>
      </c>
      <c r="C158" s="7"/>
      <c r="D158" s="50">
        <v>6375</v>
      </c>
      <c r="E158" s="50"/>
      <c r="F158" s="50">
        <f t="shared" si="148"/>
        <v>6375</v>
      </c>
      <c r="G158" s="50"/>
      <c r="H158" s="50">
        <f t="shared" ref="H158:H165" si="306">F158+G158</f>
        <v>6375</v>
      </c>
      <c r="I158" s="50"/>
      <c r="J158" s="50">
        <f>H158+I158</f>
        <v>6375</v>
      </c>
      <c r="K158" s="50"/>
      <c r="L158" s="50">
        <f>J158+K158</f>
        <v>6375</v>
      </c>
      <c r="M158" s="50"/>
      <c r="N158" s="50">
        <f>L158+M158</f>
        <v>6375</v>
      </c>
      <c r="O158" s="51">
        <v>-6375</v>
      </c>
      <c r="P158" s="50">
        <f t="shared" ref="P158:P165" si="307">N158+O158</f>
        <v>0</v>
      </c>
      <c r="Q158" s="50">
        <v>14875</v>
      </c>
      <c r="R158" s="50"/>
      <c r="S158" s="50">
        <f t="shared" si="150"/>
        <v>14875</v>
      </c>
      <c r="T158" s="50"/>
      <c r="U158" s="50">
        <f>S158+T158</f>
        <v>14875</v>
      </c>
      <c r="V158" s="50"/>
      <c r="W158" s="50">
        <f t="shared" ref="W158:W165" si="308">U158+V158</f>
        <v>14875</v>
      </c>
      <c r="X158" s="50"/>
      <c r="Y158" s="50">
        <f t="shared" ref="Y158:Y165" si="309">W158+X158</f>
        <v>14875</v>
      </c>
      <c r="Z158" s="50"/>
      <c r="AA158" s="50">
        <f t="shared" ref="AA158:AA165" si="310">Y158+Z158</f>
        <v>14875</v>
      </c>
      <c r="AB158" s="51">
        <v>-14875</v>
      </c>
      <c r="AC158" s="50">
        <f t="shared" ref="AC158:AC165" si="311">AA158+AB158</f>
        <v>0</v>
      </c>
      <c r="AD158" s="52">
        <v>0</v>
      </c>
      <c r="AE158" s="50"/>
      <c r="AF158" s="52">
        <f t="shared" si="155"/>
        <v>0</v>
      </c>
      <c r="AG158" s="50"/>
      <c r="AH158" s="52">
        <f>AF158+AG158</f>
        <v>0</v>
      </c>
      <c r="AI158" s="50"/>
      <c r="AJ158" s="52">
        <f t="shared" ref="AJ158:AJ165" si="312">AH158+AI158</f>
        <v>0</v>
      </c>
      <c r="AK158" s="50"/>
      <c r="AL158" s="52">
        <f t="shared" ref="AL158:AL165" si="313">AJ158+AK158</f>
        <v>0</v>
      </c>
      <c r="AM158" s="50"/>
      <c r="AN158" s="52">
        <f t="shared" ref="AN158:AN165" si="314">AL158+AM158</f>
        <v>0</v>
      </c>
      <c r="AO158" s="51"/>
      <c r="AP158" s="52">
        <f t="shared" ref="AP158:AP165" si="315">AN158+AO158</f>
        <v>0</v>
      </c>
      <c r="AQ158" s="24" t="s">
        <v>87</v>
      </c>
      <c r="AR158" s="18" t="s">
        <v>28</v>
      </c>
      <c r="AS158" s="5"/>
    </row>
    <row r="159" spans="1:46" hidden="1" x14ac:dyDescent="0.3">
      <c r="A159" s="1"/>
      <c r="B159" s="59" t="s">
        <v>16</v>
      </c>
      <c r="C159" s="59"/>
      <c r="D159" s="50">
        <v>19125</v>
      </c>
      <c r="E159" s="50"/>
      <c r="F159" s="50">
        <f t="shared" si="148"/>
        <v>19125</v>
      </c>
      <c r="G159" s="50"/>
      <c r="H159" s="53">
        <f t="shared" si="306"/>
        <v>19125</v>
      </c>
      <c r="I159" s="50"/>
      <c r="J159" s="53">
        <f>H159+I159</f>
        <v>19125</v>
      </c>
      <c r="K159" s="50"/>
      <c r="L159" s="50">
        <f>J159+K159</f>
        <v>19125</v>
      </c>
      <c r="M159" s="50"/>
      <c r="N159" s="50">
        <f>L159+M159</f>
        <v>19125</v>
      </c>
      <c r="O159" s="51">
        <v>-19125</v>
      </c>
      <c r="P159" s="50">
        <f t="shared" si="307"/>
        <v>0</v>
      </c>
      <c r="Q159" s="50">
        <v>44625</v>
      </c>
      <c r="R159" s="50"/>
      <c r="S159" s="50">
        <f t="shared" si="150"/>
        <v>44625</v>
      </c>
      <c r="T159" s="50"/>
      <c r="U159" s="53">
        <f>S159+T159</f>
        <v>44625</v>
      </c>
      <c r="V159" s="50"/>
      <c r="W159" s="53">
        <f t="shared" si="308"/>
        <v>44625</v>
      </c>
      <c r="X159" s="50"/>
      <c r="Y159" s="50">
        <f t="shared" si="309"/>
        <v>44625</v>
      </c>
      <c r="Z159" s="50"/>
      <c r="AA159" s="50">
        <f t="shared" si="310"/>
        <v>44625</v>
      </c>
      <c r="AB159" s="51">
        <v>-44625</v>
      </c>
      <c r="AC159" s="50">
        <f t="shared" si="311"/>
        <v>0</v>
      </c>
      <c r="AD159" s="52">
        <v>0</v>
      </c>
      <c r="AE159" s="50"/>
      <c r="AF159" s="52">
        <f t="shared" si="155"/>
        <v>0</v>
      </c>
      <c r="AG159" s="50"/>
      <c r="AH159" s="54">
        <f>AF159+AG159</f>
        <v>0</v>
      </c>
      <c r="AI159" s="50"/>
      <c r="AJ159" s="54">
        <f t="shared" si="312"/>
        <v>0</v>
      </c>
      <c r="AK159" s="50"/>
      <c r="AL159" s="52">
        <f t="shared" si="313"/>
        <v>0</v>
      </c>
      <c r="AM159" s="50"/>
      <c r="AN159" s="52">
        <f t="shared" si="314"/>
        <v>0</v>
      </c>
      <c r="AO159" s="51"/>
      <c r="AP159" s="52">
        <f t="shared" si="315"/>
        <v>0</v>
      </c>
      <c r="AQ159" s="24" t="s">
        <v>179</v>
      </c>
      <c r="AR159" s="18" t="s">
        <v>28</v>
      </c>
      <c r="AS159" s="5"/>
      <c r="AT159" s="32"/>
    </row>
    <row r="160" spans="1:46" ht="56.25" x14ac:dyDescent="0.3">
      <c r="A160" s="1" t="s">
        <v>195</v>
      </c>
      <c r="B160" s="83" t="s">
        <v>236</v>
      </c>
      <c r="C160" s="83" t="s">
        <v>58</v>
      </c>
      <c r="D160" s="50"/>
      <c r="E160" s="50"/>
      <c r="F160" s="50"/>
      <c r="G160" s="50">
        <v>473.24599999999998</v>
      </c>
      <c r="H160" s="53">
        <f t="shared" si="306"/>
        <v>473.24599999999998</v>
      </c>
      <c r="I160" s="50"/>
      <c r="J160" s="53">
        <f>H160+I160</f>
        <v>473.24599999999998</v>
      </c>
      <c r="K160" s="50"/>
      <c r="L160" s="50">
        <f>J160+K160</f>
        <v>473.24599999999998</v>
      </c>
      <c r="M160" s="50"/>
      <c r="N160" s="50">
        <f>L160+M160</f>
        <v>473.24599999999998</v>
      </c>
      <c r="O160" s="51"/>
      <c r="P160" s="50">
        <f t="shared" si="307"/>
        <v>473.24599999999998</v>
      </c>
      <c r="Q160" s="50"/>
      <c r="R160" s="50"/>
      <c r="S160" s="50"/>
      <c r="T160" s="50"/>
      <c r="U160" s="53">
        <f>S160+T160</f>
        <v>0</v>
      </c>
      <c r="V160" s="50"/>
      <c r="W160" s="53">
        <f t="shared" si="308"/>
        <v>0</v>
      </c>
      <c r="X160" s="50"/>
      <c r="Y160" s="50">
        <f t="shared" si="309"/>
        <v>0</v>
      </c>
      <c r="Z160" s="50"/>
      <c r="AA160" s="50">
        <f t="shared" si="310"/>
        <v>0</v>
      </c>
      <c r="AB160" s="51"/>
      <c r="AC160" s="50">
        <f t="shared" si="311"/>
        <v>0</v>
      </c>
      <c r="AD160" s="52"/>
      <c r="AE160" s="50"/>
      <c r="AF160" s="52"/>
      <c r="AG160" s="50"/>
      <c r="AH160" s="54">
        <f>AF160+AG160</f>
        <v>0</v>
      </c>
      <c r="AI160" s="50"/>
      <c r="AJ160" s="54">
        <f t="shared" si="312"/>
        <v>0</v>
      </c>
      <c r="AK160" s="50"/>
      <c r="AL160" s="52">
        <f t="shared" si="313"/>
        <v>0</v>
      </c>
      <c r="AM160" s="50"/>
      <c r="AN160" s="52">
        <f t="shared" si="314"/>
        <v>0</v>
      </c>
      <c r="AO160" s="51"/>
      <c r="AP160" s="52">
        <f t="shared" si="315"/>
        <v>0</v>
      </c>
      <c r="AQ160" s="24" t="s">
        <v>237</v>
      </c>
      <c r="AS160" s="5"/>
    </row>
    <row r="161" spans="1:46" ht="56.25" x14ac:dyDescent="0.3">
      <c r="A161" s="1" t="s">
        <v>196</v>
      </c>
      <c r="B161" s="83" t="s">
        <v>240</v>
      </c>
      <c r="C161" s="83" t="s">
        <v>58</v>
      </c>
      <c r="D161" s="50"/>
      <c r="E161" s="50"/>
      <c r="F161" s="50"/>
      <c r="G161" s="50">
        <v>17289.173999999999</v>
      </c>
      <c r="H161" s="53">
        <f t="shared" si="306"/>
        <v>17289.173999999999</v>
      </c>
      <c r="I161" s="50"/>
      <c r="J161" s="53">
        <f>H161+I161</f>
        <v>17289.173999999999</v>
      </c>
      <c r="K161" s="50"/>
      <c r="L161" s="50">
        <f>J161+K161</f>
        <v>17289.173999999999</v>
      </c>
      <c r="M161" s="50"/>
      <c r="N161" s="50">
        <f>L161+M161</f>
        <v>17289.173999999999</v>
      </c>
      <c r="O161" s="51">
        <v>4101.2809999999999</v>
      </c>
      <c r="P161" s="50">
        <f t="shared" si="307"/>
        <v>21390.454999999998</v>
      </c>
      <c r="Q161" s="50"/>
      <c r="R161" s="50"/>
      <c r="S161" s="50"/>
      <c r="T161" s="50"/>
      <c r="U161" s="53">
        <f>S161+T161</f>
        <v>0</v>
      </c>
      <c r="V161" s="50"/>
      <c r="W161" s="53">
        <f t="shared" si="308"/>
        <v>0</v>
      </c>
      <c r="X161" s="50"/>
      <c r="Y161" s="50">
        <f t="shared" si="309"/>
        <v>0</v>
      </c>
      <c r="Z161" s="50"/>
      <c r="AA161" s="50">
        <f t="shared" si="310"/>
        <v>0</v>
      </c>
      <c r="AB161" s="51"/>
      <c r="AC161" s="50">
        <f t="shared" si="311"/>
        <v>0</v>
      </c>
      <c r="AD161" s="52"/>
      <c r="AE161" s="50"/>
      <c r="AF161" s="52"/>
      <c r="AG161" s="50"/>
      <c r="AH161" s="54">
        <f>AF161+AG161</f>
        <v>0</v>
      </c>
      <c r="AI161" s="50"/>
      <c r="AJ161" s="54">
        <f t="shared" si="312"/>
        <v>0</v>
      </c>
      <c r="AK161" s="50"/>
      <c r="AL161" s="52">
        <f t="shared" si="313"/>
        <v>0</v>
      </c>
      <c r="AM161" s="50"/>
      <c r="AN161" s="52">
        <f t="shared" si="314"/>
        <v>0</v>
      </c>
      <c r="AO161" s="51"/>
      <c r="AP161" s="52">
        <f t="shared" si="315"/>
        <v>0</v>
      </c>
      <c r="AQ161" s="31">
        <v>2010142580</v>
      </c>
      <c r="AS161" s="5"/>
    </row>
    <row r="162" spans="1:46" ht="56.25" hidden="1" x14ac:dyDescent="0.3">
      <c r="A162" s="79" t="s">
        <v>202</v>
      </c>
      <c r="B162" s="78" t="s">
        <v>255</v>
      </c>
      <c r="C162" s="78" t="s">
        <v>58</v>
      </c>
      <c r="D162" s="50"/>
      <c r="E162" s="50"/>
      <c r="F162" s="50"/>
      <c r="G162" s="50"/>
      <c r="H162" s="53"/>
      <c r="I162" s="50"/>
      <c r="J162" s="53"/>
      <c r="K162" s="50"/>
      <c r="L162" s="50"/>
      <c r="M162" s="50"/>
      <c r="N162" s="50"/>
      <c r="O162" s="51"/>
      <c r="P162" s="50">
        <f t="shared" si="307"/>
        <v>0</v>
      </c>
      <c r="Q162" s="50"/>
      <c r="R162" s="50"/>
      <c r="S162" s="50"/>
      <c r="T162" s="50"/>
      <c r="U162" s="53"/>
      <c r="V162" s="50"/>
      <c r="W162" s="53"/>
      <c r="X162" s="50"/>
      <c r="Y162" s="50"/>
      <c r="Z162" s="50"/>
      <c r="AA162" s="50"/>
      <c r="AB162" s="51"/>
      <c r="AC162" s="50">
        <f t="shared" si="311"/>
        <v>0</v>
      </c>
      <c r="AD162" s="52"/>
      <c r="AE162" s="50"/>
      <c r="AF162" s="52"/>
      <c r="AG162" s="50"/>
      <c r="AH162" s="54"/>
      <c r="AI162" s="50"/>
      <c r="AJ162" s="54"/>
      <c r="AK162" s="50"/>
      <c r="AL162" s="52"/>
      <c r="AM162" s="50"/>
      <c r="AN162" s="52"/>
      <c r="AO162" s="51"/>
      <c r="AP162" s="52">
        <f t="shared" si="315"/>
        <v>0</v>
      </c>
      <c r="AQ162" s="31" t="s">
        <v>256</v>
      </c>
      <c r="AR162" s="18" t="s">
        <v>28</v>
      </c>
      <c r="AS162" s="5"/>
      <c r="AT162" s="32"/>
    </row>
    <row r="163" spans="1:46" ht="56.25" hidden="1" x14ac:dyDescent="0.3">
      <c r="A163" s="79" t="s">
        <v>203</v>
      </c>
      <c r="B163" s="78" t="s">
        <v>257</v>
      </c>
      <c r="C163" s="78" t="s">
        <v>258</v>
      </c>
      <c r="D163" s="50"/>
      <c r="E163" s="50"/>
      <c r="F163" s="50"/>
      <c r="G163" s="50"/>
      <c r="H163" s="53"/>
      <c r="I163" s="50"/>
      <c r="J163" s="53"/>
      <c r="K163" s="50"/>
      <c r="L163" s="50"/>
      <c r="M163" s="50"/>
      <c r="N163" s="50"/>
      <c r="O163" s="51"/>
      <c r="P163" s="50">
        <f t="shared" si="307"/>
        <v>0</v>
      </c>
      <c r="Q163" s="50"/>
      <c r="R163" s="50"/>
      <c r="S163" s="50"/>
      <c r="T163" s="50"/>
      <c r="U163" s="53"/>
      <c r="V163" s="50"/>
      <c r="W163" s="53"/>
      <c r="X163" s="50"/>
      <c r="Y163" s="50"/>
      <c r="Z163" s="50"/>
      <c r="AA163" s="50"/>
      <c r="AB163" s="51"/>
      <c r="AC163" s="50">
        <f t="shared" si="311"/>
        <v>0</v>
      </c>
      <c r="AD163" s="52"/>
      <c r="AE163" s="50"/>
      <c r="AF163" s="52"/>
      <c r="AG163" s="50"/>
      <c r="AH163" s="54"/>
      <c r="AI163" s="50"/>
      <c r="AJ163" s="54"/>
      <c r="AK163" s="50"/>
      <c r="AL163" s="52"/>
      <c r="AM163" s="50"/>
      <c r="AN163" s="52"/>
      <c r="AO163" s="51"/>
      <c r="AP163" s="52">
        <f t="shared" si="315"/>
        <v>0</v>
      </c>
      <c r="AQ163" s="31" t="s">
        <v>259</v>
      </c>
      <c r="AR163" s="18" t="s">
        <v>28</v>
      </c>
      <c r="AS163" s="5"/>
      <c r="AT163" s="32"/>
    </row>
    <row r="164" spans="1:46" ht="56.25" x14ac:dyDescent="0.3">
      <c r="A164" s="1" t="s">
        <v>197</v>
      </c>
      <c r="B164" s="83" t="s">
        <v>255</v>
      </c>
      <c r="C164" s="83" t="s">
        <v>58</v>
      </c>
      <c r="D164" s="50"/>
      <c r="E164" s="50"/>
      <c r="F164" s="50"/>
      <c r="G164" s="50"/>
      <c r="H164" s="53"/>
      <c r="I164" s="50"/>
      <c r="J164" s="53"/>
      <c r="K164" s="50"/>
      <c r="L164" s="50"/>
      <c r="M164" s="50"/>
      <c r="N164" s="50"/>
      <c r="O164" s="51"/>
      <c r="P164" s="50">
        <f t="shared" si="307"/>
        <v>0</v>
      </c>
      <c r="Q164" s="50"/>
      <c r="R164" s="50"/>
      <c r="S164" s="50"/>
      <c r="T164" s="50"/>
      <c r="U164" s="53"/>
      <c r="V164" s="50"/>
      <c r="W164" s="53"/>
      <c r="X164" s="50"/>
      <c r="Y164" s="50"/>
      <c r="Z164" s="50"/>
      <c r="AA164" s="50"/>
      <c r="AB164" s="51">
        <v>11301.947</v>
      </c>
      <c r="AC164" s="50">
        <f t="shared" si="311"/>
        <v>11301.947</v>
      </c>
      <c r="AD164" s="52"/>
      <c r="AE164" s="50"/>
      <c r="AF164" s="52"/>
      <c r="AG164" s="50"/>
      <c r="AH164" s="54"/>
      <c r="AI164" s="50"/>
      <c r="AJ164" s="54"/>
      <c r="AK164" s="50"/>
      <c r="AL164" s="52"/>
      <c r="AM164" s="50"/>
      <c r="AN164" s="52"/>
      <c r="AO164" s="51"/>
      <c r="AP164" s="52">
        <f t="shared" si="315"/>
        <v>0</v>
      </c>
      <c r="AQ164" s="31" t="s">
        <v>256</v>
      </c>
      <c r="AS164" s="5"/>
    </row>
    <row r="165" spans="1:46" x14ac:dyDescent="0.3">
      <c r="A165" s="1"/>
      <c r="B165" s="83" t="s">
        <v>88</v>
      </c>
      <c r="C165" s="83"/>
      <c r="D165" s="47">
        <f>D169+D170</f>
        <v>142743.1</v>
      </c>
      <c r="E165" s="47">
        <f>E169+E170</f>
        <v>0</v>
      </c>
      <c r="F165" s="47">
        <f t="shared" ref="F165:F215" si="316">D165+E165</f>
        <v>142743.1</v>
      </c>
      <c r="G165" s="47">
        <f>G169+G170</f>
        <v>0</v>
      </c>
      <c r="H165" s="47">
        <f t="shared" si="306"/>
        <v>142743.1</v>
      </c>
      <c r="I165" s="47">
        <f>I169+I170</f>
        <v>0</v>
      </c>
      <c r="J165" s="47">
        <f>H165+I165</f>
        <v>142743.1</v>
      </c>
      <c r="K165" s="47">
        <f>K169+K170</f>
        <v>0</v>
      </c>
      <c r="L165" s="47">
        <f>J165+K165</f>
        <v>142743.1</v>
      </c>
      <c r="M165" s="52">
        <f>M169+M170</f>
        <v>0</v>
      </c>
      <c r="N165" s="47">
        <f>L165+M165</f>
        <v>142743.1</v>
      </c>
      <c r="O165" s="47">
        <f>O169+O170</f>
        <v>0</v>
      </c>
      <c r="P165" s="52">
        <f t="shared" si="307"/>
        <v>142743.1</v>
      </c>
      <c r="Q165" s="47">
        <f t="shared" ref="Q165:AD165" si="317">Q169+Q170</f>
        <v>71197.200000000012</v>
      </c>
      <c r="R165" s="47">
        <f>R169+R170</f>
        <v>0</v>
      </c>
      <c r="S165" s="47">
        <f t="shared" ref="S165:S215" si="318">Q165+R165</f>
        <v>71197.200000000012</v>
      </c>
      <c r="T165" s="47">
        <f>T169+T170</f>
        <v>0</v>
      </c>
      <c r="U165" s="47">
        <f>S165+T165</f>
        <v>71197.200000000012</v>
      </c>
      <c r="V165" s="47">
        <f>V169+V170</f>
        <v>0</v>
      </c>
      <c r="W165" s="47">
        <f t="shared" si="308"/>
        <v>71197.200000000012</v>
      </c>
      <c r="X165" s="47">
        <f>X169+X170</f>
        <v>0</v>
      </c>
      <c r="Y165" s="47">
        <f t="shared" si="309"/>
        <v>71197.200000000012</v>
      </c>
      <c r="Z165" s="52">
        <f>Z169+Z170</f>
        <v>0</v>
      </c>
      <c r="AA165" s="47">
        <f t="shared" si="310"/>
        <v>71197.200000000012</v>
      </c>
      <c r="AB165" s="47">
        <f>AB169+AB170</f>
        <v>0</v>
      </c>
      <c r="AC165" s="52">
        <f t="shared" si="311"/>
        <v>71197.200000000012</v>
      </c>
      <c r="AD165" s="47">
        <f t="shared" si="317"/>
        <v>18552.5</v>
      </c>
      <c r="AE165" s="47">
        <f>AE169+AE170</f>
        <v>0</v>
      </c>
      <c r="AF165" s="47">
        <f t="shared" ref="AF165:AF215" si="319">AD165+AE165</f>
        <v>18552.5</v>
      </c>
      <c r="AG165" s="47">
        <f>AG169+AG170</f>
        <v>0</v>
      </c>
      <c r="AH165" s="47">
        <f>AF165+AG165</f>
        <v>18552.5</v>
      </c>
      <c r="AI165" s="47">
        <f>AI169+AI170</f>
        <v>0</v>
      </c>
      <c r="AJ165" s="47">
        <f t="shared" si="312"/>
        <v>18552.5</v>
      </c>
      <c r="AK165" s="47">
        <f>AK169+AK170</f>
        <v>0</v>
      </c>
      <c r="AL165" s="47">
        <f t="shared" si="313"/>
        <v>18552.5</v>
      </c>
      <c r="AM165" s="52">
        <f>AM169+AM170</f>
        <v>0</v>
      </c>
      <c r="AN165" s="47">
        <f t="shared" si="314"/>
        <v>18552.5</v>
      </c>
      <c r="AO165" s="47">
        <f>AO169+AO170</f>
        <v>0</v>
      </c>
      <c r="AP165" s="52">
        <f t="shared" si="315"/>
        <v>18552.5</v>
      </c>
      <c r="AQ165" s="24"/>
      <c r="AS165" s="5"/>
    </row>
    <row r="166" spans="1:46" x14ac:dyDescent="0.3">
      <c r="A166" s="1"/>
      <c r="B166" s="83" t="s">
        <v>5</v>
      </c>
      <c r="C166" s="83"/>
      <c r="D166" s="47"/>
      <c r="E166" s="47"/>
      <c r="F166" s="47"/>
      <c r="G166" s="47"/>
      <c r="H166" s="47"/>
      <c r="I166" s="47"/>
      <c r="J166" s="47"/>
      <c r="K166" s="47"/>
      <c r="L166" s="47"/>
      <c r="M166" s="52"/>
      <c r="N166" s="47"/>
      <c r="O166" s="47"/>
      <c r="P166" s="52"/>
      <c r="Q166" s="47"/>
      <c r="R166" s="47"/>
      <c r="S166" s="47"/>
      <c r="T166" s="47"/>
      <c r="U166" s="47"/>
      <c r="V166" s="47"/>
      <c r="W166" s="47"/>
      <c r="X166" s="47"/>
      <c r="Y166" s="47"/>
      <c r="Z166" s="52"/>
      <c r="AA166" s="47"/>
      <c r="AB166" s="47"/>
      <c r="AC166" s="52"/>
      <c r="AD166" s="47"/>
      <c r="AE166" s="47"/>
      <c r="AF166" s="47"/>
      <c r="AG166" s="47"/>
      <c r="AH166" s="47"/>
      <c r="AI166" s="47"/>
      <c r="AJ166" s="47"/>
      <c r="AK166" s="47"/>
      <c r="AL166" s="47"/>
      <c r="AM166" s="52"/>
      <c r="AN166" s="47"/>
      <c r="AO166" s="47"/>
      <c r="AP166" s="52"/>
      <c r="AQ166" s="24"/>
      <c r="AS166" s="5"/>
    </row>
    <row r="167" spans="1:46" s="13" customFormat="1" hidden="1" x14ac:dyDescent="0.3">
      <c r="A167" s="10"/>
      <c r="B167" s="11" t="s">
        <v>6</v>
      </c>
      <c r="C167" s="38"/>
      <c r="D167" s="47">
        <f>D171</f>
        <v>37541.5</v>
      </c>
      <c r="E167" s="47">
        <f>E171</f>
        <v>0</v>
      </c>
      <c r="F167" s="47">
        <f t="shared" si="316"/>
        <v>37541.5</v>
      </c>
      <c r="G167" s="47">
        <f>G171</f>
        <v>0</v>
      </c>
      <c r="H167" s="47">
        <f t="shared" ref="H167:H169" si="320">F167+G167</f>
        <v>37541.5</v>
      </c>
      <c r="I167" s="47">
        <f>I171</f>
        <v>0</v>
      </c>
      <c r="J167" s="47">
        <f>H167+I167</f>
        <v>37541.5</v>
      </c>
      <c r="K167" s="47">
        <f>K171</f>
        <v>0</v>
      </c>
      <c r="L167" s="47">
        <f>J167+K167</f>
        <v>37541.5</v>
      </c>
      <c r="M167" s="52">
        <f>M171</f>
        <v>0</v>
      </c>
      <c r="N167" s="47">
        <f>L167+M167</f>
        <v>37541.5</v>
      </c>
      <c r="O167" s="47">
        <f>O171</f>
        <v>0</v>
      </c>
      <c r="P167" s="47">
        <f>N167+O167</f>
        <v>37541.5</v>
      </c>
      <c r="Q167" s="47">
        <f t="shared" ref="Q167:AD167" si="321">Q171</f>
        <v>18724.900000000001</v>
      </c>
      <c r="R167" s="47">
        <f>R171</f>
        <v>0</v>
      </c>
      <c r="S167" s="47">
        <f t="shared" si="318"/>
        <v>18724.900000000001</v>
      </c>
      <c r="T167" s="47">
        <f>T171</f>
        <v>0</v>
      </c>
      <c r="U167" s="47">
        <f>S167+T167</f>
        <v>18724.900000000001</v>
      </c>
      <c r="V167" s="47">
        <f>V171</f>
        <v>0</v>
      </c>
      <c r="W167" s="47">
        <f t="shared" ref="W167:W169" si="322">U167+V167</f>
        <v>18724.900000000001</v>
      </c>
      <c r="X167" s="47">
        <f>X171</f>
        <v>0</v>
      </c>
      <c r="Y167" s="47">
        <f t="shared" ref="Y167:Y169" si="323">W167+X167</f>
        <v>18724.900000000001</v>
      </c>
      <c r="Z167" s="52">
        <f>Z171</f>
        <v>0</v>
      </c>
      <c r="AA167" s="47">
        <f t="shared" ref="AA167:AA169" si="324">Y167+Z167</f>
        <v>18724.900000000001</v>
      </c>
      <c r="AB167" s="47">
        <f>AB171</f>
        <v>0</v>
      </c>
      <c r="AC167" s="47">
        <f t="shared" ref="AC167:AC169" si="325">AA167+AB167</f>
        <v>18724.900000000001</v>
      </c>
      <c r="AD167" s="47">
        <f t="shared" si="321"/>
        <v>4879.3</v>
      </c>
      <c r="AE167" s="47">
        <f>AE171</f>
        <v>0</v>
      </c>
      <c r="AF167" s="47">
        <f t="shared" si="319"/>
        <v>4879.3</v>
      </c>
      <c r="AG167" s="47">
        <f>AG171</f>
        <v>0</v>
      </c>
      <c r="AH167" s="47">
        <f>AF167+AG167</f>
        <v>4879.3</v>
      </c>
      <c r="AI167" s="47">
        <f>AI171</f>
        <v>0</v>
      </c>
      <c r="AJ167" s="47">
        <f t="shared" ref="AJ167:AJ169" si="326">AH167+AI167</f>
        <v>4879.3</v>
      </c>
      <c r="AK167" s="47">
        <f>AK171</f>
        <v>0</v>
      </c>
      <c r="AL167" s="47">
        <f t="shared" ref="AL167:AL169" si="327">AJ167+AK167</f>
        <v>4879.3</v>
      </c>
      <c r="AM167" s="52">
        <f>AM171</f>
        <v>0</v>
      </c>
      <c r="AN167" s="47">
        <f t="shared" ref="AN167:AN169" si="328">AL167+AM167</f>
        <v>4879.3</v>
      </c>
      <c r="AO167" s="47">
        <f>AO171</f>
        <v>0</v>
      </c>
      <c r="AP167" s="47">
        <f t="shared" ref="AP167:AP169" si="329">AN167+AO167</f>
        <v>4879.3</v>
      </c>
      <c r="AQ167" s="26"/>
      <c r="AR167" s="19" t="s">
        <v>28</v>
      </c>
      <c r="AS167" s="12"/>
    </row>
    <row r="168" spans="1:46" x14ac:dyDescent="0.3">
      <c r="A168" s="1"/>
      <c r="B168" s="83" t="s">
        <v>24</v>
      </c>
      <c r="C168" s="83"/>
      <c r="D168" s="47">
        <f>D172</f>
        <v>105201.60000000001</v>
      </c>
      <c r="E168" s="47">
        <f>E172</f>
        <v>0</v>
      </c>
      <c r="F168" s="47">
        <f t="shared" si="316"/>
        <v>105201.60000000001</v>
      </c>
      <c r="G168" s="47">
        <f>G172</f>
        <v>0</v>
      </c>
      <c r="H168" s="47">
        <f t="shared" si="320"/>
        <v>105201.60000000001</v>
      </c>
      <c r="I168" s="47">
        <f>I172</f>
        <v>0</v>
      </c>
      <c r="J168" s="47">
        <f>H168+I168</f>
        <v>105201.60000000001</v>
      </c>
      <c r="K168" s="47">
        <f>K172</f>
        <v>0</v>
      </c>
      <c r="L168" s="47">
        <f>J168+K168</f>
        <v>105201.60000000001</v>
      </c>
      <c r="M168" s="52">
        <f>M172</f>
        <v>0</v>
      </c>
      <c r="N168" s="47">
        <f>L168+M168</f>
        <v>105201.60000000001</v>
      </c>
      <c r="O168" s="47">
        <f>O172</f>
        <v>0</v>
      </c>
      <c r="P168" s="52">
        <f>N168+O168</f>
        <v>105201.60000000001</v>
      </c>
      <c r="Q168" s="47">
        <f t="shared" ref="Q168:AD168" si="330">Q172</f>
        <v>52472.3</v>
      </c>
      <c r="R168" s="47">
        <f>R172</f>
        <v>0</v>
      </c>
      <c r="S168" s="47">
        <f t="shared" si="318"/>
        <v>52472.3</v>
      </c>
      <c r="T168" s="47">
        <f>T172</f>
        <v>0</v>
      </c>
      <c r="U168" s="47">
        <f>S168+T168</f>
        <v>52472.3</v>
      </c>
      <c r="V168" s="47">
        <f>V172</f>
        <v>0</v>
      </c>
      <c r="W168" s="47">
        <f t="shared" si="322"/>
        <v>52472.3</v>
      </c>
      <c r="X168" s="47">
        <f>X172</f>
        <v>0</v>
      </c>
      <c r="Y168" s="47">
        <f t="shared" si="323"/>
        <v>52472.3</v>
      </c>
      <c r="Z168" s="52">
        <f>Z172</f>
        <v>0</v>
      </c>
      <c r="AA168" s="47">
        <f t="shared" si="324"/>
        <v>52472.3</v>
      </c>
      <c r="AB168" s="47">
        <f>AB172</f>
        <v>0</v>
      </c>
      <c r="AC168" s="52">
        <f t="shared" si="325"/>
        <v>52472.3</v>
      </c>
      <c r="AD168" s="47">
        <f t="shared" si="330"/>
        <v>13673.2</v>
      </c>
      <c r="AE168" s="47">
        <f>AE172</f>
        <v>0</v>
      </c>
      <c r="AF168" s="47">
        <f t="shared" si="319"/>
        <v>13673.2</v>
      </c>
      <c r="AG168" s="47">
        <f>AG172</f>
        <v>0</v>
      </c>
      <c r="AH168" s="47">
        <f>AF168+AG168</f>
        <v>13673.2</v>
      </c>
      <c r="AI168" s="47">
        <f>AI172</f>
        <v>0</v>
      </c>
      <c r="AJ168" s="47">
        <f t="shared" si="326"/>
        <v>13673.2</v>
      </c>
      <c r="AK168" s="47">
        <f>AK172</f>
        <v>0</v>
      </c>
      <c r="AL168" s="47">
        <f t="shared" si="327"/>
        <v>13673.2</v>
      </c>
      <c r="AM168" s="52">
        <f>AM172</f>
        <v>0</v>
      </c>
      <c r="AN168" s="47">
        <f t="shared" si="328"/>
        <v>13673.2</v>
      </c>
      <c r="AO168" s="47">
        <f>AO172</f>
        <v>0</v>
      </c>
      <c r="AP168" s="52">
        <f t="shared" si="329"/>
        <v>13673.2</v>
      </c>
      <c r="AQ168" s="24"/>
      <c r="AS168" s="5"/>
    </row>
    <row r="169" spans="1:46" ht="37.5" x14ac:dyDescent="0.3">
      <c r="A169" s="1" t="s">
        <v>198</v>
      </c>
      <c r="B169" s="83" t="s">
        <v>89</v>
      </c>
      <c r="C169" s="84" t="s">
        <v>90</v>
      </c>
      <c r="D169" s="52">
        <f>D171+D172</f>
        <v>142743.1</v>
      </c>
      <c r="E169" s="52">
        <f>E171+E172</f>
        <v>0</v>
      </c>
      <c r="F169" s="52">
        <f t="shared" si="316"/>
        <v>142743.1</v>
      </c>
      <c r="G169" s="52">
        <f>G171+G172</f>
        <v>0</v>
      </c>
      <c r="H169" s="54">
        <f t="shared" si="320"/>
        <v>142743.1</v>
      </c>
      <c r="I169" s="52">
        <f>I171+I172</f>
        <v>0</v>
      </c>
      <c r="J169" s="54">
        <f>H169+I169</f>
        <v>142743.1</v>
      </c>
      <c r="K169" s="52">
        <f>K171+K172</f>
        <v>0</v>
      </c>
      <c r="L169" s="52">
        <f>J169+K169</f>
        <v>142743.1</v>
      </c>
      <c r="M169" s="52">
        <f>M171+M172</f>
        <v>0</v>
      </c>
      <c r="N169" s="52">
        <f>L169+M169</f>
        <v>142743.1</v>
      </c>
      <c r="O169" s="55">
        <f>O171+O172</f>
        <v>0</v>
      </c>
      <c r="P169" s="52">
        <f>N169+O169</f>
        <v>142743.1</v>
      </c>
      <c r="Q169" s="52">
        <f t="shared" ref="Q169:AD169" si="331">Q171+Q172</f>
        <v>71197.200000000012</v>
      </c>
      <c r="R169" s="52">
        <f>R171+R172</f>
        <v>0</v>
      </c>
      <c r="S169" s="52">
        <f t="shared" si="318"/>
        <v>71197.200000000012</v>
      </c>
      <c r="T169" s="52">
        <f>T171+T172</f>
        <v>0</v>
      </c>
      <c r="U169" s="54">
        <f>S169+T169</f>
        <v>71197.200000000012</v>
      </c>
      <c r="V169" s="52">
        <f>V171+V172</f>
        <v>0</v>
      </c>
      <c r="W169" s="54">
        <f t="shared" si="322"/>
        <v>71197.200000000012</v>
      </c>
      <c r="X169" s="52">
        <f>X171+X172</f>
        <v>0</v>
      </c>
      <c r="Y169" s="52">
        <f t="shared" si="323"/>
        <v>71197.200000000012</v>
      </c>
      <c r="Z169" s="52">
        <f>Z171+Z172</f>
        <v>0</v>
      </c>
      <c r="AA169" s="52">
        <f t="shared" si="324"/>
        <v>71197.200000000012</v>
      </c>
      <c r="AB169" s="55">
        <f>AB171+AB172</f>
        <v>0</v>
      </c>
      <c r="AC169" s="52">
        <f t="shared" si="325"/>
        <v>71197.200000000012</v>
      </c>
      <c r="AD169" s="52">
        <f t="shared" si="331"/>
        <v>18552.5</v>
      </c>
      <c r="AE169" s="52">
        <f>AE171+AE172</f>
        <v>0</v>
      </c>
      <c r="AF169" s="52">
        <f t="shared" si="319"/>
        <v>18552.5</v>
      </c>
      <c r="AG169" s="52">
        <f>AG171+AG172</f>
        <v>0</v>
      </c>
      <c r="AH169" s="54">
        <f>AF169+AG169</f>
        <v>18552.5</v>
      </c>
      <c r="AI169" s="52">
        <f>AI171+AI172</f>
        <v>0</v>
      </c>
      <c r="AJ169" s="54">
        <f t="shared" si="326"/>
        <v>18552.5</v>
      </c>
      <c r="AK169" s="52">
        <f>AK171+AK172</f>
        <v>0</v>
      </c>
      <c r="AL169" s="52">
        <f t="shared" si="327"/>
        <v>18552.5</v>
      </c>
      <c r="AM169" s="52">
        <f>AM171+AM172</f>
        <v>0</v>
      </c>
      <c r="AN169" s="52">
        <f t="shared" si="328"/>
        <v>18552.5</v>
      </c>
      <c r="AO169" s="55">
        <f>AO171+AO172</f>
        <v>0</v>
      </c>
      <c r="AP169" s="52">
        <f t="shared" si="329"/>
        <v>18552.5</v>
      </c>
      <c r="AQ169" s="24"/>
      <c r="AS169" s="5"/>
    </row>
    <row r="170" spans="1:46" x14ac:dyDescent="0.3">
      <c r="A170" s="1"/>
      <c r="B170" s="83" t="s">
        <v>5</v>
      </c>
      <c r="C170" s="84"/>
      <c r="D170" s="52"/>
      <c r="E170" s="52"/>
      <c r="F170" s="52"/>
      <c r="G170" s="52"/>
      <c r="H170" s="54"/>
      <c r="I170" s="52"/>
      <c r="J170" s="54"/>
      <c r="K170" s="52"/>
      <c r="L170" s="52"/>
      <c r="M170" s="52"/>
      <c r="N170" s="52"/>
      <c r="O170" s="55"/>
      <c r="P170" s="52"/>
      <c r="Q170" s="52"/>
      <c r="R170" s="52"/>
      <c r="S170" s="52"/>
      <c r="T170" s="52"/>
      <c r="U170" s="54"/>
      <c r="V170" s="52"/>
      <c r="W170" s="54"/>
      <c r="X170" s="52"/>
      <c r="Y170" s="52"/>
      <c r="Z170" s="52"/>
      <c r="AA170" s="52"/>
      <c r="AB170" s="55"/>
      <c r="AC170" s="52"/>
      <c r="AD170" s="52"/>
      <c r="AE170" s="52"/>
      <c r="AF170" s="52"/>
      <c r="AG170" s="52"/>
      <c r="AH170" s="54"/>
      <c r="AI170" s="52"/>
      <c r="AJ170" s="54"/>
      <c r="AK170" s="52"/>
      <c r="AL170" s="52"/>
      <c r="AM170" s="52"/>
      <c r="AN170" s="52"/>
      <c r="AO170" s="55"/>
      <c r="AP170" s="52"/>
      <c r="AQ170" s="24"/>
      <c r="AS170" s="5"/>
    </row>
    <row r="171" spans="1:46" hidden="1" x14ac:dyDescent="0.3">
      <c r="A171" s="1"/>
      <c r="B171" s="30" t="s">
        <v>6</v>
      </c>
      <c r="C171" s="4"/>
      <c r="D171" s="52">
        <v>37541.5</v>
      </c>
      <c r="E171" s="52"/>
      <c r="F171" s="52">
        <f t="shared" si="316"/>
        <v>37541.5</v>
      </c>
      <c r="G171" s="52"/>
      <c r="H171" s="52">
        <f t="shared" ref="H171:H175" si="332">F171+G171</f>
        <v>37541.5</v>
      </c>
      <c r="I171" s="52"/>
      <c r="J171" s="52">
        <f>H171+I171</f>
        <v>37541.5</v>
      </c>
      <c r="K171" s="52"/>
      <c r="L171" s="52">
        <f>J171+K171</f>
        <v>37541.5</v>
      </c>
      <c r="M171" s="52"/>
      <c r="N171" s="52">
        <f>L171+M171</f>
        <v>37541.5</v>
      </c>
      <c r="O171" s="55"/>
      <c r="P171" s="52">
        <f>N171+O171</f>
        <v>37541.5</v>
      </c>
      <c r="Q171" s="52">
        <v>18724.900000000001</v>
      </c>
      <c r="R171" s="52"/>
      <c r="S171" s="52">
        <f t="shared" si="318"/>
        <v>18724.900000000001</v>
      </c>
      <c r="T171" s="52"/>
      <c r="U171" s="52">
        <f>S171+T171</f>
        <v>18724.900000000001</v>
      </c>
      <c r="V171" s="52"/>
      <c r="W171" s="52">
        <f t="shared" ref="W171:W175" si="333">U171+V171</f>
        <v>18724.900000000001</v>
      </c>
      <c r="X171" s="52"/>
      <c r="Y171" s="52">
        <f t="shared" ref="Y171:Y175" si="334">W171+X171</f>
        <v>18724.900000000001</v>
      </c>
      <c r="Z171" s="52"/>
      <c r="AA171" s="52">
        <f t="shared" ref="AA171:AA175" si="335">Y171+Z171</f>
        <v>18724.900000000001</v>
      </c>
      <c r="AB171" s="55"/>
      <c r="AC171" s="52">
        <f t="shared" ref="AC171:AC175" si="336">AA171+AB171</f>
        <v>18724.900000000001</v>
      </c>
      <c r="AD171" s="52">
        <v>4879.3</v>
      </c>
      <c r="AE171" s="52"/>
      <c r="AF171" s="52">
        <f t="shared" si="319"/>
        <v>4879.3</v>
      </c>
      <c r="AG171" s="52"/>
      <c r="AH171" s="52">
        <f>AF171+AG171</f>
        <v>4879.3</v>
      </c>
      <c r="AI171" s="52"/>
      <c r="AJ171" s="52">
        <f t="shared" ref="AJ171:AJ175" si="337">AH171+AI171</f>
        <v>4879.3</v>
      </c>
      <c r="AK171" s="52"/>
      <c r="AL171" s="52">
        <f t="shared" ref="AL171:AL175" si="338">AJ171+AK171</f>
        <v>4879.3</v>
      </c>
      <c r="AM171" s="52"/>
      <c r="AN171" s="52">
        <f t="shared" ref="AN171:AN175" si="339">AL171+AM171</f>
        <v>4879.3</v>
      </c>
      <c r="AO171" s="55"/>
      <c r="AP171" s="52">
        <f t="shared" ref="AP171:AP175" si="340">AN171+AO171</f>
        <v>4879.3</v>
      </c>
      <c r="AQ171" s="24" t="s">
        <v>91</v>
      </c>
      <c r="AR171" s="18" t="s">
        <v>28</v>
      </c>
      <c r="AS171" s="5"/>
    </row>
    <row r="172" spans="1:46" x14ac:dyDescent="0.3">
      <c r="A172" s="1"/>
      <c r="B172" s="83" t="s">
        <v>24</v>
      </c>
      <c r="C172" s="84"/>
      <c r="D172" s="52">
        <v>105201.60000000001</v>
      </c>
      <c r="E172" s="52"/>
      <c r="F172" s="52">
        <f t="shared" si="316"/>
        <v>105201.60000000001</v>
      </c>
      <c r="G172" s="52"/>
      <c r="H172" s="54">
        <f t="shared" si="332"/>
        <v>105201.60000000001</v>
      </c>
      <c r="I172" s="52"/>
      <c r="J172" s="54">
        <f>H172+I172</f>
        <v>105201.60000000001</v>
      </c>
      <c r="K172" s="52"/>
      <c r="L172" s="52">
        <f>J172+K172</f>
        <v>105201.60000000001</v>
      </c>
      <c r="M172" s="52"/>
      <c r="N172" s="52">
        <f>L172+M172</f>
        <v>105201.60000000001</v>
      </c>
      <c r="O172" s="55"/>
      <c r="P172" s="52">
        <f>N172+O172</f>
        <v>105201.60000000001</v>
      </c>
      <c r="Q172" s="52">
        <v>52472.3</v>
      </c>
      <c r="R172" s="52"/>
      <c r="S172" s="52">
        <f t="shared" si="318"/>
        <v>52472.3</v>
      </c>
      <c r="T172" s="52"/>
      <c r="U172" s="54">
        <f>S172+T172</f>
        <v>52472.3</v>
      </c>
      <c r="V172" s="52"/>
      <c r="W172" s="54">
        <f t="shared" si="333"/>
        <v>52472.3</v>
      </c>
      <c r="X172" s="52"/>
      <c r="Y172" s="52">
        <f t="shared" si="334"/>
        <v>52472.3</v>
      </c>
      <c r="Z172" s="52"/>
      <c r="AA172" s="52">
        <f t="shared" si="335"/>
        <v>52472.3</v>
      </c>
      <c r="AB172" s="55"/>
      <c r="AC172" s="52">
        <f t="shared" si="336"/>
        <v>52472.3</v>
      </c>
      <c r="AD172" s="52">
        <v>13673.2</v>
      </c>
      <c r="AE172" s="52"/>
      <c r="AF172" s="52">
        <f t="shared" si="319"/>
        <v>13673.2</v>
      </c>
      <c r="AG172" s="52"/>
      <c r="AH172" s="54">
        <f>AF172+AG172</f>
        <v>13673.2</v>
      </c>
      <c r="AI172" s="52"/>
      <c r="AJ172" s="54">
        <f t="shared" si="337"/>
        <v>13673.2</v>
      </c>
      <c r="AK172" s="52"/>
      <c r="AL172" s="52">
        <f t="shared" si="338"/>
        <v>13673.2</v>
      </c>
      <c r="AM172" s="52"/>
      <c r="AN172" s="52">
        <f t="shared" si="339"/>
        <v>13673.2</v>
      </c>
      <c r="AO172" s="55"/>
      <c r="AP172" s="52">
        <f t="shared" si="340"/>
        <v>13673.2</v>
      </c>
      <c r="AQ172" s="24" t="s">
        <v>91</v>
      </c>
      <c r="AS172" s="5"/>
    </row>
    <row r="173" spans="1:46" x14ac:dyDescent="0.3">
      <c r="A173" s="1"/>
      <c r="B173" s="83" t="s">
        <v>223</v>
      </c>
      <c r="C173" s="84"/>
      <c r="D173" s="47"/>
      <c r="E173" s="47"/>
      <c r="F173" s="47"/>
      <c r="G173" s="47">
        <f>G174</f>
        <v>91891.491999999998</v>
      </c>
      <c r="H173" s="47">
        <f t="shared" si="332"/>
        <v>91891.491999999998</v>
      </c>
      <c r="I173" s="47">
        <f>I174</f>
        <v>-90.495000000000005</v>
      </c>
      <c r="J173" s="47">
        <f>H173+I173</f>
        <v>91800.997000000003</v>
      </c>
      <c r="K173" s="47">
        <f>K174</f>
        <v>0</v>
      </c>
      <c r="L173" s="47">
        <f>J173+K173</f>
        <v>91800.997000000003</v>
      </c>
      <c r="M173" s="52">
        <f>M174</f>
        <v>0</v>
      </c>
      <c r="N173" s="47">
        <f>L173+M173</f>
        <v>91800.997000000003</v>
      </c>
      <c r="O173" s="47">
        <f>O174</f>
        <v>0</v>
      </c>
      <c r="P173" s="52">
        <f>N173+O173</f>
        <v>91800.997000000003</v>
      </c>
      <c r="Q173" s="47"/>
      <c r="R173" s="47"/>
      <c r="S173" s="47"/>
      <c r="T173" s="47">
        <f>T174</f>
        <v>0</v>
      </c>
      <c r="U173" s="47">
        <f>S173+T173</f>
        <v>0</v>
      </c>
      <c r="V173" s="47">
        <f>V174</f>
        <v>0</v>
      </c>
      <c r="W173" s="47">
        <f t="shared" si="333"/>
        <v>0</v>
      </c>
      <c r="X173" s="47">
        <f>X174</f>
        <v>0</v>
      </c>
      <c r="Y173" s="47">
        <f t="shared" si="334"/>
        <v>0</v>
      </c>
      <c r="Z173" s="52">
        <f>Z174</f>
        <v>0</v>
      </c>
      <c r="AA173" s="47">
        <f t="shared" si="335"/>
        <v>0</v>
      </c>
      <c r="AB173" s="47">
        <f>AB174</f>
        <v>0</v>
      </c>
      <c r="AC173" s="52">
        <f t="shared" si="336"/>
        <v>0</v>
      </c>
      <c r="AD173" s="47"/>
      <c r="AE173" s="47"/>
      <c r="AF173" s="47"/>
      <c r="AG173" s="47">
        <f>AG174</f>
        <v>0</v>
      </c>
      <c r="AH173" s="47">
        <f>AF173+AG173</f>
        <v>0</v>
      </c>
      <c r="AI173" s="47">
        <f>AI174</f>
        <v>0</v>
      </c>
      <c r="AJ173" s="47">
        <f t="shared" si="337"/>
        <v>0</v>
      </c>
      <c r="AK173" s="47">
        <f>AK174</f>
        <v>0</v>
      </c>
      <c r="AL173" s="47">
        <f t="shared" si="338"/>
        <v>0</v>
      </c>
      <c r="AM173" s="52">
        <f>AM174</f>
        <v>0</v>
      </c>
      <c r="AN173" s="47">
        <f t="shared" si="339"/>
        <v>0</v>
      </c>
      <c r="AO173" s="47">
        <f>AO174</f>
        <v>0</v>
      </c>
      <c r="AP173" s="52">
        <f t="shared" si="340"/>
        <v>0</v>
      </c>
      <c r="AQ173" s="24"/>
      <c r="AS173" s="5"/>
    </row>
    <row r="174" spans="1:46" ht="56.25" x14ac:dyDescent="0.3">
      <c r="A174" s="1" t="s">
        <v>199</v>
      </c>
      <c r="B174" s="83" t="s">
        <v>242</v>
      </c>
      <c r="C174" s="84" t="s">
        <v>31</v>
      </c>
      <c r="D174" s="52"/>
      <c r="E174" s="52"/>
      <c r="F174" s="52"/>
      <c r="G174" s="52">
        <f>3164.312+88727.18</f>
        <v>91891.491999999998</v>
      </c>
      <c r="H174" s="54">
        <f t="shared" si="332"/>
        <v>91891.491999999998</v>
      </c>
      <c r="I174" s="52">
        <v>-90.495000000000005</v>
      </c>
      <c r="J174" s="54">
        <f>H174+I174</f>
        <v>91800.997000000003</v>
      </c>
      <c r="K174" s="52"/>
      <c r="L174" s="52">
        <f>J174+K174</f>
        <v>91800.997000000003</v>
      </c>
      <c r="M174" s="52"/>
      <c r="N174" s="52">
        <f>L174+M174</f>
        <v>91800.997000000003</v>
      </c>
      <c r="O174" s="55"/>
      <c r="P174" s="52">
        <f>N174+O174</f>
        <v>91800.997000000003</v>
      </c>
      <c r="Q174" s="52"/>
      <c r="R174" s="52"/>
      <c r="S174" s="52"/>
      <c r="T174" s="52"/>
      <c r="U174" s="54">
        <f>S174+T174</f>
        <v>0</v>
      </c>
      <c r="V174" s="52"/>
      <c r="W174" s="54">
        <f t="shared" si="333"/>
        <v>0</v>
      </c>
      <c r="X174" s="52"/>
      <c r="Y174" s="52">
        <f t="shared" si="334"/>
        <v>0</v>
      </c>
      <c r="Z174" s="52"/>
      <c r="AA174" s="52">
        <f t="shared" si="335"/>
        <v>0</v>
      </c>
      <c r="AB174" s="55"/>
      <c r="AC174" s="52">
        <f t="shared" si="336"/>
        <v>0</v>
      </c>
      <c r="AD174" s="52"/>
      <c r="AE174" s="52"/>
      <c r="AF174" s="52"/>
      <c r="AG174" s="52"/>
      <c r="AH174" s="54">
        <f>AF174+AG174</f>
        <v>0</v>
      </c>
      <c r="AI174" s="52"/>
      <c r="AJ174" s="54">
        <f t="shared" si="337"/>
        <v>0</v>
      </c>
      <c r="AK174" s="52"/>
      <c r="AL174" s="52">
        <f t="shared" si="338"/>
        <v>0</v>
      </c>
      <c r="AM174" s="52"/>
      <c r="AN174" s="52">
        <f t="shared" si="339"/>
        <v>0</v>
      </c>
      <c r="AO174" s="55"/>
      <c r="AP174" s="52">
        <f t="shared" si="340"/>
        <v>0</v>
      </c>
      <c r="AQ174" s="31" t="s">
        <v>224</v>
      </c>
      <c r="AS174" s="5"/>
    </row>
    <row r="175" spans="1:46" x14ac:dyDescent="0.3">
      <c r="A175" s="1"/>
      <c r="B175" s="83" t="s">
        <v>7</v>
      </c>
      <c r="C175" s="83"/>
      <c r="D175" s="47">
        <f>D179+D180+D184+D185</f>
        <v>332580.8</v>
      </c>
      <c r="E175" s="47">
        <f>E179+E180+E184+E185</f>
        <v>0</v>
      </c>
      <c r="F175" s="47">
        <f t="shared" si="316"/>
        <v>332580.8</v>
      </c>
      <c r="G175" s="47">
        <f>G179+G180+G184+G185+G186</f>
        <v>106617.02500000001</v>
      </c>
      <c r="H175" s="47">
        <f t="shared" si="332"/>
        <v>439197.82500000001</v>
      </c>
      <c r="I175" s="47">
        <f>I179+I180+I184+I185+I186</f>
        <v>0</v>
      </c>
      <c r="J175" s="47">
        <f>H175+I175</f>
        <v>439197.82500000001</v>
      </c>
      <c r="K175" s="47">
        <f>K179+K180+K184+K185+K186</f>
        <v>0</v>
      </c>
      <c r="L175" s="47">
        <f>J175+K175</f>
        <v>439197.82500000001</v>
      </c>
      <c r="M175" s="52">
        <f>M179+M180+M184+M185+M186</f>
        <v>0</v>
      </c>
      <c r="N175" s="47">
        <f>L175+M175</f>
        <v>439197.82500000001</v>
      </c>
      <c r="O175" s="47">
        <f>O179+O180+O184+O185+O186</f>
        <v>0</v>
      </c>
      <c r="P175" s="52">
        <f>N175+O175</f>
        <v>439197.82500000001</v>
      </c>
      <c r="Q175" s="47">
        <f t="shared" ref="Q175:AD175" si="341">Q179+Q180+Q184+Q185</f>
        <v>133857.79999999999</v>
      </c>
      <c r="R175" s="47">
        <f>R179+R180+R184+R185</f>
        <v>0</v>
      </c>
      <c r="S175" s="47">
        <f t="shared" si="318"/>
        <v>133857.79999999999</v>
      </c>
      <c r="T175" s="47">
        <f>T179+T180+T184+T185+T186</f>
        <v>0</v>
      </c>
      <c r="U175" s="47">
        <f>S175+T175</f>
        <v>133857.79999999999</v>
      </c>
      <c r="V175" s="47">
        <f>V179+V180+V184+V185+V186</f>
        <v>0</v>
      </c>
      <c r="W175" s="47">
        <f t="shared" si="333"/>
        <v>133857.79999999999</v>
      </c>
      <c r="X175" s="47">
        <f>X179+X180+X184+X185+X186</f>
        <v>0</v>
      </c>
      <c r="Y175" s="47">
        <f t="shared" si="334"/>
        <v>133857.79999999999</v>
      </c>
      <c r="Z175" s="52">
        <f>Z179+Z180+Z184+Z185+Z186</f>
        <v>0</v>
      </c>
      <c r="AA175" s="47">
        <f t="shared" si="335"/>
        <v>133857.79999999999</v>
      </c>
      <c r="AB175" s="47">
        <f>AB179+AB180+AB184+AB185+AB186</f>
        <v>0</v>
      </c>
      <c r="AC175" s="52">
        <f t="shared" si="336"/>
        <v>133857.79999999999</v>
      </c>
      <c r="AD175" s="47">
        <f t="shared" si="341"/>
        <v>190073.7</v>
      </c>
      <c r="AE175" s="47">
        <f>AE179+AE180+AE184+AE185</f>
        <v>0</v>
      </c>
      <c r="AF175" s="47">
        <f t="shared" si="319"/>
        <v>190073.7</v>
      </c>
      <c r="AG175" s="47">
        <f>AG179+AG180+AG184+AG185+AG186</f>
        <v>0</v>
      </c>
      <c r="AH175" s="47">
        <f>AF175+AG175</f>
        <v>190073.7</v>
      </c>
      <c r="AI175" s="47">
        <f>AI179+AI180+AI184+AI185+AI186</f>
        <v>0</v>
      </c>
      <c r="AJ175" s="47">
        <f t="shared" si="337"/>
        <v>190073.7</v>
      </c>
      <c r="AK175" s="47">
        <f>AK179+AK180+AK184+AK185+AK186</f>
        <v>0</v>
      </c>
      <c r="AL175" s="47">
        <f t="shared" si="338"/>
        <v>190073.7</v>
      </c>
      <c r="AM175" s="52">
        <f>AM179+AM180+AM184+AM185+AM186</f>
        <v>0</v>
      </c>
      <c r="AN175" s="47">
        <f t="shared" si="339"/>
        <v>190073.7</v>
      </c>
      <c r="AO175" s="47">
        <f>AO179+AO180+AO184+AO185+AO186</f>
        <v>0</v>
      </c>
      <c r="AP175" s="52">
        <f t="shared" si="340"/>
        <v>190073.7</v>
      </c>
      <c r="AQ175" s="24"/>
      <c r="AS175" s="5"/>
    </row>
    <row r="176" spans="1:46" x14ac:dyDescent="0.3">
      <c r="A176" s="1"/>
      <c r="B176" s="83" t="s">
        <v>5</v>
      </c>
      <c r="C176" s="83"/>
      <c r="D176" s="47"/>
      <c r="E176" s="47"/>
      <c r="F176" s="47"/>
      <c r="G176" s="47"/>
      <c r="H176" s="47"/>
      <c r="I176" s="47"/>
      <c r="J176" s="47"/>
      <c r="K176" s="47"/>
      <c r="L176" s="47"/>
      <c r="M176" s="52"/>
      <c r="N176" s="47"/>
      <c r="O176" s="47"/>
      <c r="P176" s="52"/>
      <c r="Q176" s="47"/>
      <c r="R176" s="47"/>
      <c r="S176" s="47"/>
      <c r="T176" s="47"/>
      <c r="U176" s="47"/>
      <c r="V176" s="47"/>
      <c r="W176" s="47"/>
      <c r="X176" s="47"/>
      <c r="Y176" s="47"/>
      <c r="Z176" s="52"/>
      <c r="AA176" s="47"/>
      <c r="AB176" s="47"/>
      <c r="AC176" s="52"/>
      <c r="AD176" s="47"/>
      <c r="AE176" s="47"/>
      <c r="AF176" s="47"/>
      <c r="AG176" s="47"/>
      <c r="AH176" s="47"/>
      <c r="AI176" s="47"/>
      <c r="AJ176" s="47"/>
      <c r="AK176" s="47"/>
      <c r="AL176" s="47"/>
      <c r="AM176" s="52"/>
      <c r="AN176" s="47"/>
      <c r="AO176" s="47"/>
      <c r="AP176" s="52"/>
      <c r="AQ176" s="24"/>
      <c r="AS176" s="5"/>
    </row>
    <row r="177" spans="1:45" s="13" customFormat="1" hidden="1" x14ac:dyDescent="0.3">
      <c r="A177" s="10"/>
      <c r="B177" s="11" t="s">
        <v>6</v>
      </c>
      <c r="C177" s="16"/>
      <c r="D177" s="47">
        <f>D179+D182+D184+D185</f>
        <v>280368.40000000002</v>
      </c>
      <c r="E177" s="47">
        <f>E179+E182+E184+E185</f>
        <v>0</v>
      </c>
      <c r="F177" s="47">
        <f t="shared" si="316"/>
        <v>280368.40000000002</v>
      </c>
      <c r="G177" s="47">
        <f>G179+G182+G184+G185+G186</f>
        <v>106617.02500000001</v>
      </c>
      <c r="H177" s="47">
        <f t="shared" ref="H177:H180" si="342">F177+G177</f>
        <v>386985.42500000005</v>
      </c>
      <c r="I177" s="47">
        <f>I179+I182+I184+I185+I186</f>
        <v>0</v>
      </c>
      <c r="J177" s="47">
        <f>H177+I177</f>
        <v>386985.42500000005</v>
      </c>
      <c r="K177" s="47">
        <f>K179+K182+K184+K185+K186</f>
        <v>0</v>
      </c>
      <c r="L177" s="47">
        <f>J177+K177</f>
        <v>386985.42500000005</v>
      </c>
      <c r="M177" s="52">
        <f>M179+M182+M184+M185+M186</f>
        <v>0</v>
      </c>
      <c r="N177" s="47">
        <f>L177+M177</f>
        <v>386985.42500000005</v>
      </c>
      <c r="O177" s="47">
        <f>O179+O182+O184+O185+O186</f>
        <v>0</v>
      </c>
      <c r="P177" s="47">
        <f>N177+O177</f>
        <v>386985.42500000005</v>
      </c>
      <c r="Q177" s="47">
        <f t="shared" ref="Q177:AD177" si="343">Q179+Q182+Q184+Q185</f>
        <v>133857.79999999999</v>
      </c>
      <c r="R177" s="47">
        <f>R179+R182+R184+R185</f>
        <v>0</v>
      </c>
      <c r="S177" s="47">
        <f t="shared" si="318"/>
        <v>133857.79999999999</v>
      </c>
      <c r="T177" s="47">
        <f>T179+T182+T184+T185</f>
        <v>0</v>
      </c>
      <c r="U177" s="47">
        <f>S177+T177</f>
        <v>133857.79999999999</v>
      </c>
      <c r="V177" s="47">
        <f>V179+V182+V184+V185</f>
        <v>0</v>
      </c>
      <c r="W177" s="47">
        <f t="shared" ref="W177:W180" si="344">U177+V177</f>
        <v>133857.79999999999</v>
      </c>
      <c r="X177" s="47">
        <f>X179+X182+X184+X185+X186</f>
        <v>0</v>
      </c>
      <c r="Y177" s="47">
        <f t="shared" ref="Y177:Y180" si="345">W177+X177</f>
        <v>133857.79999999999</v>
      </c>
      <c r="Z177" s="52">
        <f>Z179+Z182+Z184+Z185+Z186</f>
        <v>0</v>
      </c>
      <c r="AA177" s="47">
        <f t="shared" ref="AA177:AA180" si="346">Y177+Z177</f>
        <v>133857.79999999999</v>
      </c>
      <c r="AB177" s="47">
        <f>AB179+AB182+AB184+AB185+AB186</f>
        <v>0</v>
      </c>
      <c r="AC177" s="47">
        <f t="shared" ref="AC177:AC180" si="347">AA177+AB177</f>
        <v>133857.79999999999</v>
      </c>
      <c r="AD177" s="47">
        <f t="shared" si="343"/>
        <v>190073.7</v>
      </c>
      <c r="AE177" s="47">
        <f>AE179+AE182+AE184+AE185</f>
        <v>0</v>
      </c>
      <c r="AF177" s="47">
        <f t="shared" si="319"/>
        <v>190073.7</v>
      </c>
      <c r="AG177" s="47">
        <f>AG179+AG182+AG184+AG185</f>
        <v>0</v>
      </c>
      <c r="AH177" s="47">
        <f>AF177+AG177</f>
        <v>190073.7</v>
      </c>
      <c r="AI177" s="47">
        <f>AI179+AI182+AI184+AI185</f>
        <v>0</v>
      </c>
      <c r="AJ177" s="47">
        <f t="shared" ref="AJ177:AJ180" si="348">AH177+AI177</f>
        <v>190073.7</v>
      </c>
      <c r="AK177" s="47">
        <f>AK179+AK182+AK184+AK185+AK186</f>
        <v>0</v>
      </c>
      <c r="AL177" s="47">
        <f t="shared" ref="AL177:AL180" si="349">AJ177+AK177</f>
        <v>190073.7</v>
      </c>
      <c r="AM177" s="52">
        <f>AM179+AM182+AM184+AM185+AM186</f>
        <v>0</v>
      </c>
      <c r="AN177" s="47">
        <f t="shared" ref="AN177:AN180" si="350">AL177+AM177</f>
        <v>190073.7</v>
      </c>
      <c r="AO177" s="47">
        <f>AO179+AO182+AO184+AO185+AO186</f>
        <v>0</v>
      </c>
      <c r="AP177" s="47">
        <f t="shared" ref="AP177:AP180" si="351">AN177+AO177</f>
        <v>190073.7</v>
      </c>
      <c r="AQ177" s="26"/>
      <c r="AR177" s="19" t="s">
        <v>28</v>
      </c>
      <c r="AS177" s="12"/>
    </row>
    <row r="178" spans="1:45" x14ac:dyDescent="0.3">
      <c r="A178" s="1"/>
      <c r="B178" s="83" t="s">
        <v>24</v>
      </c>
      <c r="C178" s="83"/>
      <c r="D178" s="47">
        <f>D183</f>
        <v>52212.4</v>
      </c>
      <c r="E178" s="47">
        <f>E183</f>
        <v>0</v>
      </c>
      <c r="F178" s="47">
        <f t="shared" si="316"/>
        <v>52212.4</v>
      </c>
      <c r="G178" s="47">
        <f>G183</f>
        <v>0</v>
      </c>
      <c r="H178" s="47">
        <f t="shared" si="342"/>
        <v>52212.4</v>
      </c>
      <c r="I178" s="47">
        <f>I183</f>
        <v>0</v>
      </c>
      <c r="J178" s="47">
        <f>H178+I178</f>
        <v>52212.4</v>
      </c>
      <c r="K178" s="47">
        <f>K183</f>
        <v>0</v>
      </c>
      <c r="L178" s="47">
        <f>J178+K178</f>
        <v>52212.4</v>
      </c>
      <c r="M178" s="52">
        <f>M183</f>
        <v>0</v>
      </c>
      <c r="N178" s="47">
        <f>L178+M178</f>
        <v>52212.4</v>
      </c>
      <c r="O178" s="47">
        <f>O183</f>
        <v>0</v>
      </c>
      <c r="P178" s="52">
        <f>N178+O178</f>
        <v>52212.4</v>
      </c>
      <c r="Q178" s="47">
        <f t="shared" ref="Q178:AD178" si="352">Q183</f>
        <v>0</v>
      </c>
      <c r="R178" s="47">
        <f>R183</f>
        <v>0</v>
      </c>
      <c r="S178" s="47">
        <f t="shared" si="318"/>
        <v>0</v>
      </c>
      <c r="T178" s="47">
        <f>T183</f>
        <v>0</v>
      </c>
      <c r="U178" s="47">
        <f>S178+T178</f>
        <v>0</v>
      </c>
      <c r="V178" s="47">
        <f>V183</f>
        <v>0</v>
      </c>
      <c r="W178" s="47">
        <f t="shared" si="344"/>
        <v>0</v>
      </c>
      <c r="X178" s="47">
        <f>X183</f>
        <v>0</v>
      </c>
      <c r="Y178" s="47">
        <f t="shared" si="345"/>
        <v>0</v>
      </c>
      <c r="Z178" s="52">
        <f>Z183</f>
        <v>0</v>
      </c>
      <c r="AA178" s="47">
        <f t="shared" si="346"/>
        <v>0</v>
      </c>
      <c r="AB178" s="47">
        <f>AB183</f>
        <v>0</v>
      </c>
      <c r="AC178" s="52">
        <f t="shared" si="347"/>
        <v>0</v>
      </c>
      <c r="AD178" s="47">
        <f t="shared" si="352"/>
        <v>0</v>
      </c>
      <c r="AE178" s="47">
        <f>AE183</f>
        <v>0</v>
      </c>
      <c r="AF178" s="47">
        <f t="shared" si="319"/>
        <v>0</v>
      </c>
      <c r="AG178" s="47">
        <f>AG183</f>
        <v>0</v>
      </c>
      <c r="AH178" s="47">
        <f>AF178+AG178</f>
        <v>0</v>
      </c>
      <c r="AI178" s="47">
        <f>AI183</f>
        <v>0</v>
      </c>
      <c r="AJ178" s="47">
        <f t="shared" si="348"/>
        <v>0</v>
      </c>
      <c r="AK178" s="47">
        <f>AK183</f>
        <v>0</v>
      </c>
      <c r="AL178" s="47">
        <f t="shared" si="349"/>
        <v>0</v>
      </c>
      <c r="AM178" s="52">
        <f>AM183</f>
        <v>0</v>
      </c>
      <c r="AN178" s="47">
        <f t="shared" si="350"/>
        <v>0</v>
      </c>
      <c r="AO178" s="47">
        <f>AO183</f>
        <v>0</v>
      </c>
      <c r="AP178" s="52">
        <f t="shared" si="351"/>
        <v>0</v>
      </c>
      <c r="AQ178" s="24"/>
      <c r="AS178" s="5"/>
    </row>
    <row r="179" spans="1:45" ht="75" x14ac:dyDescent="0.3">
      <c r="A179" s="105" t="s">
        <v>200</v>
      </c>
      <c r="B179" s="102" t="s">
        <v>92</v>
      </c>
      <c r="C179" s="84" t="s">
        <v>25</v>
      </c>
      <c r="D179" s="52">
        <v>55213.3</v>
      </c>
      <c r="E179" s="52">
        <f>-55213.3+37258.9</f>
        <v>-17954.400000000001</v>
      </c>
      <c r="F179" s="52">
        <f t="shared" si="316"/>
        <v>37258.9</v>
      </c>
      <c r="G179" s="52"/>
      <c r="H179" s="54">
        <f t="shared" si="342"/>
        <v>37258.9</v>
      </c>
      <c r="I179" s="52"/>
      <c r="J179" s="54">
        <f>H179+I179</f>
        <v>37258.9</v>
      </c>
      <c r="K179" s="52"/>
      <c r="L179" s="52">
        <f>J179+K179</f>
        <v>37258.9</v>
      </c>
      <c r="M179" s="52"/>
      <c r="N179" s="52">
        <f>L179+M179</f>
        <v>37258.9</v>
      </c>
      <c r="O179" s="55"/>
      <c r="P179" s="52">
        <f>N179+O179</f>
        <v>37258.9</v>
      </c>
      <c r="Q179" s="52">
        <v>0</v>
      </c>
      <c r="R179" s="52"/>
      <c r="S179" s="52">
        <f t="shared" si="318"/>
        <v>0</v>
      </c>
      <c r="T179" s="52"/>
      <c r="U179" s="54">
        <f>S179+T179</f>
        <v>0</v>
      </c>
      <c r="V179" s="52"/>
      <c r="W179" s="54">
        <f t="shared" si="344"/>
        <v>0</v>
      </c>
      <c r="X179" s="52"/>
      <c r="Y179" s="52">
        <f t="shared" si="345"/>
        <v>0</v>
      </c>
      <c r="Z179" s="52"/>
      <c r="AA179" s="52">
        <f t="shared" si="346"/>
        <v>0</v>
      </c>
      <c r="AB179" s="55"/>
      <c r="AC179" s="52">
        <f t="shared" si="347"/>
        <v>0</v>
      </c>
      <c r="AD179" s="52">
        <v>0</v>
      </c>
      <c r="AE179" s="52"/>
      <c r="AF179" s="52">
        <f t="shared" si="319"/>
        <v>0</v>
      </c>
      <c r="AG179" s="52"/>
      <c r="AH179" s="54">
        <f>AF179+AG179</f>
        <v>0</v>
      </c>
      <c r="AI179" s="52"/>
      <c r="AJ179" s="54">
        <f t="shared" si="348"/>
        <v>0</v>
      </c>
      <c r="AK179" s="52"/>
      <c r="AL179" s="52">
        <f t="shared" si="349"/>
        <v>0</v>
      </c>
      <c r="AM179" s="52"/>
      <c r="AN179" s="52">
        <f t="shared" si="350"/>
        <v>0</v>
      </c>
      <c r="AO179" s="55"/>
      <c r="AP179" s="52">
        <f t="shared" si="351"/>
        <v>0</v>
      </c>
      <c r="AQ179" s="24" t="s">
        <v>95</v>
      </c>
      <c r="AS179" s="5"/>
    </row>
    <row r="180" spans="1:45" ht="56.25" x14ac:dyDescent="0.3">
      <c r="A180" s="106"/>
      <c r="B180" s="104"/>
      <c r="C180" s="84" t="s">
        <v>31</v>
      </c>
      <c r="D180" s="52">
        <f>D182+D183</f>
        <v>277367.5</v>
      </c>
      <c r="E180" s="52">
        <f>E182+E183</f>
        <v>17954.400000000001</v>
      </c>
      <c r="F180" s="52">
        <f t="shared" si="316"/>
        <v>295321.90000000002</v>
      </c>
      <c r="G180" s="52">
        <f>G182+G183</f>
        <v>8782.1970000000001</v>
      </c>
      <c r="H180" s="54">
        <f t="shared" si="342"/>
        <v>304104.09700000001</v>
      </c>
      <c r="I180" s="52">
        <f>I182+I183</f>
        <v>0</v>
      </c>
      <c r="J180" s="54">
        <f>H180+I180</f>
        <v>304104.09700000001</v>
      </c>
      <c r="K180" s="52">
        <f>K182+K183</f>
        <v>0</v>
      </c>
      <c r="L180" s="52">
        <f>J180+K180</f>
        <v>304104.09700000001</v>
      </c>
      <c r="M180" s="52">
        <f>M182+M183</f>
        <v>0</v>
      </c>
      <c r="N180" s="52">
        <f>L180+M180</f>
        <v>304104.09700000001</v>
      </c>
      <c r="O180" s="55">
        <f>O182+O183</f>
        <v>0</v>
      </c>
      <c r="P180" s="52">
        <f>N180+O180</f>
        <v>304104.09700000001</v>
      </c>
      <c r="Q180" s="52">
        <f t="shared" ref="Q180:AD180" si="353">Q182+Q183</f>
        <v>0</v>
      </c>
      <c r="R180" s="52">
        <f>R182+R183</f>
        <v>0</v>
      </c>
      <c r="S180" s="52">
        <f t="shared" si="318"/>
        <v>0</v>
      </c>
      <c r="T180" s="52">
        <f>T182+T183</f>
        <v>0</v>
      </c>
      <c r="U180" s="54">
        <f>S180+T180</f>
        <v>0</v>
      </c>
      <c r="V180" s="52">
        <f>V182+V183</f>
        <v>0</v>
      </c>
      <c r="W180" s="54">
        <f t="shared" si="344"/>
        <v>0</v>
      </c>
      <c r="X180" s="52">
        <f>X182+X183</f>
        <v>0</v>
      </c>
      <c r="Y180" s="52">
        <f t="shared" si="345"/>
        <v>0</v>
      </c>
      <c r="Z180" s="52">
        <f>Z182+Z183</f>
        <v>0</v>
      </c>
      <c r="AA180" s="52">
        <f t="shared" si="346"/>
        <v>0</v>
      </c>
      <c r="AB180" s="55">
        <f>AB182+AB183</f>
        <v>0</v>
      </c>
      <c r="AC180" s="52">
        <f t="shared" si="347"/>
        <v>0</v>
      </c>
      <c r="AD180" s="52">
        <f t="shared" si="353"/>
        <v>0</v>
      </c>
      <c r="AE180" s="52">
        <f>AE182+AE183</f>
        <v>0</v>
      </c>
      <c r="AF180" s="52">
        <f t="shared" si="319"/>
        <v>0</v>
      </c>
      <c r="AG180" s="52">
        <f>AG182+AG183</f>
        <v>0</v>
      </c>
      <c r="AH180" s="54">
        <f>AF180+AG180</f>
        <v>0</v>
      </c>
      <c r="AI180" s="52">
        <f>AI182+AI183</f>
        <v>0</v>
      </c>
      <c r="AJ180" s="54">
        <f t="shared" si="348"/>
        <v>0</v>
      </c>
      <c r="AK180" s="52">
        <f>AK182+AK183</f>
        <v>0</v>
      </c>
      <c r="AL180" s="52">
        <f t="shared" si="349"/>
        <v>0</v>
      </c>
      <c r="AM180" s="52">
        <f>AM182+AM183</f>
        <v>0</v>
      </c>
      <c r="AN180" s="52">
        <f t="shared" si="350"/>
        <v>0</v>
      </c>
      <c r="AO180" s="55">
        <f>AO182+AO183</f>
        <v>0</v>
      </c>
      <c r="AP180" s="52">
        <f t="shared" si="351"/>
        <v>0</v>
      </c>
      <c r="AQ180" s="24"/>
      <c r="AS180" s="5"/>
    </row>
    <row r="181" spans="1:45" x14ac:dyDescent="0.3">
      <c r="A181" s="1"/>
      <c r="B181" s="83" t="s">
        <v>5</v>
      </c>
      <c r="C181" s="84"/>
      <c r="D181" s="52"/>
      <c r="E181" s="52"/>
      <c r="F181" s="52"/>
      <c r="G181" s="52"/>
      <c r="H181" s="54"/>
      <c r="I181" s="52"/>
      <c r="J181" s="54"/>
      <c r="K181" s="52"/>
      <c r="L181" s="52"/>
      <c r="M181" s="52"/>
      <c r="N181" s="52"/>
      <c r="O181" s="55"/>
      <c r="P181" s="52"/>
      <c r="Q181" s="52"/>
      <c r="R181" s="52"/>
      <c r="S181" s="52"/>
      <c r="T181" s="52"/>
      <c r="U181" s="54"/>
      <c r="V181" s="52"/>
      <c r="W181" s="54"/>
      <c r="X181" s="52"/>
      <c r="Y181" s="52"/>
      <c r="Z181" s="52"/>
      <c r="AA181" s="52"/>
      <c r="AB181" s="55"/>
      <c r="AC181" s="52"/>
      <c r="AD181" s="52"/>
      <c r="AE181" s="52"/>
      <c r="AF181" s="52"/>
      <c r="AG181" s="52"/>
      <c r="AH181" s="54"/>
      <c r="AI181" s="52"/>
      <c r="AJ181" s="54"/>
      <c r="AK181" s="52"/>
      <c r="AL181" s="52"/>
      <c r="AM181" s="52"/>
      <c r="AN181" s="52"/>
      <c r="AO181" s="55"/>
      <c r="AP181" s="52"/>
      <c r="AQ181" s="24"/>
      <c r="AS181" s="5"/>
    </row>
    <row r="182" spans="1:45" hidden="1" x14ac:dyDescent="0.3">
      <c r="A182" s="1"/>
      <c r="B182" s="30" t="s">
        <v>6</v>
      </c>
      <c r="C182" s="4"/>
      <c r="D182" s="52">
        <v>225155.1</v>
      </c>
      <c r="E182" s="52">
        <v>17954.400000000001</v>
      </c>
      <c r="F182" s="52">
        <f t="shared" si="316"/>
        <v>243109.5</v>
      </c>
      <c r="G182" s="52">
        <v>8782.1970000000001</v>
      </c>
      <c r="H182" s="52">
        <f t="shared" ref="H182:H202" si="354">F182+G182</f>
        <v>251891.69699999999</v>
      </c>
      <c r="I182" s="52"/>
      <c r="J182" s="52">
        <f t="shared" ref="J182:J202" si="355">H182+I182</f>
        <v>251891.69699999999</v>
      </c>
      <c r="K182" s="52"/>
      <c r="L182" s="52">
        <f t="shared" ref="L182:L202" si="356">J182+K182</f>
        <v>251891.69699999999</v>
      </c>
      <c r="M182" s="52"/>
      <c r="N182" s="52">
        <f t="shared" ref="N182:N202" si="357">L182+M182</f>
        <v>251891.69699999999</v>
      </c>
      <c r="O182" s="55"/>
      <c r="P182" s="52">
        <f t="shared" ref="P182:P202" si="358">N182+O182</f>
        <v>251891.69699999999</v>
      </c>
      <c r="Q182" s="52">
        <v>0</v>
      </c>
      <c r="R182" s="52"/>
      <c r="S182" s="52">
        <f t="shared" si="318"/>
        <v>0</v>
      </c>
      <c r="T182" s="52"/>
      <c r="U182" s="52">
        <f t="shared" ref="U182:U202" si="359">S182+T182</f>
        <v>0</v>
      </c>
      <c r="V182" s="52"/>
      <c r="W182" s="52">
        <f t="shared" ref="W182:W202" si="360">U182+V182</f>
        <v>0</v>
      </c>
      <c r="X182" s="52"/>
      <c r="Y182" s="52">
        <f t="shared" ref="Y182:Y202" si="361">W182+X182</f>
        <v>0</v>
      </c>
      <c r="Z182" s="52"/>
      <c r="AA182" s="52">
        <f t="shared" ref="AA182:AA202" si="362">Y182+Z182</f>
        <v>0</v>
      </c>
      <c r="AB182" s="55"/>
      <c r="AC182" s="52">
        <f t="shared" ref="AC182:AC202" si="363">AA182+AB182</f>
        <v>0</v>
      </c>
      <c r="AD182" s="52">
        <v>0</v>
      </c>
      <c r="AE182" s="52"/>
      <c r="AF182" s="52">
        <f t="shared" si="319"/>
        <v>0</v>
      </c>
      <c r="AG182" s="52"/>
      <c r="AH182" s="52">
        <f t="shared" ref="AH182:AH202" si="364">AF182+AG182</f>
        <v>0</v>
      </c>
      <c r="AI182" s="52"/>
      <c r="AJ182" s="52">
        <f t="shared" ref="AJ182:AJ202" si="365">AH182+AI182</f>
        <v>0</v>
      </c>
      <c r="AK182" s="52"/>
      <c r="AL182" s="52">
        <f t="shared" ref="AL182:AL202" si="366">AJ182+AK182</f>
        <v>0</v>
      </c>
      <c r="AM182" s="52"/>
      <c r="AN182" s="52">
        <f t="shared" ref="AN182:AN202" si="367">AL182+AM182</f>
        <v>0</v>
      </c>
      <c r="AO182" s="55"/>
      <c r="AP182" s="52">
        <f t="shared" ref="AP182:AP202" si="368">AN182+AO182</f>
        <v>0</v>
      </c>
      <c r="AQ182" s="24" t="s">
        <v>95</v>
      </c>
      <c r="AR182" s="18" t="s">
        <v>28</v>
      </c>
      <c r="AS182" s="5"/>
    </row>
    <row r="183" spans="1:45" x14ac:dyDescent="0.3">
      <c r="A183" s="72"/>
      <c r="B183" s="83" t="s">
        <v>24</v>
      </c>
      <c r="C183" s="84"/>
      <c r="D183" s="52">
        <v>52212.4</v>
      </c>
      <c r="E183" s="52"/>
      <c r="F183" s="52">
        <f t="shared" si="316"/>
        <v>52212.4</v>
      </c>
      <c r="G183" s="52"/>
      <c r="H183" s="54">
        <f t="shared" si="354"/>
        <v>52212.4</v>
      </c>
      <c r="I183" s="52"/>
      <c r="J183" s="54">
        <f t="shared" si="355"/>
        <v>52212.4</v>
      </c>
      <c r="K183" s="52"/>
      <c r="L183" s="52">
        <f t="shared" si="356"/>
        <v>52212.4</v>
      </c>
      <c r="M183" s="52"/>
      <c r="N183" s="52">
        <f t="shared" si="357"/>
        <v>52212.4</v>
      </c>
      <c r="O183" s="55"/>
      <c r="P183" s="52">
        <f t="shared" si="358"/>
        <v>52212.4</v>
      </c>
      <c r="Q183" s="52">
        <v>0</v>
      </c>
      <c r="R183" s="52"/>
      <c r="S183" s="52">
        <f t="shared" si="318"/>
        <v>0</v>
      </c>
      <c r="T183" s="52"/>
      <c r="U183" s="54">
        <f t="shared" si="359"/>
        <v>0</v>
      </c>
      <c r="V183" s="52"/>
      <c r="W183" s="54">
        <f t="shared" si="360"/>
        <v>0</v>
      </c>
      <c r="X183" s="52"/>
      <c r="Y183" s="52">
        <f t="shared" si="361"/>
        <v>0</v>
      </c>
      <c r="Z183" s="52"/>
      <c r="AA183" s="52">
        <f t="shared" si="362"/>
        <v>0</v>
      </c>
      <c r="AB183" s="55"/>
      <c r="AC183" s="52">
        <f t="shared" si="363"/>
        <v>0</v>
      </c>
      <c r="AD183" s="52">
        <v>0</v>
      </c>
      <c r="AE183" s="52"/>
      <c r="AF183" s="52">
        <f t="shared" si="319"/>
        <v>0</v>
      </c>
      <c r="AG183" s="52"/>
      <c r="AH183" s="54">
        <f t="shared" si="364"/>
        <v>0</v>
      </c>
      <c r="AI183" s="52"/>
      <c r="AJ183" s="54">
        <f t="shared" si="365"/>
        <v>0</v>
      </c>
      <c r="AK183" s="52"/>
      <c r="AL183" s="52">
        <f t="shared" si="366"/>
        <v>0</v>
      </c>
      <c r="AM183" s="52"/>
      <c r="AN183" s="52">
        <f t="shared" si="367"/>
        <v>0</v>
      </c>
      <c r="AO183" s="55"/>
      <c r="AP183" s="52">
        <f t="shared" si="368"/>
        <v>0</v>
      </c>
      <c r="AQ183" s="24" t="s">
        <v>95</v>
      </c>
      <c r="AS183" s="5"/>
    </row>
    <row r="184" spans="1:45" ht="56.25" x14ac:dyDescent="0.3">
      <c r="A184" s="72" t="s">
        <v>201</v>
      </c>
      <c r="B184" s="83" t="s">
        <v>93</v>
      </c>
      <c r="C184" s="84" t="s">
        <v>31</v>
      </c>
      <c r="D184" s="52">
        <v>0</v>
      </c>
      <c r="E184" s="52"/>
      <c r="F184" s="52">
        <f t="shared" si="316"/>
        <v>0</v>
      </c>
      <c r="G184" s="52"/>
      <c r="H184" s="54">
        <f t="shared" si="354"/>
        <v>0</v>
      </c>
      <c r="I184" s="52"/>
      <c r="J184" s="54">
        <f t="shared" si="355"/>
        <v>0</v>
      </c>
      <c r="K184" s="52"/>
      <c r="L184" s="52">
        <f t="shared" si="356"/>
        <v>0</v>
      </c>
      <c r="M184" s="52"/>
      <c r="N184" s="52">
        <f t="shared" si="357"/>
        <v>0</v>
      </c>
      <c r="O184" s="55"/>
      <c r="P184" s="52">
        <f t="shared" si="358"/>
        <v>0</v>
      </c>
      <c r="Q184" s="52">
        <v>34000.1</v>
      </c>
      <c r="R184" s="52"/>
      <c r="S184" s="52">
        <f t="shared" si="318"/>
        <v>34000.1</v>
      </c>
      <c r="T184" s="52"/>
      <c r="U184" s="54">
        <f t="shared" si="359"/>
        <v>34000.1</v>
      </c>
      <c r="V184" s="52"/>
      <c r="W184" s="54">
        <f t="shared" si="360"/>
        <v>34000.1</v>
      </c>
      <c r="X184" s="52"/>
      <c r="Y184" s="52">
        <f t="shared" si="361"/>
        <v>34000.1</v>
      </c>
      <c r="Z184" s="52"/>
      <c r="AA184" s="52">
        <f t="shared" si="362"/>
        <v>34000.1</v>
      </c>
      <c r="AB184" s="55"/>
      <c r="AC184" s="52">
        <f t="shared" si="363"/>
        <v>34000.1</v>
      </c>
      <c r="AD184" s="52">
        <v>190073.7</v>
      </c>
      <c r="AE184" s="52"/>
      <c r="AF184" s="52">
        <f t="shared" si="319"/>
        <v>190073.7</v>
      </c>
      <c r="AG184" s="52"/>
      <c r="AH184" s="54">
        <f t="shared" si="364"/>
        <v>190073.7</v>
      </c>
      <c r="AI184" s="52"/>
      <c r="AJ184" s="54">
        <f t="shared" si="365"/>
        <v>190073.7</v>
      </c>
      <c r="AK184" s="52"/>
      <c r="AL184" s="52">
        <f t="shared" si="366"/>
        <v>190073.7</v>
      </c>
      <c r="AM184" s="52"/>
      <c r="AN184" s="52">
        <f t="shared" si="367"/>
        <v>190073.7</v>
      </c>
      <c r="AO184" s="55"/>
      <c r="AP184" s="52">
        <f t="shared" si="368"/>
        <v>190073.7</v>
      </c>
      <c r="AQ184" s="31" t="s">
        <v>96</v>
      </c>
      <c r="AS184" s="5"/>
    </row>
    <row r="185" spans="1:45" ht="56.25" x14ac:dyDescent="0.3">
      <c r="A185" s="1" t="s">
        <v>202</v>
      </c>
      <c r="B185" s="83" t="s">
        <v>94</v>
      </c>
      <c r="C185" s="84" t="s">
        <v>31</v>
      </c>
      <c r="D185" s="52">
        <v>0</v>
      </c>
      <c r="E185" s="52"/>
      <c r="F185" s="52">
        <f t="shared" si="316"/>
        <v>0</v>
      </c>
      <c r="G185" s="52"/>
      <c r="H185" s="54">
        <f t="shared" si="354"/>
        <v>0</v>
      </c>
      <c r="I185" s="52"/>
      <c r="J185" s="54">
        <f t="shared" si="355"/>
        <v>0</v>
      </c>
      <c r="K185" s="52"/>
      <c r="L185" s="52">
        <f t="shared" si="356"/>
        <v>0</v>
      </c>
      <c r="M185" s="52"/>
      <c r="N185" s="52">
        <f t="shared" si="357"/>
        <v>0</v>
      </c>
      <c r="O185" s="55"/>
      <c r="P185" s="52">
        <f t="shared" si="358"/>
        <v>0</v>
      </c>
      <c r="Q185" s="52">
        <v>99857.7</v>
      </c>
      <c r="R185" s="52"/>
      <c r="S185" s="52">
        <f t="shared" si="318"/>
        <v>99857.7</v>
      </c>
      <c r="T185" s="52"/>
      <c r="U185" s="54">
        <f t="shared" si="359"/>
        <v>99857.7</v>
      </c>
      <c r="V185" s="52"/>
      <c r="W185" s="54">
        <f t="shared" si="360"/>
        <v>99857.7</v>
      </c>
      <c r="X185" s="52"/>
      <c r="Y185" s="52">
        <f t="shared" si="361"/>
        <v>99857.7</v>
      </c>
      <c r="Z185" s="52"/>
      <c r="AA185" s="52">
        <f t="shared" si="362"/>
        <v>99857.7</v>
      </c>
      <c r="AB185" s="55"/>
      <c r="AC185" s="52">
        <f t="shared" si="363"/>
        <v>99857.7</v>
      </c>
      <c r="AD185" s="52">
        <v>0</v>
      </c>
      <c r="AE185" s="52"/>
      <c r="AF185" s="52">
        <f t="shared" si="319"/>
        <v>0</v>
      </c>
      <c r="AG185" s="52"/>
      <c r="AH185" s="54">
        <f t="shared" si="364"/>
        <v>0</v>
      </c>
      <c r="AI185" s="52"/>
      <c r="AJ185" s="54">
        <f t="shared" si="365"/>
        <v>0</v>
      </c>
      <c r="AK185" s="52"/>
      <c r="AL185" s="52">
        <f t="shared" si="366"/>
        <v>0</v>
      </c>
      <c r="AM185" s="52"/>
      <c r="AN185" s="52">
        <f t="shared" si="367"/>
        <v>0</v>
      </c>
      <c r="AO185" s="55"/>
      <c r="AP185" s="52">
        <f t="shared" si="368"/>
        <v>0</v>
      </c>
      <c r="AQ185" s="31" t="s">
        <v>97</v>
      </c>
      <c r="AS185" s="5"/>
    </row>
    <row r="186" spans="1:45" ht="56.25" x14ac:dyDescent="0.3">
      <c r="A186" s="1" t="s">
        <v>203</v>
      </c>
      <c r="B186" s="83" t="s">
        <v>229</v>
      </c>
      <c r="C186" s="84" t="s">
        <v>31</v>
      </c>
      <c r="D186" s="52"/>
      <c r="E186" s="52"/>
      <c r="F186" s="52"/>
      <c r="G186" s="52">
        <f>53907.562+43927.266</f>
        <v>97834.828000000009</v>
      </c>
      <c r="H186" s="54">
        <f t="shared" si="354"/>
        <v>97834.828000000009</v>
      </c>
      <c r="I186" s="52"/>
      <c r="J186" s="54">
        <f t="shared" si="355"/>
        <v>97834.828000000009</v>
      </c>
      <c r="K186" s="52"/>
      <c r="L186" s="52">
        <f t="shared" si="356"/>
        <v>97834.828000000009</v>
      </c>
      <c r="M186" s="52"/>
      <c r="N186" s="52">
        <f t="shared" si="357"/>
        <v>97834.828000000009</v>
      </c>
      <c r="O186" s="55"/>
      <c r="P186" s="52">
        <f t="shared" si="358"/>
        <v>97834.828000000009</v>
      </c>
      <c r="Q186" s="52"/>
      <c r="R186" s="52"/>
      <c r="S186" s="52"/>
      <c r="T186" s="52"/>
      <c r="U186" s="54">
        <f t="shared" si="359"/>
        <v>0</v>
      </c>
      <c r="V186" s="52"/>
      <c r="W186" s="54">
        <f t="shared" si="360"/>
        <v>0</v>
      </c>
      <c r="X186" s="52"/>
      <c r="Y186" s="52">
        <f t="shared" si="361"/>
        <v>0</v>
      </c>
      <c r="Z186" s="52"/>
      <c r="AA186" s="52">
        <f t="shared" si="362"/>
        <v>0</v>
      </c>
      <c r="AB186" s="55"/>
      <c r="AC186" s="52">
        <f t="shared" si="363"/>
        <v>0</v>
      </c>
      <c r="AD186" s="52"/>
      <c r="AE186" s="52"/>
      <c r="AF186" s="52"/>
      <c r="AG186" s="52"/>
      <c r="AH186" s="54">
        <f t="shared" si="364"/>
        <v>0</v>
      </c>
      <c r="AI186" s="52"/>
      <c r="AJ186" s="54">
        <f t="shared" si="365"/>
        <v>0</v>
      </c>
      <c r="AK186" s="52"/>
      <c r="AL186" s="52">
        <f t="shared" si="366"/>
        <v>0</v>
      </c>
      <c r="AM186" s="52"/>
      <c r="AN186" s="52">
        <f t="shared" si="367"/>
        <v>0</v>
      </c>
      <c r="AO186" s="55"/>
      <c r="AP186" s="52">
        <f t="shared" si="368"/>
        <v>0</v>
      </c>
      <c r="AQ186" s="31" t="s">
        <v>230</v>
      </c>
      <c r="AS186" s="5"/>
    </row>
    <row r="187" spans="1:45" x14ac:dyDescent="0.3">
      <c r="A187" s="1"/>
      <c r="B187" s="83" t="s">
        <v>14</v>
      </c>
      <c r="C187" s="83"/>
      <c r="D187" s="47">
        <f>D188+D189+D190+D191+D192+D193+D194+D195+D196+D197</f>
        <v>17423.900000000001</v>
      </c>
      <c r="E187" s="47">
        <f>E188+E189+E190+E191+E192+E193+E194+E195+E196+E197</f>
        <v>0</v>
      </c>
      <c r="F187" s="47">
        <f t="shared" si="316"/>
        <v>17423.900000000001</v>
      </c>
      <c r="G187" s="47">
        <f>G188+G189+G190+G191+G192+G193+G194+G195+G196+G197+G198+G199</f>
        <v>6514.0309999999999</v>
      </c>
      <c r="H187" s="47">
        <f t="shared" si="354"/>
        <v>23937.931</v>
      </c>
      <c r="I187" s="47">
        <f>I188+I189+I190+I191+I192+I193+I194+I195+I196+I197+I198+I199</f>
        <v>0</v>
      </c>
      <c r="J187" s="47">
        <f t="shared" si="355"/>
        <v>23937.931</v>
      </c>
      <c r="K187" s="47">
        <f>K188+K189+K190+K191+K192+K193+K194+K195+K196+K197+K198+K199</f>
        <v>0</v>
      </c>
      <c r="L187" s="47">
        <f t="shared" si="356"/>
        <v>23937.931</v>
      </c>
      <c r="M187" s="52">
        <f>M188+M189+M190+M191+M192+M193+M194+M195+M196+M197+M198+M199</f>
        <v>0</v>
      </c>
      <c r="N187" s="47">
        <f t="shared" si="357"/>
        <v>23937.931</v>
      </c>
      <c r="O187" s="47">
        <f>O188+O189+O190+O191+O192+O193+O194+O195+O196+O197+O198+O199</f>
        <v>-529.92200000000003</v>
      </c>
      <c r="P187" s="52">
        <f t="shared" si="358"/>
        <v>23408.009000000002</v>
      </c>
      <c r="Q187" s="47">
        <f t="shared" ref="Q187:AD187" si="369">Q188+Q189+Q190+Q191+Q192+Q193+Q194+Q195+Q196+Q197</f>
        <v>73471.899999999994</v>
      </c>
      <c r="R187" s="47">
        <f>R188+R189+R190+R191+R192+R193+R194+R195+R196+R197</f>
        <v>0</v>
      </c>
      <c r="S187" s="47">
        <f t="shared" si="318"/>
        <v>73471.899999999994</v>
      </c>
      <c r="T187" s="47">
        <f>T188+T189+T190+T191+T192+T193+T194+T195+T196+T197+T198+T199</f>
        <v>0</v>
      </c>
      <c r="U187" s="47">
        <f t="shared" si="359"/>
        <v>73471.899999999994</v>
      </c>
      <c r="V187" s="47">
        <f>V188+V189+V190+V191+V192+V193+V194+V195+V196+V197+V198+V199</f>
        <v>0</v>
      </c>
      <c r="W187" s="47">
        <f t="shared" si="360"/>
        <v>73471.899999999994</v>
      </c>
      <c r="X187" s="47">
        <f>X188+X189+X190+X191+X192+X193+X194+X195+X196+X197+X198+X199</f>
        <v>0</v>
      </c>
      <c r="Y187" s="47">
        <f t="shared" si="361"/>
        <v>73471.899999999994</v>
      </c>
      <c r="Z187" s="52">
        <f>Z188+Z189+Z190+Z191+Z192+Z193+Z194+Z195+Z196+Z197+Z198+Z199</f>
        <v>0</v>
      </c>
      <c r="AA187" s="47">
        <f t="shared" si="362"/>
        <v>73471.899999999994</v>
      </c>
      <c r="AB187" s="47">
        <f>AB188+AB189+AB190+AB191+AB192+AB193+AB194+AB195+AB196+AB197+AB198+AB199</f>
        <v>0</v>
      </c>
      <c r="AC187" s="52">
        <f t="shared" si="363"/>
        <v>73471.899999999994</v>
      </c>
      <c r="AD187" s="47">
        <f t="shared" si="369"/>
        <v>196753.80000000002</v>
      </c>
      <c r="AE187" s="47">
        <f>AE188+AE189+AE190+AE191+AE192+AE193+AE194+AE195+AE196+AE197</f>
        <v>0</v>
      </c>
      <c r="AF187" s="47">
        <f t="shared" si="319"/>
        <v>196753.80000000002</v>
      </c>
      <c r="AG187" s="47">
        <f>AG188+AG189+AG190+AG191+AG192+AG193+AG194+AG195+AG196+AG197+AG198+AG199</f>
        <v>0</v>
      </c>
      <c r="AH187" s="47">
        <f t="shared" si="364"/>
        <v>196753.80000000002</v>
      </c>
      <c r="AI187" s="47">
        <f>AI188+AI189+AI190+AI191+AI192+AI193+AI194+AI195+AI196+AI197+AI198+AI199</f>
        <v>0</v>
      </c>
      <c r="AJ187" s="47">
        <f t="shared" si="365"/>
        <v>196753.80000000002</v>
      </c>
      <c r="AK187" s="47">
        <f>AK188+AK189+AK190+AK191+AK192+AK193+AK194+AK195+AK196+AK197+AK198+AK199</f>
        <v>0</v>
      </c>
      <c r="AL187" s="47">
        <f t="shared" si="366"/>
        <v>196753.80000000002</v>
      </c>
      <c r="AM187" s="52">
        <f>AM188+AM189+AM190+AM191+AM192+AM193+AM194+AM195+AM196+AM197+AM198+AM199</f>
        <v>0</v>
      </c>
      <c r="AN187" s="47">
        <f t="shared" si="367"/>
        <v>196753.80000000002</v>
      </c>
      <c r="AO187" s="47">
        <f>AO188+AO189+AO190+AO191+AO192+AO193+AO194+AO195+AO196+AO197+AO198+AO199</f>
        <v>0</v>
      </c>
      <c r="AP187" s="52">
        <f t="shared" si="368"/>
        <v>196753.80000000002</v>
      </c>
      <c r="AQ187" s="24"/>
      <c r="AS187" s="5"/>
    </row>
    <row r="188" spans="1:45" ht="56.25" x14ac:dyDescent="0.3">
      <c r="A188" s="1" t="s">
        <v>204</v>
      </c>
      <c r="B188" s="83" t="s">
        <v>98</v>
      </c>
      <c r="C188" s="84" t="s">
        <v>31</v>
      </c>
      <c r="D188" s="52">
        <v>0</v>
      </c>
      <c r="E188" s="52"/>
      <c r="F188" s="52">
        <f t="shared" si="316"/>
        <v>0</v>
      </c>
      <c r="G188" s="52"/>
      <c r="H188" s="54">
        <f t="shared" si="354"/>
        <v>0</v>
      </c>
      <c r="I188" s="52"/>
      <c r="J188" s="54">
        <f t="shared" si="355"/>
        <v>0</v>
      </c>
      <c r="K188" s="52"/>
      <c r="L188" s="52">
        <f t="shared" si="356"/>
        <v>0</v>
      </c>
      <c r="M188" s="52"/>
      <c r="N188" s="52">
        <f t="shared" si="357"/>
        <v>0</v>
      </c>
      <c r="O188" s="55"/>
      <c r="P188" s="52">
        <f t="shared" si="358"/>
        <v>0</v>
      </c>
      <c r="Q188" s="52">
        <v>0</v>
      </c>
      <c r="R188" s="52"/>
      <c r="S188" s="52">
        <f t="shared" si="318"/>
        <v>0</v>
      </c>
      <c r="T188" s="52"/>
      <c r="U188" s="54">
        <f t="shared" si="359"/>
        <v>0</v>
      </c>
      <c r="V188" s="52"/>
      <c r="W188" s="54">
        <f t="shared" si="360"/>
        <v>0</v>
      </c>
      <c r="X188" s="52"/>
      <c r="Y188" s="52">
        <f t="shared" si="361"/>
        <v>0</v>
      </c>
      <c r="Z188" s="52"/>
      <c r="AA188" s="52">
        <f t="shared" si="362"/>
        <v>0</v>
      </c>
      <c r="AB188" s="55"/>
      <c r="AC188" s="52">
        <f t="shared" si="363"/>
        <v>0</v>
      </c>
      <c r="AD188" s="52">
        <v>35549</v>
      </c>
      <c r="AE188" s="52"/>
      <c r="AF188" s="52">
        <f t="shared" si="319"/>
        <v>35549</v>
      </c>
      <c r="AG188" s="52"/>
      <c r="AH188" s="54">
        <f t="shared" si="364"/>
        <v>35549</v>
      </c>
      <c r="AI188" s="52"/>
      <c r="AJ188" s="54">
        <f t="shared" si="365"/>
        <v>35549</v>
      </c>
      <c r="AK188" s="52"/>
      <c r="AL188" s="52">
        <f t="shared" si="366"/>
        <v>35549</v>
      </c>
      <c r="AM188" s="52"/>
      <c r="AN188" s="52">
        <f t="shared" si="367"/>
        <v>35549</v>
      </c>
      <c r="AO188" s="55"/>
      <c r="AP188" s="52">
        <f t="shared" si="368"/>
        <v>35549</v>
      </c>
      <c r="AQ188" s="31" t="s">
        <v>102</v>
      </c>
      <c r="AS188" s="5"/>
    </row>
    <row r="189" spans="1:45" ht="56.25" x14ac:dyDescent="0.3">
      <c r="A189" s="1" t="s">
        <v>205</v>
      </c>
      <c r="B189" s="83" t="s">
        <v>99</v>
      </c>
      <c r="C189" s="84" t="s">
        <v>31</v>
      </c>
      <c r="D189" s="52">
        <v>0</v>
      </c>
      <c r="E189" s="52"/>
      <c r="F189" s="52">
        <f t="shared" si="316"/>
        <v>0</v>
      </c>
      <c r="G189" s="52"/>
      <c r="H189" s="54">
        <f t="shared" si="354"/>
        <v>0</v>
      </c>
      <c r="I189" s="52"/>
      <c r="J189" s="54">
        <f t="shared" si="355"/>
        <v>0</v>
      </c>
      <c r="K189" s="52"/>
      <c r="L189" s="52">
        <f t="shared" si="356"/>
        <v>0</v>
      </c>
      <c r="M189" s="52"/>
      <c r="N189" s="52">
        <f t="shared" si="357"/>
        <v>0</v>
      </c>
      <c r="O189" s="55"/>
      <c r="P189" s="52">
        <f t="shared" si="358"/>
        <v>0</v>
      </c>
      <c r="Q189" s="52">
        <v>57683.9</v>
      </c>
      <c r="R189" s="52"/>
      <c r="S189" s="52">
        <f t="shared" si="318"/>
        <v>57683.9</v>
      </c>
      <c r="T189" s="52"/>
      <c r="U189" s="54">
        <f t="shared" si="359"/>
        <v>57683.9</v>
      </c>
      <c r="V189" s="52"/>
      <c r="W189" s="54">
        <f t="shared" si="360"/>
        <v>57683.9</v>
      </c>
      <c r="X189" s="52"/>
      <c r="Y189" s="52">
        <f t="shared" si="361"/>
        <v>57683.9</v>
      </c>
      <c r="Z189" s="52"/>
      <c r="AA189" s="52">
        <f t="shared" si="362"/>
        <v>57683.9</v>
      </c>
      <c r="AB189" s="55"/>
      <c r="AC189" s="52">
        <f t="shared" si="363"/>
        <v>57683.9</v>
      </c>
      <c r="AD189" s="52">
        <v>151968.9</v>
      </c>
      <c r="AE189" s="52"/>
      <c r="AF189" s="52">
        <f t="shared" si="319"/>
        <v>151968.9</v>
      </c>
      <c r="AG189" s="52"/>
      <c r="AH189" s="54">
        <f t="shared" si="364"/>
        <v>151968.9</v>
      </c>
      <c r="AI189" s="52"/>
      <c r="AJ189" s="54">
        <f t="shared" si="365"/>
        <v>151968.9</v>
      </c>
      <c r="AK189" s="52"/>
      <c r="AL189" s="52">
        <f t="shared" si="366"/>
        <v>151968.9</v>
      </c>
      <c r="AM189" s="52"/>
      <c r="AN189" s="52">
        <f t="shared" si="367"/>
        <v>151968.9</v>
      </c>
      <c r="AO189" s="55"/>
      <c r="AP189" s="52">
        <f t="shared" si="368"/>
        <v>151968.9</v>
      </c>
      <c r="AQ189" s="31" t="s">
        <v>103</v>
      </c>
      <c r="AS189" s="5"/>
    </row>
    <row r="190" spans="1:45" ht="56.25" x14ac:dyDescent="0.3">
      <c r="A190" s="1" t="s">
        <v>206</v>
      </c>
      <c r="B190" s="83" t="s">
        <v>100</v>
      </c>
      <c r="C190" s="84" t="s">
        <v>31</v>
      </c>
      <c r="D190" s="52">
        <v>5597.5</v>
      </c>
      <c r="E190" s="52"/>
      <c r="F190" s="52">
        <f t="shared" si="316"/>
        <v>5597.5</v>
      </c>
      <c r="G190" s="52"/>
      <c r="H190" s="54">
        <f t="shared" si="354"/>
        <v>5597.5</v>
      </c>
      <c r="I190" s="52"/>
      <c r="J190" s="54">
        <f t="shared" si="355"/>
        <v>5597.5</v>
      </c>
      <c r="K190" s="52"/>
      <c r="L190" s="52">
        <f t="shared" si="356"/>
        <v>5597.5</v>
      </c>
      <c r="M190" s="52"/>
      <c r="N190" s="52">
        <f t="shared" si="357"/>
        <v>5597.5</v>
      </c>
      <c r="O190" s="55">
        <v>-491.20499999999998</v>
      </c>
      <c r="P190" s="52">
        <f t="shared" si="358"/>
        <v>5106.2950000000001</v>
      </c>
      <c r="Q190" s="52">
        <v>0</v>
      </c>
      <c r="R190" s="52"/>
      <c r="S190" s="52">
        <f t="shared" si="318"/>
        <v>0</v>
      </c>
      <c r="T190" s="52"/>
      <c r="U190" s="54">
        <f t="shared" si="359"/>
        <v>0</v>
      </c>
      <c r="V190" s="52"/>
      <c r="W190" s="54">
        <f t="shared" si="360"/>
        <v>0</v>
      </c>
      <c r="X190" s="52"/>
      <c r="Y190" s="52">
        <f t="shared" si="361"/>
        <v>0</v>
      </c>
      <c r="Z190" s="52"/>
      <c r="AA190" s="52">
        <f t="shared" si="362"/>
        <v>0</v>
      </c>
      <c r="AB190" s="55"/>
      <c r="AC190" s="52">
        <f t="shared" si="363"/>
        <v>0</v>
      </c>
      <c r="AD190" s="52">
        <v>0</v>
      </c>
      <c r="AE190" s="52"/>
      <c r="AF190" s="52">
        <f t="shared" si="319"/>
        <v>0</v>
      </c>
      <c r="AG190" s="52"/>
      <c r="AH190" s="54">
        <f t="shared" si="364"/>
        <v>0</v>
      </c>
      <c r="AI190" s="52"/>
      <c r="AJ190" s="54">
        <f t="shared" si="365"/>
        <v>0</v>
      </c>
      <c r="AK190" s="52"/>
      <c r="AL190" s="52">
        <f t="shared" si="366"/>
        <v>0</v>
      </c>
      <c r="AM190" s="52"/>
      <c r="AN190" s="52">
        <f t="shared" si="367"/>
        <v>0</v>
      </c>
      <c r="AO190" s="55"/>
      <c r="AP190" s="52">
        <f t="shared" si="368"/>
        <v>0</v>
      </c>
      <c r="AQ190" s="31" t="s">
        <v>104</v>
      </c>
      <c r="AS190" s="5"/>
    </row>
    <row r="191" spans="1:45" ht="56.25" x14ac:dyDescent="0.3">
      <c r="A191" s="1" t="s">
        <v>207</v>
      </c>
      <c r="B191" s="83" t="s">
        <v>101</v>
      </c>
      <c r="C191" s="84" t="s">
        <v>31</v>
      </c>
      <c r="D191" s="52">
        <v>2897.7</v>
      </c>
      <c r="E191" s="52"/>
      <c r="F191" s="52">
        <f t="shared" si="316"/>
        <v>2897.7</v>
      </c>
      <c r="G191" s="52"/>
      <c r="H191" s="54">
        <f t="shared" si="354"/>
        <v>2897.7</v>
      </c>
      <c r="I191" s="52"/>
      <c r="J191" s="54">
        <f t="shared" si="355"/>
        <v>2897.7</v>
      </c>
      <c r="K191" s="52"/>
      <c r="L191" s="52">
        <f t="shared" si="356"/>
        <v>2897.7</v>
      </c>
      <c r="M191" s="52"/>
      <c r="N191" s="52">
        <f t="shared" si="357"/>
        <v>2897.7</v>
      </c>
      <c r="O191" s="55"/>
      <c r="P191" s="52">
        <f t="shared" si="358"/>
        <v>2897.7</v>
      </c>
      <c r="Q191" s="52">
        <v>0</v>
      </c>
      <c r="R191" s="52"/>
      <c r="S191" s="52">
        <f t="shared" si="318"/>
        <v>0</v>
      </c>
      <c r="T191" s="52"/>
      <c r="U191" s="54">
        <f t="shared" si="359"/>
        <v>0</v>
      </c>
      <c r="V191" s="52"/>
      <c r="W191" s="54">
        <f t="shared" si="360"/>
        <v>0</v>
      </c>
      <c r="X191" s="52"/>
      <c r="Y191" s="52">
        <f t="shared" si="361"/>
        <v>0</v>
      </c>
      <c r="Z191" s="52"/>
      <c r="AA191" s="52">
        <f t="shared" si="362"/>
        <v>0</v>
      </c>
      <c r="AB191" s="55"/>
      <c r="AC191" s="52">
        <f t="shared" si="363"/>
        <v>0</v>
      </c>
      <c r="AD191" s="52">
        <v>0</v>
      </c>
      <c r="AE191" s="52"/>
      <c r="AF191" s="52">
        <f t="shared" si="319"/>
        <v>0</v>
      </c>
      <c r="AG191" s="52"/>
      <c r="AH191" s="54">
        <f t="shared" si="364"/>
        <v>0</v>
      </c>
      <c r="AI191" s="52"/>
      <c r="AJ191" s="54">
        <f t="shared" si="365"/>
        <v>0</v>
      </c>
      <c r="AK191" s="52"/>
      <c r="AL191" s="52">
        <f t="shared" si="366"/>
        <v>0</v>
      </c>
      <c r="AM191" s="52"/>
      <c r="AN191" s="52">
        <f t="shared" si="367"/>
        <v>0</v>
      </c>
      <c r="AO191" s="55"/>
      <c r="AP191" s="52">
        <f t="shared" si="368"/>
        <v>0</v>
      </c>
      <c r="AQ191" s="31" t="s">
        <v>105</v>
      </c>
      <c r="AS191" s="5"/>
    </row>
    <row r="192" spans="1:45" ht="56.25" x14ac:dyDescent="0.3">
      <c r="A192" s="1" t="s">
        <v>208</v>
      </c>
      <c r="B192" s="83" t="s">
        <v>112</v>
      </c>
      <c r="C192" s="84" t="s">
        <v>31</v>
      </c>
      <c r="D192" s="52">
        <v>7747.3</v>
      </c>
      <c r="E192" s="52"/>
      <c r="F192" s="52">
        <f t="shared" si="316"/>
        <v>7747.3</v>
      </c>
      <c r="G192" s="52"/>
      <c r="H192" s="54">
        <f t="shared" si="354"/>
        <v>7747.3</v>
      </c>
      <c r="I192" s="52"/>
      <c r="J192" s="54">
        <f t="shared" si="355"/>
        <v>7747.3</v>
      </c>
      <c r="K192" s="52"/>
      <c r="L192" s="52">
        <f t="shared" si="356"/>
        <v>7747.3</v>
      </c>
      <c r="M192" s="52"/>
      <c r="N192" s="52">
        <f t="shared" si="357"/>
        <v>7747.3</v>
      </c>
      <c r="O192" s="55">
        <v>-38.716999999999999</v>
      </c>
      <c r="P192" s="52">
        <f t="shared" si="358"/>
        <v>7708.5830000000005</v>
      </c>
      <c r="Q192" s="52">
        <v>0</v>
      </c>
      <c r="R192" s="52"/>
      <c r="S192" s="52">
        <f t="shared" si="318"/>
        <v>0</v>
      </c>
      <c r="T192" s="52"/>
      <c r="U192" s="54">
        <f t="shared" si="359"/>
        <v>0</v>
      </c>
      <c r="V192" s="52"/>
      <c r="W192" s="54">
        <f t="shared" si="360"/>
        <v>0</v>
      </c>
      <c r="X192" s="52"/>
      <c r="Y192" s="52">
        <f t="shared" si="361"/>
        <v>0</v>
      </c>
      <c r="Z192" s="52"/>
      <c r="AA192" s="52">
        <f t="shared" si="362"/>
        <v>0</v>
      </c>
      <c r="AB192" s="55"/>
      <c r="AC192" s="52">
        <f t="shared" si="363"/>
        <v>0</v>
      </c>
      <c r="AD192" s="52">
        <v>0</v>
      </c>
      <c r="AE192" s="52"/>
      <c r="AF192" s="52">
        <f t="shared" si="319"/>
        <v>0</v>
      </c>
      <c r="AG192" s="52"/>
      <c r="AH192" s="54">
        <f t="shared" si="364"/>
        <v>0</v>
      </c>
      <c r="AI192" s="52"/>
      <c r="AJ192" s="54">
        <f t="shared" si="365"/>
        <v>0</v>
      </c>
      <c r="AK192" s="52"/>
      <c r="AL192" s="52">
        <f t="shared" si="366"/>
        <v>0</v>
      </c>
      <c r="AM192" s="52"/>
      <c r="AN192" s="52">
        <f t="shared" si="367"/>
        <v>0</v>
      </c>
      <c r="AO192" s="55"/>
      <c r="AP192" s="52">
        <f t="shared" si="368"/>
        <v>0</v>
      </c>
      <c r="AQ192" s="31" t="s">
        <v>106</v>
      </c>
      <c r="AS192" s="5"/>
    </row>
    <row r="193" spans="1:45" ht="56.25" x14ac:dyDescent="0.3">
      <c r="A193" s="1" t="s">
        <v>209</v>
      </c>
      <c r="B193" s="83" t="s">
        <v>113</v>
      </c>
      <c r="C193" s="84" t="s">
        <v>31</v>
      </c>
      <c r="D193" s="52">
        <v>574.9</v>
      </c>
      <c r="E193" s="52"/>
      <c r="F193" s="52">
        <f t="shared" si="316"/>
        <v>574.9</v>
      </c>
      <c r="G193" s="52"/>
      <c r="H193" s="54">
        <f t="shared" si="354"/>
        <v>574.9</v>
      </c>
      <c r="I193" s="52"/>
      <c r="J193" s="54">
        <f t="shared" si="355"/>
        <v>574.9</v>
      </c>
      <c r="K193" s="52"/>
      <c r="L193" s="52">
        <f t="shared" si="356"/>
        <v>574.9</v>
      </c>
      <c r="M193" s="52"/>
      <c r="N193" s="52">
        <f t="shared" si="357"/>
        <v>574.9</v>
      </c>
      <c r="O193" s="55"/>
      <c r="P193" s="52">
        <f t="shared" si="358"/>
        <v>574.9</v>
      </c>
      <c r="Q193" s="52">
        <v>7574</v>
      </c>
      <c r="R193" s="52"/>
      <c r="S193" s="52">
        <f t="shared" si="318"/>
        <v>7574</v>
      </c>
      <c r="T193" s="52"/>
      <c r="U193" s="54">
        <f t="shared" si="359"/>
        <v>7574</v>
      </c>
      <c r="V193" s="52"/>
      <c r="W193" s="54">
        <f t="shared" si="360"/>
        <v>7574</v>
      </c>
      <c r="X193" s="52"/>
      <c r="Y193" s="52">
        <f t="shared" si="361"/>
        <v>7574</v>
      </c>
      <c r="Z193" s="52"/>
      <c r="AA193" s="52">
        <f t="shared" si="362"/>
        <v>7574</v>
      </c>
      <c r="AB193" s="55"/>
      <c r="AC193" s="52">
        <f t="shared" si="363"/>
        <v>7574</v>
      </c>
      <c r="AD193" s="52">
        <v>0</v>
      </c>
      <c r="AE193" s="52"/>
      <c r="AF193" s="52">
        <f t="shared" si="319"/>
        <v>0</v>
      </c>
      <c r="AG193" s="52"/>
      <c r="AH193" s="54">
        <f t="shared" si="364"/>
        <v>0</v>
      </c>
      <c r="AI193" s="52"/>
      <c r="AJ193" s="54">
        <f t="shared" si="365"/>
        <v>0</v>
      </c>
      <c r="AK193" s="52"/>
      <c r="AL193" s="52">
        <f t="shared" si="366"/>
        <v>0</v>
      </c>
      <c r="AM193" s="52"/>
      <c r="AN193" s="52">
        <f t="shared" si="367"/>
        <v>0</v>
      </c>
      <c r="AO193" s="55"/>
      <c r="AP193" s="52">
        <f t="shared" si="368"/>
        <v>0</v>
      </c>
      <c r="AQ193" s="31" t="s">
        <v>107</v>
      </c>
      <c r="AS193" s="5"/>
    </row>
    <row r="194" spans="1:45" ht="56.25" x14ac:dyDescent="0.3">
      <c r="A194" s="1" t="s">
        <v>210</v>
      </c>
      <c r="B194" s="83" t="s">
        <v>114</v>
      </c>
      <c r="C194" s="84" t="s">
        <v>31</v>
      </c>
      <c r="D194" s="52">
        <v>0</v>
      </c>
      <c r="E194" s="52"/>
      <c r="F194" s="52">
        <f t="shared" si="316"/>
        <v>0</v>
      </c>
      <c r="G194" s="52"/>
      <c r="H194" s="54">
        <f t="shared" si="354"/>
        <v>0</v>
      </c>
      <c r="I194" s="52"/>
      <c r="J194" s="54">
        <f t="shared" si="355"/>
        <v>0</v>
      </c>
      <c r="K194" s="52"/>
      <c r="L194" s="52">
        <f t="shared" si="356"/>
        <v>0</v>
      </c>
      <c r="M194" s="52"/>
      <c r="N194" s="52">
        <f t="shared" si="357"/>
        <v>0</v>
      </c>
      <c r="O194" s="55"/>
      <c r="P194" s="52">
        <f t="shared" si="358"/>
        <v>0</v>
      </c>
      <c r="Q194" s="52">
        <v>640.5</v>
      </c>
      <c r="R194" s="52"/>
      <c r="S194" s="52">
        <f t="shared" si="318"/>
        <v>640.5</v>
      </c>
      <c r="T194" s="52"/>
      <c r="U194" s="54">
        <f t="shared" si="359"/>
        <v>640.5</v>
      </c>
      <c r="V194" s="52"/>
      <c r="W194" s="54">
        <f t="shared" si="360"/>
        <v>640.5</v>
      </c>
      <c r="X194" s="52"/>
      <c r="Y194" s="52">
        <f t="shared" si="361"/>
        <v>640.5</v>
      </c>
      <c r="Z194" s="52"/>
      <c r="AA194" s="52">
        <f t="shared" si="362"/>
        <v>640.5</v>
      </c>
      <c r="AB194" s="55"/>
      <c r="AC194" s="52">
        <f t="shared" si="363"/>
        <v>640.5</v>
      </c>
      <c r="AD194" s="52">
        <v>7899.7</v>
      </c>
      <c r="AE194" s="52"/>
      <c r="AF194" s="52">
        <f t="shared" si="319"/>
        <v>7899.7</v>
      </c>
      <c r="AG194" s="52"/>
      <c r="AH194" s="54">
        <f t="shared" si="364"/>
        <v>7899.7</v>
      </c>
      <c r="AI194" s="52"/>
      <c r="AJ194" s="54">
        <f t="shared" si="365"/>
        <v>7899.7</v>
      </c>
      <c r="AK194" s="52"/>
      <c r="AL194" s="52">
        <f t="shared" si="366"/>
        <v>7899.7</v>
      </c>
      <c r="AM194" s="52"/>
      <c r="AN194" s="52">
        <f t="shared" si="367"/>
        <v>7899.7</v>
      </c>
      <c r="AO194" s="55"/>
      <c r="AP194" s="52">
        <f t="shared" si="368"/>
        <v>7899.7</v>
      </c>
      <c r="AQ194" s="31" t="s">
        <v>108</v>
      </c>
      <c r="AS194" s="5"/>
    </row>
    <row r="195" spans="1:45" ht="56.25" x14ac:dyDescent="0.3">
      <c r="A195" s="1" t="s">
        <v>219</v>
      </c>
      <c r="B195" s="83" t="s">
        <v>115</v>
      </c>
      <c r="C195" s="84" t="s">
        <v>31</v>
      </c>
      <c r="D195" s="52">
        <v>606.5</v>
      </c>
      <c r="E195" s="52"/>
      <c r="F195" s="52">
        <f t="shared" si="316"/>
        <v>606.5</v>
      </c>
      <c r="G195" s="52"/>
      <c r="H195" s="54">
        <f t="shared" si="354"/>
        <v>606.5</v>
      </c>
      <c r="I195" s="52"/>
      <c r="J195" s="54">
        <f t="shared" si="355"/>
        <v>606.5</v>
      </c>
      <c r="K195" s="52"/>
      <c r="L195" s="52">
        <f t="shared" si="356"/>
        <v>606.5</v>
      </c>
      <c r="M195" s="52"/>
      <c r="N195" s="52">
        <f t="shared" si="357"/>
        <v>606.5</v>
      </c>
      <c r="O195" s="55"/>
      <c r="P195" s="52">
        <f t="shared" si="358"/>
        <v>606.5</v>
      </c>
      <c r="Q195" s="52">
        <v>7573.5</v>
      </c>
      <c r="R195" s="52"/>
      <c r="S195" s="52">
        <f t="shared" si="318"/>
        <v>7573.5</v>
      </c>
      <c r="T195" s="52"/>
      <c r="U195" s="54">
        <f t="shared" si="359"/>
        <v>7573.5</v>
      </c>
      <c r="V195" s="52"/>
      <c r="W195" s="54">
        <f t="shared" si="360"/>
        <v>7573.5</v>
      </c>
      <c r="X195" s="52"/>
      <c r="Y195" s="52">
        <f t="shared" si="361"/>
        <v>7573.5</v>
      </c>
      <c r="Z195" s="52"/>
      <c r="AA195" s="52">
        <f t="shared" si="362"/>
        <v>7573.5</v>
      </c>
      <c r="AB195" s="55"/>
      <c r="AC195" s="52">
        <f t="shared" si="363"/>
        <v>7573.5</v>
      </c>
      <c r="AD195" s="52">
        <v>0</v>
      </c>
      <c r="AE195" s="52"/>
      <c r="AF195" s="52">
        <f t="shared" si="319"/>
        <v>0</v>
      </c>
      <c r="AG195" s="52"/>
      <c r="AH195" s="54">
        <f t="shared" si="364"/>
        <v>0</v>
      </c>
      <c r="AI195" s="52"/>
      <c r="AJ195" s="54">
        <f t="shared" si="365"/>
        <v>0</v>
      </c>
      <c r="AK195" s="52"/>
      <c r="AL195" s="52">
        <f t="shared" si="366"/>
        <v>0</v>
      </c>
      <c r="AM195" s="52"/>
      <c r="AN195" s="52">
        <f t="shared" si="367"/>
        <v>0</v>
      </c>
      <c r="AO195" s="55"/>
      <c r="AP195" s="52">
        <f t="shared" si="368"/>
        <v>0</v>
      </c>
      <c r="AQ195" s="31" t="s">
        <v>109</v>
      </c>
      <c r="AS195" s="5"/>
    </row>
    <row r="196" spans="1:45" ht="56.25" x14ac:dyDescent="0.3">
      <c r="A196" s="1" t="s">
        <v>231</v>
      </c>
      <c r="B196" s="83" t="s">
        <v>116</v>
      </c>
      <c r="C196" s="84" t="s">
        <v>31</v>
      </c>
      <c r="D196" s="52">
        <v>0</v>
      </c>
      <c r="E196" s="52"/>
      <c r="F196" s="52">
        <f t="shared" si="316"/>
        <v>0</v>
      </c>
      <c r="G196" s="52"/>
      <c r="H196" s="54">
        <f t="shared" si="354"/>
        <v>0</v>
      </c>
      <c r="I196" s="52"/>
      <c r="J196" s="54">
        <f t="shared" si="355"/>
        <v>0</v>
      </c>
      <c r="K196" s="52"/>
      <c r="L196" s="52">
        <f t="shared" si="356"/>
        <v>0</v>
      </c>
      <c r="M196" s="52"/>
      <c r="N196" s="52">
        <f t="shared" si="357"/>
        <v>0</v>
      </c>
      <c r="O196" s="55"/>
      <c r="P196" s="52">
        <f t="shared" si="358"/>
        <v>0</v>
      </c>
      <c r="Q196" s="52">
        <v>0</v>
      </c>
      <c r="R196" s="52"/>
      <c r="S196" s="52">
        <f t="shared" si="318"/>
        <v>0</v>
      </c>
      <c r="T196" s="52"/>
      <c r="U196" s="54">
        <f t="shared" si="359"/>
        <v>0</v>
      </c>
      <c r="V196" s="52"/>
      <c r="W196" s="54">
        <f t="shared" si="360"/>
        <v>0</v>
      </c>
      <c r="X196" s="52"/>
      <c r="Y196" s="52">
        <f t="shared" si="361"/>
        <v>0</v>
      </c>
      <c r="Z196" s="52"/>
      <c r="AA196" s="52">
        <f t="shared" si="362"/>
        <v>0</v>
      </c>
      <c r="AB196" s="55"/>
      <c r="AC196" s="52">
        <f t="shared" si="363"/>
        <v>0</v>
      </c>
      <c r="AD196" s="52">
        <v>668.1</v>
      </c>
      <c r="AE196" s="52"/>
      <c r="AF196" s="52">
        <f t="shared" si="319"/>
        <v>668.1</v>
      </c>
      <c r="AG196" s="52"/>
      <c r="AH196" s="54">
        <f t="shared" si="364"/>
        <v>668.1</v>
      </c>
      <c r="AI196" s="52"/>
      <c r="AJ196" s="54">
        <f t="shared" si="365"/>
        <v>668.1</v>
      </c>
      <c r="AK196" s="52"/>
      <c r="AL196" s="52">
        <f t="shared" si="366"/>
        <v>668.1</v>
      </c>
      <c r="AM196" s="52"/>
      <c r="AN196" s="52">
        <f t="shared" si="367"/>
        <v>668.1</v>
      </c>
      <c r="AO196" s="55"/>
      <c r="AP196" s="52">
        <f t="shared" si="368"/>
        <v>668.1</v>
      </c>
      <c r="AQ196" s="31" t="s">
        <v>110</v>
      </c>
      <c r="AS196" s="5"/>
    </row>
    <row r="197" spans="1:45" ht="56.25" x14ac:dyDescent="0.3">
      <c r="A197" s="1" t="s">
        <v>232</v>
      </c>
      <c r="B197" s="83" t="s">
        <v>117</v>
      </c>
      <c r="C197" s="84" t="s">
        <v>31</v>
      </c>
      <c r="D197" s="52">
        <v>0</v>
      </c>
      <c r="E197" s="52"/>
      <c r="F197" s="52">
        <f t="shared" si="316"/>
        <v>0</v>
      </c>
      <c r="G197" s="52"/>
      <c r="H197" s="54">
        <f t="shared" si="354"/>
        <v>0</v>
      </c>
      <c r="I197" s="52"/>
      <c r="J197" s="54">
        <f t="shared" si="355"/>
        <v>0</v>
      </c>
      <c r="K197" s="52"/>
      <c r="L197" s="52">
        <f t="shared" si="356"/>
        <v>0</v>
      </c>
      <c r="M197" s="52"/>
      <c r="N197" s="52">
        <f t="shared" si="357"/>
        <v>0</v>
      </c>
      <c r="O197" s="55"/>
      <c r="P197" s="52">
        <f t="shared" si="358"/>
        <v>0</v>
      </c>
      <c r="Q197" s="52">
        <v>0</v>
      </c>
      <c r="R197" s="52"/>
      <c r="S197" s="52">
        <f t="shared" si="318"/>
        <v>0</v>
      </c>
      <c r="T197" s="52"/>
      <c r="U197" s="54">
        <f t="shared" si="359"/>
        <v>0</v>
      </c>
      <c r="V197" s="52"/>
      <c r="W197" s="54">
        <f t="shared" si="360"/>
        <v>0</v>
      </c>
      <c r="X197" s="52"/>
      <c r="Y197" s="52">
        <f t="shared" si="361"/>
        <v>0</v>
      </c>
      <c r="Z197" s="52"/>
      <c r="AA197" s="52">
        <f t="shared" si="362"/>
        <v>0</v>
      </c>
      <c r="AB197" s="55"/>
      <c r="AC197" s="52">
        <f t="shared" si="363"/>
        <v>0</v>
      </c>
      <c r="AD197" s="52">
        <v>668.1</v>
      </c>
      <c r="AE197" s="52"/>
      <c r="AF197" s="52">
        <f t="shared" si="319"/>
        <v>668.1</v>
      </c>
      <c r="AG197" s="52"/>
      <c r="AH197" s="54">
        <f t="shared" si="364"/>
        <v>668.1</v>
      </c>
      <c r="AI197" s="52"/>
      <c r="AJ197" s="54">
        <f t="shared" si="365"/>
        <v>668.1</v>
      </c>
      <c r="AK197" s="52"/>
      <c r="AL197" s="52">
        <f t="shared" si="366"/>
        <v>668.1</v>
      </c>
      <c r="AM197" s="52"/>
      <c r="AN197" s="52">
        <f t="shared" si="367"/>
        <v>668.1</v>
      </c>
      <c r="AO197" s="55"/>
      <c r="AP197" s="52">
        <f t="shared" si="368"/>
        <v>668.1</v>
      </c>
      <c r="AQ197" s="31" t="s">
        <v>111</v>
      </c>
      <c r="AS197" s="5"/>
    </row>
    <row r="198" spans="1:45" ht="56.25" x14ac:dyDescent="0.3">
      <c r="A198" s="1" t="s">
        <v>233</v>
      </c>
      <c r="B198" s="83" t="s">
        <v>226</v>
      </c>
      <c r="C198" s="84" t="s">
        <v>31</v>
      </c>
      <c r="D198" s="52"/>
      <c r="E198" s="52"/>
      <c r="F198" s="52"/>
      <c r="G198" s="52">
        <v>6493.0309999999999</v>
      </c>
      <c r="H198" s="54">
        <f t="shared" si="354"/>
        <v>6493.0309999999999</v>
      </c>
      <c r="I198" s="52"/>
      <c r="J198" s="54">
        <f t="shared" si="355"/>
        <v>6493.0309999999999</v>
      </c>
      <c r="K198" s="52"/>
      <c r="L198" s="52">
        <f t="shared" si="356"/>
        <v>6493.0309999999999</v>
      </c>
      <c r="M198" s="52"/>
      <c r="N198" s="52">
        <f t="shared" si="357"/>
        <v>6493.0309999999999</v>
      </c>
      <c r="O198" s="55"/>
      <c r="P198" s="52">
        <f t="shared" si="358"/>
        <v>6493.0309999999999</v>
      </c>
      <c r="Q198" s="52"/>
      <c r="R198" s="52"/>
      <c r="S198" s="52"/>
      <c r="T198" s="52"/>
      <c r="U198" s="54">
        <f t="shared" si="359"/>
        <v>0</v>
      </c>
      <c r="V198" s="52"/>
      <c r="W198" s="54">
        <f t="shared" si="360"/>
        <v>0</v>
      </c>
      <c r="X198" s="52"/>
      <c r="Y198" s="52">
        <f t="shared" si="361"/>
        <v>0</v>
      </c>
      <c r="Z198" s="52"/>
      <c r="AA198" s="52">
        <f t="shared" si="362"/>
        <v>0</v>
      </c>
      <c r="AB198" s="55"/>
      <c r="AC198" s="52">
        <f t="shared" si="363"/>
        <v>0</v>
      </c>
      <c r="AD198" s="52"/>
      <c r="AE198" s="52"/>
      <c r="AF198" s="52"/>
      <c r="AG198" s="52"/>
      <c r="AH198" s="54">
        <f t="shared" si="364"/>
        <v>0</v>
      </c>
      <c r="AI198" s="52"/>
      <c r="AJ198" s="54">
        <f t="shared" si="365"/>
        <v>0</v>
      </c>
      <c r="AK198" s="52"/>
      <c r="AL198" s="52">
        <f t="shared" si="366"/>
        <v>0</v>
      </c>
      <c r="AM198" s="52"/>
      <c r="AN198" s="52">
        <f t="shared" si="367"/>
        <v>0</v>
      </c>
      <c r="AO198" s="55"/>
      <c r="AP198" s="52">
        <f t="shared" si="368"/>
        <v>0</v>
      </c>
      <c r="AQ198" s="31" t="s">
        <v>228</v>
      </c>
      <c r="AS198" s="5"/>
    </row>
    <row r="199" spans="1:45" ht="56.25" x14ac:dyDescent="0.3">
      <c r="A199" s="1" t="s">
        <v>234</v>
      </c>
      <c r="B199" s="83" t="s">
        <v>225</v>
      </c>
      <c r="C199" s="84" t="s">
        <v>31</v>
      </c>
      <c r="D199" s="52"/>
      <c r="E199" s="52"/>
      <c r="F199" s="52"/>
      <c r="G199" s="52">
        <v>21</v>
      </c>
      <c r="H199" s="54">
        <f t="shared" si="354"/>
        <v>21</v>
      </c>
      <c r="I199" s="52"/>
      <c r="J199" s="54">
        <f t="shared" si="355"/>
        <v>21</v>
      </c>
      <c r="K199" s="52"/>
      <c r="L199" s="52">
        <f t="shared" si="356"/>
        <v>21</v>
      </c>
      <c r="M199" s="52"/>
      <c r="N199" s="52">
        <f t="shared" si="357"/>
        <v>21</v>
      </c>
      <c r="O199" s="55"/>
      <c r="P199" s="52">
        <f t="shared" si="358"/>
        <v>21</v>
      </c>
      <c r="Q199" s="52"/>
      <c r="R199" s="52"/>
      <c r="S199" s="52"/>
      <c r="T199" s="52"/>
      <c r="U199" s="54">
        <f t="shared" si="359"/>
        <v>0</v>
      </c>
      <c r="V199" s="52"/>
      <c r="W199" s="54">
        <f t="shared" si="360"/>
        <v>0</v>
      </c>
      <c r="X199" s="52"/>
      <c r="Y199" s="52">
        <f t="shared" si="361"/>
        <v>0</v>
      </c>
      <c r="Z199" s="52"/>
      <c r="AA199" s="52">
        <f t="shared" si="362"/>
        <v>0</v>
      </c>
      <c r="AB199" s="55"/>
      <c r="AC199" s="52">
        <f t="shared" si="363"/>
        <v>0</v>
      </c>
      <c r="AD199" s="52"/>
      <c r="AE199" s="52"/>
      <c r="AF199" s="52"/>
      <c r="AG199" s="52"/>
      <c r="AH199" s="54">
        <f t="shared" si="364"/>
        <v>0</v>
      </c>
      <c r="AI199" s="52"/>
      <c r="AJ199" s="54">
        <f t="shared" si="365"/>
        <v>0</v>
      </c>
      <c r="AK199" s="52"/>
      <c r="AL199" s="52">
        <f t="shared" si="366"/>
        <v>0</v>
      </c>
      <c r="AM199" s="52"/>
      <c r="AN199" s="52">
        <f t="shared" si="367"/>
        <v>0</v>
      </c>
      <c r="AO199" s="55"/>
      <c r="AP199" s="52">
        <f t="shared" si="368"/>
        <v>0</v>
      </c>
      <c r="AQ199" s="31" t="s">
        <v>227</v>
      </c>
      <c r="AS199" s="5"/>
    </row>
    <row r="200" spans="1:45" x14ac:dyDescent="0.3">
      <c r="A200" s="1"/>
      <c r="B200" s="83" t="s">
        <v>221</v>
      </c>
      <c r="C200" s="84"/>
      <c r="D200" s="47"/>
      <c r="E200" s="47"/>
      <c r="F200" s="47"/>
      <c r="G200" s="47">
        <f>G201</f>
        <v>550</v>
      </c>
      <c r="H200" s="47">
        <f t="shared" si="354"/>
        <v>550</v>
      </c>
      <c r="I200" s="47">
        <f>I201</f>
        <v>0</v>
      </c>
      <c r="J200" s="47">
        <f t="shared" si="355"/>
        <v>550</v>
      </c>
      <c r="K200" s="47">
        <f>K201</f>
        <v>0</v>
      </c>
      <c r="L200" s="47">
        <f t="shared" si="356"/>
        <v>550</v>
      </c>
      <c r="M200" s="52">
        <f>M201</f>
        <v>0</v>
      </c>
      <c r="N200" s="47">
        <f t="shared" si="357"/>
        <v>550</v>
      </c>
      <c r="O200" s="47">
        <f>O201</f>
        <v>0</v>
      </c>
      <c r="P200" s="52">
        <f t="shared" si="358"/>
        <v>550</v>
      </c>
      <c r="Q200" s="47"/>
      <c r="R200" s="47"/>
      <c r="S200" s="47"/>
      <c r="T200" s="47">
        <f>T201</f>
        <v>0</v>
      </c>
      <c r="U200" s="47">
        <f t="shared" si="359"/>
        <v>0</v>
      </c>
      <c r="V200" s="47">
        <f>V201</f>
        <v>0</v>
      </c>
      <c r="W200" s="47">
        <f t="shared" si="360"/>
        <v>0</v>
      </c>
      <c r="X200" s="47">
        <f>X201</f>
        <v>0</v>
      </c>
      <c r="Y200" s="47">
        <f t="shared" si="361"/>
        <v>0</v>
      </c>
      <c r="Z200" s="52">
        <f>Z201</f>
        <v>0</v>
      </c>
      <c r="AA200" s="47">
        <f t="shared" si="362"/>
        <v>0</v>
      </c>
      <c r="AB200" s="47">
        <f>AB201</f>
        <v>0</v>
      </c>
      <c r="AC200" s="52">
        <f t="shared" si="363"/>
        <v>0</v>
      </c>
      <c r="AD200" s="47"/>
      <c r="AE200" s="47"/>
      <c r="AF200" s="47"/>
      <c r="AG200" s="47">
        <f>AG201</f>
        <v>0</v>
      </c>
      <c r="AH200" s="47">
        <f t="shared" si="364"/>
        <v>0</v>
      </c>
      <c r="AI200" s="47">
        <f>AI201</f>
        <v>0</v>
      </c>
      <c r="AJ200" s="47">
        <f t="shared" si="365"/>
        <v>0</v>
      </c>
      <c r="AK200" s="47">
        <f>AK201</f>
        <v>0</v>
      </c>
      <c r="AL200" s="47">
        <f t="shared" si="366"/>
        <v>0</v>
      </c>
      <c r="AM200" s="52">
        <f>AM201</f>
        <v>0</v>
      </c>
      <c r="AN200" s="47">
        <f t="shared" si="367"/>
        <v>0</v>
      </c>
      <c r="AO200" s="47">
        <f>AO201</f>
        <v>0</v>
      </c>
      <c r="AP200" s="52">
        <f t="shared" si="368"/>
        <v>0</v>
      </c>
      <c r="AQ200" s="31"/>
      <c r="AS200" s="5"/>
    </row>
    <row r="201" spans="1:45" ht="56.25" x14ac:dyDescent="0.3">
      <c r="A201" s="1" t="s">
        <v>262</v>
      </c>
      <c r="B201" s="83" t="s">
        <v>220</v>
      </c>
      <c r="C201" s="84" t="s">
        <v>31</v>
      </c>
      <c r="D201" s="52"/>
      <c r="E201" s="52"/>
      <c r="F201" s="52"/>
      <c r="G201" s="52">
        <v>550</v>
      </c>
      <c r="H201" s="54">
        <f t="shared" si="354"/>
        <v>550</v>
      </c>
      <c r="I201" s="52"/>
      <c r="J201" s="54">
        <f t="shared" si="355"/>
        <v>550</v>
      </c>
      <c r="K201" s="52"/>
      <c r="L201" s="52">
        <f t="shared" si="356"/>
        <v>550</v>
      </c>
      <c r="M201" s="52"/>
      <c r="N201" s="52">
        <f t="shared" si="357"/>
        <v>550</v>
      </c>
      <c r="O201" s="55"/>
      <c r="P201" s="52">
        <f t="shared" si="358"/>
        <v>550</v>
      </c>
      <c r="Q201" s="52"/>
      <c r="R201" s="52"/>
      <c r="S201" s="52"/>
      <c r="T201" s="52"/>
      <c r="U201" s="54">
        <f t="shared" si="359"/>
        <v>0</v>
      </c>
      <c r="V201" s="52"/>
      <c r="W201" s="54">
        <f t="shared" si="360"/>
        <v>0</v>
      </c>
      <c r="X201" s="52"/>
      <c r="Y201" s="52">
        <f t="shared" si="361"/>
        <v>0</v>
      </c>
      <c r="Z201" s="52"/>
      <c r="AA201" s="52">
        <f t="shared" si="362"/>
        <v>0</v>
      </c>
      <c r="AB201" s="55"/>
      <c r="AC201" s="52">
        <f t="shared" si="363"/>
        <v>0</v>
      </c>
      <c r="AD201" s="52"/>
      <c r="AE201" s="52"/>
      <c r="AF201" s="52"/>
      <c r="AG201" s="52"/>
      <c r="AH201" s="54">
        <f t="shared" si="364"/>
        <v>0</v>
      </c>
      <c r="AI201" s="52"/>
      <c r="AJ201" s="54">
        <f t="shared" si="365"/>
        <v>0</v>
      </c>
      <c r="AK201" s="52"/>
      <c r="AL201" s="52">
        <f t="shared" si="366"/>
        <v>0</v>
      </c>
      <c r="AM201" s="52"/>
      <c r="AN201" s="52">
        <f t="shared" si="367"/>
        <v>0</v>
      </c>
      <c r="AO201" s="55"/>
      <c r="AP201" s="52">
        <f t="shared" si="368"/>
        <v>0</v>
      </c>
      <c r="AQ201" s="31" t="s">
        <v>222</v>
      </c>
      <c r="AS201" s="5"/>
    </row>
    <row r="202" spans="1:45" x14ac:dyDescent="0.3">
      <c r="A202" s="80"/>
      <c r="B202" s="98" t="s">
        <v>8</v>
      </c>
      <c r="C202" s="98"/>
      <c r="D202" s="47">
        <f>D15+D62+D107+D112+D165+D175+D187</f>
        <v>6800503.4999999981</v>
      </c>
      <c r="E202" s="47">
        <f>E15+E62+E107+E112+E165+E175+E187</f>
        <v>48868.25299999999</v>
      </c>
      <c r="F202" s="47">
        <f t="shared" si="316"/>
        <v>6849371.7529999977</v>
      </c>
      <c r="G202" s="47">
        <f>G15+G62+G107+G112+G165+G175+G187+G200+G173</f>
        <v>515914.25800000003</v>
      </c>
      <c r="H202" s="47">
        <f t="shared" si="354"/>
        <v>7365286.0109999981</v>
      </c>
      <c r="I202" s="47">
        <f>I15+I62+I107+I112+I165+I175+I187+I200+I173</f>
        <v>2922.7530000000002</v>
      </c>
      <c r="J202" s="47">
        <f t="shared" si="355"/>
        <v>7368208.7639999976</v>
      </c>
      <c r="K202" s="47">
        <f>K15+K62+K107+K112+K165+K175+K187+K200+K173</f>
        <v>124060.12599999999</v>
      </c>
      <c r="L202" s="47">
        <f t="shared" si="356"/>
        <v>7492268.8899999978</v>
      </c>
      <c r="M202" s="52">
        <f>M15+M62+M107+M112+M165+M175+M187+M200+M173</f>
        <v>6186.5230000000001</v>
      </c>
      <c r="N202" s="47">
        <f t="shared" si="357"/>
        <v>7498455.4129999978</v>
      </c>
      <c r="O202" s="47">
        <f>O15+O62+O107+O112+O165+O175+O187+O200+O173</f>
        <v>-19314.320000000014</v>
      </c>
      <c r="P202" s="52">
        <f t="shared" si="358"/>
        <v>7479141.0929999975</v>
      </c>
      <c r="Q202" s="47">
        <f>Q15+Q62+Q107+Q112+Q165+Q175+Q187</f>
        <v>4356218.1000000006</v>
      </c>
      <c r="R202" s="47">
        <f>R15+R62+R107+R112+R165+R175+R187</f>
        <v>-17553.7</v>
      </c>
      <c r="S202" s="47">
        <f t="shared" si="318"/>
        <v>4338664.4000000004</v>
      </c>
      <c r="T202" s="47">
        <f>T15+T62+T107+T112+T165+T175+T187+T200+T173</f>
        <v>261748.13200000001</v>
      </c>
      <c r="U202" s="47">
        <f t="shared" si="359"/>
        <v>4600412.5320000006</v>
      </c>
      <c r="V202" s="47">
        <f>V15+V62+V107+V112+V165+V175+V187+V200+V173</f>
        <v>-71.385000000000005</v>
      </c>
      <c r="W202" s="47">
        <f t="shared" si="360"/>
        <v>4600341.1470000008</v>
      </c>
      <c r="X202" s="47">
        <f>X15+X62+X107+X112+X165+X175+X187+X200+X173</f>
        <v>-80676.462</v>
      </c>
      <c r="Y202" s="47">
        <f t="shared" si="361"/>
        <v>4519664.6850000005</v>
      </c>
      <c r="Z202" s="52">
        <f>Z15+Z62+Z107+Z112+Z165+Z175+Z187+Z200+Z173</f>
        <v>0</v>
      </c>
      <c r="AA202" s="47">
        <f t="shared" si="362"/>
        <v>4519664.6850000005</v>
      </c>
      <c r="AB202" s="47">
        <f>AB15+AB62+AB107+AB112+AB165+AB175+AB187+AB200+AB173</f>
        <v>-141754.59600000002</v>
      </c>
      <c r="AC202" s="52">
        <f t="shared" si="363"/>
        <v>4377910.0890000006</v>
      </c>
      <c r="AD202" s="47">
        <f>AD15+AD62+AD107+AD112+AD165+AD175+AD187</f>
        <v>4082734.5000000009</v>
      </c>
      <c r="AE202" s="47">
        <f>AE15+AE62+AE107+AE112+AE165+AE175+AE187</f>
        <v>0</v>
      </c>
      <c r="AF202" s="47">
        <f t="shared" si="319"/>
        <v>4082734.5000000009</v>
      </c>
      <c r="AG202" s="47">
        <f>AG15+AG62+AG107+AG112+AG165+AG175+AG187+AG200+AG173</f>
        <v>0.10000000000218279</v>
      </c>
      <c r="AH202" s="47">
        <f t="shared" si="364"/>
        <v>4082734.600000001</v>
      </c>
      <c r="AI202" s="47">
        <f>AI15+AI62+AI107+AI112+AI165+AI175+AI187+AI200+AI173</f>
        <v>0</v>
      </c>
      <c r="AJ202" s="47">
        <f t="shared" si="365"/>
        <v>4082734.600000001</v>
      </c>
      <c r="AK202" s="47">
        <f>AK15+AK62+AK107+AK112+AK165+AK175+AK187+AK200+AK173</f>
        <v>0</v>
      </c>
      <c r="AL202" s="47">
        <f t="shared" si="366"/>
        <v>4082734.600000001</v>
      </c>
      <c r="AM202" s="52">
        <f>AM15+AM62+AM107+AM112+AM165+AM175+AM187+AM200+AM173</f>
        <v>0</v>
      </c>
      <c r="AN202" s="47">
        <f t="shared" si="367"/>
        <v>4082734.600000001</v>
      </c>
      <c r="AO202" s="47">
        <f>AO15+AO62+AO107+AO112+AO165+AO175+AO187+AO200+AO173</f>
        <v>-1068335.4999999998</v>
      </c>
      <c r="AP202" s="52">
        <f t="shared" si="368"/>
        <v>3014399.1000000015</v>
      </c>
      <c r="AQ202" s="24"/>
      <c r="AS202" s="5"/>
    </row>
    <row r="203" spans="1:45" x14ac:dyDescent="0.3">
      <c r="A203" s="80"/>
      <c r="B203" s="93" t="s">
        <v>9</v>
      </c>
      <c r="C203" s="101"/>
      <c r="D203" s="52"/>
      <c r="E203" s="52"/>
      <c r="F203" s="52"/>
      <c r="G203" s="52"/>
      <c r="H203" s="54"/>
      <c r="I203" s="52"/>
      <c r="J203" s="54"/>
      <c r="K203" s="52"/>
      <c r="L203" s="52"/>
      <c r="M203" s="52"/>
      <c r="N203" s="52"/>
      <c r="O203" s="55"/>
      <c r="P203" s="52"/>
      <c r="Q203" s="52"/>
      <c r="R203" s="52"/>
      <c r="S203" s="52"/>
      <c r="T203" s="52"/>
      <c r="U203" s="54"/>
      <c r="V203" s="52"/>
      <c r="W203" s="54"/>
      <c r="X203" s="52"/>
      <c r="Y203" s="52"/>
      <c r="Z203" s="52"/>
      <c r="AA203" s="52"/>
      <c r="AB203" s="55"/>
      <c r="AC203" s="52"/>
      <c r="AD203" s="52"/>
      <c r="AE203" s="52"/>
      <c r="AF203" s="52"/>
      <c r="AG203" s="52"/>
      <c r="AH203" s="54"/>
      <c r="AI203" s="52"/>
      <c r="AJ203" s="54"/>
      <c r="AK203" s="52"/>
      <c r="AL203" s="52"/>
      <c r="AM203" s="52"/>
      <c r="AN203" s="52"/>
      <c r="AO203" s="55"/>
      <c r="AP203" s="52"/>
      <c r="AQ203" s="24"/>
      <c r="AS203" s="5"/>
    </row>
    <row r="204" spans="1:45" x14ac:dyDescent="0.3">
      <c r="A204" s="80"/>
      <c r="B204" s="93" t="s">
        <v>16</v>
      </c>
      <c r="C204" s="101"/>
      <c r="D204" s="52">
        <f>D115</f>
        <v>159974.70000000001</v>
      </c>
      <c r="E204" s="52">
        <f>E115</f>
        <v>0</v>
      </c>
      <c r="F204" s="52">
        <f t="shared" si="316"/>
        <v>159974.70000000001</v>
      </c>
      <c r="G204" s="52">
        <f>G115</f>
        <v>0</v>
      </c>
      <c r="H204" s="54">
        <f>F204+G204</f>
        <v>159974.70000000001</v>
      </c>
      <c r="I204" s="52">
        <f>I115</f>
        <v>0</v>
      </c>
      <c r="J204" s="54">
        <f>H204+I204</f>
        <v>159974.70000000001</v>
      </c>
      <c r="K204" s="52">
        <f>K115</f>
        <v>0</v>
      </c>
      <c r="L204" s="52">
        <f>J204+K204</f>
        <v>159974.70000000001</v>
      </c>
      <c r="M204" s="52">
        <f>M115</f>
        <v>0</v>
      </c>
      <c r="N204" s="52">
        <f>L204+M204</f>
        <v>159974.70000000001</v>
      </c>
      <c r="O204" s="55">
        <f>O115</f>
        <v>-109646.3</v>
      </c>
      <c r="P204" s="52">
        <f>N204+O204</f>
        <v>50328.400000000009</v>
      </c>
      <c r="Q204" s="52">
        <f>Q115</f>
        <v>275936.80000000005</v>
      </c>
      <c r="R204" s="52">
        <f>R115</f>
        <v>0</v>
      </c>
      <c r="S204" s="52">
        <f t="shared" si="318"/>
        <v>275936.80000000005</v>
      </c>
      <c r="T204" s="52">
        <f>T115</f>
        <v>0</v>
      </c>
      <c r="U204" s="54">
        <f>S204+T204</f>
        <v>275936.80000000005</v>
      </c>
      <c r="V204" s="52">
        <f>V115</f>
        <v>0</v>
      </c>
      <c r="W204" s="54">
        <f t="shared" ref="W204:W207" si="370">U204+V204</f>
        <v>275936.80000000005</v>
      </c>
      <c r="X204" s="52">
        <f>X115</f>
        <v>0</v>
      </c>
      <c r="Y204" s="52">
        <f t="shared" ref="Y204:Y207" si="371">W204+X204</f>
        <v>275936.80000000005</v>
      </c>
      <c r="Z204" s="52">
        <f>Z115</f>
        <v>0</v>
      </c>
      <c r="AA204" s="52">
        <f t="shared" ref="AA204:AA207" si="372">Y204+Z204</f>
        <v>275936.80000000005</v>
      </c>
      <c r="AB204" s="55">
        <f>AB115</f>
        <v>-258734.5</v>
      </c>
      <c r="AC204" s="52">
        <f t="shared" ref="AC204:AC207" si="373">AA204+AB204</f>
        <v>17202.300000000047</v>
      </c>
      <c r="AD204" s="52">
        <f>AD115</f>
        <v>1125000.0000000002</v>
      </c>
      <c r="AE204" s="52">
        <f>AE115</f>
        <v>0</v>
      </c>
      <c r="AF204" s="52">
        <f t="shared" si="319"/>
        <v>1125000.0000000002</v>
      </c>
      <c r="AG204" s="52">
        <f>AG115</f>
        <v>0</v>
      </c>
      <c r="AH204" s="54">
        <f>AF204+AG204</f>
        <v>1125000.0000000002</v>
      </c>
      <c r="AI204" s="52">
        <f>AI115</f>
        <v>0</v>
      </c>
      <c r="AJ204" s="54">
        <f t="shared" ref="AJ204:AJ207" si="374">AH204+AI204</f>
        <v>1125000.0000000002</v>
      </c>
      <c r="AK204" s="52">
        <f>AK115</f>
        <v>0</v>
      </c>
      <c r="AL204" s="52">
        <f t="shared" ref="AL204:AL207" si="375">AJ204+AK204</f>
        <v>1125000.0000000002</v>
      </c>
      <c r="AM204" s="52">
        <f>AM115</f>
        <v>0</v>
      </c>
      <c r="AN204" s="52">
        <f t="shared" ref="AN204:AN207" si="376">AL204+AM204</f>
        <v>1125000.0000000002</v>
      </c>
      <c r="AO204" s="55">
        <f>AO115</f>
        <v>-1079896.8999999999</v>
      </c>
      <c r="AP204" s="52">
        <f t="shared" ref="AP204:AP207" si="377">AN204+AO204</f>
        <v>45103.100000000326</v>
      </c>
      <c r="AQ204" s="24"/>
      <c r="AS204" s="5"/>
    </row>
    <row r="205" spans="1:45" x14ac:dyDescent="0.3">
      <c r="A205" s="80"/>
      <c r="B205" s="93" t="s">
        <v>11</v>
      </c>
      <c r="C205" s="94"/>
      <c r="D205" s="52">
        <f>D18+D65+D178+D168</f>
        <v>517536.80000000005</v>
      </c>
      <c r="E205" s="52">
        <f>E18+E65+E178+E168</f>
        <v>0</v>
      </c>
      <c r="F205" s="52">
        <f t="shared" si="316"/>
        <v>517536.80000000005</v>
      </c>
      <c r="G205" s="52">
        <f>G18+G65+G178+G168</f>
        <v>-1892.7999999999993</v>
      </c>
      <c r="H205" s="54">
        <f t="shared" ref="H205:H207" si="378">F205+G205</f>
        <v>515644.00000000006</v>
      </c>
      <c r="I205" s="52">
        <f>I18+I65+I178+I168</f>
        <v>0</v>
      </c>
      <c r="J205" s="54">
        <f>H205+I205</f>
        <v>515644.00000000006</v>
      </c>
      <c r="K205" s="52">
        <f>K18+K65+K178+K168</f>
        <v>0</v>
      </c>
      <c r="L205" s="52">
        <f>J205+K205</f>
        <v>515644.00000000006</v>
      </c>
      <c r="M205" s="52">
        <f>M18+M65+M178+M168</f>
        <v>0</v>
      </c>
      <c r="N205" s="52">
        <f>L205+M205</f>
        <v>515644.00000000006</v>
      </c>
      <c r="O205" s="55">
        <f>O18+O65+O178+O168</f>
        <v>4065.4</v>
      </c>
      <c r="P205" s="52">
        <f>N205+O205</f>
        <v>519709.40000000008</v>
      </c>
      <c r="Q205" s="52">
        <f>Q18+Q65+Q178+Q168</f>
        <v>848323.4</v>
      </c>
      <c r="R205" s="52">
        <f>R18+R65+R178+R168</f>
        <v>0</v>
      </c>
      <c r="S205" s="52">
        <f t="shared" si="318"/>
        <v>848323.4</v>
      </c>
      <c r="T205" s="52">
        <f>T18+T65+T178+T168</f>
        <v>97911.8</v>
      </c>
      <c r="U205" s="54">
        <f>S205+T205</f>
        <v>946235.20000000007</v>
      </c>
      <c r="V205" s="52">
        <f>V18+V65+V178+V168</f>
        <v>0</v>
      </c>
      <c r="W205" s="54">
        <f t="shared" si="370"/>
        <v>946235.20000000007</v>
      </c>
      <c r="X205" s="52">
        <f>X18+X65+X178+X168</f>
        <v>0</v>
      </c>
      <c r="Y205" s="52">
        <f t="shared" si="371"/>
        <v>946235.20000000007</v>
      </c>
      <c r="Z205" s="52">
        <f>Z18+Z65+Z178+Z168</f>
        <v>0</v>
      </c>
      <c r="AA205" s="52">
        <f t="shared" si="372"/>
        <v>946235.20000000007</v>
      </c>
      <c r="AB205" s="55">
        <f>AB18+AB65+AB178+AB168</f>
        <v>26346.6</v>
      </c>
      <c r="AC205" s="52">
        <f t="shared" si="373"/>
        <v>972581.8</v>
      </c>
      <c r="AD205" s="52">
        <f>AD18+AD65+AD178+AD168</f>
        <v>392443.10000000003</v>
      </c>
      <c r="AE205" s="52">
        <f>AE18+AE65+AE178+AE168</f>
        <v>0</v>
      </c>
      <c r="AF205" s="52">
        <f t="shared" si="319"/>
        <v>392443.10000000003</v>
      </c>
      <c r="AG205" s="52">
        <f>AG18+AG65+AG178+AG168</f>
        <v>-14881.199999999999</v>
      </c>
      <c r="AH205" s="54">
        <f>AF205+AG205</f>
        <v>377561.9</v>
      </c>
      <c r="AI205" s="52">
        <f>AI18+AI65+AI178+AI168</f>
        <v>0</v>
      </c>
      <c r="AJ205" s="54">
        <f t="shared" si="374"/>
        <v>377561.9</v>
      </c>
      <c r="AK205" s="52">
        <f>AK18+AK65+AK178+AK168</f>
        <v>0</v>
      </c>
      <c r="AL205" s="52">
        <f t="shared" si="375"/>
        <v>377561.9</v>
      </c>
      <c r="AM205" s="52">
        <f>AM18+AM65+AM178+AM168</f>
        <v>0</v>
      </c>
      <c r="AN205" s="52">
        <f t="shared" si="376"/>
        <v>377561.9</v>
      </c>
      <c r="AO205" s="55">
        <f>AO18+AO65+AO178+AO168</f>
        <v>110275.6</v>
      </c>
      <c r="AP205" s="52">
        <f t="shared" si="377"/>
        <v>487837.5</v>
      </c>
      <c r="AQ205" s="24"/>
      <c r="AS205" s="5"/>
    </row>
    <row r="206" spans="1:45" x14ac:dyDescent="0.3">
      <c r="A206" s="80"/>
      <c r="B206" s="93" t="s">
        <v>15</v>
      </c>
      <c r="C206" s="94"/>
      <c r="D206" s="52">
        <f>D19+D66</f>
        <v>1077469.8</v>
      </c>
      <c r="E206" s="52">
        <f>E19+E66</f>
        <v>0</v>
      </c>
      <c r="F206" s="52">
        <f t="shared" si="316"/>
        <v>1077469.8</v>
      </c>
      <c r="G206" s="52">
        <f>G19+G66</f>
        <v>212520.6</v>
      </c>
      <c r="H206" s="54">
        <f t="shared" si="378"/>
        <v>1289990.4000000001</v>
      </c>
      <c r="I206" s="52">
        <f>I19+I66</f>
        <v>0</v>
      </c>
      <c r="J206" s="54">
        <f>H206+I206</f>
        <v>1289990.4000000001</v>
      </c>
      <c r="K206" s="52">
        <f>K19+K66</f>
        <v>0</v>
      </c>
      <c r="L206" s="52">
        <f>J206+K206</f>
        <v>1289990.4000000001</v>
      </c>
      <c r="M206" s="52">
        <f>M19+M66</f>
        <v>0</v>
      </c>
      <c r="N206" s="52">
        <f>L206+M206</f>
        <v>1289990.4000000001</v>
      </c>
      <c r="O206" s="55">
        <f>O19+O66</f>
        <v>77242.100000000006</v>
      </c>
      <c r="P206" s="52">
        <f>N206+O206</f>
        <v>1367232.5000000002</v>
      </c>
      <c r="Q206" s="52">
        <f>Q19+Q66</f>
        <v>115488.1</v>
      </c>
      <c r="R206" s="52">
        <f>R19+R66</f>
        <v>0</v>
      </c>
      <c r="S206" s="52">
        <f t="shared" si="318"/>
        <v>115488.1</v>
      </c>
      <c r="T206" s="52">
        <f>T19+T66</f>
        <v>80129.599999999991</v>
      </c>
      <c r="U206" s="54">
        <f>S206+T206</f>
        <v>195617.7</v>
      </c>
      <c r="V206" s="52">
        <f>V19+V66</f>
        <v>0</v>
      </c>
      <c r="W206" s="54">
        <f t="shared" si="370"/>
        <v>195617.7</v>
      </c>
      <c r="X206" s="52">
        <f>X19+X66</f>
        <v>0</v>
      </c>
      <c r="Y206" s="52">
        <f t="shared" si="371"/>
        <v>195617.7</v>
      </c>
      <c r="Z206" s="52">
        <f>Z19+Z66</f>
        <v>0</v>
      </c>
      <c r="AA206" s="52">
        <f t="shared" si="372"/>
        <v>195617.7</v>
      </c>
      <c r="AB206" s="55">
        <f>AB19+AB66</f>
        <v>500584.6</v>
      </c>
      <c r="AC206" s="52">
        <f t="shared" si="373"/>
        <v>696202.3</v>
      </c>
      <c r="AD206" s="52">
        <f>AD19+AD66</f>
        <v>114841.1</v>
      </c>
      <c r="AE206" s="52">
        <f>AE19+AE66</f>
        <v>0</v>
      </c>
      <c r="AF206" s="52">
        <f t="shared" si="319"/>
        <v>114841.1</v>
      </c>
      <c r="AG206" s="52">
        <f>AG19+AG66</f>
        <v>14881.3</v>
      </c>
      <c r="AH206" s="54">
        <f>AF206+AG206</f>
        <v>129722.40000000001</v>
      </c>
      <c r="AI206" s="52">
        <f>AI19+AI66</f>
        <v>0</v>
      </c>
      <c r="AJ206" s="54">
        <f t="shared" si="374"/>
        <v>129722.40000000001</v>
      </c>
      <c r="AK206" s="52">
        <f>AK19+AK66</f>
        <v>0</v>
      </c>
      <c r="AL206" s="52">
        <f t="shared" si="375"/>
        <v>129722.40000000001</v>
      </c>
      <c r="AM206" s="52">
        <f>AM19+AM66</f>
        <v>0</v>
      </c>
      <c r="AN206" s="52">
        <f t="shared" si="376"/>
        <v>129722.40000000001</v>
      </c>
      <c r="AO206" s="55">
        <f>AO19+AO66</f>
        <v>0</v>
      </c>
      <c r="AP206" s="52">
        <f t="shared" si="377"/>
        <v>129722.40000000001</v>
      </c>
      <c r="AQ206" s="24"/>
      <c r="AS206" s="5"/>
    </row>
    <row r="207" spans="1:45" x14ac:dyDescent="0.3">
      <c r="A207" s="80"/>
      <c r="B207" s="98" t="s">
        <v>20</v>
      </c>
      <c r="C207" s="95"/>
      <c r="D207" s="52">
        <f>D67</f>
        <v>2440528.4</v>
      </c>
      <c r="E207" s="52">
        <f>E67</f>
        <v>0</v>
      </c>
      <c r="F207" s="52">
        <f t="shared" si="316"/>
        <v>2440528.4</v>
      </c>
      <c r="G207" s="52">
        <f>G67</f>
        <v>0</v>
      </c>
      <c r="H207" s="54">
        <f t="shared" si="378"/>
        <v>2440528.4</v>
      </c>
      <c r="I207" s="52">
        <f>I67</f>
        <v>0</v>
      </c>
      <c r="J207" s="54">
        <f>H207+I207</f>
        <v>2440528.4</v>
      </c>
      <c r="K207" s="52">
        <f>K67</f>
        <v>0</v>
      </c>
      <c r="L207" s="52">
        <f>J207+K207</f>
        <v>2440528.4</v>
      </c>
      <c r="M207" s="52">
        <f>M67</f>
        <v>0</v>
      </c>
      <c r="N207" s="52">
        <f>L207+M207</f>
        <v>2440528.4</v>
      </c>
      <c r="O207" s="55">
        <f>O67</f>
        <v>0</v>
      </c>
      <c r="P207" s="52">
        <f>N207+O207</f>
        <v>2440528.4</v>
      </c>
      <c r="Q207" s="52">
        <f>Q67</f>
        <v>346343.1</v>
      </c>
      <c r="R207" s="52">
        <f>R67</f>
        <v>0</v>
      </c>
      <c r="S207" s="52">
        <f t="shared" si="318"/>
        <v>346343.1</v>
      </c>
      <c r="T207" s="52">
        <f>T67</f>
        <v>0</v>
      </c>
      <c r="U207" s="54">
        <f>S207+T207</f>
        <v>346343.1</v>
      </c>
      <c r="V207" s="52">
        <f>V67</f>
        <v>0</v>
      </c>
      <c r="W207" s="54">
        <f t="shared" si="370"/>
        <v>346343.1</v>
      </c>
      <c r="X207" s="52">
        <f>X67</f>
        <v>0</v>
      </c>
      <c r="Y207" s="52">
        <f t="shared" si="371"/>
        <v>346343.1</v>
      </c>
      <c r="Z207" s="52">
        <f>Z67</f>
        <v>0</v>
      </c>
      <c r="AA207" s="52">
        <f t="shared" si="372"/>
        <v>346343.1</v>
      </c>
      <c r="AB207" s="55">
        <f>AB67</f>
        <v>0</v>
      </c>
      <c r="AC207" s="52">
        <f t="shared" si="373"/>
        <v>346343.1</v>
      </c>
      <c r="AD207" s="52">
        <f>AD67</f>
        <v>0</v>
      </c>
      <c r="AE207" s="52">
        <f>AE67</f>
        <v>0</v>
      </c>
      <c r="AF207" s="52">
        <f t="shared" si="319"/>
        <v>0</v>
      </c>
      <c r="AG207" s="52">
        <f>AG67</f>
        <v>0</v>
      </c>
      <c r="AH207" s="54">
        <f>AF207+AG207</f>
        <v>0</v>
      </c>
      <c r="AI207" s="52">
        <f>AI67</f>
        <v>0</v>
      </c>
      <c r="AJ207" s="54">
        <f t="shared" si="374"/>
        <v>0</v>
      </c>
      <c r="AK207" s="52">
        <f>AK67</f>
        <v>0</v>
      </c>
      <c r="AL207" s="52">
        <f t="shared" si="375"/>
        <v>0</v>
      </c>
      <c r="AM207" s="52">
        <f>AM67</f>
        <v>0</v>
      </c>
      <c r="AN207" s="52">
        <f t="shared" si="376"/>
        <v>0</v>
      </c>
      <c r="AO207" s="55">
        <f>AO67</f>
        <v>0</v>
      </c>
      <c r="AP207" s="52">
        <f t="shared" si="377"/>
        <v>0</v>
      </c>
      <c r="AQ207" s="24"/>
      <c r="AS207" s="5"/>
    </row>
    <row r="208" spans="1:45" x14ac:dyDescent="0.3">
      <c r="A208" s="80"/>
      <c r="B208" s="98" t="s">
        <v>10</v>
      </c>
      <c r="C208" s="98"/>
      <c r="D208" s="52"/>
      <c r="E208" s="52"/>
      <c r="F208" s="52"/>
      <c r="G208" s="52"/>
      <c r="H208" s="54"/>
      <c r="I208" s="52"/>
      <c r="J208" s="54"/>
      <c r="K208" s="52"/>
      <c r="L208" s="52"/>
      <c r="M208" s="52"/>
      <c r="N208" s="52"/>
      <c r="O208" s="55"/>
      <c r="P208" s="52"/>
      <c r="Q208" s="52"/>
      <c r="R208" s="52"/>
      <c r="S208" s="52"/>
      <c r="T208" s="52"/>
      <c r="U208" s="54"/>
      <c r="V208" s="52"/>
      <c r="W208" s="54"/>
      <c r="X208" s="52"/>
      <c r="Y208" s="52"/>
      <c r="Z208" s="52"/>
      <c r="AA208" s="52"/>
      <c r="AB208" s="55"/>
      <c r="AC208" s="52"/>
      <c r="AD208" s="52"/>
      <c r="AE208" s="52"/>
      <c r="AF208" s="52"/>
      <c r="AG208" s="52"/>
      <c r="AH208" s="54"/>
      <c r="AI208" s="52"/>
      <c r="AJ208" s="54"/>
      <c r="AK208" s="52"/>
      <c r="AL208" s="52"/>
      <c r="AM208" s="52"/>
      <c r="AN208" s="52"/>
      <c r="AO208" s="55"/>
      <c r="AP208" s="52"/>
      <c r="AQ208" s="24"/>
      <c r="AS208" s="5"/>
    </row>
    <row r="209" spans="1:45" x14ac:dyDescent="0.3">
      <c r="A209" s="80"/>
      <c r="B209" s="99" t="s">
        <v>13</v>
      </c>
      <c r="C209" s="99"/>
      <c r="D209" s="52">
        <f>D87+D97+D100+D103+D68+D71+D76+D78+D81+D108+D110+D180+D184+D185+D188+D189+D190+D191+D192+D193+D194+D195+D196+D197+D20+D21+D25+D26+D27+D28+D32+D37+D42+D51+D53+D55</f>
        <v>4920938.9999999991</v>
      </c>
      <c r="E209" s="52">
        <f>E87+E97+E100+E103+E68+E71+E76+E78+E81+E108+E110+E180+E184+E185+E188+E189+E190+E191+E192+E193+E194+E195+E196+E197+E20+E21+E25+E26+E27+E28+E32+E37+E42+E51+E53+E55</f>
        <v>-45441.247000000003</v>
      </c>
      <c r="F209" s="52">
        <f t="shared" si="316"/>
        <v>4875497.7529999986</v>
      </c>
      <c r="G209" s="52">
        <f>G87+G97+G100+G103+G68+G71+G76+G78+G81+G108+G110+G180+G184+G185+G188+G189+G190+G191+G192+G193+G194+G195+G196+G197+G20+G21+G25+G26+G27+G28+G32+G37+G42+G51+G53+G55+G201+G174+G198+G199+G186+G106+G57</f>
        <v>326050.07200000004</v>
      </c>
      <c r="H209" s="54">
        <f t="shared" ref="H209:H215" si="379">F209+G209</f>
        <v>5201547.8249999983</v>
      </c>
      <c r="I209" s="52">
        <f>I87+I97+I100+I103+I68+I71+I76+I78+I81+I108+I110+I180+I184+I185+I188+I189+I190+I191+I192+I193+I194+I195+I196+I197+I20+I21+I25+I26+I27+I28+I32+I37+I42+I51+I53+I55+I201+I174+I198+I199+I186+I106+I57</f>
        <v>-19.11</v>
      </c>
      <c r="J209" s="54">
        <f t="shared" ref="J209:J215" si="380">H209+I209</f>
        <v>5201528.714999998</v>
      </c>
      <c r="K209" s="52">
        <f>K87+K97+K100+K103+K68+K71+K76+K78+K81+K108+K110+K180+K184+K185+K188+K189+K190+K191+K192+K193+K194+K195+K196+K197+K20+K21+K25+K26+K27+K28+K32+K37+K42+K51+K53+K55+K201+K174+K198+K199+K186+K106+K57</f>
        <v>0</v>
      </c>
      <c r="L209" s="52">
        <f t="shared" ref="L209:L215" si="381">J209+K209</f>
        <v>5201528.714999998</v>
      </c>
      <c r="M209" s="52">
        <f>M87+M97+M100+M103+M68+M71+M76+M78+M81+M108+M110+M180+M184+M185+M188+M189+M190+M191+M192+M193+M194+M195+M196+M197+M20+M21+M25+M26+M27+M28+M32+M37+M42+M51+M53+M55+M201+M174+M198+M199+M186+M106+M57+M58+M46</f>
        <v>0</v>
      </c>
      <c r="N209" s="52">
        <f t="shared" ref="N209:N215" si="382">L209+M209</f>
        <v>5201528.714999998</v>
      </c>
      <c r="O209" s="55">
        <f>O87+O97+O100+O103+O68+O71+O76+O78+O81+O108+O110+O180+O184+O185+O188+O189+O190+O191+O192+O193+O194+O195+O196+O197+O20+O21+O25+O26+O27+O28+O32+O37+O42+O51+O53+O55+O201+O174+O198+O199+O186+O106+O57+O58+O46</f>
        <v>36933.745999999999</v>
      </c>
      <c r="P209" s="52">
        <f t="shared" ref="P209:P215" si="383">N209+O209</f>
        <v>5238462.4609999983</v>
      </c>
      <c r="Q209" s="52">
        <f>Q87+Q97+Q100+Q103+Q68+Q71+Q76+Q78+Q81+Q108+Q110+Q180+Q184+Q185+Q188+Q189+Q190+Q191+Q192+Q193+Q194+Q195+Q196+Q197+Q20+Q21+Q25+Q26+Q27+Q28+Q32+Q37+Q42+Q51+Q53+Q55</f>
        <v>2129232</v>
      </c>
      <c r="R209" s="52">
        <f>R87+R97+R100+R103+R68+R71+R76+R78+R81+R108+R110+R180+R184+R185+R188+R189+R190+R191+R192+R193+R194+R195+R196+R197+R20+R21+R25+R26+R27+R28+R32+R37+R42+R51+R53+R55</f>
        <v>0</v>
      </c>
      <c r="S209" s="52">
        <f t="shared" si="318"/>
        <v>2129232</v>
      </c>
      <c r="T209" s="52">
        <f>T87+T97+T100+T103+T68+T71+T76+T78+T81+T108+T110+T180+T184+T185+T188+T189+T190+T191+T192+T193+T194+T195+T196+T197+T20+T21+T25+T26+T27+T28+T32+T37+T42+T51+T53+T55+T201+T174+T198+T199+T186+T106+T57</f>
        <v>261748.13199999998</v>
      </c>
      <c r="U209" s="54">
        <f t="shared" ref="U209:U215" si="384">S209+T209</f>
        <v>2390980.1320000002</v>
      </c>
      <c r="V209" s="52">
        <f>V87+V97+V100+V103+V68+V71+V76+V78+V81+V108+V110+V180+V184+V185+V188+V189+V190+V191+V192+V193+V194+V195+V196+V197+V20+V21+V25+V26+V27+V28+V32+V37+V42+V51+V53+V55+V201+V174+V198+V199+V186+V106+V57</f>
        <v>-71.385000000000005</v>
      </c>
      <c r="W209" s="54">
        <f t="shared" ref="W209:W215" si="385">U209+V209</f>
        <v>2390908.7470000004</v>
      </c>
      <c r="X209" s="52">
        <f>X87+X97+X100+X103+X68+X71+X76+X78+X81+X108+X110+X180+X184+X185+X188+X189+X190+X191+X192+X193+X194+X195+X196+X197+X20+X21+X25+X26+X27+X28+X32+X37+X42+X51+X53+X55+X201+X174+X198+X199+X186+X106+X57</f>
        <v>0</v>
      </c>
      <c r="Y209" s="52">
        <f t="shared" ref="Y209:Y215" si="386">W209+X209</f>
        <v>2390908.7470000004</v>
      </c>
      <c r="Z209" s="52">
        <f>Z87+Z97+Z100+Z103+Z68+Z71+Z76+Z78+Z81+Z108+Z110+Z180+Z184+Z185+Z188+Z189+Z190+Z191+Z192+Z193+Z194+Z195+Z196+Z197+Z20+Z21+Z25+Z26+Z27+Z28+Z32+Z37+Z42+Z51+Z53+Z55+Z201+Z174+Z198+Z199+Z186+Z106+Z57+Z58+Z46</f>
        <v>0</v>
      </c>
      <c r="AA209" s="52">
        <f t="shared" ref="AA209:AA215" si="387">Y209+Z209</f>
        <v>2390908.7470000004</v>
      </c>
      <c r="AB209" s="55">
        <f>AB87+AB97+AB100+AB103+AB68+AB71+AB76+AB78+AB81+AB108+AB110+AB180+AB184+AB185+AB188+AB189+AB190+AB191+AB192+AB193+AB194+AB195+AB196+AB197+AB20+AB21+AB25+AB26+AB27+AB28+AB32+AB37+AB42+AB51+AB53+AB55+AB201+AB174+AB198+AB199+AB186+AB106+AB57+AB58+AB46</f>
        <v>570766.88500000001</v>
      </c>
      <c r="AC209" s="52">
        <f t="shared" ref="AC209:AC215" si="388">AA209+AB209</f>
        <v>2961675.6320000002</v>
      </c>
      <c r="AD209" s="52">
        <f>AD87+AD97+AD100+AD103+AD68+AD71+AD76+AD78+AD81+AD108+AD110+AD180+AD184+AD185+AD188+AD189+AD190+AD191+AD192+AD193+AD194+AD195+AD196+AD197+AD20+AD21+AD25+AD26+AD27+AD28+AD32+AD37+AD42+AD51+AD53+AD55</f>
        <v>2099611.6</v>
      </c>
      <c r="AE209" s="52">
        <f>AE87+AE97+AE100+AE103+AE68+AE71+AE76+AE78+AE81+AE108+AE110+AE180+AE184+AE185+AE188+AE189+AE190+AE191+AE192+AE193+AE194+AE195+AE196+AE197+AE20+AE21+AE25+AE26+AE27+AE28+AE32+AE37+AE42+AE51+AE53+AE55</f>
        <v>0</v>
      </c>
      <c r="AF209" s="52">
        <f t="shared" si="319"/>
        <v>2099611.6</v>
      </c>
      <c r="AG209" s="52">
        <f>AG87+AG97+AG100+AG103+AG68+AG71+AG76+AG78+AG81+AG108+AG110+AG180+AG184+AG185+AG188+AG189+AG190+AG191+AG192+AG193+AG194+AG195+AG196+AG197+AG20+AG21+AG25+AG26+AG27+AG28+AG32+AG37+AG42+AG51+AG53+AG55+AG201+AG174+AG198+AG199+AG186+AG106+AG57</f>
        <v>0</v>
      </c>
      <c r="AH209" s="54">
        <f t="shared" ref="AH209:AH215" si="389">AF209+AG209</f>
        <v>2099611.6</v>
      </c>
      <c r="AI209" s="52">
        <f>AI87+AI97+AI100+AI103+AI68+AI71+AI76+AI78+AI81+AI108+AI110+AI180+AI184+AI185+AI188+AI189+AI190+AI191+AI192+AI193+AI194+AI195+AI196+AI197+AI20+AI21+AI25+AI26+AI27+AI28+AI32+AI37+AI42+AI51+AI53+AI55+AI201+AI174+AI198+AI199+AI186+AI106+AI57</f>
        <v>0</v>
      </c>
      <c r="AJ209" s="54">
        <f t="shared" ref="AJ209:AJ215" si="390">AH209+AI209</f>
        <v>2099611.6</v>
      </c>
      <c r="AK209" s="52">
        <f>AK87+AK97+AK100+AK103+AK68+AK71+AK76+AK78+AK81+AK108+AK110+AK180+AK184+AK185+AK188+AK189+AK190+AK191+AK192+AK193+AK194+AK195+AK196+AK197+AK20+AK21+AK25+AK26+AK27+AK28+AK32+AK37+AK42+AK51+AK53+AK55+AK201+AK174+AK198+AK199+AK186+AK106+AK57</f>
        <v>0</v>
      </c>
      <c r="AL209" s="52">
        <f t="shared" ref="AL209:AL215" si="391">AJ209+AK209</f>
        <v>2099611.6</v>
      </c>
      <c r="AM209" s="52">
        <f>AM87+AM97+AM100+AM103+AM68+AM71+AM76+AM78+AM81+AM108+AM110+AM180+AM184+AM185+AM188+AM189+AM190+AM191+AM192+AM193+AM194+AM195+AM196+AM197+AM20+AM21+AM25+AM26+AM27+AM28+AM32+AM37+AM42+AM51+AM53+AM55+AM201+AM174+AM198+AM199+AM186+AM106+AM57+AM58+AM46</f>
        <v>0</v>
      </c>
      <c r="AN209" s="52">
        <f t="shared" ref="AN209:AN215" si="392">AL209+AM209</f>
        <v>2099611.6</v>
      </c>
      <c r="AO209" s="55">
        <f>AO87+AO97+AO100+AO103+AO68+AO71+AO76+AO78+AO81+AO108+AO110+AO180+AO184+AO185+AO188+AO189+AO190+AO191+AO192+AO193+AO194+AO195+AO196+AO197+AO20+AO21+AO25+AO26+AO27+AO28+AO32+AO37+AO42+AO51+AO53+AO55+AO201+AO174+AO198+AO199+AO186+AO106+AO57+AO58+AO46</f>
        <v>43694.3</v>
      </c>
      <c r="AP209" s="52">
        <f t="shared" ref="AP209:AP215" si="393">AN209+AO209</f>
        <v>2143305.9</v>
      </c>
      <c r="AQ209" s="24"/>
      <c r="AS209" s="5"/>
    </row>
    <row r="210" spans="1:45" x14ac:dyDescent="0.3">
      <c r="A210" s="80"/>
      <c r="B210" s="99" t="s">
        <v>127</v>
      </c>
      <c r="C210" s="99"/>
      <c r="D210" s="52">
        <f>D52+D54+D56</f>
        <v>0</v>
      </c>
      <c r="E210" s="52">
        <f>E52+E54+E56</f>
        <v>0</v>
      </c>
      <c r="F210" s="52">
        <f t="shared" si="316"/>
        <v>0</v>
      </c>
      <c r="G210" s="52">
        <f>G52+G54+G56</f>
        <v>0</v>
      </c>
      <c r="H210" s="54">
        <f t="shared" si="379"/>
        <v>0</v>
      </c>
      <c r="I210" s="52">
        <f>I52+I54+I56</f>
        <v>0</v>
      </c>
      <c r="J210" s="54">
        <f t="shared" si="380"/>
        <v>0</v>
      </c>
      <c r="K210" s="52">
        <f>K52+K54+K56</f>
        <v>0</v>
      </c>
      <c r="L210" s="52">
        <f t="shared" si="381"/>
        <v>0</v>
      </c>
      <c r="M210" s="52">
        <f>M52+M54+M56</f>
        <v>0</v>
      </c>
      <c r="N210" s="52">
        <f t="shared" si="382"/>
        <v>0</v>
      </c>
      <c r="O210" s="55">
        <f>O52+O54+O56</f>
        <v>0</v>
      </c>
      <c r="P210" s="52">
        <f t="shared" si="383"/>
        <v>0</v>
      </c>
      <c r="Q210" s="52">
        <f>Q52+Q54+Q56</f>
        <v>1912.2</v>
      </c>
      <c r="R210" s="52">
        <f>R52+R54+R56</f>
        <v>0</v>
      </c>
      <c r="S210" s="52">
        <f t="shared" si="318"/>
        <v>1912.2</v>
      </c>
      <c r="T210" s="52">
        <f>T52+T54+T56</f>
        <v>0</v>
      </c>
      <c r="U210" s="54">
        <f t="shared" si="384"/>
        <v>1912.2</v>
      </c>
      <c r="V210" s="52">
        <f>V52+V54+V56</f>
        <v>0</v>
      </c>
      <c r="W210" s="54">
        <f t="shared" si="385"/>
        <v>1912.2</v>
      </c>
      <c r="X210" s="52">
        <f>X52+X54+X56</f>
        <v>0</v>
      </c>
      <c r="Y210" s="52">
        <f t="shared" si="386"/>
        <v>1912.2</v>
      </c>
      <c r="Z210" s="52">
        <f>Z52+Z54+Z56</f>
        <v>0</v>
      </c>
      <c r="AA210" s="52">
        <f t="shared" si="387"/>
        <v>1912.2</v>
      </c>
      <c r="AB210" s="55">
        <f>AB52+AB54+AB56</f>
        <v>0</v>
      </c>
      <c r="AC210" s="52">
        <f t="shared" si="388"/>
        <v>1912.2</v>
      </c>
      <c r="AD210" s="52">
        <f>AD52+AD54+AD56</f>
        <v>1410.5</v>
      </c>
      <c r="AE210" s="52">
        <f>AE52+AE54+AE56</f>
        <v>0</v>
      </c>
      <c r="AF210" s="52">
        <f t="shared" si="319"/>
        <v>1410.5</v>
      </c>
      <c r="AG210" s="52">
        <f>AG52+AG54+AG56</f>
        <v>0</v>
      </c>
      <c r="AH210" s="54">
        <f t="shared" si="389"/>
        <v>1410.5</v>
      </c>
      <c r="AI210" s="52">
        <f>AI52+AI54+AI56</f>
        <v>0</v>
      </c>
      <c r="AJ210" s="54">
        <f t="shared" si="390"/>
        <v>1410.5</v>
      </c>
      <c r="AK210" s="52">
        <f>AK52+AK54+AK56</f>
        <v>0</v>
      </c>
      <c r="AL210" s="52">
        <f t="shared" si="391"/>
        <v>1410.5</v>
      </c>
      <c r="AM210" s="52">
        <f>AM52+AM54+AM56</f>
        <v>0</v>
      </c>
      <c r="AN210" s="52">
        <f t="shared" si="392"/>
        <v>1410.5</v>
      </c>
      <c r="AO210" s="55">
        <f>AO52+AO54+AO56</f>
        <v>0</v>
      </c>
      <c r="AP210" s="52">
        <f t="shared" si="393"/>
        <v>1410.5</v>
      </c>
      <c r="AQ210" s="24"/>
      <c r="AS210" s="5"/>
    </row>
    <row r="211" spans="1:45" x14ac:dyDescent="0.3">
      <c r="A211" s="80"/>
      <c r="B211" s="100" t="s">
        <v>3</v>
      </c>
      <c r="C211" s="95"/>
      <c r="D211" s="52">
        <f>D82+D90+D93</f>
        <v>879843.1</v>
      </c>
      <c r="E211" s="52">
        <f>E82+E90+E93</f>
        <v>100000</v>
      </c>
      <c r="F211" s="52">
        <f t="shared" si="316"/>
        <v>979843.1</v>
      </c>
      <c r="G211" s="52">
        <f>G82+G90+G93</f>
        <v>30618.598000000002</v>
      </c>
      <c r="H211" s="54">
        <f t="shared" si="379"/>
        <v>1010461.698</v>
      </c>
      <c r="I211" s="52">
        <f>I82+I90+I93</f>
        <v>2941.8629999999998</v>
      </c>
      <c r="J211" s="54">
        <f t="shared" si="380"/>
        <v>1013403.561</v>
      </c>
      <c r="K211" s="52">
        <f>K82+K90+K93</f>
        <v>124060.12599999999</v>
      </c>
      <c r="L211" s="52">
        <f t="shared" si="381"/>
        <v>1137463.6869999999</v>
      </c>
      <c r="M211" s="52">
        <f>M82+M90+M93</f>
        <v>6186.5230000000001</v>
      </c>
      <c r="N211" s="52">
        <f t="shared" si="382"/>
        <v>1143650.21</v>
      </c>
      <c r="O211" s="55">
        <f>O82+O90+O93</f>
        <v>110662.95300000001</v>
      </c>
      <c r="P211" s="52">
        <f t="shared" si="383"/>
        <v>1254313.1629999999</v>
      </c>
      <c r="Q211" s="52">
        <f>Q82+Q90+Q93</f>
        <v>1175817.7</v>
      </c>
      <c r="R211" s="52">
        <f>R82+R90+R93</f>
        <v>0</v>
      </c>
      <c r="S211" s="52">
        <f t="shared" si="318"/>
        <v>1175817.7</v>
      </c>
      <c r="T211" s="52">
        <f>T82+T90+T93</f>
        <v>0</v>
      </c>
      <c r="U211" s="54">
        <f t="shared" si="384"/>
        <v>1175817.7</v>
      </c>
      <c r="V211" s="52">
        <f>V82+V90+V93</f>
        <v>0</v>
      </c>
      <c r="W211" s="54">
        <f t="shared" si="385"/>
        <v>1175817.7</v>
      </c>
      <c r="X211" s="52">
        <f>X82+X90+X93</f>
        <v>-80676.462</v>
      </c>
      <c r="Y211" s="52">
        <f t="shared" si="386"/>
        <v>1095141.2379999999</v>
      </c>
      <c r="Z211" s="52">
        <f>Z82+Z90+Z93</f>
        <v>0</v>
      </c>
      <c r="AA211" s="52">
        <f t="shared" si="387"/>
        <v>1095141.2379999999</v>
      </c>
      <c r="AB211" s="55">
        <f>AB82+AB90+AB93</f>
        <v>-75828.428</v>
      </c>
      <c r="AC211" s="52">
        <f t="shared" si="388"/>
        <v>1019312.8099999999</v>
      </c>
      <c r="AD211" s="52">
        <f>AD82+AD90+AD93</f>
        <v>758705.8</v>
      </c>
      <c r="AE211" s="52">
        <f>AE82+AE90+AE93</f>
        <v>0</v>
      </c>
      <c r="AF211" s="52">
        <f t="shared" si="319"/>
        <v>758705.8</v>
      </c>
      <c r="AG211" s="52">
        <f>AG82+AG90+AG93</f>
        <v>0.10000000000218279</v>
      </c>
      <c r="AH211" s="54">
        <f t="shared" si="389"/>
        <v>758705.9</v>
      </c>
      <c r="AI211" s="52">
        <f>AI82+AI90+AI93</f>
        <v>0</v>
      </c>
      <c r="AJ211" s="54">
        <f t="shared" si="390"/>
        <v>758705.9</v>
      </c>
      <c r="AK211" s="52">
        <f>AK82+AK90+AK93</f>
        <v>0</v>
      </c>
      <c r="AL211" s="52">
        <f t="shared" si="391"/>
        <v>758705.9</v>
      </c>
      <c r="AM211" s="52">
        <f>AM82+AM90+AM93</f>
        <v>0</v>
      </c>
      <c r="AN211" s="52">
        <f t="shared" si="392"/>
        <v>758705.9</v>
      </c>
      <c r="AO211" s="55">
        <f>AO82+AO90+AO93</f>
        <v>0</v>
      </c>
      <c r="AP211" s="52">
        <f t="shared" si="393"/>
        <v>758705.9</v>
      </c>
      <c r="AQ211" s="24"/>
      <c r="AS211" s="5"/>
    </row>
    <row r="212" spans="1:45" x14ac:dyDescent="0.3">
      <c r="A212" s="80"/>
      <c r="B212" s="98" t="s">
        <v>22</v>
      </c>
      <c r="C212" s="95"/>
      <c r="D212" s="52">
        <f>D109+D116+D117+D118+D119+D120+D124+D128+D132+D136+D140+D144+D148+D152+D156</f>
        <v>625877.70000000007</v>
      </c>
      <c r="E212" s="52">
        <f>E109+E116+E117+E118+E119+E120+E124+E128+E132+E136+E140+E144+E148+E152+E156</f>
        <v>0</v>
      </c>
      <c r="F212" s="52">
        <f t="shared" si="316"/>
        <v>625877.70000000007</v>
      </c>
      <c r="G212" s="52">
        <f>G109+G116+G117+G118+G119+G120+G124+G128+G132+G136+G140+G144+G148+G152+G156+G111+G160+G161</f>
        <v>137599.58000000002</v>
      </c>
      <c r="H212" s="54">
        <f t="shared" si="379"/>
        <v>763477.28</v>
      </c>
      <c r="I212" s="52">
        <f>I109+I116+I117+I118+I119+I120+I124+I128+I132+I136+I140+I144+I148+I152+I156+I111+I160+I161</f>
        <v>0</v>
      </c>
      <c r="J212" s="54">
        <f t="shared" si="380"/>
        <v>763477.28</v>
      </c>
      <c r="K212" s="52">
        <f>K109+K116+K117+K118+K119+K120+K124+K128+K132+K136+K140+K144+K148+K152+K156+K111+K160+K161</f>
        <v>0</v>
      </c>
      <c r="L212" s="52">
        <f t="shared" si="381"/>
        <v>763477.28</v>
      </c>
      <c r="M212" s="52">
        <f>M109+M116+M117+M118+M119+M120+M124+M128+M132+M136+M140+M144+M148+M152+M156+M111+M160+M161</f>
        <v>0</v>
      </c>
      <c r="N212" s="52">
        <f t="shared" si="382"/>
        <v>763477.28</v>
      </c>
      <c r="O212" s="55">
        <f>O109+O116+O117+O118+O119+O120+O124+O128+O132+O136+O140+O144+O148+O152+O156+O111+O160+O161+O162+O163+O164</f>
        <v>-166911.019</v>
      </c>
      <c r="P212" s="52">
        <f t="shared" si="383"/>
        <v>596566.26100000006</v>
      </c>
      <c r="Q212" s="52">
        <f>Q109+Q116+Q117+Q118+Q119+Q120+Q124+Q128+Q132+Q136+Q140+Q144+Q148+Q152+Q156</f>
        <v>959502.10000000009</v>
      </c>
      <c r="R212" s="52">
        <f>R109+R116+R117+R118+R119+R120+R124+R128+R132+R136+R140+R144+R148+R152+R156</f>
        <v>-5289.8</v>
      </c>
      <c r="S212" s="52">
        <f t="shared" si="318"/>
        <v>954212.3</v>
      </c>
      <c r="T212" s="52">
        <f>T109+T116+T117+T118+T119+T120+T124+T128+T132+T136+T140+T144+T148+T152+T156+T111+T160+T161</f>
        <v>0</v>
      </c>
      <c r="U212" s="54">
        <f t="shared" si="384"/>
        <v>954212.3</v>
      </c>
      <c r="V212" s="52">
        <f>V109+V116+V117+V118+V119+V120+V124+V128+V132+V136+V140+V144+V148+V152+V156+V111+V160+V161</f>
        <v>0</v>
      </c>
      <c r="W212" s="54">
        <f t="shared" si="385"/>
        <v>954212.3</v>
      </c>
      <c r="X212" s="52">
        <f>X109+X116+X117+X118+X119+X120+X124+X128+X132+X136+X140+X144+X148+X152+X156+X111+X160+X161</f>
        <v>0</v>
      </c>
      <c r="Y212" s="52">
        <f t="shared" si="386"/>
        <v>954212.3</v>
      </c>
      <c r="Z212" s="52">
        <f>Z109+Z116+Z117+Z118+Z119+Z120+Z124+Z128+Z132+Z136+Z140+Z144+Z148+Z152+Z156+Z111+Z160+Z161</f>
        <v>0</v>
      </c>
      <c r="AA212" s="52">
        <f t="shared" si="387"/>
        <v>954212.3</v>
      </c>
      <c r="AB212" s="55">
        <f>AB109+AB116+AB117+AB118+AB119+AB120+AB124+AB128+AB132+AB136+AB140+AB144+AB148+AB152+AB156+AB111+AB160+AB161+AB162+AB163+AB164</f>
        <v>-636693.05299999996</v>
      </c>
      <c r="AC212" s="52">
        <f t="shared" si="388"/>
        <v>317519.24700000009</v>
      </c>
      <c r="AD212" s="52">
        <f>AD109+AD116+AD117+AD118+AD119+AD120+AD124+AD128+AD132+AD136+AD140+AD144+AD148+AD152+AD156</f>
        <v>1204454.1000000003</v>
      </c>
      <c r="AE212" s="52">
        <f>AE109+AE116+AE117+AE118+AE119+AE120+AE124+AE128+AE132+AE136+AE140+AE144+AE148+AE152+AE156</f>
        <v>0</v>
      </c>
      <c r="AF212" s="52">
        <f t="shared" si="319"/>
        <v>1204454.1000000003</v>
      </c>
      <c r="AG212" s="52">
        <f>AG109+AG116+AG117+AG118+AG119+AG120+AG124+AG128+AG132+AG136+AG140+AG144+AG148+AG152+AG156+AG111+AG160+AG161</f>
        <v>0</v>
      </c>
      <c r="AH212" s="54">
        <f t="shared" si="389"/>
        <v>1204454.1000000003</v>
      </c>
      <c r="AI212" s="52">
        <f>AI109+AI116+AI117+AI118+AI119+AI120+AI124+AI128+AI132+AI136+AI140+AI144+AI148+AI152+AI156+AI111+AI160+AI161</f>
        <v>0</v>
      </c>
      <c r="AJ212" s="54">
        <f t="shared" si="390"/>
        <v>1204454.1000000003</v>
      </c>
      <c r="AK212" s="52">
        <f>AK109+AK116+AK117+AK118+AK119+AK120+AK124+AK128+AK132+AK136+AK140+AK144+AK148+AK152+AK156+AK111+AK160+AK161</f>
        <v>0</v>
      </c>
      <c r="AL212" s="52">
        <f t="shared" si="391"/>
        <v>1204454.1000000003</v>
      </c>
      <c r="AM212" s="52">
        <f>AM109+AM116+AM117+AM118+AM119+AM120+AM124+AM128+AM132+AM136+AM140+AM144+AM148+AM152+AM156+AM111+AM160+AM161</f>
        <v>0</v>
      </c>
      <c r="AN212" s="52">
        <f t="shared" si="392"/>
        <v>1204454.1000000003</v>
      </c>
      <c r="AO212" s="55">
        <f>AO109+AO116+AO117+AO118+AO119+AO120+AO124+AO128+AO132+AO136+AO140+AO144+AO148+AO152+AO156+AO111+AO160+AO161+AO162+AO163+AO164</f>
        <v>-1112029.7999999998</v>
      </c>
      <c r="AP212" s="52">
        <f t="shared" si="393"/>
        <v>92424.300000000512</v>
      </c>
      <c r="AQ212" s="24"/>
      <c r="AS212" s="5"/>
    </row>
    <row r="213" spans="1:45" x14ac:dyDescent="0.3">
      <c r="A213" s="73"/>
      <c r="B213" s="98" t="s">
        <v>90</v>
      </c>
      <c r="C213" s="95"/>
      <c r="D213" s="52">
        <f>D169</f>
        <v>142743.1</v>
      </c>
      <c r="E213" s="52">
        <f>E169</f>
        <v>0</v>
      </c>
      <c r="F213" s="52">
        <f t="shared" si="316"/>
        <v>142743.1</v>
      </c>
      <c r="G213" s="52">
        <f>G169</f>
        <v>0</v>
      </c>
      <c r="H213" s="54">
        <f t="shared" si="379"/>
        <v>142743.1</v>
      </c>
      <c r="I213" s="52">
        <f>I169</f>
        <v>0</v>
      </c>
      <c r="J213" s="54">
        <f t="shared" si="380"/>
        <v>142743.1</v>
      </c>
      <c r="K213" s="52">
        <f>K169</f>
        <v>0</v>
      </c>
      <c r="L213" s="52">
        <f t="shared" si="381"/>
        <v>142743.1</v>
      </c>
      <c r="M213" s="52">
        <f>M169</f>
        <v>0</v>
      </c>
      <c r="N213" s="52">
        <f t="shared" si="382"/>
        <v>142743.1</v>
      </c>
      <c r="O213" s="55">
        <f>O169</f>
        <v>0</v>
      </c>
      <c r="P213" s="52">
        <f t="shared" si="383"/>
        <v>142743.1</v>
      </c>
      <c r="Q213" s="52">
        <f>Q169</f>
        <v>71197.200000000012</v>
      </c>
      <c r="R213" s="52">
        <f>R169</f>
        <v>0</v>
      </c>
      <c r="S213" s="52">
        <f t="shared" si="318"/>
        <v>71197.200000000012</v>
      </c>
      <c r="T213" s="52">
        <f>T169</f>
        <v>0</v>
      </c>
      <c r="U213" s="54">
        <f t="shared" si="384"/>
        <v>71197.200000000012</v>
      </c>
      <c r="V213" s="52">
        <f>V169</f>
        <v>0</v>
      </c>
      <c r="W213" s="54">
        <f t="shared" si="385"/>
        <v>71197.200000000012</v>
      </c>
      <c r="X213" s="52">
        <f>X169</f>
        <v>0</v>
      </c>
      <c r="Y213" s="52">
        <f t="shared" si="386"/>
        <v>71197.200000000012</v>
      </c>
      <c r="Z213" s="52">
        <f>Z169</f>
        <v>0</v>
      </c>
      <c r="AA213" s="52">
        <f t="shared" si="387"/>
        <v>71197.200000000012</v>
      </c>
      <c r="AB213" s="55">
        <f>AB169</f>
        <v>0</v>
      </c>
      <c r="AC213" s="52">
        <f t="shared" si="388"/>
        <v>71197.200000000012</v>
      </c>
      <c r="AD213" s="52">
        <f>AD169</f>
        <v>18552.5</v>
      </c>
      <c r="AE213" s="52">
        <f>AE169</f>
        <v>0</v>
      </c>
      <c r="AF213" s="52">
        <f t="shared" si="319"/>
        <v>18552.5</v>
      </c>
      <c r="AG213" s="52">
        <f>AG169</f>
        <v>0</v>
      </c>
      <c r="AH213" s="54">
        <f t="shared" si="389"/>
        <v>18552.5</v>
      </c>
      <c r="AI213" s="52">
        <f>AI169</f>
        <v>0</v>
      </c>
      <c r="AJ213" s="54">
        <f t="shared" si="390"/>
        <v>18552.5</v>
      </c>
      <c r="AK213" s="52">
        <f>AK169</f>
        <v>0</v>
      </c>
      <c r="AL213" s="52">
        <f t="shared" si="391"/>
        <v>18552.5</v>
      </c>
      <c r="AM213" s="52">
        <f>AM169</f>
        <v>0</v>
      </c>
      <c r="AN213" s="52">
        <f t="shared" si="392"/>
        <v>18552.5</v>
      </c>
      <c r="AO213" s="55">
        <f>AO169</f>
        <v>0</v>
      </c>
      <c r="AP213" s="52">
        <f t="shared" si="393"/>
        <v>18552.5</v>
      </c>
      <c r="AQ213" s="24"/>
    </row>
    <row r="214" spans="1:45" x14ac:dyDescent="0.3">
      <c r="A214" s="73"/>
      <c r="B214" s="96" t="s">
        <v>25</v>
      </c>
      <c r="C214" s="97"/>
      <c r="D214" s="52">
        <f>D179</f>
        <v>55213.3</v>
      </c>
      <c r="E214" s="52">
        <f>E179</f>
        <v>-17954.400000000001</v>
      </c>
      <c r="F214" s="52">
        <f t="shared" si="316"/>
        <v>37258.9</v>
      </c>
      <c r="G214" s="52">
        <f>G179</f>
        <v>0</v>
      </c>
      <c r="H214" s="54">
        <f t="shared" si="379"/>
        <v>37258.9</v>
      </c>
      <c r="I214" s="52">
        <f>I179</f>
        <v>0</v>
      </c>
      <c r="J214" s="54">
        <f t="shared" si="380"/>
        <v>37258.9</v>
      </c>
      <c r="K214" s="52">
        <f>K179</f>
        <v>0</v>
      </c>
      <c r="L214" s="52">
        <f t="shared" si="381"/>
        <v>37258.9</v>
      </c>
      <c r="M214" s="52">
        <f>M179</f>
        <v>0</v>
      </c>
      <c r="N214" s="52">
        <f t="shared" si="382"/>
        <v>37258.9</v>
      </c>
      <c r="O214" s="55">
        <f>O179</f>
        <v>0</v>
      </c>
      <c r="P214" s="52">
        <f t="shared" si="383"/>
        <v>37258.9</v>
      </c>
      <c r="Q214" s="52">
        <f>Q179</f>
        <v>0</v>
      </c>
      <c r="R214" s="52">
        <f>R179</f>
        <v>0</v>
      </c>
      <c r="S214" s="52">
        <f t="shared" si="318"/>
        <v>0</v>
      </c>
      <c r="T214" s="52">
        <f>T179</f>
        <v>0</v>
      </c>
      <c r="U214" s="54">
        <f t="shared" si="384"/>
        <v>0</v>
      </c>
      <c r="V214" s="52">
        <f>V179</f>
        <v>0</v>
      </c>
      <c r="W214" s="54">
        <f t="shared" si="385"/>
        <v>0</v>
      </c>
      <c r="X214" s="52">
        <f>X179</f>
        <v>0</v>
      </c>
      <c r="Y214" s="52">
        <f t="shared" si="386"/>
        <v>0</v>
      </c>
      <c r="Z214" s="52">
        <f>Z179</f>
        <v>0</v>
      </c>
      <c r="AA214" s="52">
        <f t="shared" si="387"/>
        <v>0</v>
      </c>
      <c r="AB214" s="55">
        <f>AB179</f>
        <v>0</v>
      </c>
      <c r="AC214" s="52">
        <f t="shared" si="388"/>
        <v>0</v>
      </c>
      <c r="AD214" s="52">
        <f>AD179</f>
        <v>0</v>
      </c>
      <c r="AE214" s="52">
        <f>AE179</f>
        <v>0</v>
      </c>
      <c r="AF214" s="52">
        <f t="shared" si="319"/>
        <v>0</v>
      </c>
      <c r="AG214" s="52">
        <f>AG179</f>
        <v>0</v>
      </c>
      <c r="AH214" s="54">
        <f t="shared" si="389"/>
        <v>0</v>
      </c>
      <c r="AI214" s="52">
        <f>AI179</f>
        <v>0</v>
      </c>
      <c r="AJ214" s="54">
        <f t="shared" si="390"/>
        <v>0</v>
      </c>
      <c r="AK214" s="52">
        <f>AK179</f>
        <v>0</v>
      </c>
      <c r="AL214" s="52">
        <f t="shared" si="391"/>
        <v>0</v>
      </c>
      <c r="AM214" s="52">
        <f>AM179</f>
        <v>0</v>
      </c>
      <c r="AN214" s="52">
        <f t="shared" si="392"/>
        <v>0</v>
      </c>
      <c r="AO214" s="55">
        <f>AO179</f>
        <v>0</v>
      </c>
      <c r="AP214" s="52">
        <f t="shared" si="393"/>
        <v>0</v>
      </c>
      <c r="AQ214" s="24"/>
    </row>
    <row r="215" spans="1:45" x14ac:dyDescent="0.3">
      <c r="A215" s="73"/>
      <c r="B215" s="95" t="s">
        <v>27</v>
      </c>
      <c r="C215" s="95"/>
      <c r="D215" s="52">
        <f>D69+D70+D77+D79+D80</f>
        <v>175887.3</v>
      </c>
      <c r="E215" s="52">
        <f>E69+E70+E77+E79+E80</f>
        <v>12263.9</v>
      </c>
      <c r="F215" s="52">
        <f t="shared" si="316"/>
        <v>188151.19999999998</v>
      </c>
      <c r="G215" s="52">
        <f>G69+G70+G77+G79+G80</f>
        <v>21646.007999999998</v>
      </c>
      <c r="H215" s="54">
        <f t="shared" si="379"/>
        <v>209797.20799999998</v>
      </c>
      <c r="I215" s="52">
        <f>I69+I70+I77+I79+I80</f>
        <v>0</v>
      </c>
      <c r="J215" s="54">
        <f t="shared" si="380"/>
        <v>209797.20799999998</v>
      </c>
      <c r="K215" s="52">
        <f>K69+K70+K77+K79+K80</f>
        <v>0</v>
      </c>
      <c r="L215" s="52">
        <f t="shared" si="381"/>
        <v>209797.20799999998</v>
      </c>
      <c r="M215" s="52">
        <f>M69+M70+M77+M79+M80</f>
        <v>0</v>
      </c>
      <c r="N215" s="52">
        <f t="shared" si="382"/>
        <v>209797.20799999998</v>
      </c>
      <c r="O215" s="55">
        <f>O69+O70+O77+O79+O80</f>
        <v>0</v>
      </c>
      <c r="P215" s="52">
        <f t="shared" si="383"/>
        <v>209797.20799999998</v>
      </c>
      <c r="Q215" s="52">
        <f>Q69+Q70+Q77+Q79+Q80</f>
        <v>18556.900000000001</v>
      </c>
      <c r="R215" s="52">
        <f>R69+R70+R77+R79+R80</f>
        <v>-12263.9</v>
      </c>
      <c r="S215" s="52">
        <f t="shared" si="318"/>
        <v>6293.0000000000018</v>
      </c>
      <c r="T215" s="52">
        <f>T69+T70+T77+T79+T80</f>
        <v>0</v>
      </c>
      <c r="U215" s="54">
        <f t="shared" si="384"/>
        <v>6293.0000000000018</v>
      </c>
      <c r="V215" s="52">
        <f>V69+V70+V77+V79+V80</f>
        <v>0</v>
      </c>
      <c r="W215" s="54">
        <f t="shared" si="385"/>
        <v>6293.0000000000018</v>
      </c>
      <c r="X215" s="52">
        <f>X69+X70+X77+X79+X80</f>
        <v>0</v>
      </c>
      <c r="Y215" s="52">
        <f t="shared" si="386"/>
        <v>6293.0000000000018</v>
      </c>
      <c r="Z215" s="52">
        <f>Z69+Z70+Z77+Z79+Z80</f>
        <v>0</v>
      </c>
      <c r="AA215" s="52">
        <f t="shared" si="387"/>
        <v>6293.0000000000018</v>
      </c>
      <c r="AB215" s="55">
        <f>AB69+AB70+AB77+AB79+AB80</f>
        <v>0</v>
      </c>
      <c r="AC215" s="52">
        <f t="shared" si="388"/>
        <v>6293.0000000000018</v>
      </c>
      <c r="AD215" s="52">
        <f>AD69+AD70+AD77+AD79+AD80</f>
        <v>0</v>
      </c>
      <c r="AE215" s="52">
        <f>AE69+AE70+AE77+AE79+AE80</f>
        <v>0</v>
      </c>
      <c r="AF215" s="52">
        <f t="shared" si="319"/>
        <v>0</v>
      </c>
      <c r="AG215" s="52">
        <f>AG69+AG70+AG77+AG79+AG80</f>
        <v>0</v>
      </c>
      <c r="AH215" s="54">
        <f t="shared" si="389"/>
        <v>0</v>
      </c>
      <c r="AI215" s="52">
        <f>AI69+AI70+AI77+AI79+AI80</f>
        <v>0</v>
      </c>
      <c r="AJ215" s="54">
        <f t="shared" si="390"/>
        <v>0</v>
      </c>
      <c r="AK215" s="52">
        <f>AK69+AK70+AK77+AK79+AK80</f>
        <v>0</v>
      </c>
      <c r="AL215" s="52">
        <f t="shared" si="391"/>
        <v>0</v>
      </c>
      <c r="AM215" s="52">
        <f>AM69+AM70+AM77+AM79+AM80</f>
        <v>0</v>
      </c>
      <c r="AN215" s="52">
        <f t="shared" si="392"/>
        <v>0</v>
      </c>
      <c r="AO215" s="55">
        <f>AO69+AO70+AO77+AO79+AO80</f>
        <v>0</v>
      </c>
      <c r="AP215" s="52">
        <f t="shared" si="393"/>
        <v>0</v>
      </c>
      <c r="AQ215" s="24"/>
    </row>
    <row r="216" spans="1:45" x14ac:dyDescent="0.3">
      <c r="D216" s="40"/>
      <c r="E216" s="40"/>
      <c r="F216" s="40">
        <f>F202-F209-F210-F211-F212-F213-F214-F215</f>
        <v>-9.6042640507221222E-10</v>
      </c>
      <c r="G216" s="40">
        <f t="shared" ref="G216" si="394">G202-G209-G210-G211-G212-G213-G214-G215</f>
        <v>0</v>
      </c>
      <c r="H216" s="63"/>
      <c r="I216" s="40">
        <f t="shared" ref="I216:J216" si="395">I202-I209-I210-I211-I212-I213-I214-I215</f>
        <v>4.5474735088646412E-13</v>
      </c>
      <c r="J216" s="40">
        <f t="shared" si="395"/>
        <v>-3.4924596548080444E-10</v>
      </c>
      <c r="K216" s="40">
        <f t="shared" ref="K216:M216" si="396">K202-K209-K210-K211-K212-K213-K214-K215</f>
        <v>0</v>
      </c>
      <c r="L216" s="43"/>
      <c r="M216" s="40">
        <f t="shared" si="396"/>
        <v>0</v>
      </c>
      <c r="N216" s="43"/>
      <c r="O216" s="65">
        <f t="shared" ref="O216:AP216" si="397">O202-O209-O210-O211-O212-O213-O214-O215</f>
        <v>-2.9103830456733704E-11</v>
      </c>
      <c r="P216" s="40"/>
      <c r="Q216" s="65">
        <f t="shared" si="397"/>
        <v>3.1286617740988731E-10</v>
      </c>
      <c r="R216" s="65">
        <f t="shared" si="397"/>
        <v>0</v>
      </c>
      <c r="S216" s="65">
        <f t="shared" si="397"/>
        <v>1.7280399333685637E-10</v>
      </c>
      <c r="T216" s="65">
        <f t="shared" si="397"/>
        <v>2.9103830456733704E-11</v>
      </c>
      <c r="U216" s="65">
        <f t="shared" si="397"/>
        <v>1.7280399333685637E-10</v>
      </c>
      <c r="V216" s="65">
        <f t="shared" si="397"/>
        <v>0</v>
      </c>
      <c r="W216" s="65">
        <f t="shared" si="397"/>
        <v>1.7280399333685637E-10</v>
      </c>
      <c r="X216" s="65">
        <f t="shared" si="397"/>
        <v>0</v>
      </c>
      <c r="Y216" s="65">
        <f t="shared" si="397"/>
        <v>-6.0026650317013264E-11</v>
      </c>
      <c r="Z216" s="65">
        <f t="shared" si="397"/>
        <v>0</v>
      </c>
      <c r="AA216" s="65">
        <f t="shared" si="397"/>
        <v>-6.0026650317013264E-11</v>
      </c>
      <c r="AB216" s="65">
        <f t="shared" si="397"/>
        <v>-1.1641532182693481E-10</v>
      </c>
      <c r="AC216" s="40"/>
      <c r="AD216" s="65">
        <f t="shared" si="397"/>
        <v>4.6566128730773926E-10</v>
      </c>
      <c r="AE216" s="65">
        <f t="shared" si="397"/>
        <v>0</v>
      </c>
      <c r="AF216" s="65">
        <f t="shared" si="397"/>
        <v>4.6566128730773926E-10</v>
      </c>
      <c r="AG216" s="65">
        <f t="shared" si="397"/>
        <v>0</v>
      </c>
      <c r="AH216" s="65">
        <f t="shared" si="397"/>
        <v>6.9849193096160889E-10</v>
      </c>
      <c r="AI216" s="65">
        <f t="shared" si="397"/>
        <v>0</v>
      </c>
      <c r="AJ216" s="65">
        <f t="shared" si="397"/>
        <v>6.9849193096160889E-10</v>
      </c>
      <c r="AK216" s="65">
        <f t="shared" si="397"/>
        <v>0</v>
      </c>
      <c r="AL216" s="65">
        <f t="shared" si="397"/>
        <v>6.9849193096160889E-10</v>
      </c>
      <c r="AM216" s="65">
        <f t="shared" si="397"/>
        <v>0</v>
      </c>
      <c r="AN216" s="65">
        <f t="shared" si="397"/>
        <v>6.9849193096160889E-10</v>
      </c>
      <c r="AO216" s="65">
        <f t="shared" si="397"/>
        <v>0</v>
      </c>
      <c r="AP216" s="40"/>
      <c r="AQ216" s="28"/>
    </row>
    <row r="217" spans="1:45" x14ac:dyDescent="0.3">
      <c r="D217" s="43"/>
      <c r="E217" s="43"/>
      <c r="F217" s="43"/>
      <c r="G217" s="43"/>
      <c r="H217" s="64"/>
      <c r="I217" s="43"/>
      <c r="J217" s="64"/>
      <c r="K217" s="43"/>
      <c r="L217" s="43"/>
      <c r="M217" s="43"/>
      <c r="N217" s="43"/>
      <c r="O217" s="45"/>
      <c r="P217" s="43"/>
      <c r="Q217" s="64"/>
      <c r="R217" s="64"/>
      <c r="S217" s="64"/>
      <c r="T217" s="64"/>
      <c r="U217" s="64"/>
      <c r="V217" s="64"/>
      <c r="W217" s="64"/>
      <c r="X217" s="43"/>
      <c r="Y217" s="43"/>
      <c r="Z217" s="43"/>
      <c r="AA217" s="43"/>
      <c r="AB217" s="64"/>
      <c r="AC217" s="43"/>
      <c r="AD217" s="64"/>
      <c r="AE217" s="64"/>
      <c r="AF217" s="64"/>
      <c r="AG217" s="64"/>
      <c r="AH217" s="64"/>
      <c r="AI217" s="64"/>
      <c r="AJ217" s="64"/>
      <c r="AK217" s="43"/>
      <c r="AL217" s="43"/>
      <c r="AM217" s="43"/>
      <c r="AN217" s="43"/>
      <c r="AO217" s="64"/>
      <c r="AP217" s="43"/>
      <c r="AQ217" s="28"/>
    </row>
    <row r="218" spans="1:45" x14ac:dyDescent="0.3">
      <c r="D218" s="43"/>
      <c r="E218" s="43"/>
      <c r="F218" s="43"/>
      <c r="G218" s="43"/>
      <c r="H218" s="64"/>
      <c r="I218" s="43"/>
      <c r="J218" s="64"/>
      <c r="K218" s="43"/>
      <c r="L218" s="43"/>
      <c r="M218" s="43"/>
      <c r="N218" s="43"/>
      <c r="O218" s="45"/>
      <c r="P218" s="43"/>
      <c r="Q218" s="43"/>
      <c r="R218" s="43"/>
      <c r="S218" s="43"/>
      <c r="T218" s="43"/>
      <c r="U218" s="64"/>
      <c r="V218" s="43"/>
      <c r="W218" s="64"/>
      <c r="X218" s="43"/>
      <c r="Y218" s="43"/>
      <c r="Z218" s="43"/>
      <c r="AA218" s="43"/>
      <c r="AB218" s="45"/>
      <c r="AC218" s="43"/>
      <c r="AD218" s="43"/>
      <c r="AE218" s="43"/>
      <c r="AF218" s="43"/>
      <c r="AG218" s="43"/>
      <c r="AH218" s="64"/>
      <c r="AI218" s="43"/>
      <c r="AJ218" s="64"/>
      <c r="AK218" s="43"/>
      <c r="AL218" s="43"/>
      <c r="AM218" s="43"/>
      <c r="AN218" s="43"/>
      <c r="AO218" s="45"/>
      <c r="AP218" s="43"/>
      <c r="AQ218" s="28"/>
    </row>
    <row r="219" spans="1:45" x14ac:dyDescent="0.3">
      <c r="D219" s="43"/>
      <c r="E219" s="43"/>
      <c r="F219" s="43"/>
      <c r="G219" s="43"/>
      <c r="H219" s="64"/>
      <c r="I219" s="43"/>
      <c r="J219" s="64"/>
      <c r="K219" s="43"/>
      <c r="L219" s="43"/>
      <c r="M219" s="43"/>
      <c r="N219" s="43"/>
      <c r="O219" s="45"/>
      <c r="P219" s="43"/>
      <c r="Q219" s="43"/>
      <c r="R219" s="43"/>
      <c r="S219" s="43"/>
      <c r="T219" s="43"/>
      <c r="U219" s="64"/>
      <c r="V219" s="43"/>
      <c r="W219" s="64"/>
      <c r="X219" s="43"/>
      <c r="Y219" s="43"/>
      <c r="Z219" s="43"/>
      <c r="AA219" s="43"/>
      <c r="AB219" s="45"/>
      <c r="AC219" s="43"/>
      <c r="AD219" s="43"/>
      <c r="AE219" s="43"/>
      <c r="AF219" s="43"/>
      <c r="AG219" s="43"/>
      <c r="AH219" s="64"/>
      <c r="AI219" s="43"/>
      <c r="AJ219" s="64"/>
      <c r="AK219" s="43"/>
      <c r="AL219" s="43"/>
      <c r="AM219" s="43"/>
      <c r="AN219" s="43"/>
      <c r="AO219" s="45"/>
      <c r="AP219" s="43"/>
      <c r="AQ219" s="28"/>
    </row>
  </sheetData>
  <autoFilter ref="A14:AS217">
    <filterColumn colId="43">
      <filters blank="1"/>
    </filterColumn>
  </autoFilter>
  <mergeCells count="66">
    <mergeCell ref="AO13:AO14"/>
    <mergeCell ref="AP13:AP14"/>
    <mergeCell ref="A9:AP9"/>
    <mergeCell ref="A10:AP11"/>
    <mergeCell ref="AE13:AE14"/>
    <mergeCell ref="F13:F14"/>
    <mergeCell ref="S13:S14"/>
    <mergeCell ref="L13:L14"/>
    <mergeCell ref="Y13:Y14"/>
    <mergeCell ref="Q13:Q14"/>
    <mergeCell ref="AD13:AD14"/>
    <mergeCell ref="G13:G14"/>
    <mergeCell ref="Z13:Z14"/>
    <mergeCell ref="AA13:AA14"/>
    <mergeCell ref="T13:T14"/>
    <mergeCell ref="U13:U14"/>
    <mergeCell ref="AB13:AB14"/>
    <mergeCell ref="AC13:AC14"/>
    <mergeCell ref="A13:A14"/>
    <mergeCell ref="B13:B14"/>
    <mergeCell ref="C13:C14"/>
    <mergeCell ref="E13:E14"/>
    <mergeCell ref="R13:R14"/>
    <mergeCell ref="D13:D14"/>
    <mergeCell ref="N13:N14"/>
    <mergeCell ref="H13:H14"/>
    <mergeCell ref="I13:I14"/>
    <mergeCell ref="J13:J14"/>
    <mergeCell ref="A179:A180"/>
    <mergeCell ref="B51:B52"/>
    <mergeCell ref="A51:A52"/>
    <mergeCell ref="B53:B54"/>
    <mergeCell ref="A53:A54"/>
    <mergeCell ref="A55:A56"/>
    <mergeCell ref="B205:C205"/>
    <mergeCell ref="B202:C202"/>
    <mergeCell ref="B203:C203"/>
    <mergeCell ref="B204:C204"/>
    <mergeCell ref="B55:B56"/>
    <mergeCell ref="B179:B180"/>
    <mergeCell ref="B206:C206"/>
    <mergeCell ref="B215:C215"/>
    <mergeCell ref="B214:C214"/>
    <mergeCell ref="B213:C213"/>
    <mergeCell ref="B209:C209"/>
    <mergeCell ref="B212:C212"/>
    <mergeCell ref="B211:C211"/>
    <mergeCell ref="B210:C210"/>
    <mergeCell ref="B208:C208"/>
    <mergeCell ref="B207:C207"/>
    <mergeCell ref="AM13:AM14"/>
    <mergeCell ref="AN13:AN14"/>
    <mergeCell ref="AL13:AL14"/>
    <mergeCell ref="K13:K14"/>
    <mergeCell ref="X13:X14"/>
    <mergeCell ref="AK13:AK14"/>
    <mergeCell ref="AI13:AI14"/>
    <mergeCell ref="AJ13:AJ14"/>
    <mergeCell ref="V13:V14"/>
    <mergeCell ref="W13:W14"/>
    <mergeCell ref="AF13:AF14"/>
    <mergeCell ref="AG13:AG14"/>
    <mergeCell ref="AH13:AH14"/>
    <mergeCell ref="M13:M14"/>
    <mergeCell ref="O13:O14"/>
    <mergeCell ref="P13:P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2023-04-04T10:14:46Z</cp:lastPrinted>
  <dcterms:created xsi:type="dcterms:W3CDTF">2014-02-04T08:37:28Z</dcterms:created>
  <dcterms:modified xsi:type="dcterms:W3CDTF">2023-04-04T10:14:49Z</dcterms:modified>
</cp:coreProperties>
</file>