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3-2025" sheetId="1" r:id="rId1"/>
  </sheets>
  <definedNames>
    <definedName name="_xlnm._FilterDatabase" localSheetId="0" hidden="1">'2023-2025'!$A$16:$BA$219</definedName>
    <definedName name="_xlnm.Print_Titles" localSheetId="0">'2023-2025'!$15:$16</definedName>
    <definedName name="_xlnm.Print_Area" localSheetId="0">'2023-2025'!$A$1:$AX$217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6" i="1" l="1"/>
  <c r="AW217" i="1" l="1"/>
  <c r="AW216" i="1"/>
  <c r="AW212" i="1"/>
  <c r="AW202" i="1"/>
  <c r="AW189" i="1"/>
  <c r="AW182" i="1"/>
  <c r="AW177" i="1" s="1"/>
  <c r="AW180" i="1"/>
  <c r="AW179" i="1"/>
  <c r="AW175" i="1"/>
  <c r="AW171" i="1"/>
  <c r="AW170" i="1"/>
  <c r="AW169" i="1"/>
  <c r="AW167" i="1"/>
  <c r="AW158" i="1"/>
  <c r="AW154" i="1"/>
  <c r="AW150" i="1"/>
  <c r="AW146" i="1"/>
  <c r="AW142" i="1"/>
  <c r="AW138" i="1"/>
  <c r="AW134" i="1"/>
  <c r="AW130" i="1"/>
  <c r="AW126" i="1"/>
  <c r="AW122" i="1"/>
  <c r="AW117" i="1"/>
  <c r="AW206" i="1" s="1"/>
  <c r="AW116" i="1"/>
  <c r="AW109" i="1"/>
  <c r="AW105" i="1"/>
  <c r="AW102" i="1"/>
  <c r="AW99" i="1"/>
  <c r="AW95" i="1"/>
  <c r="AW92" i="1"/>
  <c r="AW89" i="1"/>
  <c r="AW84" i="1"/>
  <c r="AW73" i="1"/>
  <c r="AW69" i="1"/>
  <c r="AW209" i="1" s="1"/>
  <c r="AW68" i="1"/>
  <c r="AW67" i="1"/>
  <c r="AW66" i="1"/>
  <c r="AW48" i="1"/>
  <c r="AW44" i="1"/>
  <c r="AW39" i="1"/>
  <c r="AW34" i="1"/>
  <c r="AW30" i="1"/>
  <c r="AW23" i="1"/>
  <c r="AW21" i="1"/>
  <c r="AW20" i="1"/>
  <c r="AW19" i="1"/>
  <c r="AH217" i="1"/>
  <c r="AH216" i="1"/>
  <c r="AH212" i="1"/>
  <c r="AH202" i="1"/>
  <c r="AH189" i="1"/>
  <c r="AH182" i="1"/>
  <c r="AH177" i="1" s="1"/>
  <c r="AH180" i="1"/>
  <c r="AH179" i="1"/>
  <c r="AH175" i="1"/>
  <c r="AH171" i="1"/>
  <c r="AH215" i="1" s="1"/>
  <c r="AH170" i="1"/>
  <c r="AH169" i="1"/>
  <c r="AH167" i="1"/>
  <c r="AH158" i="1"/>
  <c r="AH154" i="1"/>
  <c r="AH150" i="1"/>
  <c r="AH146" i="1"/>
  <c r="AH142" i="1"/>
  <c r="AH138" i="1"/>
  <c r="AH134" i="1"/>
  <c r="AH130" i="1"/>
  <c r="AH126" i="1"/>
  <c r="AH122" i="1"/>
  <c r="AH117" i="1"/>
  <c r="AH206" i="1" s="1"/>
  <c r="AH116" i="1"/>
  <c r="AH109" i="1"/>
  <c r="AH105" i="1"/>
  <c r="AH102" i="1"/>
  <c r="AH99" i="1"/>
  <c r="AH95" i="1"/>
  <c r="AH92" i="1"/>
  <c r="AH89" i="1"/>
  <c r="AH84" i="1"/>
  <c r="AH213" i="1" s="1"/>
  <c r="AH73" i="1"/>
  <c r="AH69" i="1"/>
  <c r="AH209" i="1" s="1"/>
  <c r="AH68" i="1"/>
  <c r="AH67" i="1"/>
  <c r="AH66" i="1"/>
  <c r="AH48" i="1"/>
  <c r="AH44" i="1"/>
  <c r="AH39" i="1"/>
  <c r="AH34" i="1"/>
  <c r="AH30" i="1"/>
  <c r="AH23" i="1"/>
  <c r="AH21" i="1"/>
  <c r="AH20" i="1"/>
  <c r="AH19" i="1"/>
  <c r="S217" i="1"/>
  <c r="S216" i="1"/>
  <c r="S212" i="1"/>
  <c r="S202" i="1"/>
  <c r="S189" i="1"/>
  <c r="S182" i="1"/>
  <c r="S177" i="1" s="1"/>
  <c r="S180" i="1"/>
  <c r="S179" i="1"/>
  <c r="S175" i="1"/>
  <c r="S171" i="1"/>
  <c r="S167" i="1" s="1"/>
  <c r="S170" i="1"/>
  <c r="S169" i="1"/>
  <c r="S158" i="1"/>
  <c r="S154" i="1"/>
  <c r="S150" i="1"/>
  <c r="S146" i="1"/>
  <c r="S142" i="1"/>
  <c r="S138" i="1"/>
  <c r="S134" i="1"/>
  <c r="S130" i="1"/>
  <c r="S126" i="1"/>
  <c r="S122" i="1"/>
  <c r="S117" i="1"/>
  <c r="S206" i="1" s="1"/>
  <c r="S116" i="1"/>
  <c r="S109" i="1"/>
  <c r="S105" i="1"/>
  <c r="S102" i="1"/>
  <c r="S99" i="1"/>
  <c r="S95" i="1"/>
  <c r="S92" i="1"/>
  <c r="S89" i="1"/>
  <c r="S84" i="1"/>
  <c r="S73" i="1"/>
  <c r="S69" i="1"/>
  <c r="S209" i="1" s="1"/>
  <c r="S68" i="1"/>
  <c r="S67" i="1"/>
  <c r="S66" i="1"/>
  <c r="S48" i="1"/>
  <c r="S44" i="1"/>
  <c r="S39" i="1"/>
  <c r="S34" i="1"/>
  <c r="S30" i="1"/>
  <c r="S23" i="1"/>
  <c r="S21" i="1"/>
  <c r="S20" i="1"/>
  <c r="S19" i="1"/>
  <c r="S17" i="1" l="1"/>
  <c r="S213" i="1"/>
  <c r="S214" i="1"/>
  <c r="AH207" i="1"/>
  <c r="S114" i="1"/>
  <c r="S207" i="1"/>
  <c r="AW207" i="1"/>
  <c r="AW213" i="1"/>
  <c r="AW214" i="1"/>
  <c r="AH214" i="1"/>
  <c r="AH114" i="1"/>
  <c r="AH17" i="1"/>
  <c r="AW114" i="1"/>
  <c r="AW17" i="1"/>
  <c r="AW64" i="1"/>
  <c r="AW208" i="1"/>
  <c r="AW211" i="1"/>
  <c r="AW215" i="1"/>
  <c r="AH64" i="1"/>
  <c r="AH208" i="1"/>
  <c r="AH211" i="1"/>
  <c r="S64" i="1"/>
  <c r="S208" i="1"/>
  <c r="S211" i="1"/>
  <c r="S215" i="1"/>
  <c r="Q217" i="1"/>
  <c r="Q216" i="1"/>
  <c r="Q212" i="1"/>
  <c r="Q202" i="1"/>
  <c r="Q189" i="1"/>
  <c r="Q182" i="1"/>
  <c r="Q177" i="1" s="1"/>
  <c r="Q180" i="1"/>
  <c r="Q179" i="1"/>
  <c r="Q175" i="1"/>
  <c r="Q171" i="1"/>
  <c r="Q167" i="1" s="1"/>
  <c r="Q170" i="1"/>
  <c r="Q169" i="1"/>
  <c r="Q158" i="1"/>
  <c r="Q154" i="1"/>
  <c r="Q150" i="1"/>
  <c r="Q146" i="1"/>
  <c r="Q142" i="1"/>
  <c r="Q138" i="1"/>
  <c r="Q134" i="1"/>
  <c r="Q130" i="1"/>
  <c r="Q126" i="1"/>
  <c r="Q122" i="1"/>
  <c r="Q117" i="1"/>
  <c r="Q116" i="1"/>
  <c r="Q109" i="1"/>
  <c r="Q105" i="1"/>
  <c r="Q102" i="1"/>
  <c r="Q99" i="1"/>
  <c r="Q95" i="1"/>
  <c r="Q92" i="1"/>
  <c r="Q89" i="1"/>
  <c r="Q84" i="1"/>
  <c r="Q73" i="1"/>
  <c r="Q69" i="1"/>
  <c r="Q209" i="1" s="1"/>
  <c r="Q68" i="1"/>
  <c r="Q67" i="1"/>
  <c r="Q66" i="1"/>
  <c r="Q48" i="1"/>
  <c r="Q44" i="1"/>
  <c r="Q39" i="1"/>
  <c r="Q34" i="1"/>
  <c r="Q30" i="1"/>
  <c r="Q23" i="1"/>
  <c r="Q21" i="1"/>
  <c r="Q20" i="1"/>
  <c r="Q19" i="1"/>
  <c r="Q208" i="1" l="1"/>
  <c r="Q207" i="1"/>
  <c r="Q64" i="1"/>
  <c r="AW204" i="1"/>
  <c r="AH204" i="1"/>
  <c r="S204" i="1"/>
  <c r="Q214" i="1"/>
  <c r="Q114" i="1"/>
  <c r="Q17" i="1"/>
  <c r="Q206" i="1"/>
  <c r="Q211" i="1"/>
  <c r="Q213" i="1"/>
  <c r="Q215" i="1"/>
  <c r="O86" i="1"/>
  <c r="AW218" i="1" l="1"/>
  <c r="AH218" i="1"/>
  <c r="S218" i="1"/>
  <c r="Q204" i="1"/>
  <c r="Q218" i="1" s="1"/>
  <c r="O116" i="1"/>
  <c r="O21" i="1"/>
  <c r="AU116" i="1" l="1"/>
  <c r="AF116" i="1"/>
  <c r="O75" i="1"/>
  <c r="AV166" i="1" l="1"/>
  <c r="AX166" i="1" s="1"/>
  <c r="AG166" i="1"/>
  <c r="AI166" i="1" s="1"/>
  <c r="P166" i="1"/>
  <c r="R166" i="1" s="1"/>
  <c r="T166" i="1" s="1"/>
  <c r="AU21" i="1" l="1"/>
  <c r="AF21" i="1"/>
  <c r="AV52" i="1"/>
  <c r="AX52" i="1" s="1"/>
  <c r="AG52" i="1"/>
  <c r="AI52" i="1" s="1"/>
  <c r="P52" i="1"/>
  <c r="R52" i="1" s="1"/>
  <c r="T52" i="1" s="1"/>
  <c r="AU48" i="1"/>
  <c r="AF48" i="1"/>
  <c r="O48" i="1"/>
  <c r="P165" i="1" l="1"/>
  <c r="R165" i="1" s="1"/>
  <c r="T165" i="1" s="1"/>
  <c r="AG165" i="1"/>
  <c r="AI165" i="1" s="1"/>
  <c r="AV164" i="1"/>
  <c r="AX164" i="1" s="1"/>
  <c r="AV165" i="1"/>
  <c r="AX165" i="1" s="1"/>
  <c r="P164" i="1"/>
  <c r="R164" i="1" s="1"/>
  <c r="T164" i="1" s="1"/>
  <c r="AG164" i="1"/>
  <c r="AI164" i="1" s="1"/>
  <c r="AU217" i="1"/>
  <c r="AU216" i="1"/>
  <c r="AU212" i="1"/>
  <c r="AU202" i="1"/>
  <c r="AU189" i="1"/>
  <c r="AU182" i="1"/>
  <c r="AU177" i="1" s="1"/>
  <c r="AU180" i="1"/>
  <c r="AU179" i="1"/>
  <c r="AU175" i="1"/>
  <c r="AU171" i="1"/>
  <c r="AU167" i="1" s="1"/>
  <c r="AU170" i="1"/>
  <c r="AU169" i="1"/>
  <c r="AU158" i="1"/>
  <c r="AU154" i="1"/>
  <c r="AU150" i="1"/>
  <c r="AU146" i="1"/>
  <c r="AU142" i="1"/>
  <c r="AU138" i="1"/>
  <c r="AU134" i="1"/>
  <c r="AU130" i="1"/>
  <c r="AU126" i="1"/>
  <c r="AU122" i="1"/>
  <c r="AU117" i="1"/>
  <c r="AU206" i="1" s="1"/>
  <c r="AU109" i="1"/>
  <c r="AU105" i="1"/>
  <c r="AU102" i="1"/>
  <c r="AU99" i="1"/>
  <c r="AU95" i="1"/>
  <c r="AU92" i="1"/>
  <c r="AU89" i="1"/>
  <c r="AU84" i="1"/>
  <c r="AU73" i="1"/>
  <c r="AU69" i="1"/>
  <c r="AU209" i="1" s="1"/>
  <c r="AU68" i="1"/>
  <c r="AU67" i="1"/>
  <c r="AU66" i="1"/>
  <c r="AU44" i="1"/>
  <c r="AU39" i="1"/>
  <c r="AU34" i="1"/>
  <c r="AU30" i="1"/>
  <c r="AU23" i="1"/>
  <c r="AU20" i="1"/>
  <c r="AU19" i="1"/>
  <c r="AF217" i="1"/>
  <c r="AF216" i="1"/>
  <c r="AF212" i="1"/>
  <c r="AF202" i="1"/>
  <c r="AF189" i="1"/>
  <c r="AF182" i="1"/>
  <c r="AF177" i="1" s="1"/>
  <c r="AF180" i="1"/>
  <c r="AF179" i="1"/>
  <c r="AF175" i="1"/>
  <c r="AF171" i="1"/>
  <c r="AF167" i="1" s="1"/>
  <c r="AF170" i="1"/>
  <c r="AF169" i="1"/>
  <c r="AF158" i="1"/>
  <c r="AF154" i="1"/>
  <c r="AF150" i="1"/>
  <c r="AF146" i="1"/>
  <c r="AF142" i="1"/>
  <c r="AF138" i="1"/>
  <c r="AF134" i="1"/>
  <c r="AF130" i="1"/>
  <c r="AF126" i="1"/>
  <c r="AF122" i="1"/>
  <c r="AF117" i="1"/>
  <c r="AF206" i="1" s="1"/>
  <c r="AF109" i="1"/>
  <c r="AF105" i="1"/>
  <c r="AF102" i="1"/>
  <c r="AF99" i="1"/>
  <c r="AF95" i="1"/>
  <c r="AF92" i="1"/>
  <c r="AF89" i="1"/>
  <c r="AF84" i="1"/>
  <c r="AF73" i="1"/>
  <c r="AF69" i="1"/>
  <c r="AF209" i="1" s="1"/>
  <c r="AF68" i="1"/>
  <c r="AF67" i="1"/>
  <c r="AF66" i="1"/>
  <c r="AF44" i="1"/>
  <c r="AF39" i="1"/>
  <c r="AF34" i="1"/>
  <c r="AF30" i="1"/>
  <c r="AF23" i="1"/>
  <c r="AF20" i="1"/>
  <c r="AF19" i="1"/>
  <c r="O217" i="1"/>
  <c r="O216" i="1"/>
  <c r="O212" i="1"/>
  <c r="O202" i="1"/>
  <c r="O189" i="1"/>
  <c r="O182" i="1"/>
  <c r="O177" i="1" s="1"/>
  <c r="O180" i="1"/>
  <c r="O179" i="1"/>
  <c r="O175" i="1"/>
  <c r="O171" i="1"/>
  <c r="O167" i="1" s="1"/>
  <c r="O170" i="1"/>
  <c r="O169" i="1"/>
  <c r="O158" i="1"/>
  <c r="O154" i="1"/>
  <c r="O150" i="1"/>
  <c r="O146" i="1"/>
  <c r="O142" i="1"/>
  <c r="O138" i="1"/>
  <c r="O134" i="1"/>
  <c r="O130" i="1"/>
  <c r="O126" i="1"/>
  <c r="O122" i="1"/>
  <c r="O117" i="1"/>
  <c r="O206" i="1" s="1"/>
  <c r="O109" i="1"/>
  <c r="O105" i="1"/>
  <c r="O102" i="1"/>
  <c r="O99" i="1"/>
  <c r="O95" i="1"/>
  <c r="O92" i="1"/>
  <c r="O89" i="1"/>
  <c r="O84" i="1"/>
  <c r="O73" i="1"/>
  <c r="O69" i="1"/>
  <c r="O209" i="1" s="1"/>
  <c r="O68" i="1"/>
  <c r="O67" i="1"/>
  <c r="O66" i="1"/>
  <c r="O44" i="1"/>
  <c r="O39" i="1"/>
  <c r="O34" i="1"/>
  <c r="O30" i="1"/>
  <c r="O23" i="1"/>
  <c r="O20" i="1"/>
  <c r="O19" i="1"/>
  <c r="O114" i="1" l="1"/>
  <c r="AU214" i="1"/>
  <c r="AF214" i="1"/>
  <c r="O214" i="1"/>
  <c r="AU114" i="1"/>
  <c r="AF114" i="1"/>
  <c r="AU207" i="1"/>
  <c r="O207" i="1"/>
  <c r="AF64" i="1"/>
  <c r="O17" i="1"/>
  <c r="AU213" i="1"/>
  <c r="AF207" i="1"/>
  <c r="AU64" i="1"/>
  <c r="AU208" i="1"/>
  <c r="O213" i="1"/>
  <c r="AF213" i="1"/>
  <c r="O64" i="1"/>
  <c r="AU17" i="1"/>
  <c r="AU211" i="1"/>
  <c r="AU215" i="1"/>
  <c r="AF17" i="1"/>
  <c r="AF208" i="1"/>
  <c r="AF211" i="1"/>
  <c r="AF215" i="1"/>
  <c r="O208" i="1"/>
  <c r="O211" i="1"/>
  <c r="O215" i="1"/>
  <c r="AS21" i="1"/>
  <c r="AS20" i="1"/>
  <c r="AS19" i="1"/>
  <c r="AD21" i="1"/>
  <c r="AD20" i="1"/>
  <c r="AD19" i="1"/>
  <c r="M20" i="1"/>
  <c r="M19" i="1"/>
  <c r="AT50" i="1"/>
  <c r="AV50" i="1" s="1"/>
  <c r="AX50" i="1" s="1"/>
  <c r="AT51" i="1"/>
  <c r="AV51" i="1" s="1"/>
  <c r="AX51" i="1" s="1"/>
  <c r="AE50" i="1"/>
  <c r="AG50" i="1" s="1"/>
  <c r="AI50" i="1" s="1"/>
  <c r="AE51" i="1"/>
  <c r="AG51" i="1" s="1"/>
  <c r="AI51" i="1" s="1"/>
  <c r="N48" i="1"/>
  <c r="P48" i="1" s="1"/>
  <c r="R48" i="1" s="1"/>
  <c r="T48" i="1" s="1"/>
  <c r="N50" i="1"/>
  <c r="P50" i="1" s="1"/>
  <c r="R50" i="1" s="1"/>
  <c r="T50" i="1" s="1"/>
  <c r="N51" i="1"/>
  <c r="P51" i="1" s="1"/>
  <c r="R51" i="1" s="1"/>
  <c r="T51" i="1" s="1"/>
  <c r="AS48" i="1"/>
  <c r="AT48" i="1" s="1"/>
  <c r="AV48" i="1" s="1"/>
  <c r="AX48" i="1" s="1"/>
  <c r="AD48" i="1"/>
  <c r="AE48" i="1" s="1"/>
  <c r="AG48" i="1" s="1"/>
  <c r="AI48" i="1" s="1"/>
  <c r="AU204" i="1" l="1"/>
  <c r="AU218" i="1" s="1"/>
  <c r="AF204" i="1"/>
  <c r="AF218" i="1" s="1"/>
  <c r="O204" i="1"/>
  <c r="N62" i="1"/>
  <c r="P62" i="1" s="1"/>
  <c r="R62" i="1" s="1"/>
  <c r="T62" i="1" s="1"/>
  <c r="N63" i="1"/>
  <c r="P63" i="1" s="1"/>
  <c r="R63" i="1" s="1"/>
  <c r="T63" i="1" s="1"/>
  <c r="M60" i="1"/>
  <c r="N60" i="1" s="1"/>
  <c r="P60" i="1" s="1"/>
  <c r="R60" i="1" s="1"/>
  <c r="T60" i="1" s="1"/>
  <c r="AS60" i="1"/>
  <c r="AT60" i="1" s="1"/>
  <c r="AV60" i="1" s="1"/>
  <c r="AX60" i="1" s="1"/>
  <c r="AD60" i="1"/>
  <c r="AE60" i="1" s="1"/>
  <c r="AG60" i="1" s="1"/>
  <c r="AI60" i="1" s="1"/>
  <c r="AT62" i="1"/>
  <c r="AV62" i="1" s="1"/>
  <c r="AX62" i="1" s="1"/>
  <c r="AT63" i="1"/>
  <c r="AV63" i="1" s="1"/>
  <c r="AX63" i="1" s="1"/>
  <c r="AE62" i="1"/>
  <c r="AG62" i="1" s="1"/>
  <c r="AI62" i="1" s="1"/>
  <c r="AE63" i="1"/>
  <c r="AG63" i="1" s="1"/>
  <c r="AI63" i="1" s="1"/>
  <c r="O218" i="1" l="1"/>
  <c r="AS217" i="1"/>
  <c r="AS216" i="1"/>
  <c r="AS212" i="1"/>
  <c r="AS202" i="1"/>
  <c r="AS189" i="1"/>
  <c r="AS182" i="1"/>
  <c r="AS177" i="1" s="1"/>
  <c r="AS180" i="1"/>
  <c r="AS179" i="1"/>
  <c r="AS175" i="1"/>
  <c r="AS171" i="1"/>
  <c r="AS167" i="1" s="1"/>
  <c r="AS170" i="1"/>
  <c r="AS169" i="1"/>
  <c r="AS158" i="1"/>
  <c r="AS154" i="1"/>
  <c r="AS150" i="1"/>
  <c r="AS146" i="1"/>
  <c r="AS142" i="1"/>
  <c r="AS138" i="1"/>
  <c r="AS134" i="1"/>
  <c r="AS130" i="1"/>
  <c r="AS126" i="1"/>
  <c r="AS122" i="1"/>
  <c r="AS117" i="1"/>
  <c r="AS206" i="1" s="1"/>
  <c r="AS116" i="1"/>
  <c r="AS109" i="1"/>
  <c r="AS105" i="1"/>
  <c r="AS102" i="1"/>
  <c r="AS99" i="1"/>
  <c r="AS95" i="1"/>
  <c r="AS92" i="1"/>
  <c r="AS89" i="1"/>
  <c r="AS84" i="1"/>
  <c r="AS73" i="1"/>
  <c r="AS69" i="1"/>
  <c r="AS209" i="1" s="1"/>
  <c r="AS68" i="1"/>
  <c r="AS208" i="1" s="1"/>
  <c r="AS67" i="1"/>
  <c r="AS66" i="1"/>
  <c r="AS44" i="1"/>
  <c r="AS39" i="1"/>
  <c r="AS34" i="1"/>
  <c r="AS30" i="1"/>
  <c r="AS23" i="1"/>
  <c r="AD217" i="1"/>
  <c r="AD216" i="1"/>
  <c r="AD212" i="1"/>
  <c r="AD202" i="1"/>
  <c r="AD189" i="1"/>
  <c r="AD182" i="1"/>
  <c r="AD177" i="1" s="1"/>
  <c r="AD180" i="1"/>
  <c r="AD179" i="1"/>
  <c r="AD175" i="1"/>
  <c r="AD171" i="1"/>
  <c r="AD167" i="1" s="1"/>
  <c r="AD170" i="1"/>
  <c r="AD169" i="1"/>
  <c r="AD158" i="1"/>
  <c r="AD154" i="1"/>
  <c r="AD150" i="1"/>
  <c r="AD146" i="1"/>
  <c r="AD142" i="1"/>
  <c r="AD138" i="1"/>
  <c r="AD134" i="1"/>
  <c r="AD130" i="1"/>
  <c r="AD126" i="1"/>
  <c r="AD122" i="1"/>
  <c r="AD117" i="1"/>
  <c r="AD206" i="1" s="1"/>
  <c r="AD116" i="1"/>
  <c r="AD109" i="1"/>
  <c r="AD105" i="1"/>
  <c r="AD102" i="1"/>
  <c r="AD99" i="1"/>
  <c r="AD95" i="1"/>
  <c r="AD92" i="1"/>
  <c r="AD89" i="1"/>
  <c r="AD84" i="1"/>
  <c r="AD73" i="1"/>
  <c r="AD69" i="1"/>
  <c r="AD209" i="1" s="1"/>
  <c r="AD68" i="1"/>
  <c r="AD208" i="1" s="1"/>
  <c r="AD67" i="1"/>
  <c r="AD66" i="1"/>
  <c r="AD44" i="1"/>
  <c r="AD39" i="1"/>
  <c r="AD34" i="1"/>
  <c r="AD30" i="1"/>
  <c r="AD23" i="1"/>
  <c r="M217" i="1"/>
  <c r="M216" i="1"/>
  <c r="M212" i="1"/>
  <c r="M202" i="1"/>
  <c r="M189" i="1"/>
  <c r="M182" i="1"/>
  <c r="M177" i="1" s="1"/>
  <c r="M180" i="1"/>
  <c r="M179" i="1"/>
  <c r="M175" i="1"/>
  <c r="M171" i="1"/>
  <c r="M167" i="1" s="1"/>
  <c r="M170" i="1"/>
  <c r="M169" i="1"/>
  <c r="M158" i="1"/>
  <c r="M154" i="1"/>
  <c r="M150" i="1"/>
  <c r="M146" i="1"/>
  <c r="M142" i="1"/>
  <c r="M138" i="1"/>
  <c r="M134" i="1"/>
  <c r="M130" i="1"/>
  <c r="M126" i="1"/>
  <c r="M122" i="1"/>
  <c r="M117" i="1"/>
  <c r="M206" i="1" s="1"/>
  <c r="M116" i="1"/>
  <c r="M109" i="1"/>
  <c r="M105" i="1"/>
  <c r="M102" i="1"/>
  <c r="M99" i="1"/>
  <c r="M95" i="1"/>
  <c r="M92" i="1"/>
  <c r="M89" i="1"/>
  <c r="M84" i="1"/>
  <c r="M73" i="1"/>
  <c r="M69" i="1"/>
  <c r="M209" i="1" s="1"/>
  <c r="M68" i="1"/>
  <c r="M67" i="1"/>
  <c r="M66" i="1"/>
  <c r="M44" i="1"/>
  <c r="M39" i="1"/>
  <c r="M34" i="1"/>
  <c r="M30" i="1"/>
  <c r="M23" i="1"/>
  <c r="M21" i="1"/>
  <c r="M208" i="1" s="1"/>
  <c r="M17" i="1" l="1"/>
  <c r="AS207" i="1"/>
  <c r="AD211" i="1"/>
  <c r="AS17" i="1"/>
  <c r="AS64" i="1"/>
  <c r="AS211" i="1"/>
  <c r="AS114" i="1"/>
  <c r="M211" i="1"/>
  <c r="AD17" i="1"/>
  <c r="AD207" i="1"/>
  <c r="M207" i="1"/>
  <c r="AS214" i="1"/>
  <c r="AD214" i="1"/>
  <c r="AS213" i="1"/>
  <c r="M214" i="1"/>
  <c r="AD114" i="1"/>
  <c r="M213" i="1"/>
  <c r="M114" i="1"/>
  <c r="AD213" i="1"/>
  <c r="AS215" i="1"/>
  <c r="AD64" i="1"/>
  <c r="AD215" i="1"/>
  <c r="M64" i="1"/>
  <c r="M204" i="1" s="1"/>
  <c r="M215" i="1"/>
  <c r="AQ179" i="1"/>
  <c r="AB179" i="1"/>
  <c r="K179" i="1"/>
  <c r="I179" i="1"/>
  <c r="AS204" i="1" l="1"/>
  <c r="AS218" i="1" s="1"/>
  <c r="AD204" i="1"/>
  <c r="AD218" i="1" s="1"/>
  <c r="M218" i="1"/>
  <c r="K86" i="1"/>
  <c r="AQ217" i="1" l="1"/>
  <c r="AQ216" i="1"/>
  <c r="AQ212" i="1"/>
  <c r="AQ202" i="1"/>
  <c r="AQ189" i="1"/>
  <c r="AQ182" i="1"/>
  <c r="AQ180" i="1"/>
  <c r="AQ175" i="1"/>
  <c r="AQ171" i="1"/>
  <c r="AQ215" i="1" s="1"/>
  <c r="AQ170" i="1"/>
  <c r="AQ169" i="1"/>
  <c r="AQ158" i="1"/>
  <c r="AQ154" i="1"/>
  <c r="AQ150" i="1"/>
  <c r="AQ146" i="1"/>
  <c r="AQ142" i="1"/>
  <c r="AQ138" i="1"/>
  <c r="AQ134" i="1"/>
  <c r="AQ130" i="1"/>
  <c r="AQ126" i="1"/>
  <c r="AQ122" i="1"/>
  <c r="AQ117" i="1"/>
  <c r="AQ116" i="1"/>
  <c r="AQ109" i="1"/>
  <c r="AQ105" i="1"/>
  <c r="AQ102" i="1"/>
  <c r="AQ99" i="1"/>
  <c r="AQ95" i="1"/>
  <c r="AQ92" i="1"/>
  <c r="AQ89" i="1"/>
  <c r="AQ84" i="1"/>
  <c r="AQ73" i="1"/>
  <c r="AQ69" i="1"/>
  <c r="AQ209" i="1" s="1"/>
  <c r="AQ68" i="1"/>
  <c r="AQ67" i="1"/>
  <c r="AQ66" i="1"/>
  <c r="AQ44" i="1"/>
  <c r="AQ39" i="1"/>
  <c r="AQ34" i="1"/>
  <c r="AQ30" i="1"/>
  <c r="AQ23" i="1"/>
  <c r="AQ21" i="1"/>
  <c r="AQ20" i="1"/>
  <c r="AQ19" i="1"/>
  <c r="AB217" i="1"/>
  <c r="AB216" i="1"/>
  <c r="AB212" i="1"/>
  <c r="AB202" i="1"/>
  <c r="AB189" i="1"/>
  <c r="AB182" i="1"/>
  <c r="AB180" i="1"/>
  <c r="AB175" i="1"/>
  <c r="AB171" i="1"/>
  <c r="AB167" i="1" s="1"/>
  <c r="AB170" i="1"/>
  <c r="AB169" i="1"/>
  <c r="AB158" i="1"/>
  <c r="AB154" i="1"/>
  <c r="AB150" i="1"/>
  <c r="AB146" i="1"/>
  <c r="AB142" i="1"/>
  <c r="AB138" i="1"/>
  <c r="AB134" i="1"/>
  <c r="AB130" i="1"/>
  <c r="AB126" i="1"/>
  <c r="AB122" i="1"/>
  <c r="AB117" i="1"/>
  <c r="AB116" i="1"/>
  <c r="AB109" i="1"/>
  <c r="AB105" i="1"/>
  <c r="AB102" i="1"/>
  <c r="AB99" i="1"/>
  <c r="AB95" i="1"/>
  <c r="AB92" i="1"/>
  <c r="AB89" i="1"/>
  <c r="AB84" i="1"/>
  <c r="AB73" i="1"/>
  <c r="AB69" i="1"/>
  <c r="AB209" i="1" s="1"/>
  <c r="AB68" i="1"/>
  <c r="AB67" i="1"/>
  <c r="AB66" i="1"/>
  <c r="AB44" i="1"/>
  <c r="AB39" i="1"/>
  <c r="AB34" i="1"/>
  <c r="AB30" i="1"/>
  <c r="AB23" i="1"/>
  <c r="AB21" i="1"/>
  <c r="AB20" i="1"/>
  <c r="AB19" i="1"/>
  <c r="K217" i="1"/>
  <c r="K216" i="1"/>
  <c r="K212" i="1"/>
  <c r="K202" i="1"/>
  <c r="K189" i="1"/>
  <c r="K182" i="1"/>
  <c r="K180" i="1"/>
  <c r="K175" i="1"/>
  <c r="K171" i="1"/>
  <c r="K167" i="1" s="1"/>
  <c r="K170" i="1"/>
  <c r="K169" i="1"/>
  <c r="K158" i="1"/>
  <c r="K154" i="1"/>
  <c r="K150" i="1"/>
  <c r="K146" i="1"/>
  <c r="K142" i="1"/>
  <c r="K138" i="1"/>
  <c r="K134" i="1"/>
  <c r="K130" i="1"/>
  <c r="K126" i="1"/>
  <c r="K122" i="1"/>
  <c r="K117" i="1"/>
  <c r="K206" i="1" s="1"/>
  <c r="K116" i="1"/>
  <c r="K109" i="1"/>
  <c r="K105" i="1"/>
  <c r="K102" i="1"/>
  <c r="K99" i="1"/>
  <c r="K95" i="1"/>
  <c r="K92" i="1"/>
  <c r="K89" i="1"/>
  <c r="K84" i="1"/>
  <c r="K73" i="1"/>
  <c r="K69" i="1"/>
  <c r="K209" i="1" s="1"/>
  <c r="K68" i="1"/>
  <c r="K67" i="1"/>
  <c r="K66" i="1"/>
  <c r="K44" i="1"/>
  <c r="K39" i="1"/>
  <c r="K34" i="1"/>
  <c r="K30" i="1"/>
  <c r="K23" i="1"/>
  <c r="K21" i="1"/>
  <c r="K20" i="1"/>
  <c r="K19" i="1"/>
  <c r="AQ213" i="1" l="1"/>
  <c r="K213" i="1"/>
  <c r="AB213" i="1"/>
  <c r="AB17" i="1"/>
  <c r="K17" i="1"/>
  <c r="AQ214" i="1"/>
  <c r="K214" i="1"/>
  <c r="AB214" i="1"/>
  <c r="AB114" i="1"/>
  <c r="AQ64" i="1"/>
  <c r="AQ17" i="1"/>
  <c r="AQ206" i="1"/>
  <c r="AB64" i="1"/>
  <c r="K64" i="1"/>
  <c r="AQ208" i="1"/>
  <c r="AQ211" i="1"/>
  <c r="AQ114" i="1"/>
  <c r="AQ167" i="1"/>
  <c r="AQ207" i="1"/>
  <c r="AQ177" i="1"/>
  <c r="AB206" i="1"/>
  <c r="AB208" i="1"/>
  <c r="AB211" i="1"/>
  <c r="AB215" i="1"/>
  <c r="AB207" i="1"/>
  <c r="AB177" i="1"/>
  <c r="K208" i="1"/>
  <c r="K211" i="1"/>
  <c r="K215" i="1"/>
  <c r="K114" i="1"/>
  <c r="K207" i="1"/>
  <c r="K177" i="1"/>
  <c r="AB204" i="1" l="1"/>
  <c r="AB218" i="1" s="1"/>
  <c r="AQ204" i="1"/>
  <c r="AQ218" i="1" s="1"/>
  <c r="K204" i="1"/>
  <c r="K218" i="1" l="1"/>
  <c r="D19" i="1" l="1"/>
  <c r="E19" i="1"/>
  <c r="I19" i="1"/>
  <c r="D20" i="1"/>
  <c r="E20" i="1"/>
  <c r="G20" i="1"/>
  <c r="I20" i="1"/>
  <c r="D21" i="1"/>
  <c r="E21" i="1"/>
  <c r="G21" i="1"/>
  <c r="I21" i="1"/>
  <c r="F22" i="1"/>
  <c r="H22" i="1" s="1"/>
  <c r="D23" i="1"/>
  <c r="E23" i="1"/>
  <c r="I23" i="1"/>
  <c r="F25" i="1"/>
  <c r="G25" i="1"/>
  <c r="G19" i="1" s="1"/>
  <c r="F26" i="1"/>
  <c r="H26" i="1" s="1"/>
  <c r="F27" i="1"/>
  <c r="H27" i="1" s="1"/>
  <c r="F28" i="1"/>
  <c r="H28" i="1" s="1"/>
  <c r="F29" i="1"/>
  <c r="H29" i="1" s="1"/>
  <c r="D30" i="1"/>
  <c r="E30" i="1"/>
  <c r="G30" i="1"/>
  <c r="I30" i="1"/>
  <c r="F32" i="1"/>
  <c r="H32" i="1" s="1"/>
  <c r="F33" i="1"/>
  <c r="H33" i="1" s="1"/>
  <c r="D34" i="1"/>
  <c r="E34" i="1"/>
  <c r="G34" i="1"/>
  <c r="I34" i="1"/>
  <c r="F36" i="1"/>
  <c r="H36" i="1" s="1"/>
  <c r="F37" i="1"/>
  <c r="H37" i="1" s="1"/>
  <c r="F38" i="1"/>
  <c r="H38" i="1" s="1"/>
  <c r="D39" i="1"/>
  <c r="E39" i="1"/>
  <c r="G39" i="1"/>
  <c r="I39" i="1"/>
  <c r="F41" i="1"/>
  <c r="H41" i="1" s="1"/>
  <c r="F42" i="1"/>
  <c r="H42" i="1" s="1"/>
  <c r="F43" i="1"/>
  <c r="H43" i="1" s="1"/>
  <c r="D44" i="1"/>
  <c r="E44" i="1"/>
  <c r="G44" i="1"/>
  <c r="I44" i="1"/>
  <c r="F46" i="1"/>
  <c r="H46" i="1" s="1"/>
  <c r="F47" i="1"/>
  <c r="H47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H59" i="1"/>
  <c r="D66" i="1"/>
  <c r="I66" i="1"/>
  <c r="D67" i="1"/>
  <c r="E67" i="1"/>
  <c r="G67" i="1"/>
  <c r="I67" i="1"/>
  <c r="D68" i="1"/>
  <c r="E68" i="1"/>
  <c r="G68" i="1"/>
  <c r="I68" i="1"/>
  <c r="D69" i="1"/>
  <c r="D209" i="1" s="1"/>
  <c r="E69" i="1"/>
  <c r="E209" i="1" s="1"/>
  <c r="G69" i="1"/>
  <c r="G209" i="1" s="1"/>
  <c r="I69" i="1"/>
  <c r="I209" i="1" s="1"/>
  <c r="F70" i="1"/>
  <c r="H70" i="1" s="1"/>
  <c r="F71" i="1"/>
  <c r="G71" i="1"/>
  <c r="F72" i="1"/>
  <c r="H72" i="1" s="1"/>
  <c r="F73" i="1"/>
  <c r="I73" i="1"/>
  <c r="F75" i="1"/>
  <c r="G75" i="1"/>
  <c r="G73" i="1" s="1"/>
  <c r="F76" i="1"/>
  <c r="H76" i="1" s="1"/>
  <c r="F77" i="1"/>
  <c r="H77" i="1" s="1"/>
  <c r="F78" i="1"/>
  <c r="H78" i="1" s="1"/>
  <c r="F79" i="1"/>
  <c r="G79" i="1"/>
  <c r="F80" i="1"/>
  <c r="H80" i="1" s="1"/>
  <c r="F81" i="1"/>
  <c r="G81" i="1"/>
  <c r="F82" i="1"/>
  <c r="H82" i="1" s="1"/>
  <c r="F83" i="1"/>
  <c r="H83" i="1" s="1"/>
  <c r="D84" i="1"/>
  <c r="I84" i="1"/>
  <c r="E86" i="1"/>
  <c r="E84" i="1" s="1"/>
  <c r="G86" i="1"/>
  <c r="G84" i="1" s="1"/>
  <c r="F87" i="1"/>
  <c r="H87" i="1" s="1"/>
  <c r="F88" i="1"/>
  <c r="H88" i="1" s="1"/>
  <c r="D89" i="1"/>
  <c r="E89" i="1"/>
  <c r="G89" i="1"/>
  <c r="I89" i="1"/>
  <c r="F91" i="1"/>
  <c r="H91" i="1" s="1"/>
  <c r="D92" i="1"/>
  <c r="E92" i="1"/>
  <c r="G92" i="1"/>
  <c r="I92" i="1"/>
  <c r="F94" i="1"/>
  <c r="H94" i="1" s="1"/>
  <c r="D95" i="1"/>
  <c r="E95" i="1"/>
  <c r="G95" i="1"/>
  <c r="I95" i="1"/>
  <c r="F97" i="1"/>
  <c r="H97" i="1" s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D105" i="1"/>
  <c r="E105" i="1"/>
  <c r="G105" i="1"/>
  <c r="I105" i="1"/>
  <c r="F107" i="1"/>
  <c r="H107" i="1" s="1"/>
  <c r="H108" i="1"/>
  <c r="D109" i="1"/>
  <c r="E109" i="1"/>
  <c r="I109" i="1"/>
  <c r="F110" i="1"/>
  <c r="H110" i="1" s="1"/>
  <c r="F111" i="1"/>
  <c r="G111" i="1"/>
  <c r="G109" i="1" s="1"/>
  <c r="F112" i="1"/>
  <c r="H112" i="1" s="1"/>
  <c r="H113" i="1"/>
  <c r="D116" i="1"/>
  <c r="E116" i="1"/>
  <c r="G116" i="1"/>
  <c r="I116" i="1"/>
  <c r="D117" i="1"/>
  <c r="D206" i="1" s="1"/>
  <c r="E117" i="1"/>
  <c r="E206" i="1" s="1"/>
  <c r="G117" i="1"/>
  <c r="G206" i="1" s="1"/>
  <c r="I117" i="1"/>
  <c r="I206" i="1" s="1"/>
  <c r="F118" i="1"/>
  <c r="H118" i="1" s="1"/>
  <c r="F119" i="1"/>
  <c r="H119" i="1" s="1"/>
  <c r="F120" i="1"/>
  <c r="H120" i="1" s="1"/>
  <c r="F121" i="1"/>
  <c r="H121" i="1" s="1"/>
  <c r="D122" i="1"/>
  <c r="E122" i="1"/>
  <c r="G122" i="1"/>
  <c r="I122" i="1"/>
  <c r="F124" i="1"/>
  <c r="H124" i="1" s="1"/>
  <c r="F125" i="1"/>
  <c r="H125" i="1" s="1"/>
  <c r="D126" i="1"/>
  <c r="E126" i="1"/>
  <c r="G126" i="1"/>
  <c r="I126" i="1"/>
  <c r="F128" i="1"/>
  <c r="H128" i="1" s="1"/>
  <c r="F129" i="1"/>
  <c r="H129" i="1" s="1"/>
  <c r="D130" i="1"/>
  <c r="E130" i="1"/>
  <c r="G130" i="1"/>
  <c r="I130" i="1"/>
  <c r="F132" i="1"/>
  <c r="H132" i="1" s="1"/>
  <c r="F133" i="1"/>
  <c r="H133" i="1" s="1"/>
  <c r="D134" i="1"/>
  <c r="E134" i="1"/>
  <c r="G134" i="1"/>
  <c r="I134" i="1"/>
  <c r="F136" i="1"/>
  <c r="H136" i="1" s="1"/>
  <c r="F137" i="1"/>
  <c r="H137" i="1" s="1"/>
  <c r="D138" i="1"/>
  <c r="E138" i="1"/>
  <c r="G138" i="1"/>
  <c r="I138" i="1"/>
  <c r="F140" i="1"/>
  <c r="H140" i="1" s="1"/>
  <c r="F141" i="1"/>
  <c r="H141" i="1" s="1"/>
  <c r="D142" i="1"/>
  <c r="E142" i="1"/>
  <c r="G142" i="1"/>
  <c r="I142" i="1"/>
  <c r="F144" i="1"/>
  <c r="H144" i="1" s="1"/>
  <c r="F145" i="1"/>
  <c r="H145" i="1" s="1"/>
  <c r="D146" i="1"/>
  <c r="E146" i="1"/>
  <c r="G146" i="1"/>
  <c r="I146" i="1"/>
  <c r="F148" i="1"/>
  <c r="H148" i="1" s="1"/>
  <c r="F149" i="1"/>
  <c r="H149" i="1" s="1"/>
  <c r="D150" i="1"/>
  <c r="E150" i="1"/>
  <c r="G150" i="1"/>
  <c r="I150" i="1"/>
  <c r="F152" i="1"/>
  <c r="H152" i="1" s="1"/>
  <c r="F153" i="1"/>
  <c r="H153" i="1" s="1"/>
  <c r="D154" i="1"/>
  <c r="E154" i="1"/>
  <c r="G154" i="1"/>
  <c r="I154" i="1"/>
  <c r="F156" i="1"/>
  <c r="H156" i="1" s="1"/>
  <c r="F157" i="1"/>
  <c r="H157" i="1" s="1"/>
  <c r="D158" i="1"/>
  <c r="E158" i="1"/>
  <c r="G158" i="1"/>
  <c r="I158" i="1"/>
  <c r="F160" i="1"/>
  <c r="H160" i="1" s="1"/>
  <c r="F161" i="1"/>
  <c r="H161" i="1" s="1"/>
  <c r="H162" i="1"/>
  <c r="H163" i="1"/>
  <c r="D169" i="1"/>
  <c r="E169" i="1"/>
  <c r="G169" i="1"/>
  <c r="I169" i="1"/>
  <c r="D170" i="1"/>
  <c r="E170" i="1"/>
  <c r="G170" i="1"/>
  <c r="I170" i="1"/>
  <c r="D171" i="1"/>
  <c r="D167" i="1" s="1"/>
  <c r="E171" i="1"/>
  <c r="E167" i="1" s="1"/>
  <c r="G171" i="1"/>
  <c r="G167" i="1" s="1"/>
  <c r="I171" i="1"/>
  <c r="I167" i="1" s="1"/>
  <c r="F173" i="1"/>
  <c r="H173" i="1" s="1"/>
  <c r="F174" i="1"/>
  <c r="H174" i="1" s="1"/>
  <c r="I175" i="1"/>
  <c r="G176" i="1"/>
  <c r="G175" i="1" s="1"/>
  <c r="H175" i="1" s="1"/>
  <c r="H176" i="1"/>
  <c r="D179" i="1"/>
  <c r="D180" i="1"/>
  <c r="E180" i="1"/>
  <c r="G180" i="1"/>
  <c r="I180" i="1"/>
  <c r="E181" i="1"/>
  <c r="E179" i="1" s="1"/>
  <c r="D182" i="1"/>
  <c r="E182" i="1"/>
  <c r="E177" i="1" s="1"/>
  <c r="G182" i="1"/>
  <c r="I182" i="1"/>
  <c r="I177" i="1" s="1"/>
  <c r="F184" i="1"/>
  <c r="H184" i="1" s="1"/>
  <c r="F185" i="1"/>
  <c r="H185" i="1" s="1"/>
  <c r="F186" i="1"/>
  <c r="H186" i="1" s="1"/>
  <c r="F187" i="1"/>
  <c r="H187" i="1" s="1"/>
  <c r="G188" i="1"/>
  <c r="G179" i="1" s="1"/>
  <c r="D189" i="1"/>
  <c r="E189" i="1"/>
  <c r="G189" i="1"/>
  <c r="I189" i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H200" i="1"/>
  <c r="H201" i="1"/>
  <c r="G202" i="1"/>
  <c r="H202" i="1" s="1"/>
  <c r="I202" i="1"/>
  <c r="H203" i="1"/>
  <c r="D212" i="1"/>
  <c r="E212" i="1"/>
  <c r="G212" i="1"/>
  <c r="I212" i="1"/>
  <c r="D216" i="1"/>
  <c r="E216" i="1"/>
  <c r="G216" i="1"/>
  <c r="I216" i="1"/>
  <c r="D217" i="1"/>
  <c r="E217" i="1"/>
  <c r="I217" i="1"/>
  <c r="H81" i="1" l="1"/>
  <c r="H75" i="1"/>
  <c r="G66" i="1"/>
  <c r="F181" i="1"/>
  <c r="H181" i="1" s="1"/>
  <c r="H71" i="1"/>
  <c r="E66" i="1"/>
  <c r="F66" i="1" s="1"/>
  <c r="H111" i="1"/>
  <c r="F86" i="1"/>
  <c r="H86" i="1" s="1"/>
  <c r="F67" i="1"/>
  <c r="H67" i="1" s="1"/>
  <c r="F180" i="1"/>
  <c r="H180" i="1" s="1"/>
  <c r="D208" i="1"/>
  <c r="G215" i="1"/>
  <c r="F170" i="1"/>
  <c r="H170" i="1" s="1"/>
  <c r="F169" i="1"/>
  <c r="H169" i="1" s="1"/>
  <c r="F158" i="1"/>
  <c r="H158" i="1" s="1"/>
  <c r="F150" i="1"/>
  <c r="H150" i="1" s="1"/>
  <c r="F117" i="1"/>
  <c r="H117" i="1" s="1"/>
  <c r="D213" i="1"/>
  <c r="D207" i="1"/>
  <c r="F212" i="1"/>
  <c r="H212" i="1" s="1"/>
  <c r="I214" i="1"/>
  <c r="F39" i="1"/>
  <c r="H39" i="1" s="1"/>
  <c r="F189" i="1"/>
  <c r="H189" i="1" s="1"/>
  <c r="I207" i="1"/>
  <c r="F146" i="1"/>
  <c r="H146" i="1" s="1"/>
  <c r="G208" i="1"/>
  <c r="G177" i="1"/>
  <c r="F134" i="1"/>
  <c r="H134" i="1" s="1"/>
  <c r="F116" i="1"/>
  <c r="H116" i="1" s="1"/>
  <c r="F92" i="1"/>
  <c r="H92" i="1" s="1"/>
  <c r="E214" i="1"/>
  <c r="F142" i="1"/>
  <c r="H142" i="1" s="1"/>
  <c r="F130" i="1"/>
  <c r="H130" i="1" s="1"/>
  <c r="G214" i="1"/>
  <c r="F95" i="1"/>
  <c r="H95" i="1" s="1"/>
  <c r="F34" i="1"/>
  <c r="H34" i="1" s="1"/>
  <c r="E208" i="1"/>
  <c r="F20" i="1"/>
  <c r="H20" i="1" s="1"/>
  <c r="F19" i="1"/>
  <c r="H19" i="1" s="1"/>
  <c r="F206" i="1"/>
  <c r="H206" i="1" s="1"/>
  <c r="F217" i="1"/>
  <c r="F216" i="1"/>
  <c r="H216" i="1" s="1"/>
  <c r="F126" i="1"/>
  <c r="H126" i="1" s="1"/>
  <c r="F89" i="1"/>
  <c r="H89" i="1" s="1"/>
  <c r="H79" i="1"/>
  <c r="F44" i="1"/>
  <c r="H44" i="1" s="1"/>
  <c r="F30" i="1"/>
  <c r="H30" i="1" s="1"/>
  <c r="E17" i="1"/>
  <c r="I114" i="1"/>
  <c r="G213" i="1"/>
  <c r="D64" i="1"/>
  <c r="I208" i="1"/>
  <c r="E215" i="1"/>
  <c r="D214" i="1"/>
  <c r="F209" i="1"/>
  <c r="H209" i="1" s="1"/>
  <c r="F182" i="1"/>
  <c r="H182" i="1" s="1"/>
  <c r="F138" i="1"/>
  <c r="H138" i="1" s="1"/>
  <c r="G114" i="1"/>
  <c r="F109" i="1"/>
  <c r="H109" i="1" s="1"/>
  <c r="F102" i="1"/>
  <c r="H102" i="1" s="1"/>
  <c r="I211" i="1"/>
  <c r="I64" i="1"/>
  <c r="H73" i="1"/>
  <c r="F69" i="1"/>
  <c r="H69" i="1" s="1"/>
  <c r="F68" i="1"/>
  <c r="H68" i="1" s="1"/>
  <c r="D17" i="1"/>
  <c r="G207" i="1"/>
  <c r="E114" i="1"/>
  <c r="I215" i="1"/>
  <c r="F179" i="1"/>
  <c r="H179" i="1" s="1"/>
  <c r="F167" i="1"/>
  <c r="H167" i="1" s="1"/>
  <c r="F154" i="1"/>
  <c r="H154" i="1" s="1"/>
  <c r="D114" i="1"/>
  <c r="F105" i="1"/>
  <c r="H105" i="1" s="1"/>
  <c r="F99" i="1"/>
  <c r="H99" i="1" s="1"/>
  <c r="F84" i="1"/>
  <c r="H84" i="1" s="1"/>
  <c r="I17" i="1"/>
  <c r="F21" i="1"/>
  <c r="H21" i="1" s="1"/>
  <c r="G64" i="1"/>
  <c r="I213" i="1"/>
  <c r="E213" i="1"/>
  <c r="E211" i="1"/>
  <c r="H188" i="1"/>
  <c r="D177" i="1"/>
  <c r="F177" i="1" s="1"/>
  <c r="H25" i="1"/>
  <c r="D215" i="1"/>
  <c r="D211" i="1"/>
  <c r="F171" i="1"/>
  <c r="H171" i="1" s="1"/>
  <c r="F122" i="1"/>
  <c r="H122" i="1" s="1"/>
  <c r="E64" i="1"/>
  <c r="G23" i="1"/>
  <c r="G17" i="1" s="1"/>
  <c r="G217" i="1"/>
  <c r="E207" i="1"/>
  <c r="F23" i="1"/>
  <c r="AO217" i="1"/>
  <c r="AO216" i="1"/>
  <c r="AO212" i="1"/>
  <c r="AO202" i="1"/>
  <c r="AO189" i="1"/>
  <c r="AO182" i="1"/>
  <c r="AO180" i="1"/>
  <c r="AO179" i="1"/>
  <c r="AO175" i="1"/>
  <c r="AO171" i="1"/>
  <c r="AO170" i="1"/>
  <c r="AO169" i="1"/>
  <c r="AO158" i="1"/>
  <c r="AO154" i="1"/>
  <c r="AO150" i="1"/>
  <c r="AO146" i="1"/>
  <c r="AO142" i="1"/>
  <c r="AO138" i="1"/>
  <c r="AO134" i="1"/>
  <c r="AO130" i="1"/>
  <c r="AO126" i="1"/>
  <c r="AO122" i="1"/>
  <c r="AO117" i="1"/>
  <c r="AO116" i="1"/>
  <c r="AO109" i="1"/>
  <c r="AO105" i="1"/>
  <c r="AO102" i="1"/>
  <c r="AO99" i="1"/>
  <c r="AO95" i="1"/>
  <c r="AO92" i="1"/>
  <c r="AO89" i="1"/>
  <c r="AO84" i="1"/>
  <c r="AO73" i="1"/>
  <c r="AO69" i="1"/>
  <c r="AO68" i="1"/>
  <c r="AO67" i="1"/>
  <c r="AO66" i="1"/>
  <c r="AO44" i="1"/>
  <c r="AO39" i="1"/>
  <c r="AO34" i="1"/>
  <c r="AO30" i="1"/>
  <c r="AO23" i="1"/>
  <c r="AO21" i="1"/>
  <c r="AO20" i="1"/>
  <c r="AO19" i="1"/>
  <c r="Z217" i="1"/>
  <c r="Z216" i="1"/>
  <c r="Z212" i="1"/>
  <c r="Z202" i="1"/>
  <c r="Z189" i="1"/>
  <c r="Z182" i="1"/>
  <c r="Z180" i="1"/>
  <c r="Z179" i="1"/>
  <c r="Z175" i="1"/>
  <c r="Z171" i="1"/>
  <c r="Z170" i="1"/>
  <c r="Z169" i="1"/>
  <c r="Z158" i="1"/>
  <c r="Z154" i="1"/>
  <c r="Z150" i="1"/>
  <c r="Z146" i="1"/>
  <c r="Z142" i="1"/>
  <c r="Z138" i="1"/>
  <c r="Z134" i="1"/>
  <c r="Z130" i="1"/>
  <c r="Z126" i="1"/>
  <c r="Z122" i="1"/>
  <c r="Z117" i="1"/>
  <c r="Z116" i="1"/>
  <c r="Z109" i="1"/>
  <c r="Z105" i="1"/>
  <c r="Z102" i="1"/>
  <c r="Z99" i="1"/>
  <c r="Z95" i="1"/>
  <c r="Z92" i="1"/>
  <c r="Z89" i="1"/>
  <c r="Z84" i="1"/>
  <c r="Z73" i="1"/>
  <c r="Z69" i="1"/>
  <c r="Z68" i="1"/>
  <c r="Z67" i="1"/>
  <c r="Z66" i="1"/>
  <c r="Z44" i="1"/>
  <c r="Z39" i="1"/>
  <c r="Z34" i="1"/>
  <c r="Z30" i="1"/>
  <c r="Z23" i="1"/>
  <c r="Z21" i="1"/>
  <c r="Z20" i="1"/>
  <c r="Z19" i="1"/>
  <c r="F208" i="1" l="1"/>
  <c r="H66" i="1"/>
  <c r="F207" i="1"/>
  <c r="H207" i="1" s="1"/>
  <c r="F213" i="1"/>
  <c r="H213" i="1" s="1"/>
  <c r="H208" i="1"/>
  <c r="F64" i="1"/>
  <c r="H64" i="1" s="1"/>
  <c r="H177" i="1"/>
  <c r="F17" i="1"/>
  <c r="H17" i="1" s="1"/>
  <c r="H217" i="1"/>
  <c r="H23" i="1"/>
  <c r="F114" i="1"/>
  <c r="H114" i="1" s="1"/>
  <c r="F214" i="1"/>
  <c r="H214" i="1" s="1"/>
  <c r="E204" i="1"/>
  <c r="G204" i="1"/>
  <c r="F215" i="1"/>
  <c r="H215" i="1" s="1"/>
  <c r="I204" i="1"/>
  <c r="I218" i="1" s="1"/>
  <c r="F211" i="1"/>
  <c r="D204" i="1"/>
  <c r="G211" i="1"/>
  <c r="AO209" i="1"/>
  <c r="AO177" i="1"/>
  <c r="Z206" i="1"/>
  <c r="Z209" i="1"/>
  <c r="Z167" i="1"/>
  <c r="Z177" i="1"/>
  <c r="AO206" i="1"/>
  <c r="AO114" i="1"/>
  <c r="AO17" i="1"/>
  <c r="AO214" i="1"/>
  <c r="Z214" i="1"/>
  <c r="AO211" i="1"/>
  <c r="AO167" i="1"/>
  <c r="Z207" i="1"/>
  <c r="Z114" i="1"/>
  <c r="AO207" i="1"/>
  <c r="AO208" i="1"/>
  <c r="AO64" i="1"/>
  <c r="AO213" i="1"/>
  <c r="AO215" i="1"/>
  <c r="Z64" i="1"/>
  <c r="Z213" i="1"/>
  <c r="Z208" i="1"/>
  <c r="Z17" i="1"/>
  <c r="Z211" i="1"/>
  <c r="Z215" i="1"/>
  <c r="AM182" i="1"/>
  <c r="F204" i="1" l="1"/>
  <c r="F218" i="1" s="1"/>
  <c r="G218" i="1"/>
  <c r="H211" i="1"/>
  <c r="AO204" i="1"/>
  <c r="AO218" i="1" s="1"/>
  <c r="Z204" i="1"/>
  <c r="Z218" i="1" s="1"/>
  <c r="AM116" i="1"/>
  <c r="X116" i="1"/>
  <c r="AN163" i="1"/>
  <c r="AP163" i="1" s="1"/>
  <c r="AR163" i="1" s="1"/>
  <c r="AT163" i="1" s="1"/>
  <c r="AV163" i="1" s="1"/>
  <c r="AX163" i="1" s="1"/>
  <c r="Y163" i="1"/>
  <c r="AA163" i="1" s="1"/>
  <c r="AC163" i="1" s="1"/>
  <c r="AE163" i="1" s="1"/>
  <c r="AG163" i="1" s="1"/>
  <c r="AI163" i="1" s="1"/>
  <c r="J163" i="1"/>
  <c r="L163" i="1" s="1"/>
  <c r="N163" i="1" s="1"/>
  <c r="P163" i="1" s="1"/>
  <c r="R163" i="1" s="1"/>
  <c r="T163" i="1" s="1"/>
  <c r="H204" i="1" l="1"/>
  <c r="AM66" i="1"/>
  <c r="X66" i="1"/>
  <c r="AM67" i="1"/>
  <c r="X67" i="1"/>
  <c r="AM68" i="1"/>
  <c r="X68" i="1"/>
  <c r="X69" i="1"/>
  <c r="AM19" i="1" l="1"/>
  <c r="X19" i="1"/>
  <c r="AN59" i="1"/>
  <c r="AP59" i="1" s="1"/>
  <c r="AR59" i="1" s="1"/>
  <c r="AT59" i="1" s="1"/>
  <c r="AV59" i="1" s="1"/>
  <c r="AX59" i="1" s="1"/>
  <c r="Y59" i="1"/>
  <c r="AA59" i="1" s="1"/>
  <c r="AC59" i="1" s="1"/>
  <c r="AE59" i="1" s="1"/>
  <c r="AG59" i="1" s="1"/>
  <c r="AI59" i="1" s="1"/>
  <c r="J59" i="1"/>
  <c r="L59" i="1" s="1"/>
  <c r="N59" i="1" s="1"/>
  <c r="P59" i="1" s="1"/>
  <c r="R59" i="1" s="1"/>
  <c r="T59" i="1" s="1"/>
  <c r="AN162" i="1" l="1"/>
  <c r="AP162" i="1" s="1"/>
  <c r="AR162" i="1" s="1"/>
  <c r="AT162" i="1" s="1"/>
  <c r="AV162" i="1" s="1"/>
  <c r="AX162" i="1" s="1"/>
  <c r="Y162" i="1"/>
  <c r="AA162" i="1" s="1"/>
  <c r="AC162" i="1" s="1"/>
  <c r="AE162" i="1" s="1"/>
  <c r="AG162" i="1" s="1"/>
  <c r="AI162" i="1" s="1"/>
  <c r="J162" i="1"/>
  <c r="L162" i="1" s="1"/>
  <c r="N162" i="1" s="1"/>
  <c r="P162" i="1" s="1"/>
  <c r="R162" i="1" s="1"/>
  <c r="T162" i="1" s="1"/>
  <c r="AM109" i="1"/>
  <c r="X109" i="1"/>
  <c r="AN113" i="1"/>
  <c r="AP113" i="1" s="1"/>
  <c r="AR113" i="1" s="1"/>
  <c r="AT113" i="1" s="1"/>
  <c r="AV113" i="1" s="1"/>
  <c r="AX113" i="1" s="1"/>
  <c r="Y113" i="1"/>
  <c r="AA113" i="1" s="1"/>
  <c r="AC113" i="1" s="1"/>
  <c r="AE113" i="1" s="1"/>
  <c r="AG113" i="1" s="1"/>
  <c r="AI113" i="1" s="1"/>
  <c r="J113" i="1"/>
  <c r="L113" i="1" s="1"/>
  <c r="N113" i="1" s="1"/>
  <c r="P113" i="1" s="1"/>
  <c r="R113" i="1" s="1"/>
  <c r="T113" i="1" s="1"/>
  <c r="AN108" i="1"/>
  <c r="AP108" i="1" s="1"/>
  <c r="AR108" i="1" s="1"/>
  <c r="AT108" i="1" s="1"/>
  <c r="AV108" i="1" s="1"/>
  <c r="AX108" i="1" s="1"/>
  <c r="Y108" i="1"/>
  <c r="AA108" i="1" s="1"/>
  <c r="AC108" i="1" s="1"/>
  <c r="AE108" i="1" s="1"/>
  <c r="AG108" i="1" s="1"/>
  <c r="AI108" i="1" s="1"/>
  <c r="J108" i="1"/>
  <c r="L108" i="1" s="1"/>
  <c r="N108" i="1" s="1"/>
  <c r="P108" i="1" s="1"/>
  <c r="R108" i="1" s="1"/>
  <c r="T108" i="1" s="1"/>
  <c r="AN188" i="1"/>
  <c r="AP188" i="1" s="1"/>
  <c r="AR188" i="1" s="1"/>
  <c r="AT188" i="1" s="1"/>
  <c r="AV188" i="1" s="1"/>
  <c r="AX188" i="1" s="1"/>
  <c r="Y188" i="1"/>
  <c r="AA188" i="1" s="1"/>
  <c r="AC188" i="1" s="1"/>
  <c r="AE188" i="1" s="1"/>
  <c r="AG188" i="1" s="1"/>
  <c r="AI188" i="1" s="1"/>
  <c r="J188" i="1"/>
  <c r="L188" i="1" s="1"/>
  <c r="N188" i="1" s="1"/>
  <c r="P188" i="1" s="1"/>
  <c r="R188" i="1" s="1"/>
  <c r="T188" i="1" s="1"/>
  <c r="AM189" i="1"/>
  <c r="X189" i="1"/>
  <c r="AM175" i="1"/>
  <c r="AN175" i="1" s="1"/>
  <c r="AP175" i="1" s="1"/>
  <c r="AR175" i="1" s="1"/>
  <c r="AT175" i="1" s="1"/>
  <c r="AV175" i="1" s="1"/>
  <c r="AX175" i="1" s="1"/>
  <c r="X175" i="1"/>
  <c r="Y175" i="1" s="1"/>
  <c r="AA175" i="1" s="1"/>
  <c r="AC175" i="1" s="1"/>
  <c r="AE175" i="1" s="1"/>
  <c r="AG175" i="1" s="1"/>
  <c r="AI175" i="1" s="1"/>
  <c r="AN200" i="1"/>
  <c r="AP200" i="1" s="1"/>
  <c r="AR200" i="1" s="1"/>
  <c r="AT200" i="1" s="1"/>
  <c r="AV200" i="1" s="1"/>
  <c r="AX200" i="1" s="1"/>
  <c r="AN201" i="1"/>
  <c r="AP201" i="1" s="1"/>
  <c r="AR201" i="1" s="1"/>
  <c r="AT201" i="1" s="1"/>
  <c r="AV201" i="1" s="1"/>
  <c r="AX201" i="1" s="1"/>
  <c r="Y200" i="1"/>
  <c r="AA200" i="1" s="1"/>
  <c r="AC200" i="1" s="1"/>
  <c r="AE200" i="1" s="1"/>
  <c r="AG200" i="1" s="1"/>
  <c r="AI200" i="1" s="1"/>
  <c r="Y201" i="1"/>
  <c r="AA201" i="1" s="1"/>
  <c r="AC201" i="1" s="1"/>
  <c r="AE201" i="1" s="1"/>
  <c r="AG201" i="1" s="1"/>
  <c r="AI201" i="1" s="1"/>
  <c r="J200" i="1"/>
  <c r="L200" i="1" s="1"/>
  <c r="N200" i="1" s="1"/>
  <c r="P200" i="1" s="1"/>
  <c r="R200" i="1" s="1"/>
  <c r="T200" i="1" s="1"/>
  <c r="J201" i="1"/>
  <c r="L201" i="1" s="1"/>
  <c r="N201" i="1" s="1"/>
  <c r="P201" i="1" s="1"/>
  <c r="R201" i="1" s="1"/>
  <c r="T201" i="1" s="1"/>
  <c r="AN176" i="1"/>
  <c r="AP176" i="1" s="1"/>
  <c r="AR176" i="1" s="1"/>
  <c r="AT176" i="1" s="1"/>
  <c r="AV176" i="1" s="1"/>
  <c r="AX176" i="1" s="1"/>
  <c r="Y176" i="1"/>
  <c r="AA176" i="1" s="1"/>
  <c r="AC176" i="1" s="1"/>
  <c r="AE176" i="1" s="1"/>
  <c r="AG176" i="1" s="1"/>
  <c r="AI176" i="1" s="1"/>
  <c r="J176" i="1"/>
  <c r="L176" i="1" s="1"/>
  <c r="N176" i="1" s="1"/>
  <c r="P176" i="1" s="1"/>
  <c r="R176" i="1" s="1"/>
  <c r="T176" i="1" s="1"/>
  <c r="J175" i="1" l="1"/>
  <c r="L175" i="1" s="1"/>
  <c r="N175" i="1" s="1"/>
  <c r="P175" i="1" s="1"/>
  <c r="R175" i="1" s="1"/>
  <c r="T175" i="1" s="1"/>
  <c r="AM202" i="1" l="1"/>
  <c r="AN202" i="1" s="1"/>
  <c r="AP202" i="1" s="1"/>
  <c r="AR202" i="1" s="1"/>
  <c r="AT202" i="1" s="1"/>
  <c r="AV202" i="1" s="1"/>
  <c r="AX202" i="1" s="1"/>
  <c r="AN203" i="1"/>
  <c r="AP203" i="1" s="1"/>
  <c r="AR203" i="1" s="1"/>
  <c r="AT203" i="1" s="1"/>
  <c r="AV203" i="1" s="1"/>
  <c r="AX203" i="1" s="1"/>
  <c r="X202" i="1"/>
  <c r="Y202" i="1" s="1"/>
  <c r="AA202" i="1" s="1"/>
  <c r="AC202" i="1" s="1"/>
  <c r="AE202" i="1" s="1"/>
  <c r="AG202" i="1" s="1"/>
  <c r="AI202" i="1" s="1"/>
  <c r="Y203" i="1"/>
  <c r="AA203" i="1" s="1"/>
  <c r="AC203" i="1" s="1"/>
  <c r="AE203" i="1" s="1"/>
  <c r="AG203" i="1" s="1"/>
  <c r="AI203" i="1" s="1"/>
  <c r="J202" i="1"/>
  <c r="L202" i="1" s="1"/>
  <c r="N202" i="1" s="1"/>
  <c r="P202" i="1" s="1"/>
  <c r="R202" i="1" s="1"/>
  <c r="T202" i="1" s="1"/>
  <c r="J203" i="1"/>
  <c r="L203" i="1" s="1"/>
  <c r="N203" i="1" s="1"/>
  <c r="P203" i="1" s="1"/>
  <c r="R203" i="1" s="1"/>
  <c r="T203" i="1" s="1"/>
  <c r="AM73" i="1" l="1"/>
  <c r="X73" i="1"/>
  <c r="AN75" i="1"/>
  <c r="AP75" i="1" s="1"/>
  <c r="AR75" i="1" s="1"/>
  <c r="AT75" i="1" s="1"/>
  <c r="AV75" i="1" s="1"/>
  <c r="AX75" i="1" s="1"/>
  <c r="AN76" i="1"/>
  <c r="AP76" i="1" s="1"/>
  <c r="AR76" i="1" s="1"/>
  <c r="AT76" i="1" s="1"/>
  <c r="AV76" i="1" s="1"/>
  <c r="AX76" i="1" s="1"/>
  <c r="AN77" i="1"/>
  <c r="AP77" i="1" s="1"/>
  <c r="AR77" i="1" s="1"/>
  <c r="AT77" i="1" s="1"/>
  <c r="AV77" i="1" s="1"/>
  <c r="AX77" i="1" s="1"/>
  <c r="Y75" i="1"/>
  <c r="AA75" i="1" s="1"/>
  <c r="AC75" i="1" s="1"/>
  <c r="AE75" i="1" s="1"/>
  <c r="AG75" i="1" s="1"/>
  <c r="AI75" i="1" s="1"/>
  <c r="Y76" i="1"/>
  <c r="AA76" i="1" s="1"/>
  <c r="AC76" i="1" s="1"/>
  <c r="AE76" i="1" s="1"/>
  <c r="AG76" i="1" s="1"/>
  <c r="AI76" i="1" s="1"/>
  <c r="Y77" i="1"/>
  <c r="AA77" i="1" s="1"/>
  <c r="AC77" i="1" s="1"/>
  <c r="AE77" i="1" s="1"/>
  <c r="AG77" i="1" s="1"/>
  <c r="AI77" i="1" s="1"/>
  <c r="J75" i="1"/>
  <c r="L75" i="1" s="1"/>
  <c r="N75" i="1" s="1"/>
  <c r="P75" i="1" s="1"/>
  <c r="R75" i="1" s="1"/>
  <c r="T75" i="1" s="1"/>
  <c r="J76" i="1"/>
  <c r="L76" i="1" s="1"/>
  <c r="N76" i="1" s="1"/>
  <c r="P76" i="1" s="1"/>
  <c r="R76" i="1" s="1"/>
  <c r="T76" i="1" s="1"/>
  <c r="J77" i="1"/>
  <c r="L77" i="1" s="1"/>
  <c r="N77" i="1" s="1"/>
  <c r="P77" i="1" s="1"/>
  <c r="R77" i="1" s="1"/>
  <c r="T77" i="1" s="1"/>
  <c r="AM217" i="1" l="1"/>
  <c r="AM216" i="1"/>
  <c r="AM212" i="1"/>
  <c r="AM177" i="1"/>
  <c r="AM180" i="1"/>
  <c r="AM179" i="1"/>
  <c r="AM171" i="1"/>
  <c r="AM215" i="1" s="1"/>
  <c r="AM170" i="1"/>
  <c r="AM169" i="1"/>
  <c r="AM158" i="1"/>
  <c r="AM154" i="1"/>
  <c r="AM150" i="1"/>
  <c r="AM146" i="1"/>
  <c r="AM142" i="1"/>
  <c r="AM138" i="1"/>
  <c r="AM134" i="1"/>
  <c r="AM130" i="1"/>
  <c r="AM126" i="1"/>
  <c r="AM122" i="1"/>
  <c r="AM117" i="1"/>
  <c r="AM206" i="1" s="1"/>
  <c r="AM105" i="1"/>
  <c r="AM102" i="1"/>
  <c r="AM99" i="1"/>
  <c r="AM95" i="1"/>
  <c r="AM92" i="1"/>
  <c r="AM89" i="1"/>
  <c r="AM84" i="1"/>
  <c r="AM69" i="1"/>
  <c r="AM209" i="1" s="1"/>
  <c r="AM44" i="1"/>
  <c r="AM39" i="1"/>
  <c r="AM34" i="1"/>
  <c r="AM30" i="1"/>
  <c r="AM23" i="1"/>
  <c r="AM21" i="1"/>
  <c r="AM20" i="1"/>
  <c r="X217" i="1"/>
  <c r="X216" i="1"/>
  <c r="X212" i="1"/>
  <c r="X182" i="1"/>
  <c r="X177" i="1" s="1"/>
  <c r="X180" i="1"/>
  <c r="X179" i="1"/>
  <c r="X171" i="1"/>
  <c r="X215" i="1" s="1"/>
  <c r="X170" i="1"/>
  <c r="X169" i="1"/>
  <c r="X158" i="1"/>
  <c r="X154" i="1"/>
  <c r="X150" i="1"/>
  <c r="X146" i="1"/>
  <c r="X142" i="1"/>
  <c r="X138" i="1"/>
  <c r="X134" i="1"/>
  <c r="X130" i="1"/>
  <c r="X126" i="1"/>
  <c r="X122" i="1"/>
  <c r="X117" i="1"/>
  <c r="X206" i="1" s="1"/>
  <c r="X105" i="1"/>
  <c r="X102" i="1"/>
  <c r="X99" i="1"/>
  <c r="X95" i="1"/>
  <c r="X92" i="1"/>
  <c r="X89" i="1"/>
  <c r="X84" i="1"/>
  <c r="X209" i="1"/>
  <c r="X44" i="1"/>
  <c r="X39" i="1"/>
  <c r="X34" i="1"/>
  <c r="X30" i="1"/>
  <c r="X23" i="1"/>
  <c r="X21" i="1"/>
  <c r="X20" i="1"/>
  <c r="X214" i="1" l="1"/>
  <c r="X114" i="1"/>
  <c r="AM214" i="1"/>
  <c r="AM114" i="1"/>
  <c r="AM17" i="1"/>
  <c r="X211" i="1"/>
  <c r="AM211" i="1"/>
  <c r="X208" i="1"/>
  <c r="X17" i="1"/>
  <c r="X207" i="1"/>
  <c r="AM207" i="1"/>
  <c r="AM167" i="1"/>
  <c r="X167" i="1"/>
  <c r="X213" i="1"/>
  <c r="X64" i="1"/>
  <c r="AM64" i="1"/>
  <c r="AM208" i="1"/>
  <c r="AM213" i="1"/>
  <c r="V86" i="1"/>
  <c r="J22" i="1"/>
  <c r="L22" i="1" s="1"/>
  <c r="N22" i="1" s="1"/>
  <c r="P22" i="1" s="1"/>
  <c r="R22" i="1" s="1"/>
  <c r="T22" i="1" s="1"/>
  <c r="AM204" i="1" l="1"/>
  <c r="AM218" i="1" s="1"/>
  <c r="X204" i="1"/>
  <c r="X218" i="1" s="1"/>
  <c r="AL199" i="1"/>
  <c r="AN199" i="1" s="1"/>
  <c r="AP199" i="1" s="1"/>
  <c r="AR199" i="1" s="1"/>
  <c r="AT199" i="1" s="1"/>
  <c r="AV199" i="1" s="1"/>
  <c r="AX199" i="1" s="1"/>
  <c r="AL198" i="1"/>
  <c r="AN198" i="1" s="1"/>
  <c r="AP198" i="1" s="1"/>
  <c r="AR198" i="1" s="1"/>
  <c r="AT198" i="1" s="1"/>
  <c r="AV198" i="1" s="1"/>
  <c r="AX198" i="1" s="1"/>
  <c r="AL197" i="1"/>
  <c r="AN197" i="1" s="1"/>
  <c r="AP197" i="1" s="1"/>
  <c r="AR197" i="1" s="1"/>
  <c r="AT197" i="1" s="1"/>
  <c r="AV197" i="1" s="1"/>
  <c r="AX197" i="1" s="1"/>
  <c r="AL196" i="1"/>
  <c r="AN196" i="1" s="1"/>
  <c r="AP196" i="1" s="1"/>
  <c r="AR196" i="1" s="1"/>
  <c r="AT196" i="1" s="1"/>
  <c r="AV196" i="1" s="1"/>
  <c r="AX196" i="1" s="1"/>
  <c r="AL195" i="1"/>
  <c r="AN195" i="1" s="1"/>
  <c r="AP195" i="1" s="1"/>
  <c r="AR195" i="1" s="1"/>
  <c r="AT195" i="1" s="1"/>
  <c r="AV195" i="1" s="1"/>
  <c r="AX195" i="1" s="1"/>
  <c r="AL194" i="1"/>
  <c r="AN194" i="1" s="1"/>
  <c r="AP194" i="1" s="1"/>
  <c r="AR194" i="1" s="1"/>
  <c r="AT194" i="1" s="1"/>
  <c r="AV194" i="1" s="1"/>
  <c r="AX194" i="1" s="1"/>
  <c r="AL193" i="1"/>
  <c r="AN193" i="1" s="1"/>
  <c r="AP193" i="1" s="1"/>
  <c r="AR193" i="1" s="1"/>
  <c r="AT193" i="1" s="1"/>
  <c r="AV193" i="1" s="1"/>
  <c r="AX193" i="1" s="1"/>
  <c r="AL192" i="1"/>
  <c r="AN192" i="1" s="1"/>
  <c r="AP192" i="1" s="1"/>
  <c r="AR192" i="1" s="1"/>
  <c r="AT192" i="1" s="1"/>
  <c r="AV192" i="1" s="1"/>
  <c r="AX192" i="1" s="1"/>
  <c r="AL191" i="1"/>
  <c r="AN191" i="1" s="1"/>
  <c r="AP191" i="1" s="1"/>
  <c r="AR191" i="1" s="1"/>
  <c r="AT191" i="1" s="1"/>
  <c r="AV191" i="1" s="1"/>
  <c r="AX191" i="1" s="1"/>
  <c r="AL190" i="1"/>
  <c r="AN190" i="1" s="1"/>
  <c r="AP190" i="1" s="1"/>
  <c r="AR190" i="1" s="1"/>
  <c r="AT190" i="1" s="1"/>
  <c r="AV190" i="1" s="1"/>
  <c r="AX190" i="1" s="1"/>
  <c r="AL187" i="1"/>
  <c r="AN187" i="1" s="1"/>
  <c r="AP187" i="1" s="1"/>
  <c r="AR187" i="1" s="1"/>
  <c r="AT187" i="1" s="1"/>
  <c r="AV187" i="1" s="1"/>
  <c r="AX187" i="1" s="1"/>
  <c r="AL186" i="1"/>
  <c r="AN186" i="1" s="1"/>
  <c r="AP186" i="1" s="1"/>
  <c r="AR186" i="1" s="1"/>
  <c r="AT186" i="1" s="1"/>
  <c r="AV186" i="1" s="1"/>
  <c r="AX186" i="1" s="1"/>
  <c r="AL185" i="1"/>
  <c r="AN185" i="1" s="1"/>
  <c r="AP185" i="1" s="1"/>
  <c r="AR185" i="1" s="1"/>
  <c r="AT185" i="1" s="1"/>
  <c r="AV185" i="1" s="1"/>
  <c r="AX185" i="1" s="1"/>
  <c r="AL184" i="1"/>
  <c r="AN184" i="1" s="1"/>
  <c r="AP184" i="1" s="1"/>
  <c r="AR184" i="1" s="1"/>
  <c r="AT184" i="1" s="1"/>
  <c r="AV184" i="1" s="1"/>
  <c r="AX184" i="1" s="1"/>
  <c r="AL181" i="1"/>
  <c r="AN181" i="1" s="1"/>
  <c r="AP181" i="1" s="1"/>
  <c r="AR181" i="1" s="1"/>
  <c r="AT181" i="1" s="1"/>
  <c r="AV181" i="1" s="1"/>
  <c r="AX181" i="1" s="1"/>
  <c r="AL174" i="1"/>
  <c r="AN174" i="1" s="1"/>
  <c r="AP174" i="1" s="1"/>
  <c r="AR174" i="1" s="1"/>
  <c r="AT174" i="1" s="1"/>
  <c r="AV174" i="1" s="1"/>
  <c r="AX174" i="1" s="1"/>
  <c r="AL173" i="1"/>
  <c r="AN173" i="1" s="1"/>
  <c r="AP173" i="1" s="1"/>
  <c r="AR173" i="1" s="1"/>
  <c r="AT173" i="1" s="1"/>
  <c r="AV173" i="1" s="1"/>
  <c r="AX173" i="1" s="1"/>
  <c r="AL161" i="1"/>
  <c r="AN161" i="1" s="1"/>
  <c r="AP161" i="1" s="1"/>
  <c r="AR161" i="1" s="1"/>
  <c r="AT161" i="1" s="1"/>
  <c r="AV161" i="1" s="1"/>
  <c r="AX161" i="1" s="1"/>
  <c r="AL160" i="1"/>
  <c r="AN160" i="1" s="1"/>
  <c r="AP160" i="1" s="1"/>
  <c r="AR160" i="1" s="1"/>
  <c r="AT160" i="1" s="1"/>
  <c r="AV160" i="1" s="1"/>
  <c r="AX160" i="1" s="1"/>
  <c r="AL157" i="1"/>
  <c r="AN157" i="1" s="1"/>
  <c r="AP157" i="1" s="1"/>
  <c r="AR157" i="1" s="1"/>
  <c r="AT157" i="1" s="1"/>
  <c r="AV157" i="1" s="1"/>
  <c r="AX157" i="1" s="1"/>
  <c r="AL156" i="1"/>
  <c r="AN156" i="1" s="1"/>
  <c r="AP156" i="1" s="1"/>
  <c r="AR156" i="1" s="1"/>
  <c r="AT156" i="1" s="1"/>
  <c r="AV156" i="1" s="1"/>
  <c r="AX156" i="1" s="1"/>
  <c r="AL153" i="1"/>
  <c r="AN153" i="1" s="1"/>
  <c r="AP153" i="1" s="1"/>
  <c r="AR153" i="1" s="1"/>
  <c r="AT153" i="1" s="1"/>
  <c r="AV153" i="1" s="1"/>
  <c r="AX153" i="1" s="1"/>
  <c r="AL152" i="1"/>
  <c r="AN152" i="1" s="1"/>
  <c r="AP152" i="1" s="1"/>
  <c r="AR152" i="1" s="1"/>
  <c r="AT152" i="1" s="1"/>
  <c r="AV152" i="1" s="1"/>
  <c r="AX152" i="1" s="1"/>
  <c r="AL149" i="1"/>
  <c r="AN149" i="1" s="1"/>
  <c r="AP149" i="1" s="1"/>
  <c r="AR149" i="1" s="1"/>
  <c r="AT149" i="1" s="1"/>
  <c r="AV149" i="1" s="1"/>
  <c r="AX149" i="1" s="1"/>
  <c r="AL148" i="1"/>
  <c r="AN148" i="1" s="1"/>
  <c r="AP148" i="1" s="1"/>
  <c r="AR148" i="1" s="1"/>
  <c r="AT148" i="1" s="1"/>
  <c r="AV148" i="1" s="1"/>
  <c r="AX148" i="1" s="1"/>
  <c r="AL145" i="1"/>
  <c r="AN145" i="1" s="1"/>
  <c r="AP145" i="1" s="1"/>
  <c r="AR145" i="1" s="1"/>
  <c r="AT145" i="1" s="1"/>
  <c r="AV145" i="1" s="1"/>
  <c r="AX145" i="1" s="1"/>
  <c r="AL144" i="1"/>
  <c r="AN144" i="1" s="1"/>
  <c r="AP144" i="1" s="1"/>
  <c r="AR144" i="1" s="1"/>
  <c r="AT144" i="1" s="1"/>
  <c r="AV144" i="1" s="1"/>
  <c r="AX144" i="1" s="1"/>
  <c r="AL141" i="1"/>
  <c r="AN141" i="1" s="1"/>
  <c r="AP141" i="1" s="1"/>
  <c r="AR141" i="1" s="1"/>
  <c r="AT141" i="1" s="1"/>
  <c r="AV141" i="1" s="1"/>
  <c r="AX141" i="1" s="1"/>
  <c r="AL140" i="1"/>
  <c r="AN140" i="1" s="1"/>
  <c r="AP140" i="1" s="1"/>
  <c r="AR140" i="1" s="1"/>
  <c r="AT140" i="1" s="1"/>
  <c r="AV140" i="1" s="1"/>
  <c r="AX140" i="1" s="1"/>
  <c r="AL137" i="1"/>
  <c r="AN137" i="1" s="1"/>
  <c r="AP137" i="1" s="1"/>
  <c r="AR137" i="1" s="1"/>
  <c r="AT137" i="1" s="1"/>
  <c r="AV137" i="1" s="1"/>
  <c r="AX137" i="1" s="1"/>
  <c r="AL136" i="1"/>
  <c r="AN136" i="1" s="1"/>
  <c r="AP136" i="1" s="1"/>
  <c r="AR136" i="1" s="1"/>
  <c r="AT136" i="1" s="1"/>
  <c r="AV136" i="1" s="1"/>
  <c r="AX136" i="1" s="1"/>
  <c r="AL133" i="1"/>
  <c r="AN133" i="1" s="1"/>
  <c r="AP133" i="1" s="1"/>
  <c r="AR133" i="1" s="1"/>
  <c r="AT133" i="1" s="1"/>
  <c r="AV133" i="1" s="1"/>
  <c r="AX133" i="1" s="1"/>
  <c r="AL132" i="1"/>
  <c r="AN132" i="1" s="1"/>
  <c r="AP132" i="1" s="1"/>
  <c r="AR132" i="1" s="1"/>
  <c r="AT132" i="1" s="1"/>
  <c r="AV132" i="1" s="1"/>
  <c r="AX132" i="1" s="1"/>
  <c r="AL129" i="1"/>
  <c r="AN129" i="1" s="1"/>
  <c r="AP129" i="1" s="1"/>
  <c r="AR129" i="1" s="1"/>
  <c r="AT129" i="1" s="1"/>
  <c r="AV129" i="1" s="1"/>
  <c r="AX129" i="1" s="1"/>
  <c r="AL128" i="1"/>
  <c r="AN128" i="1" s="1"/>
  <c r="AP128" i="1" s="1"/>
  <c r="AR128" i="1" s="1"/>
  <c r="AT128" i="1" s="1"/>
  <c r="AV128" i="1" s="1"/>
  <c r="AX128" i="1" s="1"/>
  <c r="AL125" i="1"/>
  <c r="AN125" i="1" s="1"/>
  <c r="AP125" i="1" s="1"/>
  <c r="AR125" i="1" s="1"/>
  <c r="AT125" i="1" s="1"/>
  <c r="AV125" i="1" s="1"/>
  <c r="AX125" i="1" s="1"/>
  <c r="AL124" i="1"/>
  <c r="AN124" i="1" s="1"/>
  <c r="AP124" i="1" s="1"/>
  <c r="AR124" i="1" s="1"/>
  <c r="AT124" i="1" s="1"/>
  <c r="AV124" i="1" s="1"/>
  <c r="AX124" i="1" s="1"/>
  <c r="AL121" i="1"/>
  <c r="AN121" i="1" s="1"/>
  <c r="AP121" i="1" s="1"/>
  <c r="AR121" i="1" s="1"/>
  <c r="AT121" i="1" s="1"/>
  <c r="AV121" i="1" s="1"/>
  <c r="AX121" i="1" s="1"/>
  <c r="AL120" i="1"/>
  <c r="AN120" i="1" s="1"/>
  <c r="AP120" i="1" s="1"/>
  <c r="AR120" i="1" s="1"/>
  <c r="AT120" i="1" s="1"/>
  <c r="AV120" i="1" s="1"/>
  <c r="AX120" i="1" s="1"/>
  <c r="AL119" i="1"/>
  <c r="AN119" i="1" s="1"/>
  <c r="AP119" i="1" s="1"/>
  <c r="AR119" i="1" s="1"/>
  <c r="AT119" i="1" s="1"/>
  <c r="AV119" i="1" s="1"/>
  <c r="AX119" i="1" s="1"/>
  <c r="AL118" i="1"/>
  <c r="AN118" i="1" s="1"/>
  <c r="AP118" i="1" s="1"/>
  <c r="AR118" i="1" s="1"/>
  <c r="AT118" i="1" s="1"/>
  <c r="AV118" i="1" s="1"/>
  <c r="AX118" i="1" s="1"/>
  <c r="AL112" i="1"/>
  <c r="AN112" i="1" s="1"/>
  <c r="AP112" i="1" s="1"/>
  <c r="AR112" i="1" s="1"/>
  <c r="AT112" i="1" s="1"/>
  <c r="AV112" i="1" s="1"/>
  <c r="AX112" i="1" s="1"/>
  <c r="AL111" i="1"/>
  <c r="AN111" i="1" s="1"/>
  <c r="AP111" i="1" s="1"/>
  <c r="AR111" i="1" s="1"/>
  <c r="AT111" i="1" s="1"/>
  <c r="AV111" i="1" s="1"/>
  <c r="AX111" i="1" s="1"/>
  <c r="AL110" i="1"/>
  <c r="AN110" i="1" s="1"/>
  <c r="AP110" i="1" s="1"/>
  <c r="AR110" i="1" s="1"/>
  <c r="AT110" i="1" s="1"/>
  <c r="AV110" i="1" s="1"/>
  <c r="AX110" i="1" s="1"/>
  <c r="AL107" i="1"/>
  <c r="AN107" i="1" s="1"/>
  <c r="AP107" i="1" s="1"/>
  <c r="AR107" i="1" s="1"/>
  <c r="AT107" i="1" s="1"/>
  <c r="AV107" i="1" s="1"/>
  <c r="AX107" i="1" s="1"/>
  <c r="AL104" i="1"/>
  <c r="AN104" i="1" s="1"/>
  <c r="AP104" i="1" s="1"/>
  <c r="AR104" i="1" s="1"/>
  <c r="AT104" i="1" s="1"/>
  <c r="AV104" i="1" s="1"/>
  <c r="AX104" i="1" s="1"/>
  <c r="AL101" i="1"/>
  <c r="AN101" i="1" s="1"/>
  <c r="AP101" i="1" s="1"/>
  <c r="AR101" i="1" s="1"/>
  <c r="AT101" i="1" s="1"/>
  <c r="AV101" i="1" s="1"/>
  <c r="AX101" i="1" s="1"/>
  <c r="AL98" i="1"/>
  <c r="AN98" i="1" s="1"/>
  <c r="AP98" i="1" s="1"/>
  <c r="AR98" i="1" s="1"/>
  <c r="AT98" i="1" s="1"/>
  <c r="AV98" i="1" s="1"/>
  <c r="AX98" i="1" s="1"/>
  <c r="AL97" i="1"/>
  <c r="AN97" i="1" s="1"/>
  <c r="AP97" i="1" s="1"/>
  <c r="AR97" i="1" s="1"/>
  <c r="AT97" i="1" s="1"/>
  <c r="AV97" i="1" s="1"/>
  <c r="AX97" i="1" s="1"/>
  <c r="AL94" i="1"/>
  <c r="AN94" i="1" s="1"/>
  <c r="AP94" i="1" s="1"/>
  <c r="AR94" i="1" s="1"/>
  <c r="AT94" i="1" s="1"/>
  <c r="AV94" i="1" s="1"/>
  <c r="AX94" i="1" s="1"/>
  <c r="AL91" i="1"/>
  <c r="AN91" i="1" s="1"/>
  <c r="AP91" i="1" s="1"/>
  <c r="AR91" i="1" s="1"/>
  <c r="AT91" i="1" s="1"/>
  <c r="AV91" i="1" s="1"/>
  <c r="AX91" i="1" s="1"/>
  <c r="AL88" i="1"/>
  <c r="AN88" i="1" s="1"/>
  <c r="AP88" i="1" s="1"/>
  <c r="AR88" i="1" s="1"/>
  <c r="AT88" i="1" s="1"/>
  <c r="AV88" i="1" s="1"/>
  <c r="AX88" i="1" s="1"/>
  <c r="AL87" i="1"/>
  <c r="AN87" i="1" s="1"/>
  <c r="AP87" i="1" s="1"/>
  <c r="AR87" i="1" s="1"/>
  <c r="AT87" i="1" s="1"/>
  <c r="AV87" i="1" s="1"/>
  <c r="AX87" i="1" s="1"/>
  <c r="AL86" i="1"/>
  <c r="AN86" i="1" s="1"/>
  <c r="AP86" i="1" s="1"/>
  <c r="AR86" i="1" s="1"/>
  <c r="AT86" i="1" s="1"/>
  <c r="AV86" i="1" s="1"/>
  <c r="AX86" i="1" s="1"/>
  <c r="AL83" i="1"/>
  <c r="AN83" i="1" s="1"/>
  <c r="AP83" i="1" s="1"/>
  <c r="AR83" i="1" s="1"/>
  <c r="AT83" i="1" s="1"/>
  <c r="AV83" i="1" s="1"/>
  <c r="AX83" i="1" s="1"/>
  <c r="AL82" i="1"/>
  <c r="AN82" i="1" s="1"/>
  <c r="AP82" i="1" s="1"/>
  <c r="AR82" i="1" s="1"/>
  <c r="AT82" i="1" s="1"/>
  <c r="AV82" i="1" s="1"/>
  <c r="AX82" i="1" s="1"/>
  <c r="AL81" i="1"/>
  <c r="AN81" i="1" s="1"/>
  <c r="AP81" i="1" s="1"/>
  <c r="AR81" i="1" s="1"/>
  <c r="AT81" i="1" s="1"/>
  <c r="AV81" i="1" s="1"/>
  <c r="AX81" i="1" s="1"/>
  <c r="AL80" i="1"/>
  <c r="AN80" i="1" s="1"/>
  <c r="AP80" i="1" s="1"/>
  <c r="AR80" i="1" s="1"/>
  <c r="AT80" i="1" s="1"/>
  <c r="AV80" i="1" s="1"/>
  <c r="AX80" i="1" s="1"/>
  <c r="AL79" i="1"/>
  <c r="AN79" i="1" s="1"/>
  <c r="AP79" i="1" s="1"/>
  <c r="AR79" i="1" s="1"/>
  <c r="AT79" i="1" s="1"/>
  <c r="AV79" i="1" s="1"/>
  <c r="AX79" i="1" s="1"/>
  <c r="AL78" i="1"/>
  <c r="AN78" i="1" s="1"/>
  <c r="AP78" i="1" s="1"/>
  <c r="AR78" i="1" s="1"/>
  <c r="AT78" i="1" s="1"/>
  <c r="AV78" i="1" s="1"/>
  <c r="AX78" i="1" s="1"/>
  <c r="AL73" i="1"/>
  <c r="AN73" i="1" s="1"/>
  <c r="AP73" i="1" s="1"/>
  <c r="AR73" i="1" s="1"/>
  <c r="AT73" i="1" s="1"/>
  <c r="AV73" i="1" s="1"/>
  <c r="AX73" i="1" s="1"/>
  <c r="AL72" i="1"/>
  <c r="AN72" i="1" s="1"/>
  <c r="AP72" i="1" s="1"/>
  <c r="AR72" i="1" s="1"/>
  <c r="AT72" i="1" s="1"/>
  <c r="AV72" i="1" s="1"/>
  <c r="AX72" i="1" s="1"/>
  <c r="AL71" i="1"/>
  <c r="AN71" i="1" s="1"/>
  <c r="AP71" i="1" s="1"/>
  <c r="AR71" i="1" s="1"/>
  <c r="AT71" i="1" s="1"/>
  <c r="AV71" i="1" s="1"/>
  <c r="AX71" i="1" s="1"/>
  <c r="AL70" i="1"/>
  <c r="AN70" i="1" s="1"/>
  <c r="AP70" i="1" s="1"/>
  <c r="AR70" i="1" s="1"/>
  <c r="AT70" i="1" s="1"/>
  <c r="AV70" i="1" s="1"/>
  <c r="AX70" i="1" s="1"/>
  <c r="AL58" i="1"/>
  <c r="AN58" i="1" s="1"/>
  <c r="AP58" i="1" s="1"/>
  <c r="AR58" i="1" s="1"/>
  <c r="AT58" i="1" s="1"/>
  <c r="AV58" i="1" s="1"/>
  <c r="AX58" i="1" s="1"/>
  <c r="AL57" i="1"/>
  <c r="AN57" i="1" s="1"/>
  <c r="AP57" i="1" s="1"/>
  <c r="AR57" i="1" s="1"/>
  <c r="AT57" i="1" s="1"/>
  <c r="AV57" i="1" s="1"/>
  <c r="AX57" i="1" s="1"/>
  <c r="AL56" i="1"/>
  <c r="AN56" i="1" s="1"/>
  <c r="AP56" i="1" s="1"/>
  <c r="AR56" i="1" s="1"/>
  <c r="AT56" i="1" s="1"/>
  <c r="AV56" i="1" s="1"/>
  <c r="AX56" i="1" s="1"/>
  <c r="AL55" i="1"/>
  <c r="AN55" i="1" s="1"/>
  <c r="AP55" i="1" s="1"/>
  <c r="AR55" i="1" s="1"/>
  <c r="AT55" i="1" s="1"/>
  <c r="AV55" i="1" s="1"/>
  <c r="AX55" i="1" s="1"/>
  <c r="AL54" i="1"/>
  <c r="AN54" i="1" s="1"/>
  <c r="AP54" i="1" s="1"/>
  <c r="AR54" i="1" s="1"/>
  <c r="AT54" i="1" s="1"/>
  <c r="AV54" i="1" s="1"/>
  <c r="AX54" i="1" s="1"/>
  <c r="AL53" i="1"/>
  <c r="AN53" i="1" s="1"/>
  <c r="AP53" i="1" s="1"/>
  <c r="AR53" i="1" s="1"/>
  <c r="AT53" i="1" s="1"/>
  <c r="AV53" i="1" s="1"/>
  <c r="AX53" i="1" s="1"/>
  <c r="AL47" i="1"/>
  <c r="AN47" i="1" s="1"/>
  <c r="AP47" i="1" s="1"/>
  <c r="AR47" i="1" s="1"/>
  <c r="AT47" i="1" s="1"/>
  <c r="AV47" i="1" s="1"/>
  <c r="AX47" i="1" s="1"/>
  <c r="AL46" i="1"/>
  <c r="AN46" i="1" s="1"/>
  <c r="AP46" i="1" s="1"/>
  <c r="AR46" i="1" s="1"/>
  <c r="AT46" i="1" s="1"/>
  <c r="AV46" i="1" s="1"/>
  <c r="AX46" i="1" s="1"/>
  <c r="AL43" i="1"/>
  <c r="AN43" i="1" s="1"/>
  <c r="AP43" i="1" s="1"/>
  <c r="AR43" i="1" s="1"/>
  <c r="AT43" i="1" s="1"/>
  <c r="AV43" i="1" s="1"/>
  <c r="AX43" i="1" s="1"/>
  <c r="AL42" i="1"/>
  <c r="AN42" i="1" s="1"/>
  <c r="AP42" i="1" s="1"/>
  <c r="AR42" i="1" s="1"/>
  <c r="AT42" i="1" s="1"/>
  <c r="AV42" i="1" s="1"/>
  <c r="AX42" i="1" s="1"/>
  <c r="AL41" i="1"/>
  <c r="AN41" i="1" s="1"/>
  <c r="AP41" i="1" s="1"/>
  <c r="AR41" i="1" s="1"/>
  <c r="AT41" i="1" s="1"/>
  <c r="AV41" i="1" s="1"/>
  <c r="AX41" i="1" s="1"/>
  <c r="AL38" i="1"/>
  <c r="AN38" i="1" s="1"/>
  <c r="AP38" i="1" s="1"/>
  <c r="AR38" i="1" s="1"/>
  <c r="AT38" i="1" s="1"/>
  <c r="AV38" i="1" s="1"/>
  <c r="AX38" i="1" s="1"/>
  <c r="AL37" i="1"/>
  <c r="AN37" i="1" s="1"/>
  <c r="AP37" i="1" s="1"/>
  <c r="AR37" i="1" s="1"/>
  <c r="AT37" i="1" s="1"/>
  <c r="AV37" i="1" s="1"/>
  <c r="AX37" i="1" s="1"/>
  <c r="AL36" i="1"/>
  <c r="AN36" i="1" s="1"/>
  <c r="AP36" i="1" s="1"/>
  <c r="AR36" i="1" s="1"/>
  <c r="AT36" i="1" s="1"/>
  <c r="AV36" i="1" s="1"/>
  <c r="AX36" i="1" s="1"/>
  <c r="AL33" i="1"/>
  <c r="AN33" i="1" s="1"/>
  <c r="AP33" i="1" s="1"/>
  <c r="AR33" i="1" s="1"/>
  <c r="AT33" i="1" s="1"/>
  <c r="AV33" i="1" s="1"/>
  <c r="AX33" i="1" s="1"/>
  <c r="AL32" i="1"/>
  <c r="AN32" i="1" s="1"/>
  <c r="AP32" i="1" s="1"/>
  <c r="AR32" i="1" s="1"/>
  <c r="AT32" i="1" s="1"/>
  <c r="AV32" i="1" s="1"/>
  <c r="AX32" i="1" s="1"/>
  <c r="AL29" i="1"/>
  <c r="AN29" i="1" s="1"/>
  <c r="AP29" i="1" s="1"/>
  <c r="AR29" i="1" s="1"/>
  <c r="AT29" i="1" s="1"/>
  <c r="AV29" i="1" s="1"/>
  <c r="AX29" i="1" s="1"/>
  <c r="AL28" i="1"/>
  <c r="AN28" i="1" s="1"/>
  <c r="AP28" i="1" s="1"/>
  <c r="AR28" i="1" s="1"/>
  <c r="AT28" i="1" s="1"/>
  <c r="AV28" i="1" s="1"/>
  <c r="AX28" i="1" s="1"/>
  <c r="AL27" i="1"/>
  <c r="AN27" i="1" s="1"/>
  <c r="AP27" i="1" s="1"/>
  <c r="AR27" i="1" s="1"/>
  <c r="AT27" i="1" s="1"/>
  <c r="AV27" i="1" s="1"/>
  <c r="AX27" i="1" s="1"/>
  <c r="AL26" i="1"/>
  <c r="AN26" i="1" s="1"/>
  <c r="AP26" i="1" s="1"/>
  <c r="AR26" i="1" s="1"/>
  <c r="AT26" i="1" s="1"/>
  <c r="AV26" i="1" s="1"/>
  <c r="AX26" i="1" s="1"/>
  <c r="AL25" i="1"/>
  <c r="AN25" i="1" s="1"/>
  <c r="AP25" i="1" s="1"/>
  <c r="AR25" i="1" s="1"/>
  <c r="AT25" i="1" s="1"/>
  <c r="AV25" i="1" s="1"/>
  <c r="AX25" i="1" s="1"/>
  <c r="AL22" i="1"/>
  <c r="AN22" i="1" s="1"/>
  <c r="AP22" i="1" s="1"/>
  <c r="AR22" i="1" s="1"/>
  <c r="AT22" i="1" s="1"/>
  <c r="AV22" i="1" s="1"/>
  <c r="AX22" i="1" s="1"/>
  <c r="W199" i="1"/>
  <c r="Y199" i="1" s="1"/>
  <c r="AA199" i="1" s="1"/>
  <c r="AC199" i="1" s="1"/>
  <c r="AE199" i="1" s="1"/>
  <c r="AG199" i="1" s="1"/>
  <c r="AI199" i="1" s="1"/>
  <c r="W198" i="1"/>
  <c r="Y198" i="1" s="1"/>
  <c r="AA198" i="1" s="1"/>
  <c r="AC198" i="1" s="1"/>
  <c r="AE198" i="1" s="1"/>
  <c r="AG198" i="1" s="1"/>
  <c r="AI198" i="1" s="1"/>
  <c r="W197" i="1"/>
  <c r="Y197" i="1" s="1"/>
  <c r="AA197" i="1" s="1"/>
  <c r="AC197" i="1" s="1"/>
  <c r="AE197" i="1" s="1"/>
  <c r="AG197" i="1" s="1"/>
  <c r="AI197" i="1" s="1"/>
  <c r="W196" i="1"/>
  <c r="Y196" i="1" s="1"/>
  <c r="AA196" i="1" s="1"/>
  <c r="AC196" i="1" s="1"/>
  <c r="AE196" i="1" s="1"/>
  <c r="AG196" i="1" s="1"/>
  <c r="AI196" i="1" s="1"/>
  <c r="W195" i="1"/>
  <c r="Y195" i="1" s="1"/>
  <c r="AA195" i="1" s="1"/>
  <c r="AC195" i="1" s="1"/>
  <c r="AE195" i="1" s="1"/>
  <c r="AG195" i="1" s="1"/>
  <c r="AI195" i="1" s="1"/>
  <c r="W194" i="1"/>
  <c r="Y194" i="1" s="1"/>
  <c r="AA194" i="1" s="1"/>
  <c r="AC194" i="1" s="1"/>
  <c r="AE194" i="1" s="1"/>
  <c r="AG194" i="1" s="1"/>
  <c r="AI194" i="1" s="1"/>
  <c r="W193" i="1"/>
  <c r="Y193" i="1" s="1"/>
  <c r="AA193" i="1" s="1"/>
  <c r="AC193" i="1" s="1"/>
  <c r="AE193" i="1" s="1"/>
  <c r="AG193" i="1" s="1"/>
  <c r="AI193" i="1" s="1"/>
  <c r="W192" i="1"/>
  <c r="Y192" i="1" s="1"/>
  <c r="AA192" i="1" s="1"/>
  <c r="AC192" i="1" s="1"/>
  <c r="AE192" i="1" s="1"/>
  <c r="AG192" i="1" s="1"/>
  <c r="AI192" i="1" s="1"/>
  <c r="W191" i="1"/>
  <c r="Y191" i="1" s="1"/>
  <c r="AA191" i="1" s="1"/>
  <c r="AC191" i="1" s="1"/>
  <c r="AE191" i="1" s="1"/>
  <c r="AG191" i="1" s="1"/>
  <c r="AI191" i="1" s="1"/>
  <c r="W190" i="1"/>
  <c r="Y190" i="1" s="1"/>
  <c r="AA190" i="1" s="1"/>
  <c r="AC190" i="1" s="1"/>
  <c r="AE190" i="1" s="1"/>
  <c r="AG190" i="1" s="1"/>
  <c r="AI190" i="1" s="1"/>
  <c r="W187" i="1"/>
  <c r="Y187" i="1" s="1"/>
  <c r="AA187" i="1" s="1"/>
  <c r="AC187" i="1" s="1"/>
  <c r="AE187" i="1" s="1"/>
  <c r="AG187" i="1" s="1"/>
  <c r="AI187" i="1" s="1"/>
  <c r="W186" i="1"/>
  <c r="Y186" i="1" s="1"/>
  <c r="AA186" i="1" s="1"/>
  <c r="AC186" i="1" s="1"/>
  <c r="AE186" i="1" s="1"/>
  <c r="AG186" i="1" s="1"/>
  <c r="AI186" i="1" s="1"/>
  <c r="W185" i="1"/>
  <c r="Y185" i="1" s="1"/>
  <c r="AA185" i="1" s="1"/>
  <c r="AC185" i="1" s="1"/>
  <c r="AE185" i="1" s="1"/>
  <c r="AG185" i="1" s="1"/>
  <c r="AI185" i="1" s="1"/>
  <c r="W184" i="1"/>
  <c r="Y184" i="1" s="1"/>
  <c r="AA184" i="1" s="1"/>
  <c r="AC184" i="1" s="1"/>
  <c r="AE184" i="1" s="1"/>
  <c r="AG184" i="1" s="1"/>
  <c r="AI184" i="1" s="1"/>
  <c r="W181" i="1"/>
  <c r="Y181" i="1" s="1"/>
  <c r="AA181" i="1" s="1"/>
  <c r="AC181" i="1" s="1"/>
  <c r="AE181" i="1" s="1"/>
  <c r="AG181" i="1" s="1"/>
  <c r="AI181" i="1" s="1"/>
  <c r="W174" i="1"/>
  <c r="Y174" i="1" s="1"/>
  <c r="AA174" i="1" s="1"/>
  <c r="AC174" i="1" s="1"/>
  <c r="AE174" i="1" s="1"/>
  <c r="AG174" i="1" s="1"/>
  <c r="AI174" i="1" s="1"/>
  <c r="W173" i="1"/>
  <c r="Y173" i="1" s="1"/>
  <c r="AA173" i="1" s="1"/>
  <c r="AC173" i="1" s="1"/>
  <c r="AE173" i="1" s="1"/>
  <c r="AG173" i="1" s="1"/>
  <c r="AI173" i="1" s="1"/>
  <c r="W161" i="1"/>
  <c r="Y161" i="1" s="1"/>
  <c r="AA161" i="1" s="1"/>
  <c r="AC161" i="1" s="1"/>
  <c r="AE161" i="1" s="1"/>
  <c r="AG161" i="1" s="1"/>
  <c r="AI161" i="1" s="1"/>
  <c r="W160" i="1"/>
  <c r="Y160" i="1" s="1"/>
  <c r="AA160" i="1" s="1"/>
  <c r="AC160" i="1" s="1"/>
  <c r="AE160" i="1" s="1"/>
  <c r="AG160" i="1" s="1"/>
  <c r="AI160" i="1" s="1"/>
  <c r="W157" i="1"/>
  <c r="Y157" i="1" s="1"/>
  <c r="AA157" i="1" s="1"/>
  <c r="AC157" i="1" s="1"/>
  <c r="AE157" i="1" s="1"/>
  <c r="AG157" i="1" s="1"/>
  <c r="AI157" i="1" s="1"/>
  <c r="W156" i="1"/>
  <c r="Y156" i="1" s="1"/>
  <c r="AA156" i="1" s="1"/>
  <c r="AC156" i="1" s="1"/>
  <c r="AE156" i="1" s="1"/>
  <c r="AG156" i="1" s="1"/>
  <c r="AI156" i="1" s="1"/>
  <c r="W153" i="1"/>
  <c r="Y153" i="1" s="1"/>
  <c r="AA153" i="1" s="1"/>
  <c r="AC153" i="1" s="1"/>
  <c r="AE153" i="1" s="1"/>
  <c r="AG153" i="1" s="1"/>
  <c r="AI153" i="1" s="1"/>
  <c r="W152" i="1"/>
  <c r="Y152" i="1" s="1"/>
  <c r="AA152" i="1" s="1"/>
  <c r="AC152" i="1" s="1"/>
  <c r="AE152" i="1" s="1"/>
  <c r="AG152" i="1" s="1"/>
  <c r="AI152" i="1" s="1"/>
  <c r="W149" i="1"/>
  <c r="Y149" i="1" s="1"/>
  <c r="AA149" i="1" s="1"/>
  <c r="AC149" i="1" s="1"/>
  <c r="AE149" i="1" s="1"/>
  <c r="AG149" i="1" s="1"/>
  <c r="AI149" i="1" s="1"/>
  <c r="W148" i="1"/>
  <c r="Y148" i="1" s="1"/>
  <c r="AA148" i="1" s="1"/>
  <c r="AC148" i="1" s="1"/>
  <c r="AE148" i="1" s="1"/>
  <c r="AG148" i="1" s="1"/>
  <c r="AI148" i="1" s="1"/>
  <c r="W145" i="1"/>
  <c r="Y145" i="1" s="1"/>
  <c r="AA145" i="1" s="1"/>
  <c r="AC145" i="1" s="1"/>
  <c r="AE145" i="1" s="1"/>
  <c r="AG145" i="1" s="1"/>
  <c r="AI145" i="1" s="1"/>
  <c r="W144" i="1"/>
  <c r="Y144" i="1" s="1"/>
  <c r="AA144" i="1" s="1"/>
  <c r="AC144" i="1" s="1"/>
  <c r="AE144" i="1" s="1"/>
  <c r="AG144" i="1" s="1"/>
  <c r="AI144" i="1" s="1"/>
  <c r="W141" i="1"/>
  <c r="Y141" i="1" s="1"/>
  <c r="AA141" i="1" s="1"/>
  <c r="AC141" i="1" s="1"/>
  <c r="AE141" i="1" s="1"/>
  <c r="AG141" i="1" s="1"/>
  <c r="AI141" i="1" s="1"/>
  <c r="W140" i="1"/>
  <c r="Y140" i="1" s="1"/>
  <c r="AA140" i="1" s="1"/>
  <c r="AC140" i="1" s="1"/>
  <c r="AE140" i="1" s="1"/>
  <c r="AG140" i="1" s="1"/>
  <c r="AI140" i="1" s="1"/>
  <c r="W137" i="1"/>
  <c r="Y137" i="1" s="1"/>
  <c r="AA137" i="1" s="1"/>
  <c r="AC137" i="1" s="1"/>
  <c r="AE137" i="1" s="1"/>
  <c r="AG137" i="1" s="1"/>
  <c r="AI137" i="1" s="1"/>
  <c r="W136" i="1"/>
  <c r="Y136" i="1" s="1"/>
  <c r="AA136" i="1" s="1"/>
  <c r="AC136" i="1" s="1"/>
  <c r="AE136" i="1" s="1"/>
  <c r="AG136" i="1" s="1"/>
  <c r="AI136" i="1" s="1"/>
  <c r="W133" i="1"/>
  <c r="Y133" i="1" s="1"/>
  <c r="AA133" i="1" s="1"/>
  <c r="AC133" i="1" s="1"/>
  <c r="AE133" i="1" s="1"/>
  <c r="AG133" i="1" s="1"/>
  <c r="AI133" i="1" s="1"/>
  <c r="W132" i="1"/>
  <c r="Y132" i="1" s="1"/>
  <c r="AA132" i="1" s="1"/>
  <c r="AC132" i="1" s="1"/>
  <c r="AE132" i="1" s="1"/>
  <c r="AG132" i="1" s="1"/>
  <c r="AI132" i="1" s="1"/>
  <c r="W129" i="1"/>
  <c r="Y129" i="1" s="1"/>
  <c r="AA129" i="1" s="1"/>
  <c r="AC129" i="1" s="1"/>
  <c r="AE129" i="1" s="1"/>
  <c r="AG129" i="1" s="1"/>
  <c r="AI129" i="1" s="1"/>
  <c r="W128" i="1"/>
  <c r="Y128" i="1" s="1"/>
  <c r="AA128" i="1" s="1"/>
  <c r="AC128" i="1" s="1"/>
  <c r="AE128" i="1" s="1"/>
  <c r="AG128" i="1" s="1"/>
  <c r="AI128" i="1" s="1"/>
  <c r="W125" i="1"/>
  <c r="Y125" i="1" s="1"/>
  <c r="AA125" i="1" s="1"/>
  <c r="AC125" i="1" s="1"/>
  <c r="AE125" i="1" s="1"/>
  <c r="AG125" i="1" s="1"/>
  <c r="AI125" i="1" s="1"/>
  <c r="W124" i="1"/>
  <c r="Y124" i="1" s="1"/>
  <c r="AA124" i="1" s="1"/>
  <c r="AC124" i="1" s="1"/>
  <c r="AE124" i="1" s="1"/>
  <c r="AG124" i="1" s="1"/>
  <c r="AI124" i="1" s="1"/>
  <c r="W121" i="1"/>
  <c r="Y121" i="1" s="1"/>
  <c r="AA121" i="1" s="1"/>
  <c r="AC121" i="1" s="1"/>
  <c r="AE121" i="1" s="1"/>
  <c r="AG121" i="1" s="1"/>
  <c r="AI121" i="1" s="1"/>
  <c r="W120" i="1"/>
  <c r="Y120" i="1" s="1"/>
  <c r="AA120" i="1" s="1"/>
  <c r="AC120" i="1" s="1"/>
  <c r="AE120" i="1" s="1"/>
  <c r="AG120" i="1" s="1"/>
  <c r="AI120" i="1" s="1"/>
  <c r="W119" i="1"/>
  <c r="Y119" i="1" s="1"/>
  <c r="AA119" i="1" s="1"/>
  <c r="AC119" i="1" s="1"/>
  <c r="AE119" i="1" s="1"/>
  <c r="AG119" i="1" s="1"/>
  <c r="AI119" i="1" s="1"/>
  <c r="W118" i="1"/>
  <c r="Y118" i="1" s="1"/>
  <c r="AA118" i="1" s="1"/>
  <c r="AC118" i="1" s="1"/>
  <c r="AE118" i="1" s="1"/>
  <c r="AG118" i="1" s="1"/>
  <c r="AI118" i="1" s="1"/>
  <c r="W112" i="1"/>
  <c r="Y112" i="1" s="1"/>
  <c r="AA112" i="1" s="1"/>
  <c r="AC112" i="1" s="1"/>
  <c r="AE112" i="1" s="1"/>
  <c r="AG112" i="1" s="1"/>
  <c r="AI112" i="1" s="1"/>
  <c r="W111" i="1"/>
  <c r="Y111" i="1" s="1"/>
  <c r="AA111" i="1" s="1"/>
  <c r="AC111" i="1" s="1"/>
  <c r="AE111" i="1" s="1"/>
  <c r="AG111" i="1" s="1"/>
  <c r="AI111" i="1" s="1"/>
  <c r="W110" i="1"/>
  <c r="Y110" i="1" s="1"/>
  <c r="AA110" i="1" s="1"/>
  <c r="AC110" i="1" s="1"/>
  <c r="AE110" i="1" s="1"/>
  <c r="AG110" i="1" s="1"/>
  <c r="AI110" i="1" s="1"/>
  <c r="W107" i="1"/>
  <c r="Y107" i="1" s="1"/>
  <c r="AA107" i="1" s="1"/>
  <c r="AC107" i="1" s="1"/>
  <c r="AE107" i="1" s="1"/>
  <c r="AG107" i="1" s="1"/>
  <c r="AI107" i="1" s="1"/>
  <c r="W104" i="1"/>
  <c r="Y104" i="1" s="1"/>
  <c r="AA104" i="1" s="1"/>
  <c r="AC104" i="1" s="1"/>
  <c r="AE104" i="1" s="1"/>
  <c r="AG104" i="1" s="1"/>
  <c r="AI104" i="1" s="1"/>
  <c r="W101" i="1"/>
  <c r="Y101" i="1" s="1"/>
  <c r="AA101" i="1" s="1"/>
  <c r="AC101" i="1" s="1"/>
  <c r="AE101" i="1" s="1"/>
  <c r="AG101" i="1" s="1"/>
  <c r="AI101" i="1" s="1"/>
  <c r="W98" i="1"/>
  <c r="Y98" i="1" s="1"/>
  <c r="AA98" i="1" s="1"/>
  <c r="AC98" i="1" s="1"/>
  <c r="AE98" i="1" s="1"/>
  <c r="AG98" i="1" s="1"/>
  <c r="AI98" i="1" s="1"/>
  <c r="W97" i="1"/>
  <c r="Y97" i="1" s="1"/>
  <c r="AA97" i="1" s="1"/>
  <c r="AC97" i="1" s="1"/>
  <c r="AE97" i="1" s="1"/>
  <c r="AG97" i="1" s="1"/>
  <c r="AI97" i="1" s="1"/>
  <c r="W94" i="1"/>
  <c r="Y94" i="1" s="1"/>
  <c r="AA94" i="1" s="1"/>
  <c r="AC94" i="1" s="1"/>
  <c r="AE94" i="1" s="1"/>
  <c r="AG94" i="1" s="1"/>
  <c r="AI94" i="1" s="1"/>
  <c r="W91" i="1"/>
  <c r="Y91" i="1" s="1"/>
  <c r="AA91" i="1" s="1"/>
  <c r="AC91" i="1" s="1"/>
  <c r="AE91" i="1" s="1"/>
  <c r="AG91" i="1" s="1"/>
  <c r="AI91" i="1" s="1"/>
  <c r="W88" i="1"/>
  <c r="Y88" i="1" s="1"/>
  <c r="AA88" i="1" s="1"/>
  <c r="AC88" i="1" s="1"/>
  <c r="AE88" i="1" s="1"/>
  <c r="AG88" i="1" s="1"/>
  <c r="AI88" i="1" s="1"/>
  <c r="W87" i="1"/>
  <c r="Y87" i="1" s="1"/>
  <c r="AA87" i="1" s="1"/>
  <c r="AC87" i="1" s="1"/>
  <c r="AE87" i="1" s="1"/>
  <c r="AG87" i="1" s="1"/>
  <c r="AI87" i="1" s="1"/>
  <c r="W86" i="1"/>
  <c r="Y86" i="1" s="1"/>
  <c r="AA86" i="1" s="1"/>
  <c r="AC86" i="1" s="1"/>
  <c r="AE86" i="1" s="1"/>
  <c r="AG86" i="1" s="1"/>
  <c r="AI86" i="1" s="1"/>
  <c r="W83" i="1"/>
  <c r="Y83" i="1" s="1"/>
  <c r="AA83" i="1" s="1"/>
  <c r="AC83" i="1" s="1"/>
  <c r="AE83" i="1" s="1"/>
  <c r="AG83" i="1" s="1"/>
  <c r="AI83" i="1" s="1"/>
  <c r="W82" i="1"/>
  <c r="Y82" i="1" s="1"/>
  <c r="AA82" i="1" s="1"/>
  <c r="AC82" i="1" s="1"/>
  <c r="AE82" i="1" s="1"/>
  <c r="AG82" i="1" s="1"/>
  <c r="AI82" i="1" s="1"/>
  <c r="W81" i="1"/>
  <c r="Y81" i="1" s="1"/>
  <c r="AA81" i="1" s="1"/>
  <c r="AC81" i="1" s="1"/>
  <c r="AE81" i="1" s="1"/>
  <c r="AG81" i="1" s="1"/>
  <c r="AI81" i="1" s="1"/>
  <c r="W80" i="1"/>
  <c r="Y80" i="1" s="1"/>
  <c r="AA80" i="1" s="1"/>
  <c r="AC80" i="1" s="1"/>
  <c r="AE80" i="1" s="1"/>
  <c r="AG80" i="1" s="1"/>
  <c r="AI80" i="1" s="1"/>
  <c r="W79" i="1"/>
  <c r="Y79" i="1" s="1"/>
  <c r="AA79" i="1" s="1"/>
  <c r="AC79" i="1" s="1"/>
  <c r="AE79" i="1" s="1"/>
  <c r="AG79" i="1" s="1"/>
  <c r="AI79" i="1" s="1"/>
  <c r="W78" i="1"/>
  <c r="Y78" i="1" s="1"/>
  <c r="AA78" i="1" s="1"/>
  <c r="AC78" i="1" s="1"/>
  <c r="AE78" i="1" s="1"/>
  <c r="AG78" i="1" s="1"/>
  <c r="AI78" i="1" s="1"/>
  <c r="W73" i="1"/>
  <c r="Y73" i="1" s="1"/>
  <c r="AA73" i="1" s="1"/>
  <c r="AC73" i="1" s="1"/>
  <c r="AE73" i="1" s="1"/>
  <c r="AG73" i="1" s="1"/>
  <c r="AI73" i="1" s="1"/>
  <c r="W72" i="1"/>
  <c r="Y72" i="1" s="1"/>
  <c r="AA72" i="1" s="1"/>
  <c r="AC72" i="1" s="1"/>
  <c r="AE72" i="1" s="1"/>
  <c r="AG72" i="1" s="1"/>
  <c r="AI72" i="1" s="1"/>
  <c r="W71" i="1"/>
  <c r="Y71" i="1" s="1"/>
  <c r="AA71" i="1" s="1"/>
  <c r="AC71" i="1" s="1"/>
  <c r="AE71" i="1" s="1"/>
  <c r="AG71" i="1" s="1"/>
  <c r="AI71" i="1" s="1"/>
  <c r="W70" i="1"/>
  <c r="Y70" i="1" s="1"/>
  <c r="AA70" i="1" s="1"/>
  <c r="AC70" i="1" s="1"/>
  <c r="AE70" i="1" s="1"/>
  <c r="AG70" i="1" s="1"/>
  <c r="AI70" i="1" s="1"/>
  <c r="W58" i="1"/>
  <c r="Y58" i="1" s="1"/>
  <c r="AA58" i="1" s="1"/>
  <c r="AC58" i="1" s="1"/>
  <c r="AE58" i="1" s="1"/>
  <c r="AG58" i="1" s="1"/>
  <c r="AI58" i="1" s="1"/>
  <c r="W57" i="1"/>
  <c r="Y57" i="1" s="1"/>
  <c r="AA57" i="1" s="1"/>
  <c r="AC57" i="1" s="1"/>
  <c r="AE57" i="1" s="1"/>
  <c r="AG57" i="1" s="1"/>
  <c r="AI57" i="1" s="1"/>
  <c r="W56" i="1"/>
  <c r="Y56" i="1" s="1"/>
  <c r="AA56" i="1" s="1"/>
  <c r="AC56" i="1" s="1"/>
  <c r="AE56" i="1" s="1"/>
  <c r="AG56" i="1" s="1"/>
  <c r="AI56" i="1" s="1"/>
  <c r="W55" i="1"/>
  <c r="Y55" i="1" s="1"/>
  <c r="AA55" i="1" s="1"/>
  <c r="AC55" i="1" s="1"/>
  <c r="AE55" i="1" s="1"/>
  <c r="AG55" i="1" s="1"/>
  <c r="AI55" i="1" s="1"/>
  <c r="W54" i="1"/>
  <c r="Y54" i="1" s="1"/>
  <c r="AA54" i="1" s="1"/>
  <c r="AC54" i="1" s="1"/>
  <c r="AE54" i="1" s="1"/>
  <c r="AG54" i="1" s="1"/>
  <c r="AI54" i="1" s="1"/>
  <c r="W53" i="1"/>
  <c r="Y53" i="1" s="1"/>
  <c r="AA53" i="1" s="1"/>
  <c r="AC53" i="1" s="1"/>
  <c r="AE53" i="1" s="1"/>
  <c r="AG53" i="1" s="1"/>
  <c r="AI53" i="1" s="1"/>
  <c r="W47" i="1"/>
  <c r="Y47" i="1" s="1"/>
  <c r="AA47" i="1" s="1"/>
  <c r="AC47" i="1" s="1"/>
  <c r="AE47" i="1" s="1"/>
  <c r="AG47" i="1" s="1"/>
  <c r="AI47" i="1" s="1"/>
  <c r="W46" i="1"/>
  <c r="Y46" i="1" s="1"/>
  <c r="AA46" i="1" s="1"/>
  <c r="AC46" i="1" s="1"/>
  <c r="AE46" i="1" s="1"/>
  <c r="AG46" i="1" s="1"/>
  <c r="AI46" i="1" s="1"/>
  <c r="W43" i="1"/>
  <c r="Y43" i="1" s="1"/>
  <c r="AA43" i="1" s="1"/>
  <c r="AC43" i="1" s="1"/>
  <c r="AE43" i="1" s="1"/>
  <c r="AG43" i="1" s="1"/>
  <c r="AI43" i="1" s="1"/>
  <c r="W42" i="1"/>
  <c r="Y42" i="1" s="1"/>
  <c r="AA42" i="1" s="1"/>
  <c r="AC42" i="1" s="1"/>
  <c r="AE42" i="1" s="1"/>
  <c r="AG42" i="1" s="1"/>
  <c r="AI42" i="1" s="1"/>
  <c r="W41" i="1"/>
  <c r="Y41" i="1" s="1"/>
  <c r="AA41" i="1" s="1"/>
  <c r="AC41" i="1" s="1"/>
  <c r="AE41" i="1" s="1"/>
  <c r="AG41" i="1" s="1"/>
  <c r="AI41" i="1" s="1"/>
  <c r="W38" i="1"/>
  <c r="Y38" i="1" s="1"/>
  <c r="AA38" i="1" s="1"/>
  <c r="AC38" i="1" s="1"/>
  <c r="AE38" i="1" s="1"/>
  <c r="AG38" i="1" s="1"/>
  <c r="AI38" i="1" s="1"/>
  <c r="W37" i="1"/>
  <c r="Y37" i="1" s="1"/>
  <c r="AA37" i="1" s="1"/>
  <c r="AC37" i="1" s="1"/>
  <c r="AE37" i="1" s="1"/>
  <c r="AG37" i="1" s="1"/>
  <c r="AI37" i="1" s="1"/>
  <c r="W36" i="1"/>
  <c r="Y36" i="1" s="1"/>
  <c r="AA36" i="1" s="1"/>
  <c r="AC36" i="1" s="1"/>
  <c r="AE36" i="1" s="1"/>
  <c r="AG36" i="1" s="1"/>
  <c r="AI36" i="1" s="1"/>
  <c r="W33" i="1"/>
  <c r="Y33" i="1" s="1"/>
  <c r="AA33" i="1" s="1"/>
  <c r="AC33" i="1" s="1"/>
  <c r="AE33" i="1" s="1"/>
  <c r="AG33" i="1" s="1"/>
  <c r="AI33" i="1" s="1"/>
  <c r="W32" i="1"/>
  <c r="Y32" i="1" s="1"/>
  <c r="AA32" i="1" s="1"/>
  <c r="AC32" i="1" s="1"/>
  <c r="AE32" i="1" s="1"/>
  <c r="AG32" i="1" s="1"/>
  <c r="AI32" i="1" s="1"/>
  <c r="W29" i="1"/>
  <c r="Y29" i="1" s="1"/>
  <c r="AA29" i="1" s="1"/>
  <c r="AC29" i="1" s="1"/>
  <c r="AE29" i="1" s="1"/>
  <c r="AG29" i="1" s="1"/>
  <c r="AI29" i="1" s="1"/>
  <c r="W28" i="1"/>
  <c r="Y28" i="1" s="1"/>
  <c r="AA28" i="1" s="1"/>
  <c r="AC28" i="1" s="1"/>
  <c r="AE28" i="1" s="1"/>
  <c r="AG28" i="1" s="1"/>
  <c r="AI28" i="1" s="1"/>
  <c r="W27" i="1"/>
  <c r="Y27" i="1" s="1"/>
  <c r="AA27" i="1" s="1"/>
  <c r="AC27" i="1" s="1"/>
  <c r="AE27" i="1" s="1"/>
  <c r="AG27" i="1" s="1"/>
  <c r="AI27" i="1" s="1"/>
  <c r="W26" i="1"/>
  <c r="Y26" i="1" s="1"/>
  <c r="AA26" i="1" s="1"/>
  <c r="AC26" i="1" s="1"/>
  <c r="AE26" i="1" s="1"/>
  <c r="AG26" i="1" s="1"/>
  <c r="AI26" i="1" s="1"/>
  <c r="W25" i="1"/>
  <c r="Y25" i="1" s="1"/>
  <c r="AA25" i="1" s="1"/>
  <c r="AC25" i="1" s="1"/>
  <c r="AE25" i="1" s="1"/>
  <c r="AG25" i="1" s="1"/>
  <c r="AI25" i="1" s="1"/>
  <c r="W22" i="1"/>
  <c r="Y22" i="1" s="1"/>
  <c r="AA22" i="1" s="1"/>
  <c r="AC22" i="1" s="1"/>
  <c r="AE22" i="1" s="1"/>
  <c r="AG22" i="1" s="1"/>
  <c r="AI22" i="1" s="1"/>
  <c r="J199" i="1"/>
  <c r="L199" i="1" s="1"/>
  <c r="N199" i="1" s="1"/>
  <c r="P199" i="1" s="1"/>
  <c r="R199" i="1" s="1"/>
  <c r="T199" i="1" s="1"/>
  <c r="J198" i="1"/>
  <c r="L198" i="1" s="1"/>
  <c r="N198" i="1" s="1"/>
  <c r="P198" i="1" s="1"/>
  <c r="R198" i="1" s="1"/>
  <c r="T198" i="1" s="1"/>
  <c r="J197" i="1"/>
  <c r="L197" i="1" s="1"/>
  <c r="N197" i="1" s="1"/>
  <c r="P197" i="1" s="1"/>
  <c r="R197" i="1" s="1"/>
  <c r="T197" i="1" s="1"/>
  <c r="J196" i="1"/>
  <c r="L196" i="1" s="1"/>
  <c r="N196" i="1" s="1"/>
  <c r="P196" i="1" s="1"/>
  <c r="R196" i="1" s="1"/>
  <c r="T196" i="1" s="1"/>
  <c r="J195" i="1"/>
  <c r="L195" i="1" s="1"/>
  <c r="N195" i="1" s="1"/>
  <c r="P195" i="1" s="1"/>
  <c r="R195" i="1" s="1"/>
  <c r="T195" i="1" s="1"/>
  <c r="J194" i="1"/>
  <c r="L194" i="1" s="1"/>
  <c r="N194" i="1" s="1"/>
  <c r="P194" i="1" s="1"/>
  <c r="R194" i="1" s="1"/>
  <c r="T194" i="1" s="1"/>
  <c r="J193" i="1"/>
  <c r="L193" i="1" s="1"/>
  <c r="N193" i="1" s="1"/>
  <c r="P193" i="1" s="1"/>
  <c r="R193" i="1" s="1"/>
  <c r="T193" i="1" s="1"/>
  <c r="J192" i="1"/>
  <c r="L192" i="1" s="1"/>
  <c r="N192" i="1" s="1"/>
  <c r="P192" i="1" s="1"/>
  <c r="R192" i="1" s="1"/>
  <c r="T192" i="1" s="1"/>
  <c r="J191" i="1"/>
  <c r="L191" i="1" s="1"/>
  <c r="N191" i="1" s="1"/>
  <c r="P191" i="1" s="1"/>
  <c r="R191" i="1" s="1"/>
  <c r="T191" i="1" s="1"/>
  <c r="J190" i="1"/>
  <c r="L190" i="1" s="1"/>
  <c r="N190" i="1" s="1"/>
  <c r="P190" i="1" s="1"/>
  <c r="R190" i="1" s="1"/>
  <c r="T190" i="1" s="1"/>
  <c r="J187" i="1"/>
  <c r="L187" i="1" s="1"/>
  <c r="N187" i="1" s="1"/>
  <c r="P187" i="1" s="1"/>
  <c r="R187" i="1" s="1"/>
  <c r="T187" i="1" s="1"/>
  <c r="J186" i="1"/>
  <c r="L186" i="1" s="1"/>
  <c r="N186" i="1" s="1"/>
  <c r="P186" i="1" s="1"/>
  <c r="R186" i="1" s="1"/>
  <c r="T186" i="1" s="1"/>
  <c r="J185" i="1"/>
  <c r="L185" i="1" s="1"/>
  <c r="N185" i="1" s="1"/>
  <c r="P185" i="1" s="1"/>
  <c r="R185" i="1" s="1"/>
  <c r="T185" i="1" s="1"/>
  <c r="J184" i="1"/>
  <c r="L184" i="1" s="1"/>
  <c r="N184" i="1" s="1"/>
  <c r="P184" i="1" s="1"/>
  <c r="R184" i="1" s="1"/>
  <c r="T184" i="1" s="1"/>
  <c r="J181" i="1"/>
  <c r="L181" i="1" s="1"/>
  <c r="N181" i="1" s="1"/>
  <c r="P181" i="1" s="1"/>
  <c r="R181" i="1" s="1"/>
  <c r="T181" i="1" s="1"/>
  <c r="J174" i="1"/>
  <c r="L174" i="1" s="1"/>
  <c r="N174" i="1" s="1"/>
  <c r="P174" i="1" s="1"/>
  <c r="R174" i="1" s="1"/>
  <c r="T174" i="1" s="1"/>
  <c r="J173" i="1"/>
  <c r="L173" i="1" s="1"/>
  <c r="N173" i="1" s="1"/>
  <c r="P173" i="1" s="1"/>
  <c r="R173" i="1" s="1"/>
  <c r="T173" i="1" s="1"/>
  <c r="J161" i="1"/>
  <c r="L161" i="1" s="1"/>
  <c r="N161" i="1" s="1"/>
  <c r="P161" i="1" s="1"/>
  <c r="R161" i="1" s="1"/>
  <c r="T161" i="1" s="1"/>
  <c r="J160" i="1"/>
  <c r="L160" i="1" s="1"/>
  <c r="N160" i="1" s="1"/>
  <c r="P160" i="1" s="1"/>
  <c r="R160" i="1" s="1"/>
  <c r="T160" i="1" s="1"/>
  <c r="J157" i="1"/>
  <c r="L157" i="1" s="1"/>
  <c r="N157" i="1" s="1"/>
  <c r="P157" i="1" s="1"/>
  <c r="R157" i="1" s="1"/>
  <c r="T157" i="1" s="1"/>
  <c r="J156" i="1"/>
  <c r="L156" i="1" s="1"/>
  <c r="N156" i="1" s="1"/>
  <c r="P156" i="1" s="1"/>
  <c r="R156" i="1" s="1"/>
  <c r="T156" i="1" s="1"/>
  <c r="J153" i="1"/>
  <c r="L153" i="1" s="1"/>
  <c r="N153" i="1" s="1"/>
  <c r="P153" i="1" s="1"/>
  <c r="R153" i="1" s="1"/>
  <c r="T153" i="1" s="1"/>
  <c r="J152" i="1"/>
  <c r="L152" i="1" s="1"/>
  <c r="N152" i="1" s="1"/>
  <c r="P152" i="1" s="1"/>
  <c r="R152" i="1" s="1"/>
  <c r="T152" i="1" s="1"/>
  <c r="J149" i="1"/>
  <c r="L149" i="1" s="1"/>
  <c r="N149" i="1" s="1"/>
  <c r="P149" i="1" s="1"/>
  <c r="R149" i="1" s="1"/>
  <c r="T149" i="1" s="1"/>
  <c r="J148" i="1"/>
  <c r="L148" i="1" s="1"/>
  <c r="N148" i="1" s="1"/>
  <c r="P148" i="1" s="1"/>
  <c r="R148" i="1" s="1"/>
  <c r="T148" i="1" s="1"/>
  <c r="J145" i="1"/>
  <c r="L145" i="1" s="1"/>
  <c r="N145" i="1" s="1"/>
  <c r="P145" i="1" s="1"/>
  <c r="R145" i="1" s="1"/>
  <c r="T145" i="1" s="1"/>
  <c r="J144" i="1"/>
  <c r="L144" i="1" s="1"/>
  <c r="N144" i="1" s="1"/>
  <c r="P144" i="1" s="1"/>
  <c r="R144" i="1" s="1"/>
  <c r="T144" i="1" s="1"/>
  <c r="J141" i="1"/>
  <c r="L141" i="1" s="1"/>
  <c r="N141" i="1" s="1"/>
  <c r="P141" i="1" s="1"/>
  <c r="R141" i="1" s="1"/>
  <c r="T141" i="1" s="1"/>
  <c r="J140" i="1"/>
  <c r="L140" i="1" s="1"/>
  <c r="N140" i="1" s="1"/>
  <c r="P140" i="1" s="1"/>
  <c r="R140" i="1" s="1"/>
  <c r="T140" i="1" s="1"/>
  <c r="J137" i="1"/>
  <c r="L137" i="1" s="1"/>
  <c r="N137" i="1" s="1"/>
  <c r="P137" i="1" s="1"/>
  <c r="R137" i="1" s="1"/>
  <c r="T137" i="1" s="1"/>
  <c r="J136" i="1"/>
  <c r="L136" i="1" s="1"/>
  <c r="N136" i="1" s="1"/>
  <c r="P136" i="1" s="1"/>
  <c r="R136" i="1" s="1"/>
  <c r="T136" i="1" s="1"/>
  <c r="J133" i="1"/>
  <c r="L133" i="1" s="1"/>
  <c r="N133" i="1" s="1"/>
  <c r="P133" i="1" s="1"/>
  <c r="R133" i="1" s="1"/>
  <c r="T133" i="1" s="1"/>
  <c r="J132" i="1"/>
  <c r="L132" i="1" s="1"/>
  <c r="N132" i="1" s="1"/>
  <c r="P132" i="1" s="1"/>
  <c r="R132" i="1" s="1"/>
  <c r="T132" i="1" s="1"/>
  <c r="J129" i="1"/>
  <c r="L129" i="1" s="1"/>
  <c r="N129" i="1" s="1"/>
  <c r="P129" i="1" s="1"/>
  <c r="R129" i="1" s="1"/>
  <c r="T129" i="1" s="1"/>
  <c r="J128" i="1"/>
  <c r="L128" i="1" s="1"/>
  <c r="N128" i="1" s="1"/>
  <c r="P128" i="1" s="1"/>
  <c r="R128" i="1" s="1"/>
  <c r="T128" i="1" s="1"/>
  <c r="J125" i="1"/>
  <c r="L125" i="1" s="1"/>
  <c r="N125" i="1" s="1"/>
  <c r="P125" i="1" s="1"/>
  <c r="R125" i="1" s="1"/>
  <c r="T125" i="1" s="1"/>
  <c r="J124" i="1"/>
  <c r="L124" i="1" s="1"/>
  <c r="N124" i="1" s="1"/>
  <c r="P124" i="1" s="1"/>
  <c r="R124" i="1" s="1"/>
  <c r="T124" i="1" s="1"/>
  <c r="J121" i="1"/>
  <c r="L121" i="1" s="1"/>
  <c r="N121" i="1" s="1"/>
  <c r="P121" i="1" s="1"/>
  <c r="R121" i="1" s="1"/>
  <c r="T121" i="1" s="1"/>
  <c r="J120" i="1"/>
  <c r="L120" i="1" s="1"/>
  <c r="N120" i="1" s="1"/>
  <c r="P120" i="1" s="1"/>
  <c r="R120" i="1" s="1"/>
  <c r="T120" i="1" s="1"/>
  <c r="J119" i="1"/>
  <c r="L119" i="1" s="1"/>
  <c r="N119" i="1" s="1"/>
  <c r="P119" i="1" s="1"/>
  <c r="R119" i="1" s="1"/>
  <c r="T119" i="1" s="1"/>
  <c r="J118" i="1"/>
  <c r="L118" i="1" s="1"/>
  <c r="N118" i="1" s="1"/>
  <c r="P118" i="1" s="1"/>
  <c r="R118" i="1" s="1"/>
  <c r="T118" i="1" s="1"/>
  <c r="J112" i="1"/>
  <c r="L112" i="1" s="1"/>
  <c r="N112" i="1" s="1"/>
  <c r="P112" i="1" s="1"/>
  <c r="R112" i="1" s="1"/>
  <c r="T112" i="1" s="1"/>
  <c r="J111" i="1"/>
  <c r="L111" i="1" s="1"/>
  <c r="N111" i="1" s="1"/>
  <c r="P111" i="1" s="1"/>
  <c r="R111" i="1" s="1"/>
  <c r="T111" i="1" s="1"/>
  <c r="J110" i="1"/>
  <c r="L110" i="1" s="1"/>
  <c r="N110" i="1" s="1"/>
  <c r="P110" i="1" s="1"/>
  <c r="R110" i="1" s="1"/>
  <c r="T110" i="1" s="1"/>
  <c r="J107" i="1"/>
  <c r="L107" i="1" s="1"/>
  <c r="N107" i="1" s="1"/>
  <c r="P107" i="1" s="1"/>
  <c r="R107" i="1" s="1"/>
  <c r="T107" i="1" s="1"/>
  <c r="J104" i="1"/>
  <c r="L104" i="1" s="1"/>
  <c r="N104" i="1" s="1"/>
  <c r="P104" i="1" s="1"/>
  <c r="R104" i="1" s="1"/>
  <c r="T104" i="1" s="1"/>
  <c r="J101" i="1"/>
  <c r="L101" i="1" s="1"/>
  <c r="N101" i="1" s="1"/>
  <c r="P101" i="1" s="1"/>
  <c r="R101" i="1" s="1"/>
  <c r="T101" i="1" s="1"/>
  <c r="J98" i="1"/>
  <c r="L98" i="1" s="1"/>
  <c r="N98" i="1" s="1"/>
  <c r="P98" i="1" s="1"/>
  <c r="R98" i="1" s="1"/>
  <c r="T98" i="1" s="1"/>
  <c r="J97" i="1"/>
  <c r="L97" i="1" s="1"/>
  <c r="N97" i="1" s="1"/>
  <c r="P97" i="1" s="1"/>
  <c r="R97" i="1" s="1"/>
  <c r="T97" i="1" s="1"/>
  <c r="J94" i="1"/>
  <c r="L94" i="1" s="1"/>
  <c r="N94" i="1" s="1"/>
  <c r="P94" i="1" s="1"/>
  <c r="R94" i="1" s="1"/>
  <c r="T94" i="1" s="1"/>
  <c r="J91" i="1"/>
  <c r="L91" i="1" s="1"/>
  <c r="N91" i="1" s="1"/>
  <c r="P91" i="1" s="1"/>
  <c r="R91" i="1" s="1"/>
  <c r="T91" i="1" s="1"/>
  <c r="J88" i="1"/>
  <c r="L88" i="1" s="1"/>
  <c r="N88" i="1" s="1"/>
  <c r="P88" i="1" s="1"/>
  <c r="R88" i="1" s="1"/>
  <c r="T88" i="1" s="1"/>
  <c r="J87" i="1"/>
  <c r="L87" i="1" s="1"/>
  <c r="N87" i="1" s="1"/>
  <c r="P87" i="1" s="1"/>
  <c r="R87" i="1" s="1"/>
  <c r="T87" i="1" s="1"/>
  <c r="J86" i="1"/>
  <c r="L86" i="1" s="1"/>
  <c r="N86" i="1" s="1"/>
  <c r="P86" i="1" s="1"/>
  <c r="R86" i="1" s="1"/>
  <c r="T86" i="1" s="1"/>
  <c r="J83" i="1"/>
  <c r="L83" i="1" s="1"/>
  <c r="N83" i="1" s="1"/>
  <c r="P83" i="1" s="1"/>
  <c r="R83" i="1" s="1"/>
  <c r="T83" i="1" s="1"/>
  <c r="J82" i="1"/>
  <c r="L82" i="1" s="1"/>
  <c r="N82" i="1" s="1"/>
  <c r="P82" i="1" s="1"/>
  <c r="R82" i="1" s="1"/>
  <c r="T82" i="1" s="1"/>
  <c r="J81" i="1"/>
  <c r="L81" i="1" s="1"/>
  <c r="N81" i="1" s="1"/>
  <c r="P81" i="1" s="1"/>
  <c r="R81" i="1" s="1"/>
  <c r="T81" i="1" s="1"/>
  <c r="J80" i="1"/>
  <c r="L80" i="1" s="1"/>
  <c r="N80" i="1" s="1"/>
  <c r="P80" i="1" s="1"/>
  <c r="R80" i="1" s="1"/>
  <c r="T80" i="1" s="1"/>
  <c r="J79" i="1"/>
  <c r="L79" i="1" s="1"/>
  <c r="N79" i="1" s="1"/>
  <c r="P79" i="1" s="1"/>
  <c r="R79" i="1" s="1"/>
  <c r="T79" i="1" s="1"/>
  <c r="J78" i="1"/>
  <c r="L78" i="1" s="1"/>
  <c r="N78" i="1" s="1"/>
  <c r="P78" i="1" s="1"/>
  <c r="R78" i="1" s="1"/>
  <c r="T78" i="1" s="1"/>
  <c r="J73" i="1"/>
  <c r="L73" i="1" s="1"/>
  <c r="N73" i="1" s="1"/>
  <c r="P73" i="1" s="1"/>
  <c r="R73" i="1" s="1"/>
  <c r="T73" i="1" s="1"/>
  <c r="J72" i="1"/>
  <c r="L72" i="1" s="1"/>
  <c r="N72" i="1" s="1"/>
  <c r="P72" i="1" s="1"/>
  <c r="R72" i="1" s="1"/>
  <c r="T72" i="1" s="1"/>
  <c r="J71" i="1"/>
  <c r="L71" i="1" s="1"/>
  <c r="N71" i="1" s="1"/>
  <c r="P71" i="1" s="1"/>
  <c r="R71" i="1" s="1"/>
  <c r="T71" i="1" s="1"/>
  <c r="J70" i="1"/>
  <c r="L70" i="1" s="1"/>
  <c r="N70" i="1" s="1"/>
  <c r="P70" i="1" s="1"/>
  <c r="R70" i="1" s="1"/>
  <c r="T70" i="1" s="1"/>
  <c r="J58" i="1"/>
  <c r="L58" i="1" s="1"/>
  <c r="N58" i="1" s="1"/>
  <c r="P58" i="1" s="1"/>
  <c r="R58" i="1" s="1"/>
  <c r="T58" i="1" s="1"/>
  <c r="J57" i="1"/>
  <c r="L57" i="1" s="1"/>
  <c r="N57" i="1" s="1"/>
  <c r="P57" i="1" s="1"/>
  <c r="R57" i="1" s="1"/>
  <c r="T57" i="1" s="1"/>
  <c r="J56" i="1"/>
  <c r="L56" i="1" s="1"/>
  <c r="N56" i="1" s="1"/>
  <c r="P56" i="1" s="1"/>
  <c r="R56" i="1" s="1"/>
  <c r="T56" i="1" s="1"/>
  <c r="J55" i="1"/>
  <c r="L55" i="1" s="1"/>
  <c r="N55" i="1" s="1"/>
  <c r="P55" i="1" s="1"/>
  <c r="R55" i="1" s="1"/>
  <c r="T55" i="1" s="1"/>
  <c r="J54" i="1"/>
  <c r="L54" i="1" s="1"/>
  <c r="N54" i="1" s="1"/>
  <c r="P54" i="1" s="1"/>
  <c r="R54" i="1" s="1"/>
  <c r="T54" i="1" s="1"/>
  <c r="J53" i="1"/>
  <c r="L53" i="1" s="1"/>
  <c r="N53" i="1" s="1"/>
  <c r="P53" i="1" s="1"/>
  <c r="R53" i="1" s="1"/>
  <c r="T53" i="1" s="1"/>
  <c r="J47" i="1"/>
  <c r="L47" i="1" s="1"/>
  <c r="N47" i="1" s="1"/>
  <c r="P47" i="1" s="1"/>
  <c r="R47" i="1" s="1"/>
  <c r="T47" i="1" s="1"/>
  <c r="J46" i="1"/>
  <c r="L46" i="1" s="1"/>
  <c r="N46" i="1" s="1"/>
  <c r="P46" i="1" s="1"/>
  <c r="R46" i="1" s="1"/>
  <c r="T46" i="1" s="1"/>
  <c r="J43" i="1"/>
  <c r="L43" i="1" s="1"/>
  <c r="N43" i="1" s="1"/>
  <c r="P43" i="1" s="1"/>
  <c r="R43" i="1" s="1"/>
  <c r="T43" i="1" s="1"/>
  <c r="J42" i="1"/>
  <c r="L42" i="1" s="1"/>
  <c r="N42" i="1" s="1"/>
  <c r="P42" i="1" s="1"/>
  <c r="R42" i="1" s="1"/>
  <c r="T42" i="1" s="1"/>
  <c r="J41" i="1"/>
  <c r="L41" i="1" s="1"/>
  <c r="N41" i="1" s="1"/>
  <c r="P41" i="1" s="1"/>
  <c r="R41" i="1" s="1"/>
  <c r="T41" i="1" s="1"/>
  <c r="J38" i="1"/>
  <c r="L38" i="1" s="1"/>
  <c r="N38" i="1" s="1"/>
  <c r="P38" i="1" s="1"/>
  <c r="R38" i="1" s="1"/>
  <c r="T38" i="1" s="1"/>
  <c r="J37" i="1"/>
  <c r="L37" i="1" s="1"/>
  <c r="N37" i="1" s="1"/>
  <c r="P37" i="1" s="1"/>
  <c r="R37" i="1" s="1"/>
  <c r="T37" i="1" s="1"/>
  <c r="J36" i="1"/>
  <c r="L36" i="1" s="1"/>
  <c r="N36" i="1" s="1"/>
  <c r="P36" i="1" s="1"/>
  <c r="R36" i="1" s="1"/>
  <c r="T36" i="1" s="1"/>
  <c r="J33" i="1"/>
  <c r="L33" i="1" s="1"/>
  <c r="N33" i="1" s="1"/>
  <c r="P33" i="1" s="1"/>
  <c r="R33" i="1" s="1"/>
  <c r="T33" i="1" s="1"/>
  <c r="J32" i="1"/>
  <c r="L32" i="1" s="1"/>
  <c r="N32" i="1" s="1"/>
  <c r="P32" i="1" s="1"/>
  <c r="R32" i="1" s="1"/>
  <c r="T32" i="1" s="1"/>
  <c r="J29" i="1"/>
  <c r="L29" i="1" s="1"/>
  <c r="N29" i="1" s="1"/>
  <c r="P29" i="1" s="1"/>
  <c r="R29" i="1" s="1"/>
  <c r="T29" i="1" s="1"/>
  <c r="J28" i="1"/>
  <c r="L28" i="1" s="1"/>
  <c r="N28" i="1" s="1"/>
  <c r="P28" i="1" s="1"/>
  <c r="R28" i="1" s="1"/>
  <c r="T28" i="1" s="1"/>
  <c r="J27" i="1"/>
  <c r="L27" i="1" s="1"/>
  <c r="N27" i="1" s="1"/>
  <c r="P27" i="1" s="1"/>
  <c r="R27" i="1" s="1"/>
  <c r="T27" i="1" s="1"/>
  <c r="J26" i="1"/>
  <c r="L26" i="1" s="1"/>
  <c r="N26" i="1" s="1"/>
  <c r="P26" i="1" s="1"/>
  <c r="R26" i="1" s="1"/>
  <c r="T26" i="1" s="1"/>
  <c r="J25" i="1"/>
  <c r="L25" i="1" s="1"/>
  <c r="N25" i="1" s="1"/>
  <c r="P25" i="1" s="1"/>
  <c r="R25" i="1" s="1"/>
  <c r="T25" i="1" s="1"/>
  <c r="AK217" i="1"/>
  <c r="AK216" i="1"/>
  <c r="AK212" i="1"/>
  <c r="AK189" i="1"/>
  <c r="AK182" i="1"/>
  <c r="AK177" i="1" s="1"/>
  <c r="AK180" i="1"/>
  <c r="AK179" i="1"/>
  <c r="AK171" i="1"/>
  <c r="AK215" i="1" s="1"/>
  <c r="AK170" i="1"/>
  <c r="AK169" i="1"/>
  <c r="AK158" i="1"/>
  <c r="AK154" i="1"/>
  <c r="AK150" i="1"/>
  <c r="AK146" i="1"/>
  <c r="AK142" i="1"/>
  <c r="AK138" i="1"/>
  <c r="AK134" i="1"/>
  <c r="AK130" i="1"/>
  <c r="AK126" i="1"/>
  <c r="AK122" i="1"/>
  <c r="AK117" i="1"/>
  <c r="AK206" i="1" s="1"/>
  <c r="AK116" i="1"/>
  <c r="AK109" i="1"/>
  <c r="AK105" i="1"/>
  <c r="AK102" i="1"/>
  <c r="AK99" i="1"/>
  <c r="AK95" i="1"/>
  <c r="AK92" i="1"/>
  <c r="AK89" i="1"/>
  <c r="AK84" i="1"/>
  <c r="AK69" i="1"/>
  <c r="AK209" i="1" s="1"/>
  <c r="AK68" i="1"/>
  <c r="AK67" i="1"/>
  <c r="AK66" i="1"/>
  <c r="AK44" i="1"/>
  <c r="AK39" i="1"/>
  <c r="AK34" i="1"/>
  <c r="AK30" i="1"/>
  <c r="AK23" i="1"/>
  <c r="AK21" i="1"/>
  <c r="AK208" i="1" s="1"/>
  <c r="AK20" i="1"/>
  <c r="AK19" i="1"/>
  <c r="V217" i="1"/>
  <c r="V216" i="1"/>
  <c r="V212" i="1"/>
  <c r="V189" i="1"/>
  <c r="V182" i="1"/>
  <c r="V177" i="1" s="1"/>
  <c r="V180" i="1"/>
  <c r="V179" i="1"/>
  <c r="V171" i="1"/>
  <c r="V215" i="1" s="1"/>
  <c r="V170" i="1"/>
  <c r="V169" i="1"/>
  <c r="V158" i="1"/>
  <c r="V154" i="1"/>
  <c r="V150" i="1"/>
  <c r="V146" i="1"/>
  <c r="V142" i="1"/>
  <c r="V138" i="1"/>
  <c r="V134" i="1"/>
  <c r="V130" i="1"/>
  <c r="V126" i="1"/>
  <c r="V122" i="1"/>
  <c r="V117" i="1"/>
  <c r="V206" i="1" s="1"/>
  <c r="V116" i="1"/>
  <c r="V109" i="1"/>
  <c r="V105" i="1"/>
  <c r="V102" i="1"/>
  <c r="V99" i="1"/>
  <c r="V95" i="1"/>
  <c r="V92" i="1"/>
  <c r="V89" i="1"/>
  <c r="V84" i="1"/>
  <c r="V69" i="1"/>
  <c r="V209" i="1" s="1"/>
  <c r="V68" i="1"/>
  <c r="V67" i="1"/>
  <c r="V66" i="1"/>
  <c r="V44" i="1"/>
  <c r="V39" i="1"/>
  <c r="V34" i="1"/>
  <c r="V30" i="1"/>
  <c r="V23" i="1"/>
  <c r="V21" i="1"/>
  <c r="V208" i="1" s="1"/>
  <c r="V20" i="1"/>
  <c r="V19" i="1"/>
  <c r="J117" i="1" l="1"/>
  <c r="L117" i="1" s="1"/>
  <c r="N117" i="1" s="1"/>
  <c r="P117" i="1" s="1"/>
  <c r="R117" i="1" s="1"/>
  <c r="T117" i="1" s="1"/>
  <c r="V207" i="1"/>
  <c r="V167" i="1"/>
  <c r="AK17" i="1"/>
  <c r="AK64" i="1"/>
  <c r="AK114" i="1"/>
  <c r="V64" i="1"/>
  <c r="V114" i="1"/>
  <c r="V211" i="1"/>
  <c r="V17" i="1"/>
  <c r="V213" i="1"/>
  <c r="AK213" i="1"/>
  <c r="AK167" i="1"/>
  <c r="AK207" i="1"/>
  <c r="AK211" i="1"/>
  <c r="AK214" i="1"/>
  <c r="V214" i="1"/>
  <c r="U212" i="1"/>
  <c r="W212" i="1" s="1"/>
  <c r="Y212" i="1" s="1"/>
  <c r="AA212" i="1" s="1"/>
  <c r="AC212" i="1" s="1"/>
  <c r="AE212" i="1" s="1"/>
  <c r="AG212" i="1" s="1"/>
  <c r="AI212" i="1" s="1"/>
  <c r="AJ212" i="1"/>
  <c r="AL212" i="1" s="1"/>
  <c r="AN212" i="1" s="1"/>
  <c r="AP212" i="1" s="1"/>
  <c r="AR212" i="1" s="1"/>
  <c r="AT212" i="1" s="1"/>
  <c r="AV212" i="1" s="1"/>
  <c r="AX212" i="1" s="1"/>
  <c r="J212" i="1"/>
  <c r="L212" i="1" s="1"/>
  <c r="N212" i="1" s="1"/>
  <c r="P212" i="1" s="1"/>
  <c r="R212" i="1" s="1"/>
  <c r="T212" i="1" s="1"/>
  <c r="AK204" i="1" l="1"/>
  <c r="AK218" i="1" s="1"/>
  <c r="V204" i="1"/>
  <c r="V218" i="1" s="1"/>
  <c r="U19" i="1"/>
  <c r="W19" i="1" s="1"/>
  <c r="Y19" i="1" s="1"/>
  <c r="AA19" i="1" s="1"/>
  <c r="AC19" i="1" s="1"/>
  <c r="AE19" i="1" s="1"/>
  <c r="AG19" i="1" s="1"/>
  <c r="AI19" i="1" s="1"/>
  <c r="AJ19" i="1"/>
  <c r="AL19" i="1" s="1"/>
  <c r="AN19" i="1" s="1"/>
  <c r="AP19" i="1" s="1"/>
  <c r="AR19" i="1" s="1"/>
  <c r="AT19" i="1" s="1"/>
  <c r="AV19" i="1" s="1"/>
  <c r="AX19" i="1" s="1"/>
  <c r="U20" i="1"/>
  <c r="W20" i="1" s="1"/>
  <c r="Y20" i="1" s="1"/>
  <c r="AA20" i="1" s="1"/>
  <c r="AC20" i="1" s="1"/>
  <c r="AE20" i="1" s="1"/>
  <c r="AG20" i="1" s="1"/>
  <c r="AI20" i="1" s="1"/>
  <c r="AJ20" i="1"/>
  <c r="AL20" i="1" s="1"/>
  <c r="AN20" i="1" s="1"/>
  <c r="AP20" i="1" s="1"/>
  <c r="AR20" i="1" s="1"/>
  <c r="AT20" i="1" s="1"/>
  <c r="AV20" i="1" s="1"/>
  <c r="AX20" i="1" s="1"/>
  <c r="U21" i="1"/>
  <c r="W21" i="1" s="1"/>
  <c r="Y21" i="1" s="1"/>
  <c r="AA21" i="1" s="1"/>
  <c r="AC21" i="1" s="1"/>
  <c r="AE21" i="1" s="1"/>
  <c r="AG21" i="1" s="1"/>
  <c r="AI21" i="1" s="1"/>
  <c r="AJ21" i="1"/>
  <c r="AL21" i="1" s="1"/>
  <c r="AN21" i="1" s="1"/>
  <c r="AP21" i="1" s="1"/>
  <c r="AR21" i="1" s="1"/>
  <c r="AT21" i="1" s="1"/>
  <c r="AV21" i="1" s="1"/>
  <c r="AX21" i="1" s="1"/>
  <c r="J21" i="1"/>
  <c r="L21" i="1" s="1"/>
  <c r="N21" i="1" s="1"/>
  <c r="P21" i="1" s="1"/>
  <c r="R21" i="1" s="1"/>
  <c r="T21" i="1" s="1"/>
  <c r="J20" i="1"/>
  <c r="L20" i="1" s="1"/>
  <c r="N20" i="1" s="1"/>
  <c r="P20" i="1" s="1"/>
  <c r="R20" i="1" s="1"/>
  <c r="T20" i="1" s="1"/>
  <c r="J19" i="1"/>
  <c r="L19" i="1" s="1"/>
  <c r="N19" i="1" s="1"/>
  <c r="P19" i="1" s="1"/>
  <c r="R19" i="1" s="1"/>
  <c r="T19" i="1" s="1"/>
  <c r="U44" i="1"/>
  <c r="W44" i="1" s="1"/>
  <c r="Y44" i="1" s="1"/>
  <c r="AA44" i="1" s="1"/>
  <c r="AC44" i="1" s="1"/>
  <c r="AE44" i="1" s="1"/>
  <c r="AG44" i="1" s="1"/>
  <c r="AI44" i="1" s="1"/>
  <c r="AJ44" i="1"/>
  <c r="AL44" i="1" s="1"/>
  <c r="AN44" i="1" s="1"/>
  <c r="AP44" i="1" s="1"/>
  <c r="AR44" i="1" s="1"/>
  <c r="AT44" i="1" s="1"/>
  <c r="AV44" i="1" s="1"/>
  <c r="AX44" i="1" s="1"/>
  <c r="J44" i="1"/>
  <c r="L44" i="1" s="1"/>
  <c r="N44" i="1" s="1"/>
  <c r="P44" i="1" s="1"/>
  <c r="R44" i="1" s="1"/>
  <c r="T44" i="1" s="1"/>
  <c r="U39" i="1"/>
  <c r="W39" i="1" s="1"/>
  <c r="Y39" i="1" s="1"/>
  <c r="AA39" i="1" s="1"/>
  <c r="AC39" i="1" s="1"/>
  <c r="AE39" i="1" s="1"/>
  <c r="AG39" i="1" s="1"/>
  <c r="AI39" i="1" s="1"/>
  <c r="AJ39" i="1"/>
  <c r="AL39" i="1" s="1"/>
  <c r="AN39" i="1" s="1"/>
  <c r="AP39" i="1" s="1"/>
  <c r="AR39" i="1" s="1"/>
  <c r="AT39" i="1" s="1"/>
  <c r="AV39" i="1" s="1"/>
  <c r="AX39" i="1" s="1"/>
  <c r="J39" i="1"/>
  <c r="L39" i="1" s="1"/>
  <c r="N39" i="1" s="1"/>
  <c r="P39" i="1" s="1"/>
  <c r="R39" i="1" s="1"/>
  <c r="T39" i="1" s="1"/>
  <c r="U34" i="1"/>
  <c r="W34" i="1" s="1"/>
  <c r="Y34" i="1" s="1"/>
  <c r="AA34" i="1" s="1"/>
  <c r="AC34" i="1" s="1"/>
  <c r="AE34" i="1" s="1"/>
  <c r="AG34" i="1" s="1"/>
  <c r="AI34" i="1" s="1"/>
  <c r="AJ34" i="1"/>
  <c r="AL34" i="1" s="1"/>
  <c r="AN34" i="1" s="1"/>
  <c r="AP34" i="1" s="1"/>
  <c r="AR34" i="1" s="1"/>
  <c r="AT34" i="1" s="1"/>
  <c r="AV34" i="1" s="1"/>
  <c r="AX34" i="1" s="1"/>
  <c r="J34" i="1"/>
  <c r="L34" i="1" s="1"/>
  <c r="N34" i="1" s="1"/>
  <c r="P34" i="1" s="1"/>
  <c r="R34" i="1" s="1"/>
  <c r="T34" i="1" s="1"/>
  <c r="U30" i="1"/>
  <c r="W30" i="1" s="1"/>
  <c r="Y30" i="1" s="1"/>
  <c r="AA30" i="1" s="1"/>
  <c r="AC30" i="1" s="1"/>
  <c r="AE30" i="1" s="1"/>
  <c r="AG30" i="1" s="1"/>
  <c r="AI30" i="1" s="1"/>
  <c r="AJ30" i="1"/>
  <c r="AL30" i="1" s="1"/>
  <c r="AN30" i="1" s="1"/>
  <c r="AP30" i="1" s="1"/>
  <c r="AR30" i="1" s="1"/>
  <c r="AT30" i="1" s="1"/>
  <c r="AV30" i="1" s="1"/>
  <c r="AX30" i="1" s="1"/>
  <c r="J30" i="1"/>
  <c r="L30" i="1" s="1"/>
  <c r="N30" i="1" s="1"/>
  <c r="P30" i="1" s="1"/>
  <c r="R30" i="1" s="1"/>
  <c r="T30" i="1" s="1"/>
  <c r="U23" i="1"/>
  <c r="W23" i="1" s="1"/>
  <c r="Y23" i="1" s="1"/>
  <c r="AA23" i="1" s="1"/>
  <c r="AC23" i="1" s="1"/>
  <c r="AE23" i="1" s="1"/>
  <c r="AG23" i="1" s="1"/>
  <c r="AI23" i="1" s="1"/>
  <c r="AJ23" i="1"/>
  <c r="AL23" i="1" s="1"/>
  <c r="AN23" i="1" s="1"/>
  <c r="AP23" i="1" s="1"/>
  <c r="AR23" i="1" s="1"/>
  <c r="AT23" i="1" s="1"/>
  <c r="AV23" i="1" s="1"/>
  <c r="AX23" i="1" s="1"/>
  <c r="J23" i="1"/>
  <c r="L23" i="1" s="1"/>
  <c r="N23" i="1" s="1"/>
  <c r="P23" i="1" s="1"/>
  <c r="R23" i="1" s="1"/>
  <c r="T23" i="1" s="1"/>
  <c r="J17" i="1" l="1"/>
  <c r="L17" i="1" s="1"/>
  <c r="N17" i="1" s="1"/>
  <c r="P17" i="1" s="1"/>
  <c r="R17" i="1" s="1"/>
  <c r="T17" i="1" s="1"/>
  <c r="U17" i="1"/>
  <c r="W17" i="1" s="1"/>
  <c r="Y17" i="1" s="1"/>
  <c r="AA17" i="1" s="1"/>
  <c r="AC17" i="1" s="1"/>
  <c r="AE17" i="1" s="1"/>
  <c r="AG17" i="1" s="1"/>
  <c r="AI17" i="1" s="1"/>
  <c r="AJ17" i="1"/>
  <c r="AL17" i="1" s="1"/>
  <c r="AN17" i="1" s="1"/>
  <c r="AP17" i="1" s="1"/>
  <c r="AR17" i="1" s="1"/>
  <c r="AT17" i="1" s="1"/>
  <c r="AV17" i="1" s="1"/>
  <c r="AX17" i="1" s="1"/>
  <c r="U189" i="1"/>
  <c r="W189" i="1" s="1"/>
  <c r="Y189" i="1" s="1"/>
  <c r="AA189" i="1" s="1"/>
  <c r="AC189" i="1" s="1"/>
  <c r="AE189" i="1" s="1"/>
  <c r="AG189" i="1" s="1"/>
  <c r="AI189" i="1" s="1"/>
  <c r="AJ189" i="1"/>
  <c r="AL189" i="1" s="1"/>
  <c r="AN189" i="1" s="1"/>
  <c r="AP189" i="1" s="1"/>
  <c r="AR189" i="1" s="1"/>
  <c r="AT189" i="1" s="1"/>
  <c r="AV189" i="1" s="1"/>
  <c r="AX189" i="1" s="1"/>
  <c r="J189" i="1"/>
  <c r="L189" i="1" s="1"/>
  <c r="N189" i="1" s="1"/>
  <c r="P189" i="1" s="1"/>
  <c r="R189" i="1" s="1"/>
  <c r="T189" i="1" s="1"/>
  <c r="U66" i="1" l="1"/>
  <c r="W66" i="1" s="1"/>
  <c r="Y66" i="1" s="1"/>
  <c r="AA66" i="1" s="1"/>
  <c r="AC66" i="1" s="1"/>
  <c r="AE66" i="1" s="1"/>
  <c r="AG66" i="1" s="1"/>
  <c r="AI66" i="1" s="1"/>
  <c r="AJ66" i="1"/>
  <c r="AL66" i="1" s="1"/>
  <c r="AN66" i="1" s="1"/>
  <c r="AP66" i="1" s="1"/>
  <c r="AR66" i="1" s="1"/>
  <c r="AT66" i="1" s="1"/>
  <c r="AV66" i="1" s="1"/>
  <c r="AX66" i="1" s="1"/>
  <c r="J66" i="1"/>
  <c r="L66" i="1" s="1"/>
  <c r="N66" i="1" s="1"/>
  <c r="P66" i="1" s="1"/>
  <c r="R66" i="1" s="1"/>
  <c r="T66" i="1" s="1"/>
  <c r="U216" i="1" l="1"/>
  <c r="W216" i="1" s="1"/>
  <c r="Y216" i="1" s="1"/>
  <c r="AA216" i="1" s="1"/>
  <c r="AC216" i="1" s="1"/>
  <c r="AE216" i="1" s="1"/>
  <c r="AG216" i="1" s="1"/>
  <c r="AI216" i="1" s="1"/>
  <c r="AJ216" i="1"/>
  <c r="AL216" i="1" s="1"/>
  <c r="AN216" i="1" s="1"/>
  <c r="AP216" i="1" s="1"/>
  <c r="AR216" i="1" s="1"/>
  <c r="AT216" i="1" s="1"/>
  <c r="AV216" i="1" s="1"/>
  <c r="AX216" i="1" s="1"/>
  <c r="J216" i="1"/>
  <c r="L216" i="1" s="1"/>
  <c r="N216" i="1" s="1"/>
  <c r="P216" i="1" s="1"/>
  <c r="R216" i="1" s="1"/>
  <c r="T216" i="1" s="1"/>
  <c r="U180" i="1"/>
  <c r="W180" i="1" s="1"/>
  <c r="Y180" i="1" s="1"/>
  <c r="AA180" i="1" s="1"/>
  <c r="AC180" i="1" s="1"/>
  <c r="AE180" i="1" s="1"/>
  <c r="AG180" i="1" s="1"/>
  <c r="AI180" i="1" s="1"/>
  <c r="AJ180" i="1"/>
  <c r="AL180" i="1" s="1"/>
  <c r="AN180" i="1" s="1"/>
  <c r="AP180" i="1" s="1"/>
  <c r="AR180" i="1" s="1"/>
  <c r="AT180" i="1" s="1"/>
  <c r="AV180" i="1" s="1"/>
  <c r="AX180" i="1" s="1"/>
  <c r="J180" i="1"/>
  <c r="L180" i="1" s="1"/>
  <c r="N180" i="1" s="1"/>
  <c r="P180" i="1" s="1"/>
  <c r="R180" i="1" s="1"/>
  <c r="T180" i="1" s="1"/>
  <c r="U179" i="1"/>
  <c r="W179" i="1" s="1"/>
  <c r="Y179" i="1" s="1"/>
  <c r="AA179" i="1" s="1"/>
  <c r="AC179" i="1" s="1"/>
  <c r="AE179" i="1" s="1"/>
  <c r="AG179" i="1" s="1"/>
  <c r="AI179" i="1" s="1"/>
  <c r="AJ179" i="1"/>
  <c r="AL179" i="1" s="1"/>
  <c r="AN179" i="1" s="1"/>
  <c r="AP179" i="1" s="1"/>
  <c r="AR179" i="1" s="1"/>
  <c r="AT179" i="1" s="1"/>
  <c r="AV179" i="1" s="1"/>
  <c r="AX179" i="1" s="1"/>
  <c r="J179" i="1"/>
  <c r="L179" i="1" s="1"/>
  <c r="N179" i="1" s="1"/>
  <c r="P179" i="1" s="1"/>
  <c r="R179" i="1" s="1"/>
  <c r="T179" i="1" s="1"/>
  <c r="U182" i="1"/>
  <c r="W182" i="1" s="1"/>
  <c r="Y182" i="1" s="1"/>
  <c r="AA182" i="1" s="1"/>
  <c r="AC182" i="1" s="1"/>
  <c r="AE182" i="1" s="1"/>
  <c r="AG182" i="1" s="1"/>
  <c r="AI182" i="1" s="1"/>
  <c r="AJ182" i="1"/>
  <c r="AL182" i="1" s="1"/>
  <c r="AN182" i="1" s="1"/>
  <c r="AP182" i="1" s="1"/>
  <c r="AR182" i="1" s="1"/>
  <c r="AT182" i="1" s="1"/>
  <c r="AV182" i="1" s="1"/>
  <c r="AX182" i="1" s="1"/>
  <c r="J177" i="1" l="1"/>
  <c r="L177" i="1" s="1"/>
  <c r="N177" i="1" s="1"/>
  <c r="P177" i="1" s="1"/>
  <c r="R177" i="1" s="1"/>
  <c r="T177" i="1" s="1"/>
  <c r="J182" i="1"/>
  <c r="L182" i="1" s="1"/>
  <c r="N182" i="1" s="1"/>
  <c r="P182" i="1" s="1"/>
  <c r="R182" i="1" s="1"/>
  <c r="T182" i="1" s="1"/>
  <c r="AJ177" i="1"/>
  <c r="AL177" i="1" s="1"/>
  <c r="AN177" i="1" s="1"/>
  <c r="AP177" i="1" s="1"/>
  <c r="AR177" i="1" s="1"/>
  <c r="AT177" i="1" s="1"/>
  <c r="AV177" i="1" s="1"/>
  <c r="AX177" i="1" s="1"/>
  <c r="U177" i="1"/>
  <c r="W177" i="1" s="1"/>
  <c r="Y177" i="1" s="1"/>
  <c r="AA177" i="1" s="1"/>
  <c r="AC177" i="1" s="1"/>
  <c r="AE177" i="1" s="1"/>
  <c r="AG177" i="1" s="1"/>
  <c r="AI177" i="1" s="1"/>
  <c r="U170" i="1"/>
  <c r="W170" i="1" s="1"/>
  <c r="Y170" i="1" s="1"/>
  <c r="AA170" i="1" s="1"/>
  <c r="AC170" i="1" s="1"/>
  <c r="AE170" i="1" s="1"/>
  <c r="AG170" i="1" s="1"/>
  <c r="AI170" i="1" s="1"/>
  <c r="AJ170" i="1"/>
  <c r="AL170" i="1" s="1"/>
  <c r="AN170" i="1" s="1"/>
  <c r="AP170" i="1" s="1"/>
  <c r="AR170" i="1" s="1"/>
  <c r="AT170" i="1" s="1"/>
  <c r="AV170" i="1" s="1"/>
  <c r="AX170" i="1" s="1"/>
  <c r="J170" i="1"/>
  <c r="L170" i="1" s="1"/>
  <c r="N170" i="1" s="1"/>
  <c r="P170" i="1" s="1"/>
  <c r="R170" i="1" s="1"/>
  <c r="T170" i="1" s="1"/>
  <c r="U169" i="1"/>
  <c r="W169" i="1" s="1"/>
  <c r="Y169" i="1" s="1"/>
  <c r="AA169" i="1" s="1"/>
  <c r="AC169" i="1" s="1"/>
  <c r="AE169" i="1" s="1"/>
  <c r="AG169" i="1" s="1"/>
  <c r="AI169" i="1" s="1"/>
  <c r="AJ169" i="1"/>
  <c r="AL169" i="1" s="1"/>
  <c r="AN169" i="1" s="1"/>
  <c r="AP169" i="1" s="1"/>
  <c r="AR169" i="1" s="1"/>
  <c r="AT169" i="1" s="1"/>
  <c r="AV169" i="1" s="1"/>
  <c r="AX169" i="1" s="1"/>
  <c r="J169" i="1"/>
  <c r="L169" i="1" s="1"/>
  <c r="N169" i="1" s="1"/>
  <c r="P169" i="1" s="1"/>
  <c r="R169" i="1" s="1"/>
  <c r="T169" i="1" s="1"/>
  <c r="U171" i="1"/>
  <c r="AJ171" i="1"/>
  <c r="AJ215" i="1" l="1"/>
  <c r="AL215" i="1" s="1"/>
  <c r="AN215" i="1" s="1"/>
  <c r="AP215" i="1" s="1"/>
  <c r="AR215" i="1" s="1"/>
  <c r="AT215" i="1" s="1"/>
  <c r="AV215" i="1" s="1"/>
  <c r="AX215" i="1" s="1"/>
  <c r="AL171" i="1"/>
  <c r="AN171" i="1" s="1"/>
  <c r="AP171" i="1" s="1"/>
  <c r="AR171" i="1" s="1"/>
  <c r="AT171" i="1" s="1"/>
  <c r="AV171" i="1" s="1"/>
  <c r="AX171" i="1" s="1"/>
  <c r="U215" i="1"/>
  <c r="W215" i="1" s="1"/>
  <c r="Y215" i="1" s="1"/>
  <c r="AA215" i="1" s="1"/>
  <c r="AC215" i="1" s="1"/>
  <c r="AE215" i="1" s="1"/>
  <c r="AG215" i="1" s="1"/>
  <c r="AI215" i="1" s="1"/>
  <c r="W171" i="1"/>
  <c r="Y171" i="1" s="1"/>
  <c r="AA171" i="1" s="1"/>
  <c r="AC171" i="1" s="1"/>
  <c r="AE171" i="1" s="1"/>
  <c r="AG171" i="1" s="1"/>
  <c r="AI171" i="1" s="1"/>
  <c r="J215" i="1"/>
  <c r="L215" i="1" s="1"/>
  <c r="N215" i="1" s="1"/>
  <c r="P215" i="1" s="1"/>
  <c r="R215" i="1" s="1"/>
  <c r="T215" i="1" s="1"/>
  <c r="J171" i="1"/>
  <c r="L171" i="1" s="1"/>
  <c r="N171" i="1" s="1"/>
  <c r="P171" i="1" s="1"/>
  <c r="R171" i="1" s="1"/>
  <c r="T171" i="1" s="1"/>
  <c r="U117" i="1"/>
  <c r="W117" i="1" s="1"/>
  <c r="Y117" i="1" s="1"/>
  <c r="AA117" i="1" s="1"/>
  <c r="AC117" i="1" s="1"/>
  <c r="AE117" i="1" s="1"/>
  <c r="AG117" i="1" s="1"/>
  <c r="AI117" i="1" s="1"/>
  <c r="AJ117" i="1"/>
  <c r="AL117" i="1" s="1"/>
  <c r="AN117" i="1" s="1"/>
  <c r="AP117" i="1" s="1"/>
  <c r="AR117" i="1" s="1"/>
  <c r="AT117" i="1" s="1"/>
  <c r="AV117" i="1" s="1"/>
  <c r="AX117" i="1" s="1"/>
  <c r="U116" i="1"/>
  <c r="W116" i="1" s="1"/>
  <c r="Y116" i="1" s="1"/>
  <c r="AA116" i="1" s="1"/>
  <c r="AC116" i="1" s="1"/>
  <c r="AE116" i="1" s="1"/>
  <c r="AG116" i="1" s="1"/>
  <c r="AI116" i="1" s="1"/>
  <c r="AJ116" i="1"/>
  <c r="AL116" i="1" s="1"/>
  <c r="AN116" i="1" s="1"/>
  <c r="AP116" i="1" s="1"/>
  <c r="AR116" i="1" s="1"/>
  <c r="AT116" i="1" s="1"/>
  <c r="AV116" i="1" s="1"/>
  <c r="AX116" i="1" s="1"/>
  <c r="J116" i="1"/>
  <c r="L116" i="1" s="1"/>
  <c r="N116" i="1" s="1"/>
  <c r="P116" i="1" s="1"/>
  <c r="R116" i="1" s="1"/>
  <c r="T116" i="1" s="1"/>
  <c r="U158" i="1"/>
  <c r="W158" i="1" s="1"/>
  <c r="Y158" i="1" s="1"/>
  <c r="AA158" i="1" s="1"/>
  <c r="AC158" i="1" s="1"/>
  <c r="AE158" i="1" s="1"/>
  <c r="AG158" i="1" s="1"/>
  <c r="AI158" i="1" s="1"/>
  <c r="AJ158" i="1"/>
  <c r="AL158" i="1" s="1"/>
  <c r="AN158" i="1" s="1"/>
  <c r="AP158" i="1" s="1"/>
  <c r="AR158" i="1" s="1"/>
  <c r="AT158" i="1" s="1"/>
  <c r="AV158" i="1" s="1"/>
  <c r="AX158" i="1" s="1"/>
  <c r="J158" i="1"/>
  <c r="L158" i="1" s="1"/>
  <c r="N158" i="1" s="1"/>
  <c r="P158" i="1" s="1"/>
  <c r="R158" i="1" s="1"/>
  <c r="T158" i="1" s="1"/>
  <c r="U154" i="1"/>
  <c r="W154" i="1" s="1"/>
  <c r="Y154" i="1" s="1"/>
  <c r="AA154" i="1" s="1"/>
  <c r="AC154" i="1" s="1"/>
  <c r="AE154" i="1" s="1"/>
  <c r="AG154" i="1" s="1"/>
  <c r="AI154" i="1" s="1"/>
  <c r="AJ154" i="1"/>
  <c r="AL154" i="1" s="1"/>
  <c r="AN154" i="1" s="1"/>
  <c r="AP154" i="1" s="1"/>
  <c r="AR154" i="1" s="1"/>
  <c r="AT154" i="1" s="1"/>
  <c r="AV154" i="1" s="1"/>
  <c r="AX154" i="1" s="1"/>
  <c r="J154" i="1"/>
  <c r="L154" i="1" s="1"/>
  <c r="N154" i="1" s="1"/>
  <c r="P154" i="1" s="1"/>
  <c r="R154" i="1" s="1"/>
  <c r="T154" i="1" s="1"/>
  <c r="U150" i="1"/>
  <c r="W150" i="1" s="1"/>
  <c r="Y150" i="1" s="1"/>
  <c r="AA150" i="1" s="1"/>
  <c r="AC150" i="1" s="1"/>
  <c r="AE150" i="1" s="1"/>
  <c r="AG150" i="1" s="1"/>
  <c r="AI150" i="1" s="1"/>
  <c r="AJ150" i="1"/>
  <c r="AL150" i="1" s="1"/>
  <c r="AN150" i="1" s="1"/>
  <c r="AP150" i="1" s="1"/>
  <c r="AR150" i="1" s="1"/>
  <c r="AT150" i="1" s="1"/>
  <c r="AV150" i="1" s="1"/>
  <c r="AX150" i="1" s="1"/>
  <c r="J150" i="1"/>
  <c r="L150" i="1" s="1"/>
  <c r="N150" i="1" s="1"/>
  <c r="P150" i="1" s="1"/>
  <c r="R150" i="1" s="1"/>
  <c r="T150" i="1" s="1"/>
  <c r="U146" i="1"/>
  <c r="W146" i="1" s="1"/>
  <c r="Y146" i="1" s="1"/>
  <c r="AA146" i="1" s="1"/>
  <c r="AC146" i="1" s="1"/>
  <c r="AE146" i="1" s="1"/>
  <c r="AG146" i="1" s="1"/>
  <c r="AI146" i="1" s="1"/>
  <c r="AJ146" i="1"/>
  <c r="AL146" i="1" s="1"/>
  <c r="AN146" i="1" s="1"/>
  <c r="AP146" i="1" s="1"/>
  <c r="AR146" i="1" s="1"/>
  <c r="AT146" i="1" s="1"/>
  <c r="AV146" i="1" s="1"/>
  <c r="AX146" i="1" s="1"/>
  <c r="J146" i="1"/>
  <c r="L146" i="1" s="1"/>
  <c r="N146" i="1" s="1"/>
  <c r="P146" i="1" s="1"/>
  <c r="R146" i="1" s="1"/>
  <c r="T146" i="1" s="1"/>
  <c r="U142" i="1"/>
  <c r="W142" i="1" s="1"/>
  <c r="Y142" i="1" s="1"/>
  <c r="AA142" i="1" s="1"/>
  <c r="AC142" i="1" s="1"/>
  <c r="AE142" i="1" s="1"/>
  <c r="AG142" i="1" s="1"/>
  <c r="AI142" i="1" s="1"/>
  <c r="AJ142" i="1"/>
  <c r="AL142" i="1" s="1"/>
  <c r="AN142" i="1" s="1"/>
  <c r="AP142" i="1" s="1"/>
  <c r="AR142" i="1" s="1"/>
  <c r="AT142" i="1" s="1"/>
  <c r="AV142" i="1" s="1"/>
  <c r="AX142" i="1" s="1"/>
  <c r="J142" i="1"/>
  <c r="L142" i="1" s="1"/>
  <c r="N142" i="1" s="1"/>
  <c r="P142" i="1" s="1"/>
  <c r="R142" i="1" s="1"/>
  <c r="T142" i="1" s="1"/>
  <c r="U138" i="1"/>
  <c r="W138" i="1" s="1"/>
  <c r="Y138" i="1" s="1"/>
  <c r="AA138" i="1" s="1"/>
  <c r="AC138" i="1" s="1"/>
  <c r="AE138" i="1" s="1"/>
  <c r="AG138" i="1" s="1"/>
  <c r="AI138" i="1" s="1"/>
  <c r="AJ138" i="1"/>
  <c r="AL138" i="1" s="1"/>
  <c r="AN138" i="1" s="1"/>
  <c r="AP138" i="1" s="1"/>
  <c r="AR138" i="1" s="1"/>
  <c r="AT138" i="1" s="1"/>
  <c r="AV138" i="1" s="1"/>
  <c r="AX138" i="1" s="1"/>
  <c r="J138" i="1"/>
  <c r="L138" i="1" s="1"/>
  <c r="N138" i="1" s="1"/>
  <c r="P138" i="1" s="1"/>
  <c r="R138" i="1" s="1"/>
  <c r="T138" i="1" s="1"/>
  <c r="U134" i="1"/>
  <c r="W134" i="1" s="1"/>
  <c r="Y134" i="1" s="1"/>
  <c r="AA134" i="1" s="1"/>
  <c r="AC134" i="1" s="1"/>
  <c r="AE134" i="1" s="1"/>
  <c r="AG134" i="1" s="1"/>
  <c r="AI134" i="1" s="1"/>
  <c r="AJ134" i="1"/>
  <c r="AL134" i="1" s="1"/>
  <c r="AN134" i="1" s="1"/>
  <c r="AP134" i="1" s="1"/>
  <c r="AR134" i="1" s="1"/>
  <c r="AT134" i="1" s="1"/>
  <c r="AV134" i="1" s="1"/>
  <c r="AX134" i="1" s="1"/>
  <c r="J134" i="1"/>
  <c r="L134" i="1" s="1"/>
  <c r="N134" i="1" s="1"/>
  <c r="P134" i="1" s="1"/>
  <c r="R134" i="1" s="1"/>
  <c r="T134" i="1" s="1"/>
  <c r="U130" i="1"/>
  <c r="W130" i="1" s="1"/>
  <c r="Y130" i="1" s="1"/>
  <c r="AA130" i="1" s="1"/>
  <c r="AC130" i="1" s="1"/>
  <c r="AE130" i="1" s="1"/>
  <c r="AG130" i="1" s="1"/>
  <c r="AI130" i="1" s="1"/>
  <c r="AJ130" i="1"/>
  <c r="AL130" i="1" s="1"/>
  <c r="AN130" i="1" s="1"/>
  <c r="AP130" i="1" s="1"/>
  <c r="AR130" i="1" s="1"/>
  <c r="AT130" i="1" s="1"/>
  <c r="AV130" i="1" s="1"/>
  <c r="AX130" i="1" s="1"/>
  <c r="J130" i="1"/>
  <c r="L130" i="1" s="1"/>
  <c r="N130" i="1" s="1"/>
  <c r="P130" i="1" s="1"/>
  <c r="R130" i="1" s="1"/>
  <c r="T130" i="1" s="1"/>
  <c r="U126" i="1"/>
  <c r="W126" i="1" s="1"/>
  <c r="Y126" i="1" s="1"/>
  <c r="AA126" i="1" s="1"/>
  <c r="AC126" i="1" s="1"/>
  <c r="AE126" i="1" s="1"/>
  <c r="AG126" i="1" s="1"/>
  <c r="AI126" i="1" s="1"/>
  <c r="AJ126" i="1"/>
  <c r="AL126" i="1" s="1"/>
  <c r="AN126" i="1" s="1"/>
  <c r="AP126" i="1" s="1"/>
  <c r="AR126" i="1" s="1"/>
  <c r="AT126" i="1" s="1"/>
  <c r="AV126" i="1" s="1"/>
  <c r="AX126" i="1" s="1"/>
  <c r="J126" i="1"/>
  <c r="L126" i="1" s="1"/>
  <c r="N126" i="1" s="1"/>
  <c r="P126" i="1" s="1"/>
  <c r="R126" i="1" s="1"/>
  <c r="T126" i="1" s="1"/>
  <c r="U122" i="1"/>
  <c r="W122" i="1" s="1"/>
  <c r="Y122" i="1" s="1"/>
  <c r="AA122" i="1" s="1"/>
  <c r="AC122" i="1" s="1"/>
  <c r="AE122" i="1" s="1"/>
  <c r="AG122" i="1" s="1"/>
  <c r="AI122" i="1" s="1"/>
  <c r="AJ122" i="1"/>
  <c r="AL122" i="1" s="1"/>
  <c r="AN122" i="1" s="1"/>
  <c r="AP122" i="1" s="1"/>
  <c r="AR122" i="1" s="1"/>
  <c r="AT122" i="1" s="1"/>
  <c r="AV122" i="1" s="1"/>
  <c r="AX122" i="1" s="1"/>
  <c r="J122" i="1"/>
  <c r="L122" i="1" s="1"/>
  <c r="N122" i="1" s="1"/>
  <c r="P122" i="1" s="1"/>
  <c r="R122" i="1" s="1"/>
  <c r="T122" i="1" s="1"/>
  <c r="U109" i="1"/>
  <c r="W109" i="1" s="1"/>
  <c r="Y109" i="1" s="1"/>
  <c r="AA109" i="1" s="1"/>
  <c r="AC109" i="1" s="1"/>
  <c r="AE109" i="1" s="1"/>
  <c r="AG109" i="1" s="1"/>
  <c r="AI109" i="1" s="1"/>
  <c r="AJ109" i="1"/>
  <c r="AL109" i="1" s="1"/>
  <c r="AN109" i="1" s="1"/>
  <c r="AP109" i="1" s="1"/>
  <c r="AR109" i="1" s="1"/>
  <c r="AT109" i="1" s="1"/>
  <c r="AV109" i="1" s="1"/>
  <c r="AX109" i="1" s="1"/>
  <c r="J109" i="1"/>
  <c r="L109" i="1" s="1"/>
  <c r="N109" i="1" s="1"/>
  <c r="P109" i="1" s="1"/>
  <c r="R109" i="1" s="1"/>
  <c r="T109" i="1" s="1"/>
  <c r="J206" i="1" l="1"/>
  <c r="L206" i="1" s="1"/>
  <c r="N206" i="1" s="1"/>
  <c r="P206" i="1" s="1"/>
  <c r="R206" i="1" s="1"/>
  <c r="T206" i="1" s="1"/>
  <c r="J214" i="1"/>
  <c r="L214" i="1" s="1"/>
  <c r="N214" i="1" s="1"/>
  <c r="P214" i="1" s="1"/>
  <c r="R214" i="1" s="1"/>
  <c r="T214" i="1" s="1"/>
  <c r="U114" i="1"/>
  <c r="W114" i="1" s="1"/>
  <c r="Y114" i="1" s="1"/>
  <c r="AA114" i="1" s="1"/>
  <c r="AC114" i="1" s="1"/>
  <c r="AE114" i="1" s="1"/>
  <c r="AG114" i="1" s="1"/>
  <c r="AI114" i="1" s="1"/>
  <c r="AJ214" i="1"/>
  <c r="AL214" i="1" s="1"/>
  <c r="AN214" i="1" s="1"/>
  <c r="AP214" i="1" s="1"/>
  <c r="AR214" i="1" s="1"/>
  <c r="AT214" i="1" s="1"/>
  <c r="AV214" i="1" s="1"/>
  <c r="AX214" i="1" s="1"/>
  <c r="U214" i="1"/>
  <c r="W214" i="1" s="1"/>
  <c r="Y214" i="1" s="1"/>
  <c r="AA214" i="1" s="1"/>
  <c r="AC214" i="1" s="1"/>
  <c r="AE214" i="1" s="1"/>
  <c r="AG214" i="1" s="1"/>
  <c r="AI214" i="1" s="1"/>
  <c r="J114" i="1"/>
  <c r="L114" i="1" s="1"/>
  <c r="N114" i="1" s="1"/>
  <c r="P114" i="1" s="1"/>
  <c r="R114" i="1" s="1"/>
  <c r="T114" i="1" s="1"/>
  <c r="AJ114" i="1"/>
  <c r="AL114" i="1" s="1"/>
  <c r="AN114" i="1" s="1"/>
  <c r="AP114" i="1" s="1"/>
  <c r="AR114" i="1" s="1"/>
  <c r="AT114" i="1" s="1"/>
  <c r="AV114" i="1" s="1"/>
  <c r="AX114" i="1" s="1"/>
  <c r="U217" i="1"/>
  <c r="W217" i="1" s="1"/>
  <c r="Y217" i="1" s="1"/>
  <c r="AA217" i="1" s="1"/>
  <c r="AC217" i="1" s="1"/>
  <c r="AE217" i="1" s="1"/>
  <c r="AG217" i="1" s="1"/>
  <c r="AI217" i="1" s="1"/>
  <c r="AJ217" i="1"/>
  <c r="AL217" i="1" s="1"/>
  <c r="AN217" i="1" s="1"/>
  <c r="AP217" i="1" s="1"/>
  <c r="AR217" i="1" s="1"/>
  <c r="AT217" i="1" s="1"/>
  <c r="AV217" i="1" s="1"/>
  <c r="AX217" i="1" s="1"/>
  <c r="J217" i="1"/>
  <c r="L217" i="1" s="1"/>
  <c r="N217" i="1" s="1"/>
  <c r="P217" i="1" s="1"/>
  <c r="R217" i="1" s="1"/>
  <c r="T217" i="1" s="1"/>
  <c r="U67" i="1" l="1"/>
  <c r="AJ67" i="1"/>
  <c r="U68" i="1"/>
  <c r="W68" i="1" s="1"/>
  <c r="Y68" i="1" s="1"/>
  <c r="AA68" i="1" s="1"/>
  <c r="AC68" i="1" s="1"/>
  <c r="AE68" i="1" s="1"/>
  <c r="AG68" i="1" s="1"/>
  <c r="AI68" i="1" s="1"/>
  <c r="AJ68" i="1"/>
  <c r="AL68" i="1" s="1"/>
  <c r="AN68" i="1" s="1"/>
  <c r="AP68" i="1" s="1"/>
  <c r="AR68" i="1" s="1"/>
  <c r="AT68" i="1" s="1"/>
  <c r="AV68" i="1" s="1"/>
  <c r="AX68" i="1" s="1"/>
  <c r="U69" i="1"/>
  <c r="W69" i="1" s="1"/>
  <c r="Y69" i="1" s="1"/>
  <c r="AA69" i="1" s="1"/>
  <c r="AC69" i="1" s="1"/>
  <c r="AE69" i="1" s="1"/>
  <c r="AG69" i="1" s="1"/>
  <c r="AI69" i="1" s="1"/>
  <c r="AJ69" i="1"/>
  <c r="AL69" i="1" s="1"/>
  <c r="AN69" i="1" s="1"/>
  <c r="AP69" i="1" s="1"/>
  <c r="AR69" i="1" s="1"/>
  <c r="AT69" i="1" s="1"/>
  <c r="AV69" i="1" s="1"/>
  <c r="AX69" i="1" s="1"/>
  <c r="J69" i="1"/>
  <c r="L69" i="1" s="1"/>
  <c r="N69" i="1" s="1"/>
  <c r="P69" i="1" s="1"/>
  <c r="R69" i="1" s="1"/>
  <c r="T69" i="1" s="1"/>
  <c r="J68" i="1"/>
  <c r="L68" i="1" s="1"/>
  <c r="N68" i="1" s="1"/>
  <c r="P68" i="1" s="1"/>
  <c r="R68" i="1" s="1"/>
  <c r="T68" i="1" s="1"/>
  <c r="J105" i="1"/>
  <c r="L105" i="1" s="1"/>
  <c r="N105" i="1" s="1"/>
  <c r="P105" i="1" s="1"/>
  <c r="R105" i="1" s="1"/>
  <c r="T105" i="1" s="1"/>
  <c r="U105" i="1"/>
  <c r="W105" i="1" s="1"/>
  <c r="Y105" i="1" s="1"/>
  <c r="AA105" i="1" s="1"/>
  <c r="AC105" i="1" s="1"/>
  <c r="AE105" i="1" s="1"/>
  <c r="AG105" i="1" s="1"/>
  <c r="AI105" i="1" s="1"/>
  <c r="AJ105" i="1"/>
  <c r="AL105" i="1" s="1"/>
  <c r="AN105" i="1" s="1"/>
  <c r="AP105" i="1" s="1"/>
  <c r="AR105" i="1" s="1"/>
  <c r="AT105" i="1" s="1"/>
  <c r="AV105" i="1" s="1"/>
  <c r="AX105" i="1" s="1"/>
  <c r="U102" i="1"/>
  <c r="W102" i="1" s="1"/>
  <c r="Y102" i="1" s="1"/>
  <c r="AA102" i="1" s="1"/>
  <c r="AC102" i="1" s="1"/>
  <c r="AE102" i="1" s="1"/>
  <c r="AG102" i="1" s="1"/>
  <c r="AI102" i="1" s="1"/>
  <c r="AJ102" i="1"/>
  <c r="AL102" i="1" s="1"/>
  <c r="AN102" i="1" s="1"/>
  <c r="AP102" i="1" s="1"/>
  <c r="AR102" i="1" s="1"/>
  <c r="AT102" i="1" s="1"/>
  <c r="AV102" i="1" s="1"/>
  <c r="AX102" i="1" s="1"/>
  <c r="J102" i="1"/>
  <c r="L102" i="1" s="1"/>
  <c r="N102" i="1" s="1"/>
  <c r="P102" i="1" s="1"/>
  <c r="R102" i="1" s="1"/>
  <c r="T102" i="1" s="1"/>
  <c r="U99" i="1"/>
  <c r="W99" i="1" s="1"/>
  <c r="Y99" i="1" s="1"/>
  <c r="AA99" i="1" s="1"/>
  <c r="AC99" i="1" s="1"/>
  <c r="AE99" i="1" s="1"/>
  <c r="AG99" i="1" s="1"/>
  <c r="AI99" i="1" s="1"/>
  <c r="AJ99" i="1"/>
  <c r="AL99" i="1" s="1"/>
  <c r="AN99" i="1" s="1"/>
  <c r="AP99" i="1" s="1"/>
  <c r="AR99" i="1" s="1"/>
  <c r="AT99" i="1" s="1"/>
  <c r="AV99" i="1" s="1"/>
  <c r="AX99" i="1" s="1"/>
  <c r="J99" i="1"/>
  <c r="L99" i="1" s="1"/>
  <c r="N99" i="1" s="1"/>
  <c r="P99" i="1" s="1"/>
  <c r="R99" i="1" s="1"/>
  <c r="T99" i="1" s="1"/>
  <c r="U95" i="1"/>
  <c r="W95" i="1" s="1"/>
  <c r="Y95" i="1" s="1"/>
  <c r="AA95" i="1" s="1"/>
  <c r="AC95" i="1" s="1"/>
  <c r="AE95" i="1" s="1"/>
  <c r="AG95" i="1" s="1"/>
  <c r="AI95" i="1" s="1"/>
  <c r="AJ95" i="1"/>
  <c r="AL95" i="1" s="1"/>
  <c r="AN95" i="1" s="1"/>
  <c r="AP95" i="1" s="1"/>
  <c r="AR95" i="1" s="1"/>
  <c r="AT95" i="1" s="1"/>
  <c r="AV95" i="1" s="1"/>
  <c r="AX95" i="1" s="1"/>
  <c r="J95" i="1"/>
  <c r="L95" i="1" s="1"/>
  <c r="N95" i="1" s="1"/>
  <c r="P95" i="1" s="1"/>
  <c r="R95" i="1" s="1"/>
  <c r="T95" i="1" s="1"/>
  <c r="U92" i="1"/>
  <c r="W92" i="1" s="1"/>
  <c r="Y92" i="1" s="1"/>
  <c r="AA92" i="1" s="1"/>
  <c r="AC92" i="1" s="1"/>
  <c r="AE92" i="1" s="1"/>
  <c r="AG92" i="1" s="1"/>
  <c r="AI92" i="1" s="1"/>
  <c r="AJ92" i="1"/>
  <c r="AL92" i="1" s="1"/>
  <c r="AN92" i="1" s="1"/>
  <c r="AP92" i="1" s="1"/>
  <c r="AR92" i="1" s="1"/>
  <c r="AT92" i="1" s="1"/>
  <c r="AV92" i="1" s="1"/>
  <c r="AX92" i="1" s="1"/>
  <c r="J92" i="1"/>
  <c r="L92" i="1" s="1"/>
  <c r="N92" i="1" s="1"/>
  <c r="P92" i="1" s="1"/>
  <c r="R92" i="1" s="1"/>
  <c r="T92" i="1" s="1"/>
  <c r="U89" i="1"/>
  <c r="W89" i="1" s="1"/>
  <c r="Y89" i="1" s="1"/>
  <c r="AA89" i="1" s="1"/>
  <c r="AC89" i="1" s="1"/>
  <c r="AE89" i="1" s="1"/>
  <c r="AG89" i="1" s="1"/>
  <c r="AI89" i="1" s="1"/>
  <c r="AJ89" i="1"/>
  <c r="AL89" i="1" s="1"/>
  <c r="AN89" i="1" s="1"/>
  <c r="AP89" i="1" s="1"/>
  <c r="AR89" i="1" s="1"/>
  <c r="AT89" i="1" s="1"/>
  <c r="AV89" i="1" s="1"/>
  <c r="AX89" i="1" s="1"/>
  <c r="U84" i="1"/>
  <c r="W84" i="1" s="1"/>
  <c r="Y84" i="1" s="1"/>
  <c r="AA84" i="1" s="1"/>
  <c r="AC84" i="1" s="1"/>
  <c r="AE84" i="1" s="1"/>
  <c r="AG84" i="1" s="1"/>
  <c r="AI84" i="1" s="1"/>
  <c r="AJ84" i="1"/>
  <c r="AL84" i="1" s="1"/>
  <c r="AN84" i="1" s="1"/>
  <c r="AP84" i="1" s="1"/>
  <c r="AR84" i="1" s="1"/>
  <c r="AT84" i="1" s="1"/>
  <c r="AV84" i="1" s="1"/>
  <c r="AX84" i="1" s="1"/>
  <c r="J84" i="1"/>
  <c r="L84" i="1" s="1"/>
  <c r="N84" i="1" s="1"/>
  <c r="P84" i="1" s="1"/>
  <c r="R84" i="1" s="1"/>
  <c r="T84" i="1" s="1"/>
  <c r="AJ207" i="1" l="1"/>
  <c r="AL207" i="1" s="1"/>
  <c r="AN207" i="1" s="1"/>
  <c r="AP207" i="1" s="1"/>
  <c r="AR207" i="1" s="1"/>
  <c r="AT207" i="1" s="1"/>
  <c r="AV207" i="1" s="1"/>
  <c r="AX207" i="1" s="1"/>
  <c r="AL67" i="1"/>
  <c r="AN67" i="1" s="1"/>
  <c r="AP67" i="1" s="1"/>
  <c r="AR67" i="1" s="1"/>
  <c r="AT67" i="1" s="1"/>
  <c r="AV67" i="1" s="1"/>
  <c r="AX67" i="1" s="1"/>
  <c r="U207" i="1"/>
  <c r="W207" i="1" s="1"/>
  <c r="Y207" i="1" s="1"/>
  <c r="AA207" i="1" s="1"/>
  <c r="AC207" i="1" s="1"/>
  <c r="AE207" i="1" s="1"/>
  <c r="AG207" i="1" s="1"/>
  <c r="AI207" i="1" s="1"/>
  <c r="W67" i="1"/>
  <c r="Y67" i="1" s="1"/>
  <c r="AA67" i="1" s="1"/>
  <c r="AC67" i="1" s="1"/>
  <c r="AE67" i="1" s="1"/>
  <c r="AG67" i="1" s="1"/>
  <c r="AI67" i="1" s="1"/>
  <c r="J211" i="1"/>
  <c r="L211" i="1" s="1"/>
  <c r="N211" i="1" s="1"/>
  <c r="P211" i="1" s="1"/>
  <c r="R211" i="1" s="1"/>
  <c r="T211" i="1" s="1"/>
  <c r="J89" i="1"/>
  <c r="L89" i="1" s="1"/>
  <c r="N89" i="1" s="1"/>
  <c r="P89" i="1" s="1"/>
  <c r="R89" i="1" s="1"/>
  <c r="T89" i="1" s="1"/>
  <c r="J207" i="1"/>
  <c r="L207" i="1" s="1"/>
  <c r="N207" i="1" s="1"/>
  <c r="P207" i="1" s="1"/>
  <c r="R207" i="1" s="1"/>
  <c r="T207" i="1" s="1"/>
  <c r="J67" i="1"/>
  <c r="L67" i="1" s="1"/>
  <c r="N67" i="1" s="1"/>
  <c r="P67" i="1" s="1"/>
  <c r="R67" i="1" s="1"/>
  <c r="T67" i="1" s="1"/>
  <c r="AJ211" i="1"/>
  <c r="AL211" i="1" s="1"/>
  <c r="AN211" i="1" s="1"/>
  <c r="AP211" i="1" s="1"/>
  <c r="AR211" i="1" s="1"/>
  <c r="AT211" i="1" s="1"/>
  <c r="AV211" i="1" s="1"/>
  <c r="AX211" i="1" s="1"/>
  <c r="U211" i="1"/>
  <c r="W211" i="1" s="1"/>
  <c r="Y211" i="1" s="1"/>
  <c r="AA211" i="1" s="1"/>
  <c r="AC211" i="1" s="1"/>
  <c r="AE211" i="1" s="1"/>
  <c r="AG211" i="1" s="1"/>
  <c r="AI211" i="1" s="1"/>
  <c r="J64" i="1"/>
  <c r="L64" i="1" s="1"/>
  <c r="N64" i="1" s="1"/>
  <c r="P64" i="1" s="1"/>
  <c r="R64" i="1" s="1"/>
  <c r="T64" i="1" s="1"/>
  <c r="AJ213" i="1"/>
  <c r="AL213" i="1" s="1"/>
  <c r="AN213" i="1" s="1"/>
  <c r="AP213" i="1" s="1"/>
  <c r="AR213" i="1" s="1"/>
  <c r="AT213" i="1" s="1"/>
  <c r="AV213" i="1" s="1"/>
  <c r="AX213" i="1" s="1"/>
  <c r="AJ64" i="1"/>
  <c r="AL64" i="1" s="1"/>
  <c r="AN64" i="1" s="1"/>
  <c r="AP64" i="1" s="1"/>
  <c r="AR64" i="1" s="1"/>
  <c r="AT64" i="1" s="1"/>
  <c r="AV64" i="1" s="1"/>
  <c r="AX64" i="1" s="1"/>
  <c r="U64" i="1"/>
  <c r="W64" i="1" s="1"/>
  <c r="Y64" i="1" s="1"/>
  <c r="AA64" i="1" s="1"/>
  <c r="AC64" i="1" s="1"/>
  <c r="AE64" i="1" s="1"/>
  <c r="AG64" i="1" s="1"/>
  <c r="AI64" i="1" s="1"/>
  <c r="J213" i="1"/>
  <c r="L213" i="1" s="1"/>
  <c r="N213" i="1" s="1"/>
  <c r="P213" i="1" s="1"/>
  <c r="R213" i="1" s="1"/>
  <c r="T213" i="1" s="1"/>
  <c r="U213" i="1"/>
  <c r="W213" i="1" s="1"/>
  <c r="Y213" i="1" s="1"/>
  <c r="AA213" i="1" s="1"/>
  <c r="AC213" i="1" s="1"/>
  <c r="AE213" i="1" s="1"/>
  <c r="AG213" i="1" s="1"/>
  <c r="AI213" i="1" s="1"/>
  <c r="U209" i="1" l="1"/>
  <c r="W209" i="1" s="1"/>
  <c r="Y209" i="1" s="1"/>
  <c r="AA209" i="1" s="1"/>
  <c r="AC209" i="1" s="1"/>
  <c r="AE209" i="1" s="1"/>
  <c r="AG209" i="1" s="1"/>
  <c r="AI209" i="1" s="1"/>
  <c r="AJ209" i="1"/>
  <c r="AL209" i="1" s="1"/>
  <c r="AN209" i="1" s="1"/>
  <c r="AP209" i="1" s="1"/>
  <c r="AR209" i="1" s="1"/>
  <c r="AT209" i="1" s="1"/>
  <c r="AV209" i="1" s="1"/>
  <c r="AX209" i="1" s="1"/>
  <c r="J209" i="1"/>
  <c r="L209" i="1" s="1"/>
  <c r="N209" i="1" s="1"/>
  <c r="P209" i="1" s="1"/>
  <c r="R209" i="1" s="1"/>
  <c r="T209" i="1" s="1"/>
  <c r="U167" i="1" l="1"/>
  <c r="W167" i="1" s="1"/>
  <c r="Y167" i="1" s="1"/>
  <c r="AA167" i="1" s="1"/>
  <c r="AC167" i="1" s="1"/>
  <c r="AE167" i="1" s="1"/>
  <c r="AG167" i="1" s="1"/>
  <c r="AI167" i="1" s="1"/>
  <c r="AJ167" i="1"/>
  <c r="AL167" i="1" s="1"/>
  <c r="AN167" i="1" s="1"/>
  <c r="AP167" i="1" s="1"/>
  <c r="AR167" i="1" s="1"/>
  <c r="AT167" i="1" s="1"/>
  <c r="AV167" i="1" s="1"/>
  <c r="AX167" i="1" s="1"/>
  <c r="J167" i="1"/>
  <c r="L167" i="1" s="1"/>
  <c r="N167" i="1" s="1"/>
  <c r="P167" i="1" s="1"/>
  <c r="R167" i="1" s="1"/>
  <c r="T167" i="1" s="1"/>
  <c r="U206" i="1" l="1"/>
  <c r="W206" i="1" s="1"/>
  <c r="Y206" i="1" s="1"/>
  <c r="AA206" i="1" s="1"/>
  <c r="AC206" i="1" s="1"/>
  <c r="AE206" i="1" s="1"/>
  <c r="AG206" i="1" s="1"/>
  <c r="AI206" i="1" s="1"/>
  <c r="AJ206" i="1"/>
  <c r="AL206" i="1" s="1"/>
  <c r="AN206" i="1" s="1"/>
  <c r="AP206" i="1" s="1"/>
  <c r="AR206" i="1" s="1"/>
  <c r="AT206" i="1" s="1"/>
  <c r="AV206" i="1" s="1"/>
  <c r="AX206" i="1" s="1"/>
  <c r="U208" i="1" l="1"/>
  <c r="W208" i="1" s="1"/>
  <c r="Y208" i="1" s="1"/>
  <c r="AA208" i="1" s="1"/>
  <c r="AC208" i="1" s="1"/>
  <c r="AE208" i="1" s="1"/>
  <c r="AG208" i="1" s="1"/>
  <c r="AI208" i="1" s="1"/>
  <c r="AJ208" i="1"/>
  <c r="AL208" i="1" s="1"/>
  <c r="AN208" i="1" s="1"/>
  <c r="AP208" i="1" s="1"/>
  <c r="AR208" i="1" s="1"/>
  <c r="AT208" i="1" s="1"/>
  <c r="AV208" i="1" s="1"/>
  <c r="AX208" i="1" s="1"/>
  <c r="J208" i="1"/>
  <c r="L208" i="1" s="1"/>
  <c r="N208" i="1" s="1"/>
  <c r="P208" i="1" s="1"/>
  <c r="R208" i="1" s="1"/>
  <c r="T208" i="1" s="1"/>
  <c r="U204" i="1" l="1"/>
  <c r="U218" i="1" s="1"/>
  <c r="AJ204" i="1"/>
  <c r="AJ218" i="1" s="1"/>
  <c r="J204" i="1" l="1"/>
  <c r="L204" i="1" s="1"/>
  <c r="N204" i="1" s="1"/>
  <c r="P204" i="1" s="1"/>
  <c r="R204" i="1" s="1"/>
  <c r="T204" i="1" s="1"/>
  <c r="AL204" i="1"/>
  <c r="AL218" i="1" s="1"/>
  <c r="W204" i="1"/>
  <c r="W218" i="1" s="1"/>
  <c r="J218" i="1" l="1"/>
  <c r="Y204" i="1"/>
  <c r="AN204" i="1"/>
  <c r="AP204" i="1" l="1"/>
  <c r="AN218" i="1"/>
  <c r="AA204" i="1"/>
  <c r="Y218" i="1"/>
  <c r="AC204" i="1" l="1"/>
  <c r="AA218" i="1"/>
  <c r="AR204" i="1"/>
  <c r="AP218" i="1"/>
  <c r="AT204" i="1" l="1"/>
  <c r="AR218" i="1"/>
  <c r="AE204" i="1"/>
  <c r="AC218" i="1"/>
  <c r="AE218" i="1" l="1"/>
  <c r="AG204" i="1"/>
  <c r="AI204" i="1" s="1"/>
  <c r="AT218" i="1"/>
  <c r="AV204" i="1"/>
  <c r="AX204" i="1" s="1"/>
</calcChain>
</file>

<file path=xl/sharedStrings.xml><?xml version="1.0" encoding="utf-8"?>
<sst xmlns="http://schemas.openxmlformats.org/spreadsheetml/2006/main" count="565" uniqueCount="266">
  <si>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</si>
  <si>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</si>
  <si>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</si>
  <si>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</si>
  <si>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</si>
  <si>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</si>
  <si>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</si>
  <si>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</si>
  <si>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</si>
  <si>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</si>
  <si>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</si>
  <si>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</si>
  <si>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</si>
  <si>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</si>
  <si>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</si>
  <si>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</si>
  <si>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</si>
  <si>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</si>
  <si>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</si>
  <si>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</si>
  <si>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</si>
  <si>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</si>
  <si>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</si>
  <si>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</si>
  <si>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</si>
  <si>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</si>
  <si>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</si>
  <si>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</si>
  <si>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</si>
  <si>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</si>
  <si>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</si>
  <si>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</si>
  <si>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</si>
  <si>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</si>
  <si>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</si>
  <si>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</si>
  <si>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</si>
  <si>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</si>
  <si>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</si>
  <si>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</si>
  <si>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</si>
  <si>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</si>
  <si>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</si>
  <si>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</si>
  <si>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</si>
  <si>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</si>
  <si>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</si>
  <si>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</si>
  <si>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</si>
  <si>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</si>
  <si>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</si>
  <si>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</si>
  <si>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</si>
  <si>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</si>
  <si>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</si>
  <si>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</si>
  <si>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</si>
  <si>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</si>
  <si>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</si>
  <si>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</si>
  <si>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</si>
  <si>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</si>
  <si>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</si>
  <si>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</si>
  <si>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</si>
  <si>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</si>
  <si>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</si>
  <si>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</si>
  <si>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</si>
  <si>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</si>
  <si>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</si>
  <si>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</si>
  <si>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</si>
  <si>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</si>
  <si>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</si>
  <si>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</si>
  <si>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</si>
  <si>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</si>
  <si>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</si>
  <si>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</si>
  <si>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</si>
  <si>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</si>
  <si>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</si>
  <si>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</si>
  <si>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</si>
  <si>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</si>
  <si>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</si>
  <si>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</si>
  <si>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</si>
  <si>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</si>
  <si>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</si>
  <si>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12106ST420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</si>
  <si>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</si>
  <si>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</si>
  <si>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</si>
  <si>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</si>
  <si>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</si>
  <si>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</si>
  <si>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</si>
  <si>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</si>
  <si>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</si>
  <si>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</si>
  <si>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</si>
  <si>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</si>
  <si>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</si>
  <si>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</si>
  <si>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</si>
  <si>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</si>
  <si>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</si>
  <si>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</si>
  <si>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</si>
  <si>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</si>
  <si>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</si>
  <si>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</si>
  <si>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</si>
  <si>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</si>
  <si>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</si>
  <si>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</si>
  <si>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</si>
  <si>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</si>
  <si>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</si>
  <si>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</si>
  <si>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</si>
  <si>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</si>
  <si>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</si>
  <si>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</si>
  <si>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</si>
  <si>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</si>
  <si>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</si>
  <si>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</si>
  <si>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</si>
  <si>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</si>
  <si>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</si>
  <si>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</si>
  <si>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</si>
  <si>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</si>
  <si>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</si>
  <si>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</si>
  <si>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</si>
  <si>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</si>
  <si>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</si>
  <si>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</si>
  <si>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</si>
  <si>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</si>
  <si>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</si>
  <si>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</si>
  <si>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</si>
  <si>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</si>
  <si>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</si>
  <si>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</si>
  <si>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</si>
  <si>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</si>
  <si>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</si>
  <si>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</si>
  <si>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</si>
  <si>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</si>
  <si>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</si>
  <si>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</si>
  <si>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</si>
  <si>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</si>
  <si>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</si>
  <si>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</si>
  <si>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</si>
  <si>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</si>
  <si>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</si>
  <si>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</si>
  <si>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</si>
  <si>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</si>
  <si>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</si>
  <si>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</si>
  <si>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</si>
  <si>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</si>
  <si>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</si>
  <si>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</si>
  <si>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</si>
  <si>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</si>
  <si>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</si>
  <si>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</si>
  <si>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</si>
  <si>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</si>
  <si>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</si>
  <si>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</si>
  <si>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</si>
  <si>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</si>
  <si>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</si>
  <si>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</si>
  <si>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</si>
  <si>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</si>
  <si>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</si>
  <si>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</si>
  <si>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</si>
  <si>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</si>
  <si>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</si>
  <si>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</si>
  <si>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</si>
  <si>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</si>
  <si>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</si>
  <si>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</si>
  <si>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</si>
  <si>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</si>
  <si>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</si>
  <si>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</si>
  <si>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</si>
  <si>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</si>
  <si>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</si>
  <si>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</si>
  <si>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</si>
  <si>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</si>
  <si>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</si>
  <si>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</si>
  <si>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</si>
  <si>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</si>
  <si>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</si>
  <si>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</si>
  <si>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</si>
  <si>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</si>
  <si>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</si>
  <si>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</si>
  <si>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</si>
  <si>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</si>
  <si>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</si>
  <si>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</si>
  <si>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</si>
  <si>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</si>
  <si>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</si>
  <si>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</si>
  <si>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</si>
  <si>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</si>
  <si>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</si>
  <si>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</si>
  <si>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</si>
  <si>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</si>
  <si>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</si>
  <si>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</si>
  <si>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</si>
  <si>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</si>
  <si>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</si>
  <si>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</si>
  <si>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</si>
  <si>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</si>
  <si>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</si>
  <si>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</si>
  <si>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</si>
  <si>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</si>
  <si>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</si>
  <si>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</si>
  <si>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</si>
  <si>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</si>
  <si>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</si>
  <si>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</si>
  <si>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</si>
  <si>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</si>
  <si>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</si>
  <si>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</si>
  <si>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</si>
  <si>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</si>
  <si>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</si>
  <si>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</si>
  <si>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</si>
  <si>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</si>
  <si>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</si>
  <si>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</si>
  <si>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</si>
  <si>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</si>
  <si>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</si>
  <si>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от 23.05.2023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</si>
</sst>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right" vertical="center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49" fontId="3" fillId="3" borderId="0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0" fillId="0" borderId="8" xfId="0" applyNumberFormat="1" applyFill="1" applyBorder="1" applyAlignment="1">
      <alignment horizontal="left" vertical="top" wrapText="1"/>
    </xf>
    <xf numFmtId="49" fontId="0" fillId="0" borderId="9" xfId="0" applyNumberForma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221"/>
  <sheetViews>
    <sheetView tabSelected="1" zoomScale="70" zoomScaleNormal="70" workbookViewId="0">
      <selection activeCell="B8" sqref="B8"/>
    </sheetView>
  </sheetViews>
  <sheetFormatPr defaultColWidth="9.109375" defaultRowHeight="18" x14ac:dyDescent="0.35"/>
  <cols>
    <col min="1" max="1" width="5.5546875" style="32" customWidth="1"/>
    <col min="2" max="2" width="82.6640625" style="81" customWidth="1"/>
    <col min="3" max="3" width="21.33203125" style="81" customWidth="1"/>
    <col min="4" max="7" width="17.5546875" style="41" hidden="1" customWidth="1"/>
    <col min="8" max="8" width="17.5546875" style="61" hidden="1" customWidth="1"/>
    <col min="9" max="9" width="17.5546875" style="41" hidden="1" customWidth="1"/>
    <col min="10" max="10" width="17.5546875" style="61" hidden="1" customWidth="1"/>
    <col min="11" max="18" width="17.5546875" style="41" hidden="1" customWidth="1"/>
    <col min="19" max="19" width="17.88671875" style="44" hidden="1" customWidth="1"/>
    <col min="20" max="20" width="17.5546875" style="61" customWidth="1"/>
    <col min="21" max="24" width="17.5546875" style="41" hidden="1" customWidth="1"/>
    <col min="25" max="25" width="17.5546875" style="61" hidden="1" customWidth="1"/>
    <col min="26" max="26" width="17.5546875" style="41" hidden="1" customWidth="1"/>
    <col min="27" max="27" width="17.5546875" style="61" hidden="1" customWidth="1"/>
    <col min="28" max="33" width="17.5546875" style="41" hidden="1" customWidth="1"/>
    <col min="34" max="34" width="17.5546875" style="44" hidden="1" customWidth="1"/>
    <col min="35" max="35" width="17.5546875" style="61" customWidth="1"/>
    <col min="36" max="39" width="17.5546875" style="41" hidden="1" customWidth="1"/>
    <col min="40" max="40" width="17.5546875" style="61" hidden="1" customWidth="1"/>
    <col min="41" max="41" width="17.5546875" style="41" hidden="1" customWidth="1"/>
    <col min="42" max="42" width="17.5546875" style="61" hidden="1" customWidth="1"/>
    <col min="43" max="48" width="17.5546875" style="41" hidden="1" customWidth="1"/>
    <col min="49" max="49" width="17.5546875" style="44" hidden="1" customWidth="1"/>
    <col min="50" max="50" width="17.5546875" style="61" customWidth="1"/>
    <col min="51" max="51" width="17.109375" style="20" hidden="1" customWidth="1"/>
    <col min="52" max="52" width="10" style="18" hidden="1" customWidth="1"/>
    <col min="53" max="53" width="9.44140625" style="3" hidden="1" customWidth="1"/>
    <col min="54" max="54" width="9.109375" style="3" hidden="1" customWidth="1"/>
    <col min="55" max="55" width="9.109375" style="32" customWidth="1"/>
    <col min="56" max="16384" width="9.109375" style="32"/>
  </cols>
  <sheetData>
    <row r="1" spans="1:51" x14ac:dyDescent="0.35">
      <c r="AJ1" s="42"/>
      <c r="AL1" s="42"/>
      <c r="AN1" s="62"/>
      <c r="AP1" s="62"/>
      <c r="AR1" s="42"/>
      <c r="AT1" s="42"/>
      <c r="AV1" s="42"/>
      <c r="AX1" s="62" t="s">
        <v>246</v>
      </c>
    </row>
    <row r="2" spans="1:51" x14ac:dyDescent="0.35">
      <c r="AJ2" s="42"/>
      <c r="AL2" s="42"/>
      <c r="AN2" s="62"/>
      <c r="AP2" s="62"/>
      <c r="AR2" s="42"/>
      <c r="AT2" s="42"/>
      <c r="AV2" s="42"/>
      <c r="AX2" s="62" t="s">
        <v>247</v>
      </c>
    </row>
    <row r="3" spans="1:51" x14ac:dyDescent="0.35">
      <c r="AJ3" s="42"/>
      <c r="AL3" s="42"/>
      <c r="AN3" s="62"/>
      <c r="AP3" s="62"/>
      <c r="AR3" s="42"/>
      <c r="AT3" s="42"/>
      <c r="AV3" s="42"/>
      <c r="AX3" s="62" t="s">
        <v>248</v>
      </c>
    </row>
    <row r="4" spans="1:51" x14ac:dyDescent="0.35">
      <c r="AI4" s="94" t="s">
        <v>265</v>
      </c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4"/>
    </row>
    <row r="6" spans="1:51" x14ac:dyDescent="0.35">
      <c r="AN6" s="62"/>
      <c r="AP6" s="62"/>
      <c r="AR6" s="42"/>
      <c r="AT6" s="42"/>
      <c r="AV6" s="42"/>
      <c r="AX6" s="62" t="s">
        <v>246</v>
      </c>
    </row>
    <row r="7" spans="1:51" x14ac:dyDescent="0.35">
      <c r="AN7" s="62"/>
      <c r="AP7" s="62"/>
      <c r="AR7" s="42"/>
      <c r="AT7" s="42"/>
      <c r="AV7" s="42"/>
      <c r="AX7" s="62" t="s">
        <v>247</v>
      </c>
    </row>
    <row r="8" spans="1:51" x14ac:dyDescent="0.35">
      <c r="AN8" s="62"/>
      <c r="AP8" s="62"/>
      <c r="AR8" s="42"/>
      <c r="AT8" s="42"/>
      <c r="AV8" s="42"/>
      <c r="AX8" s="62" t="s">
        <v>248</v>
      </c>
    </row>
    <row r="9" spans="1:51" x14ac:dyDescent="0.35">
      <c r="AN9" s="62"/>
      <c r="AP9" s="62"/>
      <c r="AR9" s="42"/>
      <c r="AT9" s="42"/>
      <c r="AV9" s="42"/>
      <c r="AX9" s="62" t="s">
        <v>249</v>
      </c>
    </row>
    <row r="10" spans="1:51" ht="15.75" customHeight="1" x14ac:dyDescent="0.35">
      <c r="A10" s="96" t="s">
        <v>17</v>
      </c>
      <c r="B10" s="97"/>
      <c r="C10" s="97"/>
      <c r="D10" s="98"/>
      <c r="E10" s="98"/>
      <c r="F10" s="98"/>
      <c r="G10" s="98"/>
      <c r="H10" s="99"/>
      <c r="I10" s="99"/>
      <c r="J10" s="99"/>
      <c r="K10" s="99"/>
      <c r="L10" s="98"/>
      <c r="M10" s="98"/>
      <c r="N10" s="98"/>
      <c r="O10" s="98"/>
      <c r="P10" s="98"/>
      <c r="Q10" s="98"/>
      <c r="R10" s="98"/>
      <c r="S10" s="98"/>
      <c r="T10" s="99"/>
      <c r="U10" s="98"/>
      <c r="V10" s="98"/>
      <c r="W10" s="98"/>
      <c r="X10" s="98"/>
      <c r="Y10" s="99"/>
      <c r="Z10" s="99"/>
      <c r="AA10" s="99"/>
      <c r="AB10" s="99"/>
      <c r="AC10" s="98"/>
      <c r="AD10" s="98"/>
      <c r="AE10" s="98"/>
      <c r="AF10" s="98"/>
      <c r="AG10" s="98"/>
      <c r="AH10" s="98"/>
      <c r="AI10" s="99"/>
      <c r="AJ10" s="100"/>
      <c r="AK10" s="101"/>
      <c r="AL10" s="102"/>
      <c r="AM10" s="101"/>
      <c r="AN10" s="103"/>
      <c r="AO10" s="101"/>
      <c r="AP10" s="101"/>
      <c r="AQ10" s="101"/>
      <c r="AR10" s="102"/>
      <c r="AS10" s="101"/>
      <c r="AT10" s="101"/>
      <c r="AU10" s="101"/>
      <c r="AV10" s="102"/>
      <c r="AW10" s="101"/>
      <c r="AX10" s="103"/>
      <c r="AY10" s="21"/>
    </row>
    <row r="11" spans="1:51" ht="19.5" customHeight="1" x14ac:dyDescent="0.35">
      <c r="A11" s="96" t="s">
        <v>213</v>
      </c>
      <c r="B11" s="97"/>
      <c r="C11" s="97"/>
      <c r="D11" s="98"/>
      <c r="E11" s="98"/>
      <c r="F11" s="98"/>
      <c r="G11" s="98"/>
      <c r="H11" s="99"/>
      <c r="I11" s="99"/>
      <c r="J11" s="99"/>
      <c r="K11" s="99"/>
      <c r="L11" s="98"/>
      <c r="M11" s="98"/>
      <c r="N11" s="98"/>
      <c r="O11" s="98"/>
      <c r="P11" s="98"/>
      <c r="Q11" s="98"/>
      <c r="R11" s="98"/>
      <c r="S11" s="98"/>
      <c r="T11" s="99"/>
      <c r="U11" s="98"/>
      <c r="V11" s="98"/>
      <c r="W11" s="98"/>
      <c r="X11" s="98"/>
      <c r="Y11" s="99"/>
      <c r="Z11" s="99"/>
      <c r="AA11" s="99"/>
      <c r="AB11" s="99"/>
      <c r="AC11" s="98"/>
      <c r="AD11" s="98"/>
      <c r="AE11" s="98"/>
      <c r="AF11" s="98"/>
      <c r="AG11" s="98"/>
      <c r="AH11" s="98"/>
      <c r="AI11" s="99"/>
      <c r="AJ11" s="100"/>
      <c r="AK11" s="101"/>
      <c r="AL11" s="102"/>
      <c r="AM11" s="101"/>
      <c r="AN11" s="103"/>
      <c r="AO11" s="101"/>
      <c r="AP11" s="101"/>
      <c r="AQ11" s="101"/>
      <c r="AR11" s="102"/>
      <c r="AS11" s="101"/>
      <c r="AT11" s="101"/>
      <c r="AU11" s="101"/>
      <c r="AV11" s="102"/>
      <c r="AW11" s="101"/>
      <c r="AX11" s="103"/>
      <c r="AY11" s="21"/>
    </row>
    <row r="12" spans="1:51" x14ac:dyDescent="0.35">
      <c r="A12" s="108"/>
      <c r="B12" s="97"/>
      <c r="C12" s="97"/>
      <c r="D12" s="98"/>
      <c r="E12" s="98"/>
      <c r="F12" s="98"/>
      <c r="G12" s="98"/>
      <c r="H12" s="99"/>
      <c r="I12" s="99"/>
      <c r="J12" s="99"/>
      <c r="K12" s="99"/>
      <c r="L12" s="98"/>
      <c r="M12" s="98"/>
      <c r="N12" s="98"/>
      <c r="O12" s="98"/>
      <c r="P12" s="98"/>
      <c r="Q12" s="98"/>
      <c r="R12" s="98"/>
      <c r="S12" s="98"/>
      <c r="T12" s="99"/>
      <c r="U12" s="98"/>
      <c r="V12" s="98"/>
      <c r="W12" s="98"/>
      <c r="X12" s="98"/>
      <c r="Y12" s="99"/>
      <c r="Z12" s="99"/>
      <c r="AA12" s="99"/>
      <c r="AB12" s="99"/>
      <c r="AC12" s="98"/>
      <c r="AD12" s="98"/>
      <c r="AE12" s="98"/>
      <c r="AF12" s="98"/>
      <c r="AG12" s="98"/>
      <c r="AH12" s="98"/>
      <c r="AI12" s="99"/>
      <c r="AJ12" s="100"/>
      <c r="AK12" s="101"/>
      <c r="AL12" s="102"/>
      <c r="AM12" s="101"/>
      <c r="AN12" s="103"/>
      <c r="AO12" s="101"/>
      <c r="AP12" s="101"/>
      <c r="AQ12" s="101"/>
      <c r="AR12" s="102"/>
      <c r="AS12" s="101"/>
      <c r="AT12" s="101"/>
      <c r="AU12" s="101"/>
      <c r="AV12" s="102"/>
      <c r="AW12" s="101"/>
      <c r="AX12" s="103"/>
      <c r="AY12" s="21"/>
    </row>
    <row r="13" spans="1:51" x14ac:dyDescent="0.35">
      <c r="A13" s="82"/>
      <c r="B13" s="83"/>
      <c r="C13" s="83"/>
      <c r="D13" s="75"/>
      <c r="E13" s="75"/>
      <c r="F13" s="75"/>
      <c r="G13" s="75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  <c r="T13" s="76"/>
      <c r="U13" s="75"/>
      <c r="V13" s="75"/>
      <c r="W13" s="75"/>
      <c r="X13" s="75"/>
      <c r="Y13" s="76"/>
      <c r="Z13" s="76"/>
      <c r="AA13" s="76"/>
      <c r="AB13" s="76"/>
      <c r="AC13" s="75"/>
      <c r="AD13" s="75"/>
      <c r="AE13" s="75"/>
      <c r="AF13" s="75"/>
      <c r="AG13" s="75"/>
      <c r="AH13" s="75"/>
      <c r="AI13" s="76"/>
      <c r="AJ13" s="77"/>
      <c r="AK13" s="78"/>
      <c r="AL13" s="79"/>
      <c r="AM13" s="78"/>
      <c r="AN13" s="80"/>
      <c r="AO13" s="78"/>
      <c r="AP13" s="78"/>
      <c r="AQ13" s="78"/>
      <c r="AR13" s="79"/>
      <c r="AS13" s="78"/>
      <c r="AT13" s="78"/>
      <c r="AU13" s="78"/>
      <c r="AV13" s="79"/>
      <c r="AW13" s="78"/>
      <c r="AX13" s="80"/>
      <c r="AY13" s="21"/>
    </row>
    <row r="14" spans="1:51" x14ac:dyDescent="0.35">
      <c r="A14" s="84"/>
      <c r="B14" s="85"/>
      <c r="C14" s="85"/>
      <c r="AJ14" s="42"/>
      <c r="AL14" s="42"/>
      <c r="AN14" s="62"/>
      <c r="AP14" s="62"/>
      <c r="AR14" s="42"/>
      <c r="AT14" s="42"/>
      <c r="AV14" s="42"/>
      <c r="AX14" s="62" t="s">
        <v>250</v>
      </c>
    </row>
    <row r="15" spans="1:51" ht="18.75" customHeight="1" x14ac:dyDescent="0.35">
      <c r="A15" s="127" t="s">
        <v>0</v>
      </c>
      <c r="B15" s="127" t="s">
        <v>12</v>
      </c>
      <c r="C15" s="127" t="s">
        <v>1</v>
      </c>
      <c r="D15" s="130" t="s">
        <v>23</v>
      </c>
      <c r="E15" s="130" t="s">
        <v>214</v>
      </c>
      <c r="F15" s="130" t="s">
        <v>23</v>
      </c>
      <c r="G15" s="130" t="s">
        <v>216</v>
      </c>
      <c r="H15" s="132" t="s">
        <v>23</v>
      </c>
      <c r="I15" s="130" t="s">
        <v>243</v>
      </c>
      <c r="J15" s="134" t="s">
        <v>23</v>
      </c>
      <c r="K15" s="109" t="s">
        <v>244</v>
      </c>
      <c r="L15" s="109" t="s">
        <v>23</v>
      </c>
      <c r="M15" s="109" t="s">
        <v>251</v>
      </c>
      <c r="N15" s="109" t="s">
        <v>23</v>
      </c>
      <c r="O15" s="109" t="s">
        <v>254</v>
      </c>
      <c r="P15" s="109" t="s">
        <v>23</v>
      </c>
      <c r="Q15" s="109" t="s">
        <v>263</v>
      </c>
      <c r="R15" s="109" t="s">
        <v>23</v>
      </c>
      <c r="S15" s="104" t="s">
        <v>254</v>
      </c>
      <c r="T15" s="134" t="s">
        <v>23</v>
      </c>
      <c r="U15" s="111" t="s">
        <v>26</v>
      </c>
      <c r="V15" s="109" t="s">
        <v>214</v>
      </c>
      <c r="W15" s="111" t="s">
        <v>26</v>
      </c>
      <c r="X15" s="109" t="s">
        <v>216</v>
      </c>
      <c r="Y15" s="106" t="s">
        <v>26</v>
      </c>
      <c r="Z15" s="109" t="s">
        <v>243</v>
      </c>
      <c r="AA15" s="106" t="s">
        <v>26</v>
      </c>
      <c r="AB15" s="109" t="s">
        <v>244</v>
      </c>
      <c r="AC15" s="111" t="s">
        <v>26</v>
      </c>
      <c r="AD15" s="109" t="s">
        <v>251</v>
      </c>
      <c r="AE15" s="111" t="s">
        <v>26</v>
      </c>
      <c r="AF15" s="109" t="s">
        <v>254</v>
      </c>
      <c r="AG15" s="111" t="s">
        <v>26</v>
      </c>
      <c r="AH15" s="104" t="s">
        <v>264</v>
      </c>
      <c r="AI15" s="106" t="s">
        <v>26</v>
      </c>
      <c r="AJ15" s="111" t="s">
        <v>29</v>
      </c>
      <c r="AK15" s="109" t="s">
        <v>214</v>
      </c>
      <c r="AL15" s="111" t="s">
        <v>29</v>
      </c>
      <c r="AM15" s="109" t="s">
        <v>216</v>
      </c>
      <c r="AN15" s="106" t="s">
        <v>29</v>
      </c>
      <c r="AO15" s="109" t="s">
        <v>243</v>
      </c>
      <c r="AP15" s="106" t="s">
        <v>29</v>
      </c>
      <c r="AQ15" s="109" t="s">
        <v>244</v>
      </c>
      <c r="AR15" s="111" t="s">
        <v>29</v>
      </c>
      <c r="AS15" s="109" t="s">
        <v>251</v>
      </c>
      <c r="AT15" s="111" t="s">
        <v>29</v>
      </c>
      <c r="AU15" s="109" t="s">
        <v>254</v>
      </c>
      <c r="AV15" s="111" t="s">
        <v>29</v>
      </c>
      <c r="AW15" s="104" t="s">
        <v>254</v>
      </c>
      <c r="AX15" s="106" t="s">
        <v>29</v>
      </c>
      <c r="AY15" s="22"/>
    </row>
    <row r="16" spans="1:51" x14ac:dyDescent="0.35">
      <c r="A16" s="128"/>
      <c r="B16" s="129"/>
      <c r="C16" s="128"/>
      <c r="D16" s="131"/>
      <c r="E16" s="131"/>
      <c r="F16" s="131"/>
      <c r="G16" s="131"/>
      <c r="H16" s="133"/>
      <c r="I16" s="131"/>
      <c r="J16" s="135"/>
      <c r="K16" s="110"/>
      <c r="L16" s="110"/>
      <c r="M16" s="110"/>
      <c r="N16" s="110"/>
      <c r="O16" s="110"/>
      <c r="P16" s="110"/>
      <c r="Q16" s="110"/>
      <c r="R16" s="110"/>
      <c r="S16" s="105"/>
      <c r="T16" s="135"/>
      <c r="U16" s="112"/>
      <c r="V16" s="110"/>
      <c r="W16" s="112"/>
      <c r="X16" s="110"/>
      <c r="Y16" s="107"/>
      <c r="Z16" s="110"/>
      <c r="AA16" s="107"/>
      <c r="AB16" s="110"/>
      <c r="AC16" s="112"/>
      <c r="AD16" s="110"/>
      <c r="AE16" s="112"/>
      <c r="AF16" s="110"/>
      <c r="AG16" s="112"/>
      <c r="AH16" s="105"/>
      <c r="AI16" s="107"/>
      <c r="AJ16" s="112"/>
      <c r="AK16" s="110"/>
      <c r="AL16" s="112"/>
      <c r="AM16" s="110"/>
      <c r="AN16" s="107"/>
      <c r="AO16" s="110"/>
      <c r="AP16" s="107"/>
      <c r="AQ16" s="110"/>
      <c r="AR16" s="112"/>
      <c r="AS16" s="110"/>
      <c r="AT16" s="112"/>
      <c r="AU16" s="110"/>
      <c r="AV16" s="112"/>
      <c r="AW16" s="105"/>
      <c r="AX16" s="107"/>
      <c r="AY16" s="23"/>
    </row>
    <row r="17" spans="1:54" x14ac:dyDescent="0.35">
      <c r="A17" s="33"/>
      <c r="B17" s="86" t="s">
        <v>2</v>
      </c>
      <c r="C17" s="86"/>
      <c r="D17" s="46">
        <f>D22+D23+D27+D28+D29+D30+D34+D39+D44+D53+D54+D55+D56+D57+D58</f>
        <v>2485883.4999999995</v>
      </c>
      <c r="E17" s="46">
        <f>E22+E23+E27+E28+E29+E30+E34+E39+E44+E53+E54+E55+E56+E57+E58</f>
        <v>-62212.889000000003</v>
      </c>
      <c r="F17" s="46">
        <f>D17+E17</f>
        <v>2423670.6109999996</v>
      </c>
      <c r="G17" s="46">
        <f>G22+G23+G27+G28+G29+G30+G34+G39+G44+G53+G54+G55+G56+G57+G58+G59</f>
        <v>-64802.659999999989</v>
      </c>
      <c r="H17" s="46">
        <f>F17+G17</f>
        <v>2358867.9509999994</v>
      </c>
      <c r="I17" s="46">
        <f>I22+I23+I27+I28+I29+I30+I34+I39+I44+I53+I54+I55+I56+I57+I58+I59</f>
        <v>0</v>
      </c>
      <c r="J17" s="46">
        <f>H17+I17</f>
        <v>2358867.9509999994</v>
      </c>
      <c r="K17" s="46">
        <f>K22+K23+K27+K28+K29+K30+K34+K39+K44+K53+K54+K55+K56+K57+K58+K59</f>
        <v>0</v>
      </c>
      <c r="L17" s="46">
        <f>J17+K17</f>
        <v>2358867.9509999994</v>
      </c>
      <c r="M17" s="46">
        <f>M22+M23+M27+M28+M29+M30+M34+M39+M44+M53+M54+M55+M56+M57+M58+M59+M60+M48</f>
        <v>0</v>
      </c>
      <c r="N17" s="46">
        <f>L17+M17</f>
        <v>2358867.9509999994</v>
      </c>
      <c r="O17" s="46">
        <f>O22+O23+O27+O28+O29+O30+O34+O39+O44+O53+O54+O55+O56+O57+O58+O59+O60+O48</f>
        <v>81307.5</v>
      </c>
      <c r="P17" s="46">
        <f>N17+O17</f>
        <v>2440175.4509999994</v>
      </c>
      <c r="Q17" s="50">
        <f>Q22+Q23+Q27+Q28+Q29+Q30+Q34+Q39+Q44+Q53+Q54+Q55+Q56+Q57+Q58+Q59+Q60+Q48</f>
        <v>0</v>
      </c>
      <c r="R17" s="46">
        <f>P17+Q17</f>
        <v>2440175.4509999994</v>
      </c>
      <c r="S17" s="46">
        <f>S22+S23+S27+S28+S29+S30+S34+S39+S44+S53+S54+S55+S56+S57+S58+S59+S60+S48</f>
        <v>0</v>
      </c>
      <c r="T17" s="53">
        <f>R17+S17</f>
        <v>2440175.4509999994</v>
      </c>
      <c r="U17" s="46">
        <f t="shared" ref="U17:AJ17" si="0">U22+U23+U27+U28+U29+U30+U34+U39+U44+U53+U54+U55+U56+U57+U58</f>
        <v>1281790.9000000001</v>
      </c>
      <c r="V17" s="46">
        <f>V22+V23+V27+V28+V29+V30+V34+V39+V44+V53+V54+V55+V56+V57+V58</f>
        <v>0</v>
      </c>
      <c r="W17" s="46">
        <f>U17+V17</f>
        <v>1281790.9000000001</v>
      </c>
      <c r="X17" s="46">
        <f>X22+X23+X27+X28+X29+X30+X34+X39+X44+X53+X54+X55+X56+X57+X58+X59</f>
        <v>155932.80000000002</v>
      </c>
      <c r="Y17" s="46">
        <f>W17+X17</f>
        <v>1437723.7000000002</v>
      </c>
      <c r="Z17" s="46">
        <f>Z22+Z23+Z27+Z28+Z29+Z30+Z34+Z39+Z44+Z53+Z54+Z55+Z56+Z57+Z58+Z59</f>
        <v>0</v>
      </c>
      <c r="AA17" s="46">
        <f>Y17+Z17</f>
        <v>1437723.7000000002</v>
      </c>
      <c r="AB17" s="46">
        <f>AB22+AB23+AB27+AB28+AB29+AB30+AB34+AB39+AB44+AB53+AB54+AB55+AB56+AB57+AB58+AB59</f>
        <v>0</v>
      </c>
      <c r="AC17" s="46">
        <f>AA17+AB17</f>
        <v>1437723.7000000002</v>
      </c>
      <c r="AD17" s="46">
        <f>AD22+AD23+AD27+AD28+AD29+AD30+AD34+AD39+AD44+AD53+AD54+AD55+AD56+AD57+AD58+AD59+AD60+AD48</f>
        <v>0</v>
      </c>
      <c r="AE17" s="46">
        <f>AC17+AD17</f>
        <v>1437723.7000000002</v>
      </c>
      <c r="AF17" s="50">
        <f>AF22+AF23+AF27+AF28+AF29+AF30+AF34+AF39+AF44+AF53+AF54+AF55+AF56+AF57+AF58+AF59+AF60+AF48</f>
        <v>526931.19999999995</v>
      </c>
      <c r="AG17" s="46">
        <f>AE17+AF17</f>
        <v>1964654.9000000001</v>
      </c>
      <c r="AH17" s="46">
        <f>AH22+AH23+AH27+AH28+AH29+AH30+AH34+AH39+AH44+AH53+AH54+AH55+AH56+AH57+AH58+AH59+AH60+AH48</f>
        <v>0</v>
      </c>
      <c r="AI17" s="53">
        <f>AG17+AH17</f>
        <v>1964654.9000000001</v>
      </c>
      <c r="AJ17" s="46">
        <f t="shared" si="0"/>
        <v>1617032.4000000001</v>
      </c>
      <c r="AK17" s="46">
        <f>AK22+AK23+AK27+AK28+AK29+AK30+AK34+AK39+AK44+AK53+AK54+AK55+AK56+AK57+AK58</f>
        <v>0</v>
      </c>
      <c r="AL17" s="47">
        <f>AJ17+AK17</f>
        <v>1617032.4000000001</v>
      </c>
      <c r="AM17" s="46">
        <f>AM22+AM23+AM27+AM28+AM29+AM30+AM34+AM39+AM44+AM53+AM54+AM55+AM56+AM57+AM58+AM59</f>
        <v>0</v>
      </c>
      <c r="AN17" s="47">
        <f>AL17+AM17</f>
        <v>1617032.4000000001</v>
      </c>
      <c r="AO17" s="46">
        <f>AO22+AO23+AO27+AO28+AO29+AO30+AO34+AO39+AO44+AO53+AO54+AO55+AO56+AO57+AO58+AO59</f>
        <v>0</v>
      </c>
      <c r="AP17" s="47">
        <f>AN17+AO17</f>
        <v>1617032.4000000001</v>
      </c>
      <c r="AQ17" s="46">
        <f>AQ22+AQ23+AQ27+AQ28+AQ29+AQ30+AQ34+AQ39+AQ44+AQ53+AQ54+AQ55+AQ56+AQ57+AQ58+AQ59</f>
        <v>0</v>
      </c>
      <c r="AR17" s="47">
        <f>AP17+AQ17</f>
        <v>1617032.4000000001</v>
      </c>
      <c r="AS17" s="46">
        <f>AS22+AS23+AS27+AS28+AS29+AS30+AS34+AS39+AS44+AS53+AS54+AS55+AS56+AS57+AS58+AS59+AS60+AS48</f>
        <v>0</v>
      </c>
      <c r="AT17" s="47">
        <f>AR17+AS17</f>
        <v>1617032.4000000001</v>
      </c>
      <c r="AU17" s="50">
        <f>AU22+AU23+AU27+AU28+AU29+AU30+AU34+AU39+AU44+AU53+AU54+AU55+AU56+AU57+AU58+AU59+AU60+AU48</f>
        <v>43694.3</v>
      </c>
      <c r="AV17" s="47">
        <f>AT17+AU17</f>
        <v>1660726.7000000002</v>
      </c>
      <c r="AW17" s="46">
        <f>AW22+AW23+AW27+AW28+AW29+AW30+AW34+AW39+AW44+AW53+AW54+AW55+AW56+AW57+AW58+AW59+AW60+AW48</f>
        <v>0</v>
      </c>
      <c r="AX17" s="54">
        <f>AV17+AW17</f>
        <v>1660726.7000000002</v>
      </c>
      <c r="AY17" s="26"/>
      <c r="AZ17" s="19"/>
      <c r="BA17" s="13"/>
      <c r="BB17" s="13"/>
    </row>
    <row r="18" spans="1:54" x14ac:dyDescent="0.35">
      <c r="A18" s="33"/>
      <c r="B18" s="86" t="s">
        <v>5</v>
      </c>
      <c r="C18" s="8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50"/>
      <c r="R18" s="46"/>
      <c r="S18" s="46"/>
      <c r="T18" s="53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50"/>
      <c r="AG18" s="46"/>
      <c r="AH18" s="46"/>
      <c r="AI18" s="53"/>
      <c r="AJ18" s="46"/>
      <c r="AK18" s="46"/>
      <c r="AL18" s="47"/>
      <c r="AM18" s="46"/>
      <c r="AN18" s="47"/>
      <c r="AO18" s="46"/>
      <c r="AP18" s="47"/>
      <c r="AQ18" s="46"/>
      <c r="AR18" s="47"/>
      <c r="AS18" s="46"/>
      <c r="AT18" s="47"/>
      <c r="AU18" s="50"/>
      <c r="AV18" s="47"/>
      <c r="AW18" s="46"/>
      <c r="AX18" s="54"/>
      <c r="AY18" s="26"/>
      <c r="AZ18" s="19"/>
      <c r="BA18" s="13"/>
      <c r="BB18" s="13"/>
    </row>
    <row r="19" spans="1:54" s="13" customFormat="1" hidden="1" x14ac:dyDescent="0.35">
      <c r="A19" s="10"/>
      <c r="B19" s="14" t="s">
        <v>6</v>
      </c>
      <c r="C19" s="29"/>
      <c r="D19" s="48">
        <f>D22+D25+D27+D28+D29+D32+D36+D41+D46+D53+D54+D55+D56+D57+D58</f>
        <v>1414161.8</v>
      </c>
      <c r="E19" s="48">
        <f>E22+E25+E27+E28+E29+E32+E36+E41+E46+E53+E54+E55+E56+E57+E58</f>
        <v>-62212.889000000003</v>
      </c>
      <c r="F19" s="48">
        <f t="shared" ref="F19:F95" si="1">D19+E19</f>
        <v>1351948.9110000001</v>
      </c>
      <c r="G19" s="48">
        <f>G22+G25+G27+G28+G29+G32+G36+G41+G46+G53+G54+G55+G56+G57+G58+G59</f>
        <v>-64802.659999999989</v>
      </c>
      <c r="H19" s="48">
        <f t="shared" ref="H19:H21" si="2">F19+G19</f>
        <v>1287146.2510000002</v>
      </c>
      <c r="I19" s="48">
        <f>I22+I25+I27+I28+I29+I32+I36+I41+I46+I53+I54+I55+I56+I57+I58+I59</f>
        <v>0</v>
      </c>
      <c r="J19" s="48">
        <f>H19+I19</f>
        <v>1287146.2510000002</v>
      </c>
      <c r="K19" s="48">
        <f>K22+K25+K27+K28+K29+K32+K36+K41+K46+K53+K54+K55+K56+K57+K58+K59</f>
        <v>0</v>
      </c>
      <c r="L19" s="48">
        <f>J19+K19</f>
        <v>1287146.2510000002</v>
      </c>
      <c r="M19" s="48">
        <f>M22+M25+M27+M28+M29+M32+M36+M41+M46+M53+M54+M55+M56+M57+M58+M59+M62+M50</f>
        <v>0</v>
      </c>
      <c r="N19" s="48">
        <f>L19+M19</f>
        <v>1287146.2510000002</v>
      </c>
      <c r="O19" s="48">
        <f>O22+O25+O27+O28+O29+O32+O36+O41+O46+O53+O54+O55+O56+O57+O58+O59+O62+O50</f>
        <v>0</v>
      </c>
      <c r="P19" s="48">
        <f>N19+O19</f>
        <v>1287146.2510000002</v>
      </c>
      <c r="Q19" s="56">
        <f>Q22+Q25+Q27+Q28+Q29+Q32+Q36+Q41+Q46+Q53+Q54+Q55+Q56+Q57+Q58+Q59+Q62+Q50</f>
        <v>0</v>
      </c>
      <c r="R19" s="48">
        <f>P19+Q19</f>
        <v>1287146.2510000002</v>
      </c>
      <c r="S19" s="48">
        <f>S22+S25+S27+S28+S29+S32+S36+S41+S46+S53+S54+S55+S56+S57+S58+S59+S62+S50</f>
        <v>0</v>
      </c>
      <c r="T19" s="48">
        <f>R19+S19</f>
        <v>1287146.2510000002</v>
      </c>
      <c r="U19" s="48">
        <f t="shared" ref="U19:AJ19" si="3">U22+U25+U27+U28+U29+U32+U36+U41+U46+U53+U54+U55+U56+U57+U58</f>
        <v>1046269.4000000001</v>
      </c>
      <c r="V19" s="48">
        <f>V22+V25+V27+V28+V29+V32+V36+V41+V46+V53+V54+V55+V56+V57+V58</f>
        <v>0</v>
      </c>
      <c r="W19" s="48">
        <f t="shared" ref="W19:W95" si="4">U19+V19</f>
        <v>1046269.4000000001</v>
      </c>
      <c r="X19" s="48">
        <f>X22+X25+X27+X28+X29+X32+X36+X41+X46+X53+X54+X55+X56+X57+X58+X59</f>
        <v>49160.2</v>
      </c>
      <c r="Y19" s="48">
        <f>W19+X19</f>
        <v>1095429.6000000001</v>
      </c>
      <c r="Z19" s="48">
        <f>Z22+Z25+Z27+Z28+Z29+Z32+Z36+Z41+Z46+Z53+Z54+Z55+Z56+Z57+Z58+Z59</f>
        <v>0</v>
      </c>
      <c r="AA19" s="48">
        <f t="shared" ref="AA19:AA23" si="5">Y19+Z19</f>
        <v>1095429.6000000001</v>
      </c>
      <c r="AB19" s="48">
        <f>AB22+AB25+AB27+AB28+AB29+AB32+AB36+AB41+AB46+AB53+AB54+AB55+AB56+AB57+AB58+AB59</f>
        <v>0</v>
      </c>
      <c r="AC19" s="48">
        <f t="shared" ref="AC19:AC23" si="6">AA19+AB19</f>
        <v>1095429.6000000001</v>
      </c>
      <c r="AD19" s="48">
        <f>AD22+AD25+AD27+AD28+AD29+AD32+AD36+AD41+AD46+AD53+AD54+AD55+AD56+AD57+AD58+AD59+AD62+AD50</f>
        <v>0</v>
      </c>
      <c r="AE19" s="48">
        <f>AC19+AD19</f>
        <v>1095429.6000000001</v>
      </c>
      <c r="AF19" s="56">
        <f>AF22+AF25+AF27+AF28+AF29+AF32+AF36+AF41+AF46+AF53+AF54+AF55+AF56+AF57+AF58+AF59+AF62+AF50</f>
        <v>0</v>
      </c>
      <c r="AG19" s="48">
        <f>AE19+AF19</f>
        <v>1095429.6000000001</v>
      </c>
      <c r="AH19" s="48">
        <f>AH22+AH25+AH27+AH28+AH29+AH32+AH36+AH41+AH46+AH53+AH54+AH55+AH56+AH57+AH58+AH59+AH62+AH50</f>
        <v>0</v>
      </c>
      <c r="AI19" s="48">
        <f>AG19+AH19</f>
        <v>1095429.6000000001</v>
      </c>
      <c r="AJ19" s="48">
        <f t="shared" si="3"/>
        <v>1382127.2</v>
      </c>
      <c r="AK19" s="48">
        <f>AK22+AK25+AK27+AK28+AK29+AK32+AK36+AK41+AK46+AK53+AK54+AK55+AK56+AK57+AK58</f>
        <v>0</v>
      </c>
      <c r="AL19" s="49">
        <f t="shared" ref="AL19:AL95" si="7">AJ19+AK19</f>
        <v>1382127.2</v>
      </c>
      <c r="AM19" s="48">
        <f>AM22+AM25+AM27+AM28+AM29+AM32+AM36+AM41+AM46+AM53+AM54+AM55+AM56+AM57+AM58+AM59</f>
        <v>0</v>
      </c>
      <c r="AN19" s="49">
        <f>AL19+AM19</f>
        <v>1382127.2</v>
      </c>
      <c r="AO19" s="48">
        <f>AO22+AO25+AO27+AO28+AO29+AO32+AO36+AO41+AO46+AO53+AO54+AO55+AO56+AO57+AO58+AO59</f>
        <v>0</v>
      </c>
      <c r="AP19" s="49">
        <f t="shared" ref="AP19:AP23" si="8">AN19+AO19</f>
        <v>1382127.2</v>
      </c>
      <c r="AQ19" s="48">
        <f>AQ22+AQ25+AQ27+AQ28+AQ29+AQ32+AQ36+AQ41+AQ46+AQ53+AQ54+AQ55+AQ56+AQ57+AQ58+AQ59</f>
        <v>0</v>
      </c>
      <c r="AR19" s="49">
        <f t="shared" ref="AR19:AR23" si="9">AP19+AQ19</f>
        <v>1382127.2</v>
      </c>
      <c r="AS19" s="48">
        <f>AS22+AS25+AS27+AS28+AS29+AS32+AS36+AS41+AS46+AS53+AS54+AS55+AS56+AS57+AS58+AS59+AS62+AS50</f>
        <v>0</v>
      </c>
      <c r="AT19" s="49">
        <f t="shared" ref="AT19:AT23" si="10">AR19+AS19</f>
        <v>1382127.2</v>
      </c>
      <c r="AU19" s="56">
        <f>AU22+AU25+AU27+AU28+AU29+AU32+AU36+AU41+AU46+AU53+AU54+AU55+AU56+AU57+AU58+AU59+AU62+AU50</f>
        <v>-66581.3</v>
      </c>
      <c r="AV19" s="49">
        <f t="shared" ref="AV19:AV23" si="11">AT19+AU19</f>
        <v>1315545.8999999999</v>
      </c>
      <c r="AW19" s="48">
        <f>AW22+AW25+AW27+AW28+AW29+AW32+AW36+AW41+AW46+AW53+AW54+AW55+AW56+AW57+AW58+AW59+AW62+AW50</f>
        <v>0</v>
      </c>
      <c r="AX19" s="49">
        <f t="shared" ref="AX19:AX23" si="12">AV19+AW19</f>
        <v>1315545.8999999999</v>
      </c>
      <c r="AY19" s="27"/>
      <c r="AZ19" s="19" t="s">
        <v>28</v>
      </c>
      <c r="BA19" s="12"/>
    </row>
    <row r="20" spans="1:54" x14ac:dyDescent="0.35">
      <c r="A20" s="33"/>
      <c r="B20" s="87" t="s">
        <v>11</v>
      </c>
      <c r="C20" s="86"/>
      <c r="D20" s="46">
        <f>D26+D33+D37+D42+D47</f>
        <v>111810.7</v>
      </c>
      <c r="E20" s="46">
        <f>E26+E33+E37+E42+E47</f>
        <v>0</v>
      </c>
      <c r="F20" s="46">
        <f t="shared" si="1"/>
        <v>111810.7</v>
      </c>
      <c r="G20" s="46">
        <f>G26+G33+G37+G42+G47</f>
        <v>0</v>
      </c>
      <c r="H20" s="46">
        <f t="shared" si="2"/>
        <v>111810.7</v>
      </c>
      <c r="I20" s="46">
        <f>I26+I33+I37+I42+I47</f>
        <v>0</v>
      </c>
      <c r="J20" s="46">
        <f>H20+I20</f>
        <v>111810.7</v>
      </c>
      <c r="K20" s="46">
        <f>K26+K33+K37+K42+K47</f>
        <v>0</v>
      </c>
      <c r="L20" s="46">
        <f>J20+K20</f>
        <v>111810.7</v>
      </c>
      <c r="M20" s="46">
        <f>M26+M33+M37+M42+M47+M63+M51</f>
        <v>0</v>
      </c>
      <c r="N20" s="46">
        <f>L20+M20</f>
        <v>111810.7</v>
      </c>
      <c r="O20" s="46">
        <f>O26+O33+O37+O42+O47+O63+O51</f>
        <v>4065.4</v>
      </c>
      <c r="P20" s="46">
        <f>N20+O20</f>
        <v>115876.09999999999</v>
      </c>
      <c r="Q20" s="50">
        <f>Q26+Q33+Q37+Q42+Q47+Q63+Q51</f>
        <v>0</v>
      </c>
      <c r="R20" s="46">
        <f>P20+Q20</f>
        <v>115876.09999999999</v>
      </c>
      <c r="S20" s="46">
        <f>S26+S33+S37+S42+S47+S63+S51</f>
        <v>0</v>
      </c>
      <c r="T20" s="53">
        <f>R20+S20</f>
        <v>115876.09999999999</v>
      </c>
      <c r="U20" s="46">
        <f t="shared" ref="U20:AJ20" si="13">U26+U33+U37+U42+U47</f>
        <v>235521.5</v>
      </c>
      <c r="V20" s="46">
        <f>V26+V33+V37+V42+V47</f>
        <v>0</v>
      </c>
      <c r="W20" s="46">
        <f t="shared" si="4"/>
        <v>235521.5</v>
      </c>
      <c r="X20" s="46">
        <f>X26+X33+X37+X42+X47</f>
        <v>106772.6</v>
      </c>
      <c r="Y20" s="46">
        <f>W20+X20</f>
        <v>342294.1</v>
      </c>
      <c r="Z20" s="46">
        <f>Z26+Z33+Z37+Z42+Z47</f>
        <v>0</v>
      </c>
      <c r="AA20" s="46">
        <f t="shared" si="5"/>
        <v>342294.1</v>
      </c>
      <c r="AB20" s="46">
        <f>AB26+AB33+AB37+AB42+AB47</f>
        <v>0</v>
      </c>
      <c r="AC20" s="46">
        <f t="shared" si="6"/>
        <v>342294.1</v>
      </c>
      <c r="AD20" s="46">
        <f>AD26+AD33+AD37+AD42+AD47+AD63+AD51</f>
        <v>0</v>
      </c>
      <c r="AE20" s="46">
        <f>AC20+AD20</f>
        <v>342294.1</v>
      </c>
      <c r="AF20" s="50">
        <f>AF26+AF33+AF37+AF42+AF47+AF63+AF51</f>
        <v>26346.6</v>
      </c>
      <c r="AG20" s="46">
        <f>AE20+AF20</f>
        <v>368640.69999999995</v>
      </c>
      <c r="AH20" s="46">
        <f>AH26+AH33+AH37+AH42+AH47+AH63+AH51</f>
        <v>0</v>
      </c>
      <c r="AI20" s="53">
        <f>AG20+AH20</f>
        <v>368640.69999999995</v>
      </c>
      <c r="AJ20" s="46">
        <f t="shared" si="13"/>
        <v>234905.2</v>
      </c>
      <c r="AK20" s="46">
        <f>AK26+AK33+AK37+AK42+AK47</f>
        <v>0</v>
      </c>
      <c r="AL20" s="47">
        <f t="shared" si="7"/>
        <v>234905.2</v>
      </c>
      <c r="AM20" s="46">
        <f>AM26+AM33+AM37+AM42+AM47</f>
        <v>0</v>
      </c>
      <c r="AN20" s="47">
        <f>AL20+AM20</f>
        <v>234905.2</v>
      </c>
      <c r="AO20" s="46">
        <f>AO26+AO33+AO37+AO42+AO47</f>
        <v>0</v>
      </c>
      <c r="AP20" s="47">
        <f t="shared" si="8"/>
        <v>234905.2</v>
      </c>
      <c r="AQ20" s="46">
        <f>AQ26+AQ33+AQ37+AQ42+AQ47</f>
        <v>0</v>
      </c>
      <c r="AR20" s="47">
        <f t="shared" si="9"/>
        <v>234905.2</v>
      </c>
      <c r="AS20" s="46">
        <f>AS26+AS33+AS37+AS42+AS47+AS63+AS51</f>
        <v>0</v>
      </c>
      <c r="AT20" s="47">
        <f t="shared" si="10"/>
        <v>234905.2</v>
      </c>
      <c r="AU20" s="50">
        <f>AU26+AU33+AU37+AU42+AU47+AU63+AU51</f>
        <v>110275.6</v>
      </c>
      <c r="AV20" s="47">
        <f t="shared" si="11"/>
        <v>345180.80000000005</v>
      </c>
      <c r="AW20" s="46">
        <f>AW26+AW33+AW37+AW42+AW47+AW63+AW51</f>
        <v>0</v>
      </c>
      <c r="AX20" s="54">
        <f t="shared" si="12"/>
        <v>345180.80000000005</v>
      </c>
      <c r="AY20" s="26"/>
      <c r="AZ20" s="19"/>
      <c r="BA20" s="12"/>
      <c r="BB20" s="13"/>
    </row>
    <row r="21" spans="1:54" x14ac:dyDescent="0.35">
      <c r="A21" s="33"/>
      <c r="B21" s="88" t="s">
        <v>21</v>
      </c>
      <c r="C21" s="86"/>
      <c r="D21" s="46">
        <f>D38+D43</f>
        <v>959911</v>
      </c>
      <c r="E21" s="46">
        <f>E38+E43</f>
        <v>0</v>
      </c>
      <c r="F21" s="46">
        <f t="shared" si="1"/>
        <v>959911</v>
      </c>
      <c r="G21" s="46">
        <f>G38+G43</f>
        <v>0</v>
      </c>
      <c r="H21" s="46">
        <f t="shared" si="2"/>
        <v>959911</v>
      </c>
      <c r="I21" s="46">
        <f>I38+I43</f>
        <v>0</v>
      </c>
      <c r="J21" s="46">
        <f>H21+I21</f>
        <v>959911</v>
      </c>
      <c r="K21" s="46">
        <f>K38+K43</f>
        <v>0</v>
      </c>
      <c r="L21" s="46">
        <f>J21+K21</f>
        <v>959911</v>
      </c>
      <c r="M21" s="46">
        <f>M38+M43</f>
        <v>0</v>
      </c>
      <c r="N21" s="46">
        <f>L21+M21</f>
        <v>959911</v>
      </c>
      <c r="O21" s="46">
        <f>O38+O43+O52</f>
        <v>77242.100000000006</v>
      </c>
      <c r="P21" s="46">
        <f>N21+O21</f>
        <v>1037153.1</v>
      </c>
      <c r="Q21" s="50">
        <f>Q38+Q43+Q52</f>
        <v>0</v>
      </c>
      <c r="R21" s="46">
        <f>P21+Q21</f>
        <v>1037153.1</v>
      </c>
      <c r="S21" s="46">
        <f>S38+S43+S52</f>
        <v>0</v>
      </c>
      <c r="T21" s="53">
        <f>R21+S21</f>
        <v>1037153.1</v>
      </c>
      <c r="U21" s="46">
        <f t="shared" ref="U21:AJ21" si="14">U38+U43</f>
        <v>0</v>
      </c>
      <c r="V21" s="46">
        <f>V38+V43</f>
        <v>0</v>
      </c>
      <c r="W21" s="46">
        <f t="shared" si="4"/>
        <v>0</v>
      </c>
      <c r="X21" s="46">
        <f>X38+X43</f>
        <v>0</v>
      </c>
      <c r="Y21" s="46">
        <f>W21+X21</f>
        <v>0</v>
      </c>
      <c r="Z21" s="46">
        <f>Z38+Z43</f>
        <v>0</v>
      </c>
      <c r="AA21" s="46">
        <f t="shared" si="5"/>
        <v>0</v>
      </c>
      <c r="AB21" s="46">
        <f>AB38+AB43</f>
        <v>0</v>
      </c>
      <c r="AC21" s="46">
        <f t="shared" si="6"/>
        <v>0</v>
      </c>
      <c r="AD21" s="46">
        <f>AD38+AD43</f>
        <v>0</v>
      </c>
      <c r="AE21" s="46">
        <f>AC21+AD21</f>
        <v>0</v>
      </c>
      <c r="AF21" s="50">
        <f>AF38+AF43+AF52</f>
        <v>500584.6</v>
      </c>
      <c r="AG21" s="46">
        <f>AE21+AF21</f>
        <v>500584.6</v>
      </c>
      <c r="AH21" s="46">
        <f>AH38+AH43+AH52</f>
        <v>0</v>
      </c>
      <c r="AI21" s="53">
        <f>AG21+AH21</f>
        <v>500584.6</v>
      </c>
      <c r="AJ21" s="46">
        <f t="shared" si="14"/>
        <v>0</v>
      </c>
      <c r="AK21" s="46">
        <f>AK38+AK43</f>
        <v>0</v>
      </c>
      <c r="AL21" s="47">
        <f t="shared" si="7"/>
        <v>0</v>
      </c>
      <c r="AM21" s="46">
        <f>AM38+AM43</f>
        <v>0</v>
      </c>
      <c r="AN21" s="47">
        <f>AL21+AM21</f>
        <v>0</v>
      </c>
      <c r="AO21" s="46">
        <f>AO38+AO43</f>
        <v>0</v>
      </c>
      <c r="AP21" s="47">
        <f t="shared" si="8"/>
        <v>0</v>
      </c>
      <c r="AQ21" s="46">
        <f>AQ38+AQ43</f>
        <v>0</v>
      </c>
      <c r="AR21" s="47">
        <f t="shared" si="9"/>
        <v>0</v>
      </c>
      <c r="AS21" s="46">
        <f>AS38+AS43</f>
        <v>0</v>
      </c>
      <c r="AT21" s="47">
        <f t="shared" si="10"/>
        <v>0</v>
      </c>
      <c r="AU21" s="50">
        <f>AU38+AU43+AU52</f>
        <v>0</v>
      </c>
      <c r="AV21" s="47">
        <f t="shared" si="11"/>
        <v>0</v>
      </c>
      <c r="AW21" s="46">
        <f>AW38+AW43+AW52</f>
        <v>0</v>
      </c>
      <c r="AX21" s="54">
        <f t="shared" si="12"/>
        <v>0</v>
      </c>
      <c r="AY21" s="26"/>
      <c r="AZ21" s="19"/>
      <c r="BA21" s="12"/>
      <c r="BB21" s="13"/>
    </row>
    <row r="22" spans="1:54" ht="54" x14ac:dyDescent="0.35">
      <c r="A22" s="33" t="s">
        <v>130</v>
      </c>
      <c r="B22" s="87" t="s">
        <v>118</v>
      </c>
      <c r="C22" s="87" t="s">
        <v>31</v>
      </c>
      <c r="D22" s="50">
        <v>10976.8</v>
      </c>
      <c r="E22" s="50"/>
      <c r="F22" s="50">
        <f>D22+E22</f>
        <v>10976.8</v>
      </c>
      <c r="G22" s="50">
        <v>-10976.8</v>
      </c>
      <c r="H22" s="53">
        <f>F22+G22</f>
        <v>0</v>
      </c>
      <c r="I22" s="50"/>
      <c r="J22" s="53">
        <f>H22+I22</f>
        <v>0</v>
      </c>
      <c r="K22" s="50"/>
      <c r="L22" s="50">
        <f>J22+K22</f>
        <v>0</v>
      </c>
      <c r="M22" s="50"/>
      <c r="N22" s="50">
        <f>L22+M22</f>
        <v>0</v>
      </c>
      <c r="O22" s="50"/>
      <c r="P22" s="50">
        <f>N22+O22</f>
        <v>0</v>
      </c>
      <c r="Q22" s="50"/>
      <c r="R22" s="50">
        <f>P22+Q22</f>
        <v>0</v>
      </c>
      <c r="S22" s="51"/>
      <c r="T22" s="53">
        <f>R22+S22</f>
        <v>0</v>
      </c>
      <c r="U22" s="50">
        <v>293919.5</v>
      </c>
      <c r="V22" s="50"/>
      <c r="W22" s="50">
        <f t="shared" si="4"/>
        <v>293919.5</v>
      </c>
      <c r="X22" s="50">
        <v>10976.8</v>
      </c>
      <c r="Y22" s="53">
        <f>W22+X22</f>
        <v>304896.3</v>
      </c>
      <c r="Z22" s="50"/>
      <c r="AA22" s="53">
        <f t="shared" si="5"/>
        <v>304896.3</v>
      </c>
      <c r="AB22" s="50"/>
      <c r="AC22" s="50">
        <f t="shared" si="6"/>
        <v>304896.3</v>
      </c>
      <c r="AD22" s="50"/>
      <c r="AE22" s="50">
        <f t="shared" ref="AE22:AE23" si="15">AC22+AD22</f>
        <v>304896.3</v>
      </c>
      <c r="AF22" s="50"/>
      <c r="AG22" s="50">
        <f t="shared" ref="AG22:AG23" si="16">AE22+AF22</f>
        <v>304896.3</v>
      </c>
      <c r="AH22" s="51"/>
      <c r="AI22" s="53">
        <f t="shared" ref="AI22:AI23" si="17">AG22+AH22</f>
        <v>304896.3</v>
      </c>
      <c r="AJ22" s="52">
        <v>0</v>
      </c>
      <c r="AK22" s="50"/>
      <c r="AL22" s="52">
        <f t="shared" si="7"/>
        <v>0</v>
      </c>
      <c r="AM22" s="50"/>
      <c r="AN22" s="54">
        <f>AL22+AM22</f>
        <v>0</v>
      </c>
      <c r="AO22" s="50"/>
      <c r="AP22" s="54">
        <f t="shared" si="8"/>
        <v>0</v>
      </c>
      <c r="AQ22" s="50"/>
      <c r="AR22" s="52">
        <f t="shared" si="9"/>
        <v>0</v>
      </c>
      <c r="AS22" s="50"/>
      <c r="AT22" s="52">
        <f t="shared" si="10"/>
        <v>0</v>
      </c>
      <c r="AU22" s="50"/>
      <c r="AV22" s="52">
        <f t="shared" si="11"/>
        <v>0</v>
      </c>
      <c r="AW22" s="51"/>
      <c r="AX22" s="54">
        <f t="shared" si="12"/>
        <v>0</v>
      </c>
      <c r="AY22" s="31" t="s">
        <v>159</v>
      </c>
      <c r="BA22" s="5"/>
    </row>
    <row r="23" spans="1:54" ht="54" x14ac:dyDescent="0.35">
      <c r="A23" s="33" t="s">
        <v>132</v>
      </c>
      <c r="B23" s="87" t="s">
        <v>119</v>
      </c>
      <c r="C23" s="87" t="s">
        <v>31</v>
      </c>
      <c r="D23" s="50">
        <f>D25+D26</f>
        <v>173061.80000000002</v>
      </c>
      <c r="E23" s="50">
        <f>E25+E26</f>
        <v>0</v>
      </c>
      <c r="F23" s="50">
        <f t="shared" si="1"/>
        <v>173061.80000000002</v>
      </c>
      <c r="G23" s="50">
        <f>G25+G26</f>
        <v>4105.6480000000001</v>
      </c>
      <c r="H23" s="53">
        <f t="shared" ref="H23" si="18">F23+G23</f>
        <v>177167.448</v>
      </c>
      <c r="I23" s="50">
        <f>I25+I26</f>
        <v>0</v>
      </c>
      <c r="J23" s="53">
        <f>H23+I23</f>
        <v>177167.448</v>
      </c>
      <c r="K23" s="50">
        <f>K25+K26</f>
        <v>0</v>
      </c>
      <c r="L23" s="50">
        <f>J23+K23</f>
        <v>177167.448</v>
      </c>
      <c r="M23" s="50">
        <f>M25+M26</f>
        <v>0</v>
      </c>
      <c r="N23" s="50">
        <f>L23+M23</f>
        <v>177167.448</v>
      </c>
      <c r="O23" s="50">
        <f>O25+O26</f>
        <v>0</v>
      </c>
      <c r="P23" s="50">
        <f>N23+O23</f>
        <v>177167.448</v>
      </c>
      <c r="Q23" s="50">
        <f>Q25+Q26</f>
        <v>0</v>
      </c>
      <c r="R23" s="50">
        <f>P23+Q23</f>
        <v>177167.448</v>
      </c>
      <c r="S23" s="51">
        <f>S25+S26</f>
        <v>0</v>
      </c>
      <c r="T23" s="53">
        <f>R23+S23</f>
        <v>177167.448</v>
      </c>
      <c r="U23" s="50">
        <f t="shared" ref="U23:AJ23" si="19">U25+U26</f>
        <v>0</v>
      </c>
      <c r="V23" s="50">
        <f>V25+V26</f>
        <v>0</v>
      </c>
      <c r="W23" s="50">
        <f t="shared" si="4"/>
        <v>0</v>
      </c>
      <c r="X23" s="50">
        <f>X25+X26</f>
        <v>0</v>
      </c>
      <c r="Y23" s="53">
        <f>W23+X23</f>
        <v>0</v>
      </c>
      <c r="Z23" s="50">
        <f>Z25+Z26</f>
        <v>0</v>
      </c>
      <c r="AA23" s="53">
        <f t="shared" si="5"/>
        <v>0</v>
      </c>
      <c r="AB23" s="50">
        <f>AB25+AB26</f>
        <v>0</v>
      </c>
      <c r="AC23" s="50">
        <f t="shared" si="6"/>
        <v>0</v>
      </c>
      <c r="AD23" s="50">
        <f>AD25+AD26</f>
        <v>0</v>
      </c>
      <c r="AE23" s="50">
        <f t="shared" si="15"/>
        <v>0</v>
      </c>
      <c r="AF23" s="50">
        <f>AF25+AF26</f>
        <v>0</v>
      </c>
      <c r="AG23" s="50">
        <f t="shared" si="16"/>
        <v>0</v>
      </c>
      <c r="AH23" s="51">
        <f>AH25+AH26</f>
        <v>0</v>
      </c>
      <c r="AI23" s="53">
        <f t="shared" si="17"/>
        <v>0</v>
      </c>
      <c r="AJ23" s="50">
        <f t="shared" si="19"/>
        <v>0</v>
      </c>
      <c r="AK23" s="50">
        <f>AK25+AK26</f>
        <v>0</v>
      </c>
      <c r="AL23" s="52">
        <f t="shared" si="7"/>
        <v>0</v>
      </c>
      <c r="AM23" s="50">
        <f>AM25+AM26</f>
        <v>0</v>
      </c>
      <c r="AN23" s="54">
        <f>AL23+AM23</f>
        <v>0</v>
      </c>
      <c r="AO23" s="50">
        <f>AO25+AO26</f>
        <v>0</v>
      </c>
      <c r="AP23" s="54">
        <f t="shared" si="8"/>
        <v>0</v>
      </c>
      <c r="AQ23" s="50">
        <f>AQ25+AQ26</f>
        <v>0</v>
      </c>
      <c r="AR23" s="52">
        <f t="shared" si="9"/>
        <v>0</v>
      </c>
      <c r="AS23" s="50">
        <f>AS25+AS26</f>
        <v>0</v>
      </c>
      <c r="AT23" s="52">
        <f t="shared" si="10"/>
        <v>0</v>
      </c>
      <c r="AU23" s="50">
        <f>AU25+AU26</f>
        <v>0</v>
      </c>
      <c r="AV23" s="52">
        <f t="shared" si="11"/>
        <v>0</v>
      </c>
      <c r="AW23" s="51">
        <f>AW25+AW26</f>
        <v>0</v>
      </c>
      <c r="AX23" s="54">
        <f t="shared" si="12"/>
        <v>0</v>
      </c>
      <c r="AY23" s="31"/>
      <c r="BA23" s="5"/>
    </row>
    <row r="24" spans="1:54" x14ac:dyDescent="0.35">
      <c r="A24" s="33"/>
      <c r="B24" s="88" t="s">
        <v>120</v>
      </c>
      <c r="C24" s="87"/>
      <c r="D24" s="50"/>
      <c r="E24" s="50"/>
      <c r="F24" s="50"/>
      <c r="G24" s="50"/>
      <c r="H24" s="53"/>
      <c r="I24" s="50"/>
      <c r="J24" s="53"/>
      <c r="K24" s="50"/>
      <c r="L24" s="50"/>
      <c r="M24" s="50"/>
      <c r="N24" s="50"/>
      <c r="O24" s="50"/>
      <c r="P24" s="50"/>
      <c r="Q24" s="50"/>
      <c r="R24" s="50"/>
      <c r="S24" s="51"/>
      <c r="T24" s="53"/>
      <c r="U24" s="50"/>
      <c r="V24" s="50"/>
      <c r="W24" s="50"/>
      <c r="X24" s="50"/>
      <c r="Y24" s="53"/>
      <c r="Z24" s="50"/>
      <c r="AA24" s="53"/>
      <c r="AB24" s="50"/>
      <c r="AC24" s="50"/>
      <c r="AD24" s="50"/>
      <c r="AE24" s="50"/>
      <c r="AF24" s="50"/>
      <c r="AG24" s="50"/>
      <c r="AH24" s="51"/>
      <c r="AI24" s="53"/>
      <c r="AJ24" s="52"/>
      <c r="AK24" s="50"/>
      <c r="AL24" s="52"/>
      <c r="AM24" s="50"/>
      <c r="AN24" s="54"/>
      <c r="AO24" s="50"/>
      <c r="AP24" s="54"/>
      <c r="AQ24" s="50"/>
      <c r="AR24" s="52"/>
      <c r="AS24" s="50"/>
      <c r="AT24" s="52"/>
      <c r="AU24" s="50"/>
      <c r="AV24" s="52"/>
      <c r="AW24" s="51"/>
      <c r="AX24" s="54"/>
      <c r="AY24" s="39"/>
      <c r="BA24" s="5"/>
    </row>
    <row r="25" spans="1:54" hidden="1" x14ac:dyDescent="0.35">
      <c r="A25" s="33"/>
      <c r="B25" s="35" t="s">
        <v>6</v>
      </c>
      <c r="C25" s="34"/>
      <c r="D25" s="53">
        <v>158784.20000000001</v>
      </c>
      <c r="E25" s="50"/>
      <c r="F25" s="53">
        <f t="shared" si="1"/>
        <v>158784.20000000001</v>
      </c>
      <c r="G25" s="50">
        <f>99.813+4005.835</f>
        <v>4105.6480000000001</v>
      </c>
      <c r="H25" s="53">
        <f t="shared" ref="H25:H30" si="20">F25+G25</f>
        <v>162889.848</v>
      </c>
      <c r="I25" s="50"/>
      <c r="J25" s="53">
        <f t="shared" ref="J25:J30" si="21">H25+I25</f>
        <v>162889.848</v>
      </c>
      <c r="K25" s="50"/>
      <c r="L25" s="53">
        <f t="shared" ref="L25:L30" si="22">J25+K25</f>
        <v>162889.848</v>
      </c>
      <c r="M25" s="50"/>
      <c r="N25" s="53">
        <f t="shared" ref="N25:N30" si="23">L25+M25</f>
        <v>162889.848</v>
      </c>
      <c r="O25" s="50"/>
      <c r="P25" s="53">
        <f t="shared" ref="P25:P30" si="24">N25+O25</f>
        <v>162889.848</v>
      </c>
      <c r="Q25" s="50"/>
      <c r="R25" s="53">
        <f t="shared" ref="R25:R30" si="25">P25+Q25</f>
        <v>162889.848</v>
      </c>
      <c r="S25" s="51"/>
      <c r="T25" s="53">
        <f t="shared" ref="T25:T30" si="26">R25+S25</f>
        <v>162889.848</v>
      </c>
      <c r="U25" s="53">
        <v>0</v>
      </c>
      <c r="V25" s="50"/>
      <c r="W25" s="53">
        <f t="shared" si="4"/>
        <v>0</v>
      </c>
      <c r="X25" s="50"/>
      <c r="Y25" s="53">
        <f t="shared" ref="Y25:Y30" si="27">W25+X25</f>
        <v>0</v>
      </c>
      <c r="Z25" s="50"/>
      <c r="AA25" s="53">
        <f t="shared" ref="AA25:AA30" si="28">Y25+Z25</f>
        <v>0</v>
      </c>
      <c r="AB25" s="50"/>
      <c r="AC25" s="53">
        <f t="shared" ref="AC25:AC30" si="29">AA25+AB25</f>
        <v>0</v>
      </c>
      <c r="AD25" s="50"/>
      <c r="AE25" s="53">
        <f t="shared" ref="AE25:AE30" si="30">AC25+AD25</f>
        <v>0</v>
      </c>
      <c r="AF25" s="50"/>
      <c r="AG25" s="53">
        <f t="shared" ref="AG25:AG30" si="31">AE25+AF25</f>
        <v>0</v>
      </c>
      <c r="AH25" s="51"/>
      <c r="AI25" s="53">
        <f t="shared" ref="AI25:AI30" si="32">AG25+AH25</f>
        <v>0</v>
      </c>
      <c r="AJ25" s="54">
        <v>0</v>
      </c>
      <c r="AK25" s="50"/>
      <c r="AL25" s="54">
        <f t="shared" si="7"/>
        <v>0</v>
      </c>
      <c r="AM25" s="50"/>
      <c r="AN25" s="54">
        <f t="shared" ref="AN25:AN30" si="33">AL25+AM25</f>
        <v>0</v>
      </c>
      <c r="AO25" s="50"/>
      <c r="AP25" s="54">
        <f t="shared" ref="AP25:AP30" si="34">AN25+AO25</f>
        <v>0</v>
      </c>
      <c r="AQ25" s="50"/>
      <c r="AR25" s="54">
        <f t="shared" ref="AR25:AR30" si="35">AP25+AQ25</f>
        <v>0</v>
      </c>
      <c r="AS25" s="50"/>
      <c r="AT25" s="54">
        <f t="shared" ref="AT25:AT30" si="36">AR25+AS25</f>
        <v>0</v>
      </c>
      <c r="AU25" s="50"/>
      <c r="AV25" s="54">
        <f t="shared" ref="AV25:AV30" si="37">AT25+AU25</f>
        <v>0</v>
      </c>
      <c r="AW25" s="51"/>
      <c r="AX25" s="54">
        <f t="shared" ref="AX25:AX30" si="38">AV25+AW25</f>
        <v>0</v>
      </c>
      <c r="AY25" s="31" t="s">
        <v>160</v>
      </c>
      <c r="AZ25" s="18" t="s">
        <v>28</v>
      </c>
      <c r="BA25" s="5"/>
    </row>
    <row r="26" spans="1:54" x14ac:dyDescent="0.35">
      <c r="A26" s="33"/>
      <c r="B26" s="88" t="s">
        <v>11</v>
      </c>
      <c r="C26" s="87"/>
      <c r="D26" s="50">
        <v>14277.6</v>
      </c>
      <c r="E26" s="50"/>
      <c r="F26" s="50">
        <f t="shared" si="1"/>
        <v>14277.6</v>
      </c>
      <c r="G26" s="50"/>
      <c r="H26" s="53">
        <f t="shared" si="20"/>
        <v>14277.6</v>
      </c>
      <c r="I26" s="50"/>
      <c r="J26" s="53">
        <f t="shared" si="21"/>
        <v>14277.6</v>
      </c>
      <c r="K26" s="50"/>
      <c r="L26" s="50">
        <f t="shared" si="22"/>
        <v>14277.6</v>
      </c>
      <c r="M26" s="50"/>
      <c r="N26" s="50">
        <f t="shared" si="23"/>
        <v>14277.6</v>
      </c>
      <c r="O26" s="50"/>
      <c r="P26" s="50">
        <f t="shared" si="24"/>
        <v>14277.6</v>
      </c>
      <c r="Q26" s="50"/>
      <c r="R26" s="50">
        <f t="shared" si="25"/>
        <v>14277.6</v>
      </c>
      <c r="S26" s="51"/>
      <c r="T26" s="53">
        <f t="shared" si="26"/>
        <v>14277.6</v>
      </c>
      <c r="U26" s="50">
        <v>0</v>
      </c>
      <c r="V26" s="50"/>
      <c r="W26" s="50">
        <f t="shared" si="4"/>
        <v>0</v>
      </c>
      <c r="X26" s="50"/>
      <c r="Y26" s="53">
        <f t="shared" si="27"/>
        <v>0</v>
      </c>
      <c r="Z26" s="50"/>
      <c r="AA26" s="53">
        <f t="shared" si="28"/>
        <v>0</v>
      </c>
      <c r="AB26" s="50"/>
      <c r="AC26" s="50">
        <f t="shared" si="29"/>
        <v>0</v>
      </c>
      <c r="AD26" s="50"/>
      <c r="AE26" s="50">
        <f t="shared" si="30"/>
        <v>0</v>
      </c>
      <c r="AF26" s="50"/>
      <c r="AG26" s="50">
        <f t="shared" si="31"/>
        <v>0</v>
      </c>
      <c r="AH26" s="51"/>
      <c r="AI26" s="53">
        <f t="shared" si="32"/>
        <v>0</v>
      </c>
      <c r="AJ26" s="50">
        <v>0</v>
      </c>
      <c r="AK26" s="50"/>
      <c r="AL26" s="52">
        <f t="shared" si="7"/>
        <v>0</v>
      </c>
      <c r="AM26" s="50"/>
      <c r="AN26" s="54">
        <f t="shared" si="33"/>
        <v>0</v>
      </c>
      <c r="AO26" s="50"/>
      <c r="AP26" s="54">
        <f t="shared" si="34"/>
        <v>0</v>
      </c>
      <c r="AQ26" s="50"/>
      <c r="AR26" s="52">
        <f t="shared" si="35"/>
        <v>0</v>
      </c>
      <c r="AS26" s="50"/>
      <c r="AT26" s="52">
        <f t="shared" si="36"/>
        <v>0</v>
      </c>
      <c r="AU26" s="50"/>
      <c r="AV26" s="52">
        <f t="shared" si="37"/>
        <v>0</v>
      </c>
      <c r="AW26" s="51"/>
      <c r="AX26" s="54">
        <f t="shared" si="38"/>
        <v>0</v>
      </c>
      <c r="AY26" s="31" t="s">
        <v>171</v>
      </c>
      <c r="BA26" s="5"/>
    </row>
    <row r="27" spans="1:54" ht="54" x14ac:dyDescent="0.35">
      <c r="A27" s="33" t="s">
        <v>133</v>
      </c>
      <c r="B27" s="86" t="s">
        <v>121</v>
      </c>
      <c r="C27" s="87" t="s">
        <v>31</v>
      </c>
      <c r="D27" s="50">
        <v>102477.8</v>
      </c>
      <c r="E27" s="50"/>
      <c r="F27" s="50">
        <f t="shared" si="1"/>
        <v>102477.8</v>
      </c>
      <c r="G27" s="50">
        <v>20179.974999999999</v>
      </c>
      <c r="H27" s="53">
        <f t="shared" si="20"/>
        <v>122657.77499999999</v>
      </c>
      <c r="I27" s="50"/>
      <c r="J27" s="53">
        <f t="shared" si="21"/>
        <v>122657.77499999999</v>
      </c>
      <c r="K27" s="50"/>
      <c r="L27" s="50">
        <f t="shared" si="22"/>
        <v>122657.77499999999</v>
      </c>
      <c r="M27" s="50"/>
      <c r="N27" s="50">
        <f t="shared" si="23"/>
        <v>122657.77499999999</v>
      </c>
      <c r="O27" s="50"/>
      <c r="P27" s="50">
        <f t="shared" si="24"/>
        <v>122657.77499999999</v>
      </c>
      <c r="Q27" s="50"/>
      <c r="R27" s="50">
        <f t="shared" si="25"/>
        <v>122657.77499999999</v>
      </c>
      <c r="S27" s="51"/>
      <c r="T27" s="53">
        <f t="shared" si="26"/>
        <v>122657.77499999999</v>
      </c>
      <c r="U27" s="50">
        <v>105958.39999999999</v>
      </c>
      <c r="V27" s="50"/>
      <c r="W27" s="50">
        <f t="shared" si="4"/>
        <v>105958.39999999999</v>
      </c>
      <c r="X27" s="50"/>
      <c r="Y27" s="53">
        <f t="shared" si="27"/>
        <v>105958.39999999999</v>
      </c>
      <c r="Z27" s="50"/>
      <c r="AA27" s="53">
        <f t="shared" si="28"/>
        <v>105958.39999999999</v>
      </c>
      <c r="AB27" s="50"/>
      <c r="AC27" s="50">
        <f t="shared" si="29"/>
        <v>105958.39999999999</v>
      </c>
      <c r="AD27" s="50"/>
      <c r="AE27" s="50">
        <f t="shared" si="30"/>
        <v>105958.39999999999</v>
      </c>
      <c r="AF27" s="50"/>
      <c r="AG27" s="50">
        <f t="shared" si="31"/>
        <v>105958.39999999999</v>
      </c>
      <c r="AH27" s="51"/>
      <c r="AI27" s="53">
        <f t="shared" si="32"/>
        <v>105958.39999999999</v>
      </c>
      <c r="AJ27" s="50">
        <v>0</v>
      </c>
      <c r="AK27" s="50"/>
      <c r="AL27" s="52">
        <f t="shared" si="7"/>
        <v>0</v>
      </c>
      <c r="AM27" s="50"/>
      <c r="AN27" s="54">
        <f t="shared" si="33"/>
        <v>0</v>
      </c>
      <c r="AO27" s="50"/>
      <c r="AP27" s="54">
        <f t="shared" si="34"/>
        <v>0</v>
      </c>
      <c r="AQ27" s="50"/>
      <c r="AR27" s="52">
        <f t="shared" si="35"/>
        <v>0</v>
      </c>
      <c r="AS27" s="50"/>
      <c r="AT27" s="52">
        <f t="shared" si="36"/>
        <v>0</v>
      </c>
      <c r="AU27" s="50"/>
      <c r="AV27" s="52">
        <f t="shared" si="37"/>
        <v>0</v>
      </c>
      <c r="AW27" s="51"/>
      <c r="AX27" s="54">
        <f t="shared" si="38"/>
        <v>0</v>
      </c>
      <c r="AY27" s="31" t="s">
        <v>161</v>
      </c>
      <c r="BA27" s="5"/>
    </row>
    <row r="28" spans="1:54" ht="54" x14ac:dyDescent="0.35">
      <c r="A28" s="33" t="s">
        <v>134</v>
      </c>
      <c r="B28" s="87" t="s">
        <v>122</v>
      </c>
      <c r="C28" s="89" t="s">
        <v>31</v>
      </c>
      <c r="D28" s="50">
        <v>0</v>
      </c>
      <c r="E28" s="50"/>
      <c r="F28" s="50">
        <f t="shared" si="1"/>
        <v>0</v>
      </c>
      <c r="G28" s="50"/>
      <c r="H28" s="53">
        <f t="shared" si="20"/>
        <v>0</v>
      </c>
      <c r="I28" s="50"/>
      <c r="J28" s="53">
        <f t="shared" si="21"/>
        <v>0</v>
      </c>
      <c r="K28" s="50"/>
      <c r="L28" s="50">
        <f t="shared" si="22"/>
        <v>0</v>
      </c>
      <c r="M28" s="50"/>
      <c r="N28" s="50">
        <f t="shared" si="23"/>
        <v>0</v>
      </c>
      <c r="O28" s="50"/>
      <c r="P28" s="50">
        <f t="shared" si="24"/>
        <v>0</v>
      </c>
      <c r="Q28" s="50"/>
      <c r="R28" s="50">
        <f t="shared" si="25"/>
        <v>0</v>
      </c>
      <c r="S28" s="51"/>
      <c r="T28" s="53">
        <f t="shared" si="26"/>
        <v>0</v>
      </c>
      <c r="U28" s="50">
        <v>100000</v>
      </c>
      <c r="V28" s="50"/>
      <c r="W28" s="50">
        <f t="shared" si="4"/>
        <v>100000</v>
      </c>
      <c r="X28" s="50"/>
      <c r="Y28" s="53">
        <f t="shared" si="27"/>
        <v>100000</v>
      </c>
      <c r="Z28" s="50"/>
      <c r="AA28" s="53">
        <f t="shared" si="28"/>
        <v>100000</v>
      </c>
      <c r="AB28" s="50"/>
      <c r="AC28" s="50">
        <f t="shared" si="29"/>
        <v>100000</v>
      </c>
      <c r="AD28" s="50"/>
      <c r="AE28" s="50">
        <f t="shared" si="30"/>
        <v>100000</v>
      </c>
      <c r="AF28" s="50"/>
      <c r="AG28" s="50">
        <f t="shared" si="31"/>
        <v>100000</v>
      </c>
      <c r="AH28" s="51"/>
      <c r="AI28" s="53">
        <f t="shared" si="32"/>
        <v>100000</v>
      </c>
      <c r="AJ28" s="50">
        <v>400000</v>
      </c>
      <c r="AK28" s="50"/>
      <c r="AL28" s="52">
        <f t="shared" si="7"/>
        <v>400000</v>
      </c>
      <c r="AM28" s="50"/>
      <c r="AN28" s="54">
        <f t="shared" si="33"/>
        <v>400000</v>
      </c>
      <c r="AO28" s="50"/>
      <c r="AP28" s="54">
        <f t="shared" si="34"/>
        <v>400000</v>
      </c>
      <c r="AQ28" s="50"/>
      <c r="AR28" s="52">
        <f t="shared" si="35"/>
        <v>400000</v>
      </c>
      <c r="AS28" s="50"/>
      <c r="AT28" s="52">
        <f t="shared" si="36"/>
        <v>400000</v>
      </c>
      <c r="AU28" s="50"/>
      <c r="AV28" s="52">
        <f t="shared" si="37"/>
        <v>400000</v>
      </c>
      <c r="AW28" s="51"/>
      <c r="AX28" s="54">
        <f t="shared" si="38"/>
        <v>400000</v>
      </c>
      <c r="AY28" s="31" t="s">
        <v>162</v>
      </c>
      <c r="BA28" s="5"/>
    </row>
    <row r="29" spans="1:54" ht="54" x14ac:dyDescent="0.35">
      <c r="A29" s="33" t="s">
        <v>135</v>
      </c>
      <c r="B29" s="88" t="s">
        <v>123</v>
      </c>
      <c r="C29" s="87" t="s">
        <v>31</v>
      </c>
      <c r="D29" s="50">
        <v>0</v>
      </c>
      <c r="E29" s="50"/>
      <c r="F29" s="50">
        <f t="shared" si="1"/>
        <v>0</v>
      </c>
      <c r="G29" s="50"/>
      <c r="H29" s="53">
        <f t="shared" si="20"/>
        <v>0</v>
      </c>
      <c r="I29" s="50"/>
      <c r="J29" s="53">
        <f t="shared" si="21"/>
        <v>0</v>
      </c>
      <c r="K29" s="50"/>
      <c r="L29" s="50">
        <f t="shared" si="22"/>
        <v>0</v>
      </c>
      <c r="M29" s="50"/>
      <c r="N29" s="50">
        <f t="shared" si="23"/>
        <v>0</v>
      </c>
      <c r="O29" s="50"/>
      <c r="P29" s="50">
        <f t="shared" si="24"/>
        <v>0</v>
      </c>
      <c r="Q29" s="50"/>
      <c r="R29" s="50">
        <f t="shared" si="25"/>
        <v>0</v>
      </c>
      <c r="S29" s="51"/>
      <c r="T29" s="53">
        <f t="shared" si="26"/>
        <v>0</v>
      </c>
      <c r="U29" s="50">
        <v>0</v>
      </c>
      <c r="V29" s="50"/>
      <c r="W29" s="50">
        <f t="shared" si="4"/>
        <v>0</v>
      </c>
      <c r="X29" s="50"/>
      <c r="Y29" s="53">
        <f t="shared" si="27"/>
        <v>0</v>
      </c>
      <c r="Z29" s="50"/>
      <c r="AA29" s="53">
        <f t="shared" si="28"/>
        <v>0</v>
      </c>
      <c r="AB29" s="50"/>
      <c r="AC29" s="50">
        <f t="shared" si="29"/>
        <v>0</v>
      </c>
      <c r="AD29" s="50"/>
      <c r="AE29" s="50">
        <f t="shared" si="30"/>
        <v>0</v>
      </c>
      <c r="AF29" s="50"/>
      <c r="AG29" s="50">
        <f t="shared" si="31"/>
        <v>0</v>
      </c>
      <c r="AH29" s="51"/>
      <c r="AI29" s="53">
        <f t="shared" si="32"/>
        <v>0</v>
      </c>
      <c r="AJ29" s="50">
        <v>300000</v>
      </c>
      <c r="AK29" s="50"/>
      <c r="AL29" s="52">
        <f t="shared" si="7"/>
        <v>300000</v>
      </c>
      <c r="AM29" s="50"/>
      <c r="AN29" s="54">
        <f t="shared" si="33"/>
        <v>300000</v>
      </c>
      <c r="AO29" s="50"/>
      <c r="AP29" s="54">
        <f t="shared" si="34"/>
        <v>300000</v>
      </c>
      <c r="AQ29" s="50"/>
      <c r="AR29" s="52">
        <f t="shared" si="35"/>
        <v>300000</v>
      </c>
      <c r="AS29" s="50"/>
      <c r="AT29" s="52">
        <f t="shared" si="36"/>
        <v>300000</v>
      </c>
      <c r="AU29" s="50"/>
      <c r="AV29" s="52">
        <f t="shared" si="37"/>
        <v>300000</v>
      </c>
      <c r="AW29" s="51"/>
      <c r="AX29" s="54">
        <f t="shared" si="38"/>
        <v>300000</v>
      </c>
      <c r="AY29" s="31" t="s">
        <v>163</v>
      </c>
      <c r="BA29" s="5"/>
    </row>
    <row r="30" spans="1:54" ht="54" x14ac:dyDescent="0.35">
      <c r="A30" s="33" t="s">
        <v>136</v>
      </c>
      <c r="B30" s="88" t="s">
        <v>124</v>
      </c>
      <c r="C30" s="87" t="s">
        <v>31</v>
      </c>
      <c r="D30" s="50">
        <f>D32+D33</f>
        <v>19435.099999999999</v>
      </c>
      <c r="E30" s="50">
        <f>E32+E33</f>
        <v>0</v>
      </c>
      <c r="F30" s="50">
        <f t="shared" si="1"/>
        <v>19435.099999999999</v>
      </c>
      <c r="G30" s="50">
        <f>G32+G33</f>
        <v>-19435.099999999999</v>
      </c>
      <c r="H30" s="53">
        <f t="shared" si="20"/>
        <v>0</v>
      </c>
      <c r="I30" s="50">
        <f>I32+I33</f>
        <v>0</v>
      </c>
      <c r="J30" s="53">
        <f t="shared" si="21"/>
        <v>0</v>
      </c>
      <c r="K30" s="50">
        <f>K32+K33</f>
        <v>0</v>
      </c>
      <c r="L30" s="50">
        <f t="shared" si="22"/>
        <v>0</v>
      </c>
      <c r="M30" s="50">
        <f>M32+M33</f>
        <v>0</v>
      </c>
      <c r="N30" s="50">
        <f t="shared" si="23"/>
        <v>0</v>
      </c>
      <c r="O30" s="50">
        <f>O32+O33</f>
        <v>0</v>
      </c>
      <c r="P30" s="50">
        <f t="shared" si="24"/>
        <v>0</v>
      </c>
      <c r="Q30" s="50">
        <f>Q32+Q33</f>
        <v>0</v>
      </c>
      <c r="R30" s="50">
        <f t="shared" si="25"/>
        <v>0</v>
      </c>
      <c r="S30" s="51">
        <f>S32+S33</f>
        <v>0</v>
      </c>
      <c r="T30" s="53">
        <f t="shared" si="26"/>
        <v>0</v>
      </c>
      <c r="U30" s="50">
        <f t="shared" ref="U30:AJ30" si="39">U32+U33</f>
        <v>338288.2</v>
      </c>
      <c r="V30" s="50">
        <f>V32+V33</f>
        <v>0</v>
      </c>
      <c r="W30" s="50">
        <f t="shared" si="4"/>
        <v>338288.2</v>
      </c>
      <c r="X30" s="50">
        <f>X32+X33</f>
        <v>19435.099999999999</v>
      </c>
      <c r="Y30" s="53">
        <f t="shared" si="27"/>
        <v>357723.3</v>
      </c>
      <c r="Z30" s="50">
        <f>Z32+Z33</f>
        <v>0</v>
      </c>
      <c r="AA30" s="53">
        <f t="shared" si="28"/>
        <v>357723.3</v>
      </c>
      <c r="AB30" s="50">
        <f>AB32+AB33</f>
        <v>0</v>
      </c>
      <c r="AC30" s="50">
        <f t="shared" si="29"/>
        <v>357723.3</v>
      </c>
      <c r="AD30" s="50">
        <f>AD32+AD33</f>
        <v>0</v>
      </c>
      <c r="AE30" s="50">
        <f t="shared" si="30"/>
        <v>357723.3</v>
      </c>
      <c r="AF30" s="50">
        <f>AF32+AF33</f>
        <v>0</v>
      </c>
      <c r="AG30" s="50">
        <f t="shared" si="31"/>
        <v>357723.3</v>
      </c>
      <c r="AH30" s="51">
        <f>AH32+AH33</f>
        <v>0</v>
      </c>
      <c r="AI30" s="53">
        <f t="shared" si="32"/>
        <v>357723.3</v>
      </c>
      <c r="AJ30" s="50">
        <f t="shared" si="39"/>
        <v>287879.90000000002</v>
      </c>
      <c r="AK30" s="50">
        <f>AK32+AK33</f>
        <v>0</v>
      </c>
      <c r="AL30" s="52">
        <f t="shared" si="7"/>
        <v>287879.90000000002</v>
      </c>
      <c r="AM30" s="50">
        <f>AM32+AM33</f>
        <v>0</v>
      </c>
      <c r="AN30" s="54">
        <f t="shared" si="33"/>
        <v>287879.90000000002</v>
      </c>
      <c r="AO30" s="50">
        <f>AO32+AO33</f>
        <v>0</v>
      </c>
      <c r="AP30" s="54">
        <f t="shared" si="34"/>
        <v>287879.90000000002</v>
      </c>
      <c r="AQ30" s="50">
        <f>AQ32+AQ33</f>
        <v>0</v>
      </c>
      <c r="AR30" s="52">
        <f t="shared" si="35"/>
        <v>287879.90000000002</v>
      </c>
      <c r="AS30" s="50">
        <f>AS32+AS33</f>
        <v>0</v>
      </c>
      <c r="AT30" s="52">
        <f t="shared" si="36"/>
        <v>287879.90000000002</v>
      </c>
      <c r="AU30" s="50">
        <f>AU32+AU33</f>
        <v>0</v>
      </c>
      <c r="AV30" s="52">
        <f t="shared" si="37"/>
        <v>287879.90000000002</v>
      </c>
      <c r="AW30" s="51">
        <f>AW32+AW33</f>
        <v>0</v>
      </c>
      <c r="AX30" s="54">
        <f t="shared" si="38"/>
        <v>287879.90000000002</v>
      </c>
      <c r="AY30" s="31"/>
      <c r="BA30" s="5"/>
    </row>
    <row r="31" spans="1:54" x14ac:dyDescent="0.35">
      <c r="A31" s="36"/>
      <c r="B31" s="86" t="s">
        <v>120</v>
      </c>
      <c r="C31" s="87"/>
      <c r="D31" s="50"/>
      <c r="E31" s="50"/>
      <c r="F31" s="50"/>
      <c r="G31" s="50"/>
      <c r="H31" s="53"/>
      <c r="I31" s="50"/>
      <c r="J31" s="53"/>
      <c r="K31" s="50"/>
      <c r="L31" s="50"/>
      <c r="M31" s="50"/>
      <c r="N31" s="50"/>
      <c r="O31" s="50"/>
      <c r="P31" s="50"/>
      <c r="Q31" s="50"/>
      <c r="R31" s="50"/>
      <c r="S31" s="51"/>
      <c r="T31" s="53"/>
      <c r="U31" s="50"/>
      <c r="V31" s="50"/>
      <c r="W31" s="50"/>
      <c r="X31" s="50"/>
      <c r="Y31" s="53"/>
      <c r="Z31" s="50"/>
      <c r="AA31" s="53"/>
      <c r="AB31" s="50"/>
      <c r="AC31" s="50"/>
      <c r="AD31" s="50"/>
      <c r="AE31" s="50"/>
      <c r="AF31" s="50"/>
      <c r="AG31" s="50"/>
      <c r="AH31" s="51"/>
      <c r="AI31" s="53"/>
      <c r="AJ31" s="50"/>
      <c r="AK31" s="50"/>
      <c r="AL31" s="52"/>
      <c r="AM31" s="50"/>
      <c r="AN31" s="54"/>
      <c r="AO31" s="50"/>
      <c r="AP31" s="54"/>
      <c r="AQ31" s="50"/>
      <c r="AR31" s="52"/>
      <c r="AS31" s="50"/>
      <c r="AT31" s="52"/>
      <c r="AU31" s="50"/>
      <c r="AV31" s="52"/>
      <c r="AW31" s="51"/>
      <c r="AX31" s="54"/>
      <c r="AY31" s="31"/>
      <c r="BA31" s="5"/>
    </row>
    <row r="32" spans="1:54" hidden="1" x14ac:dyDescent="0.35">
      <c r="A32" s="36"/>
      <c r="B32" s="37" t="s">
        <v>6</v>
      </c>
      <c r="C32" s="34"/>
      <c r="D32" s="53">
        <v>19435.099999999999</v>
      </c>
      <c r="E32" s="50"/>
      <c r="F32" s="53">
        <f t="shared" si="1"/>
        <v>19435.099999999999</v>
      </c>
      <c r="G32" s="50">
        <v>-19435.099999999999</v>
      </c>
      <c r="H32" s="53">
        <f t="shared" ref="H32:H34" si="40">F32+G32</f>
        <v>0</v>
      </c>
      <c r="I32" s="50"/>
      <c r="J32" s="53">
        <f>H32+I32</f>
        <v>0</v>
      </c>
      <c r="K32" s="50"/>
      <c r="L32" s="53">
        <f>J32+K32</f>
        <v>0</v>
      </c>
      <c r="M32" s="50"/>
      <c r="N32" s="53">
        <f>L32+M32</f>
        <v>0</v>
      </c>
      <c r="O32" s="50"/>
      <c r="P32" s="53">
        <f>N32+O32</f>
        <v>0</v>
      </c>
      <c r="Q32" s="50"/>
      <c r="R32" s="53">
        <f>P32+Q32</f>
        <v>0</v>
      </c>
      <c r="S32" s="51"/>
      <c r="T32" s="53">
        <f>R32+S32</f>
        <v>0</v>
      </c>
      <c r="U32" s="53">
        <v>102766.7</v>
      </c>
      <c r="V32" s="50"/>
      <c r="W32" s="53">
        <f t="shared" si="4"/>
        <v>102766.7</v>
      </c>
      <c r="X32" s="50">
        <v>19435.099999999999</v>
      </c>
      <c r="Y32" s="53">
        <f>W32+X32</f>
        <v>122201.79999999999</v>
      </c>
      <c r="Z32" s="50"/>
      <c r="AA32" s="53">
        <f t="shared" ref="AA32:AA34" si="41">Y32+Z32</f>
        <v>122201.79999999999</v>
      </c>
      <c r="AB32" s="50"/>
      <c r="AC32" s="53">
        <f t="shared" ref="AC32:AC34" si="42">AA32+AB32</f>
        <v>122201.79999999999</v>
      </c>
      <c r="AD32" s="50"/>
      <c r="AE32" s="53">
        <f t="shared" ref="AE32:AE34" si="43">AC32+AD32</f>
        <v>122201.79999999999</v>
      </c>
      <c r="AF32" s="50"/>
      <c r="AG32" s="53">
        <f t="shared" ref="AG32:AG34" si="44">AE32+AF32</f>
        <v>122201.79999999999</v>
      </c>
      <c r="AH32" s="51"/>
      <c r="AI32" s="53">
        <f t="shared" ref="AI32:AI34" si="45">AG32+AH32</f>
        <v>122201.79999999999</v>
      </c>
      <c r="AJ32" s="53">
        <v>287879.90000000002</v>
      </c>
      <c r="AK32" s="50"/>
      <c r="AL32" s="54">
        <f t="shared" si="7"/>
        <v>287879.90000000002</v>
      </c>
      <c r="AM32" s="50"/>
      <c r="AN32" s="54">
        <f>AL32+AM32</f>
        <v>287879.90000000002</v>
      </c>
      <c r="AO32" s="50"/>
      <c r="AP32" s="54">
        <f t="shared" ref="AP32:AP34" si="46">AN32+AO32</f>
        <v>287879.90000000002</v>
      </c>
      <c r="AQ32" s="50"/>
      <c r="AR32" s="54">
        <f t="shared" ref="AR32:AR34" si="47">AP32+AQ32</f>
        <v>287879.90000000002</v>
      </c>
      <c r="AS32" s="50"/>
      <c r="AT32" s="54">
        <f t="shared" ref="AT32:AT34" si="48">AR32+AS32</f>
        <v>287879.90000000002</v>
      </c>
      <c r="AU32" s="50"/>
      <c r="AV32" s="54">
        <f t="shared" ref="AV32:AV34" si="49">AT32+AU32</f>
        <v>287879.90000000002</v>
      </c>
      <c r="AW32" s="51"/>
      <c r="AX32" s="54">
        <f t="shared" ref="AX32:AX34" si="50">AV32+AW32</f>
        <v>287879.90000000002</v>
      </c>
      <c r="AY32" s="31" t="s">
        <v>164</v>
      </c>
      <c r="AZ32" s="18" t="s">
        <v>28</v>
      </c>
      <c r="BA32" s="5"/>
    </row>
    <row r="33" spans="1:54" x14ac:dyDescent="0.35">
      <c r="A33" s="33"/>
      <c r="B33" s="88" t="s">
        <v>11</v>
      </c>
      <c r="C33" s="87"/>
      <c r="D33" s="50">
        <v>0</v>
      </c>
      <c r="E33" s="50"/>
      <c r="F33" s="50">
        <f t="shared" si="1"/>
        <v>0</v>
      </c>
      <c r="G33" s="50"/>
      <c r="H33" s="53">
        <f t="shared" si="40"/>
        <v>0</v>
      </c>
      <c r="I33" s="50"/>
      <c r="J33" s="53">
        <f>H33+I33</f>
        <v>0</v>
      </c>
      <c r="K33" s="50"/>
      <c r="L33" s="50">
        <f>J33+K33</f>
        <v>0</v>
      </c>
      <c r="M33" s="50"/>
      <c r="N33" s="50">
        <f>L33+M33</f>
        <v>0</v>
      </c>
      <c r="O33" s="50"/>
      <c r="P33" s="50">
        <f>N33+O33</f>
        <v>0</v>
      </c>
      <c r="Q33" s="50"/>
      <c r="R33" s="50">
        <f>P33+Q33</f>
        <v>0</v>
      </c>
      <c r="S33" s="51"/>
      <c r="T33" s="53">
        <f>R33+S33</f>
        <v>0</v>
      </c>
      <c r="U33" s="50">
        <v>235521.5</v>
      </c>
      <c r="V33" s="50"/>
      <c r="W33" s="50">
        <f t="shared" si="4"/>
        <v>235521.5</v>
      </c>
      <c r="X33" s="50"/>
      <c r="Y33" s="53">
        <f>W33+X33</f>
        <v>235521.5</v>
      </c>
      <c r="Z33" s="50"/>
      <c r="AA33" s="53">
        <f t="shared" si="41"/>
        <v>235521.5</v>
      </c>
      <c r="AB33" s="50"/>
      <c r="AC33" s="50">
        <f t="shared" si="42"/>
        <v>235521.5</v>
      </c>
      <c r="AD33" s="50"/>
      <c r="AE33" s="50">
        <f t="shared" si="43"/>
        <v>235521.5</v>
      </c>
      <c r="AF33" s="50"/>
      <c r="AG33" s="50">
        <f t="shared" si="44"/>
        <v>235521.5</v>
      </c>
      <c r="AH33" s="51"/>
      <c r="AI33" s="53">
        <f t="shared" si="45"/>
        <v>235521.5</v>
      </c>
      <c r="AJ33" s="50">
        <v>0</v>
      </c>
      <c r="AK33" s="50"/>
      <c r="AL33" s="52">
        <f t="shared" si="7"/>
        <v>0</v>
      </c>
      <c r="AM33" s="50"/>
      <c r="AN33" s="54">
        <f>AL33+AM33</f>
        <v>0</v>
      </c>
      <c r="AO33" s="50"/>
      <c r="AP33" s="54">
        <f t="shared" si="46"/>
        <v>0</v>
      </c>
      <c r="AQ33" s="50"/>
      <c r="AR33" s="52">
        <f t="shared" si="47"/>
        <v>0</v>
      </c>
      <c r="AS33" s="50"/>
      <c r="AT33" s="52">
        <f t="shared" si="48"/>
        <v>0</v>
      </c>
      <c r="AU33" s="50"/>
      <c r="AV33" s="52">
        <f t="shared" si="49"/>
        <v>0</v>
      </c>
      <c r="AW33" s="51"/>
      <c r="AX33" s="54">
        <f t="shared" si="50"/>
        <v>0</v>
      </c>
      <c r="AY33" s="31" t="s">
        <v>171</v>
      </c>
      <c r="BA33" s="5"/>
    </row>
    <row r="34" spans="1:54" ht="54" x14ac:dyDescent="0.35">
      <c r="A34" s="33" t="s">
        <v>137</v>
      </c>
      <c r="B34" s="87" t="s">
        <v>125</v>
      </c>
      <c r="C34" s="87" t="s">
        <v>31</v>
      </c>
      <c r="D34" s="50">
        <f>D36+D37+D38</f>
        <v>838324.4</v>
      </c>
      <c r="E34" s="50">
        <f>E36+E37+E38</f>
        <v>62161.696000000004</v>
      </c>
      <c r="F34" s="50">
        <f t="shared" si="1"/>
        <v>900486.09600000002</v>
      </c>
      <c r="G34" s="50">
        <f>G36+G37+G38</f>
        <v>-41463.421999999999</v>
      </c>
      <c r="H34" s="53">
        <f t="shared" si="40"/>
        <v>859022.674</v>
      </c>
      <c r="I34" s="50">
        <f>I36+I37+I38</f>
        <v>0</v>
      </c>
      <c r="J34" s="53">
        <f>H34+I34</f>
        <v>859022.674</v>
      </c>
      <c r="K34" s="50">
        <f>K36+K37+K38</f>
        <v>0</v>
      </c>
      <c r="L34" s="50">
        <f>J34+K34</f>
        <v>859022.674</v>
      </c>
      <c r="M34" s="50">
        <f>M36+M37+M38</f>
        <v>0</v>
      </c>
      <c r="N34" s="50">
        <f>L34+M34</f>
        <v>859022.674</v>
      </c>
      <c r="O34" s="50">
        <f>O36+O37+O38</f>
        <v>0</v>
      </c>
      <c r="P34" s="50">
        <f>N34+O34</f>
        <v>859022.674</v>
      </c>
      <c r="Q34" s="50">
        <f>Q36+Q37+Q38</f>
        <v>0</v>
      </c>
      <c r="R34" s="50">
        <f>P34+Q34</f>
        <v>859022.674</v>
      </c>
      <c r="S34" s="51">
        <f>S36+S37+S38</f>
        <v>0</v>
      </c>
      <c r="T34" s="53">
        <f>R34+S34</f>
        <v>859022.674</v>
      </c>
      <c r="U34" s="50">
        <f t="shared" ref="U34:AJ34" si="51">U36+U37+U38</f>
        <v>0</v>
      </c>
      <c r="V34" s="50">
        <f>V36+V37+V38</f>
        <v>0</v>
      </c>
      <c r="W34" s="50">
        <f t="shared" si="4"/>
        <v>0</v>
      </c>
      <c r="X34" s="50">
        <f>X36+X37+X38</f>
        <v>0</v>
      </c>
      <c r="Y34" s="53">
        <f>W34+X34</f>
        <v>0</v>
      </c>
      <c r="Z34" s="50">
        <f>Z36+Z37+Z38</f>
        <v>0</v>
      </c>
      <c r="AA34" s="53">
        <f t="shared" si="41"/>
        <v>0</v>
      </c>
      <c r="AB34" s="50">
        <f>AB36+AB37+AB38</f>
        <v>0</v>
      </c>
      <c r="AC34" s="50">
        <f t="shared" si="42"/>
        <v>0</v>
      </c>
      <c r="AD34" s="50">
        <f>AD36+AD37+AD38</f>
        <v>0</v>
      </c>
      <c r="AE34" s="50">
        <f t="shared" si="43"/>
        <v>0</v>
      </c>
      <c r="AF34" s="50">
        <f>AF36+AF37+AF38</f>
        <v>0</v>
      </c>
      <c r="AG34" s="50">
        <f t="shared" si="44"/>
        <v>0</v>
      </c>
      <c r="AH34" s="51">
        <f>AH36+AH37+AH38</f>
        <v>0</v>
      </c>
      <c r="AI34" s="53">
        <f t="shared" si="45"/>
        <v>0</v>
      </c>
      <c r="AJ34" s="50">
        <f t="shared" si="51"/>
        <v>0</v>
      </c>
      <c r="AK34" s="50">
        <f>AK36+AK37+AK38</f>
        <v>0</v>
      </c>
      <c r="AL34" s="52">
        <f t="shared" si="7"/>
        <v>0</v>
      </c>
      <c r="AM34" s="50">
        <f>AM36+AM37+AM38</f>
        <v>0</v>
      </c>
      <c r="AN34" s="54">
        <f>AL34+AM34</f>
        <v>0</v>
      </c>
      <c r="AO34" s="50">
        <f>AO36+AO37+AO38</f>
        <v>0</v>
      </c>
      <c r="AP34" s="54">
        <f t="shared" si="46"/>
        <v>0</v>
      </c>
      <c r="AQ34" s="50">
        <f>AQ36+AQ37+AQ38</f>
        <v>0</v>
      </c>
      <c r="AR34" s="52">
        <f t="shared" si="47"/>
        <v>0</v>
      </c>
      <c r="AS34" s="50">
        <f>AS36+AS37+AS38</f>
        <v>0</v>
      </c>
      <c r="AT34" s="52">
        <f t="shared" si="48"/>
        <v>0</v>
      </c>
      <c r="AU34" s="50">
        <f>AU36+AU37+AU38</f>
        <v>0</v>
      </c>
      <c r="AV34" s="52">
        <f t="shared" si="49"/>
        <v>0</v>
      </c>
      <c r="AW34" s="51">
        <f>AW36+AW37+AW38</f>
        <v>0</v>
      </c>
      <c r="AX34" s="54">
        <f t="shared" si="50"/>
        <v>0</v>
      </c>
      <c r="AY34" s="31"/>
      <c r="BA34" s="5"/>
    </row>
    <row r="35" spans="1:54" x14ac:dyDescent="0.35">
      <c r="A35" s="33"/>
      <c r="B35" s="86" t="s">
        <v>120</v>
      </c>
      <c r="C35" s="87"/>
      <c r="D35" s="50"/>
      <c r="E35" s="50"/>
      <c r="F35" s="50"/>
      <c r="G35" s="50"/>
      <c r="H35" s="53"/>
      <c r="I35" s="50"/>
      <c r="J35" s="53"/>
      <c r="K35" s="50"/>
      <c r="L35" s="50"/>
      <c r="M35" s="50"/>
      <c r="N35" s="50"/>
      <c r="O35" s="50"/>
      <c r="P35" s="50"/>
      <c r="Q35" s="50"/>
      <c r="R35" s="50"/>
      <c r="S35" s="51"/>
      <c r="T35" s="53"/>
      <c r="U35" s="50"/>
      <c r="V35" s="50"/>
      <c r="W35" s="50"/>
      <c r="X35" s="50"/>
      <c r="Y35" s="53"/>
      <c r="Z35" s="50"/>
      <c r="AA35" s="53"/>
      <c r="AB35" s="50"/>
      <c r="AC35" s="50"/>
      <c r="AD35" s="50"/>
      <c r="AE35" s="50"/>
      <c r="AF35" s="50"/>
      <c r="AG35" s="50"/>
      <c r="AH35" s="51"/>
      <c r="AI35" s="53"/>
      <c r="AJ35" s="50"/>
      <c r="AK35" s="50"/>
      <c r="AL35" s="52"/>
      <c r="AM35" s="50"/>
      <c r="AN35" s="54"/>
      <c r="AO35" s="50"/>
      <c r="AP35" s="54"/>
      <c r="AQ35" s="50"/>
      <c r="AR35" s="52"/>
      <c r="AS35" s="50"/>
      <c r="AT35" s="52"/>
      <c r="AU35" s="50"/>
      <c r="AV35" s="52"/>
      <c r="AW35" s="51"/>
      <c r="AX35" s="54"/>
      <c r="AY35" s="31"/>
      <c r="BA35" s="5"/>
    </row>
    <row r="36" spans="1:54" hidden="1" x14ac:dyDescent="0.35">
      <c r="A36" s="33"/>
      <c r="B36" s="37" t="s">
        <v>6</v>
      </c>
      <c r="C36" s="34"/>
      <c r="D36" s="53">
        <v>317956.5</v>
      </c>
      <c r="E36" s="50">
        <v>62161.696000000004</v>
      </c>
      <c r="F36" s="53">
        <f t="shared" si="1"/>
        <v>380118.196</v>
      </c>
      <c r="G36" s="50">
        <v>-41463.421999999999</v>
      </c>
      <c r="H36" s="53">
        <f t="shared" ref="H36:H39" si="52">F36+G36</f>
        <v>338654.77399999998</v>
      </c>
      <c r="I36" s="50"/>
      <c r="J36" s="53">
        <f>H36+I36</f>
        <v>338654.77399999998</v>
      </c>
      <c r="K36" s="50"/>
      <c r="L36" s="53">
        <f>J36+K36</f>
        <v>338654.77399999998</v>
      </c>
      <c r="M36" s="50"/>
      <c r="N36" s="53">
        <f>L36+M36</f>
        <v>338654.77399999998</v>
      </c>
      <c r="O36" s="50"/>
      <c r="P36" s="53">
        <f>N36+O36</f>
        <v>338654.77399999998</v>
      </c>
      <c r="Q36" s="50"/>
      <c r="R36" s="53">
        <f>P36+Q36</f>
        <v>338654.77399999998</v>
      </c>
      <c r="S36" s="51"/>
      <c r="T36" s="53">
        <f>R36+S36</f>
        <v>338654.77399999998</v>
      </c>
      <c r="U36" s="53">
        <v>0</v>
      </c>
      <c r="V36" s="50"/>
      <c r="W36" s="53">
        <f t="shared" si="4"/>
        <v>0</v>
      </c>
      <c r="X36" s="50"/>
      <c r="Y36" s="53">
        <f>W36+X36</f>
        <v>0</v>
      </c>
      <c r="Z36" s="50"/>
      <c r="AA36" s="53">
        <f t="shared" ref="AA36:AA39" si="53">Y36+Z36</f>
        <v>0</v>
      </c>
      <c r="AB36" s="50"/>
      <c r="AC36" s="53">
        <f t="shared" ref="AC36:AC39" si="54">AA36+AB36</f>
        <v>0</v>
      </c>
      <c r="AD36" s="50"/>
      <c r="AE36" s="53">
        <f t="shared" ref="AE36:AE39" si="55">AC36+AD36</f>
        <v>0</v>
      </c>
      <c r="AF36" s="50"/>
      <c r="AG36" s="53">
        <f t="shared" ref="AG36:AG39" si="56">AE36+AF36</f>
        <v>0</v>
      </c>
      <c r="AH36" s="51"/>
      <c r="AI36" s="53">
        <f t="shared" ref="AI36:AI39" si="57">AG36+AH36</f>
        <v>0</v>
      </c>
      <c r="AJ36" s="53">
        <v>0</v>
      </c>
      <c r="AK36" s="50"/>
      <c r="AL36" s="54">
        <f t="shared" si="7"/>
        <v>0</v>
      </c>
      <c r="AM36" s="50"/>
      <c r="AN36" s="54">
        <f>AL36+AM36</f>
        <v>0</v>
      </c>
      <c r="AO36" s="50"/>
      <c r="AP36" s="54">
        <f t="shared" ref="AP36:AP39" si="58">AN36+AO36</f>
        <v>0</v>
      </c>
      <c r="AQ36" s="50"/>
      <c r="AR36" s="54">
        <f t="shared" ref="AR36:AR39" si="59">AP36+AQ36</f>
        <v>0</v>
      </c>
      <c r="AS36" s="50"/>
      <c r="AT36" s="54">
        <f t="shared" ref="AT36:AT39" si="60">AR36+AS36</f>
        <v>0</v>
      </c>
      <c r="AU36" s="50"/>
      <c r="AV36" s="54">
        <f t="shared" ref="AV36:AV39" si="61">AT36+AU36</f>
        <v>0</v>
      </c>
      <c r="AW36" s="51"/>
      <c r="AX36" s="54">
        <f t="shared" ref="AX36:AX39" si="62">AV36+AW36</f>
        <v>0</v>
      </c>
      <c r="AY36" s="31" t="s">
        <v>165</v>
      </c>
      <c r="AZ36" s="18" t="s">
        <v>28</v>
      </c>
      <c r="BA36" s="5"/>
    </row>
    <row r="37" spans="1:54" x14ac:dyDescent="0.35">
      <c r="A37" s="33"/>
      <c r="B37" s="88" t="s">
        <v>11</v>
      </c>
      <c r="C37" s="87"/>
      <c r="D37" s="50">
        <v>40412.400000000001</v>
      </c>
      <c r="E37" s="50"/>
      <c r="F37" s="50">
        <f t="shared" si="1"/>
        <v>40412.400000000001</v>
      </c>
      <c r="G37" s="50"/>
      <c r="H37" s="53">
        <f t="shared" si="52"/>
        <v>40412.400000000001</v>
      </c>
      <c r="I37" s="50"/>
      <c r="J37" s="53">
        <f>H37+I37</f>
        <v>40412.400000000001</v>
      </c>
      <c r="K37" s="50"/>
      <c r="L37" s="50">
        <f>J37+K37</f>
        <v>40412.400000000001</v>
      </c>
      <c r="M37" s="50"/>
      <c r="N37" s="50">
        <f>L37+M37</f>
        <v>40412.400000000001</v>
      </c>
      <c r="O37" s="50"/>
      <c r="P37" s="50">
        <f>N37+O37</f>
        <v>40412.400000000001</v>
      </c>
      <c r="Q37" s="50"/>
      <c r="R37" s="50">
        <f>P37+Q37</f>
        <v>40412.400000000001</v>
      </c>
      <c r="S37" s="51"/>
      <c r="T37" s="53">
        <f>R37+S37</f>
        <v>40412.400000000001</v>
      </c>
      <c r="U37" s="50">
        <v>0</v>
      </c>
      <c r="V37" s="50"/>
      <c r="W37" s="50">
        <f t="shared" si="4"/>
        <v>0</v>
      </c>
      <c r="X37" s="50"/>
      <c r="Y37" s="53">
        <f>W37+X37</f>
        <v>0</v>
      </c>
      <c r="Z37" s="50"/>
      <c r="AA37" s="53">
        <f t="shared" si="53"/>
        <v>0</v>
      </c>
      <c r="AB37" s="50"/>
      <c r="AC37" s="50">
        <f t="shared" si="54"/>
        <v>0</v>
      </c>
      <c r="AD37" s="50"/>
      <c r="AE37" s="50">
        <f t="shared" si="55"/>
        <v>0</v>
      </c>
      <c r="AF37" s="50"/>
      <c r="AG37" s="50">
        <f t="shared" si="56"/>
        <v>0</v>
      </c>
      <c r="AH37" s="51"/>
      <c r="AI37" s="53">
        <f t="shared" si="57"/>
        <v>0</v>
      </c>
      <c r="AJ37" s="50">
        <v>0</v>
      </c>
      <c r="AK37" s="50"/>
      <c r="AL37" s="52">
        <f t="shared" si="7"/>
        <v>0</v>
      </c>
      <c r="AM37" s="50"/>
      <c r="AN37" s="54">
        <f>AL37+AM37</f>
        <v>0</v>
      </c>
      <c r="AO37" s="50"/>
      <c r="AP37" s="54">
        <f t="shared" si="58"/>
        <v>0</v>
      </c>
      <c r="AQ37" s="50"/>
      <c r="AR37" s="52">
        <f t="shared" si="59"/>
        <v>0</v>
      </c>
      <c r="AS37" s="50"/>
      <c r="AT37" s="52">
        <f t="shared" si="60"/>
        <v>0</v>
      </c>
      <c r="AU37" s="50"/>
      <c r="AV37" s="52">
        <f t="shared" si="61"/>
        <v>0</v>
      </c>
      <c r="AW37" s="51"/>
      <c r="AX37" s="54">
        <f t="shared" si="62"/>
        <v>0</v>
      </c>
      <c r="AY37" s="31" t="s">
        <v>215</v>
      </c>
      <c r="BA37" s="5"/>
    </row>
    <row r="38" spans="1:54" x14ac:dyDescent="0.35">
      <c r="A38" s="33"/>
      <c r="B38" s="88" t="s">
        <v>21</v>
      </c>
      <c r="C38" s="89"/>
      <c r="D38" s="50">
        <v>479955.5</v>
      </c>
      <c r="E38" s="50"/>
      <c r="F38" s="50">
        <f t="shared" si="1"/>
        <v>479955.5</v>
      </c>
      <c r="G38" s="50"/>
      <c r="H38" s="53">
        <f t="shared" si="52"/>
        <v>479955.5</v>
      </c>
      <c r="I38" s="50"/>
      <c r="J38" s="53">
        <f>H38+I38</f>
        <v>479955.5</v>
      </c>
      <c r="K38" s="50"/>
      <c r="L38" s="50">
        <f>J38+K38</f>
        <v>479955.5</v>
      </c>
      <c r="M38" s="50"/>
      <c r="N38" s="50">
        <f>L38+M38</f>
        <v>479955.5</v>
      </c>
      <c r="O38" s="50"/>
      <c r="P38" s="50">
        <f>N38+O38</f>
        <v>479955.5</v>
      </c>
      <c r="Q38" s="50"/>
      <c r="R38" s="50">
        <f>P38+Q38</f>
        <v>479955.5</v>
      </c>
      <c r="S38" s="51"/>
      <c r="T38" s="53">
        <f>R38+S38</f>
        <v>479955.5</v>
      </c>
      <c r="U38" s="50">
        <v>0</v>
      </c>
      <c r="V38" s="50"/>
      <c r="W38" s="50">
        <f t="shared" si="4"/>
        <v>0</v>
      </c>
      <c r="X38" s="50"/>
      <c r="Y38" s="53">
        <f>W38+X38</f>
        <v>0</v>
      </c>
      <c r="Z38" s="50"/>
      <c r="AA38" s="53">
        <f t="shared" si="53"/>
        <v>0</v>
      </c>
      <c r="AB38" s="50"/>
      <c r="AC38" s="50">
        <f t="shared" si="54"/>
        <v>0</v>
      </c>
      <c r="AD38" s="50"/>
      <c r="AE38" s="50">
        <f t="shared" si="55"/>
        <v>0</v>
      </c>
      <c r="AF38" s="50"/>
      <c r="AG38" s="50">
        <f t="shared" si="56"/>
        <v>0</v>
      </c>
      <c r="AH38" s="51"/>
      <c r="AI38" s="53">
        <f t="shared" si="57"/>
        <v>0</v>
      </c>
      <c r="AJ38" s="50">
        <v>0</v>
      </c>
      <c r="AK38" s="50"/>
      <c r="AL38" s="52">
        <f t="shared" si="7"/>
        <v>0</v>
      </c>
      <c r="AM38" s="50"/>
      <c r="AN38" s="54">
        <f>AL38+AM38</f>
        <v>0</v>
      </c>
      <c r="AO38" s="50"/>
      <c r="AP38" s="54">
        <f t="shared" si="58"/>
        <v>0</v>
      </c>
      <c r="AQ38" s="50"/>
      <c r="AR38" s="52">
        <f t="shared" si="59"/>
        <v>0</v>
      </c>
      <c r="AS38" s="50"/>
      <c r="AT38" s="52">
        <f t="shared" si="60"/>
        <v>0</v>
      </c>
      <c r="AU38" s="50"/>
      <c r="AV38" s="52">
        <f t="shared" si="61"/>
        <v>0</v>
      </c>
      <c r="AW38" s="51"/>
      <c r="AX38" s="54">
        <f t="shared" si="62"/>
        <v>0</v>
      </c>
      <c r="AY38" s="31" t="s">
        <v>172</v>
      </c>
      <c r="BA38" s="5"/>
    </row>
    <row r="39" spans="1:54" ht="54" x14ac:dyDescent="0.35">
      <c r="A39" s="33" t="s">
        <v>131</v>
      </c>
      <c r="B39" s="87" t="s">
        <v>211</v>
      </c>
      <c r="C39" s="87" t="s">
        <v>31</v>
      </c>
      <c r="D39" s="50">
        <f>D41+D42+D43</f>
        <v>1244283.7</v>
      </c>
      <c r="E39" s="50">
        <f>E41+E42+E43</f>
        <v>-124374.58500000001</v>
      </c>
      <c r="F39" s="50">
        <f t="shared" si="1"/>
        <v>1119909.115</v>
      </c>
      <c r="G39" s="50">
        <f>G41+G42+G43</f>
        <v>1113.6679999999999</v>
      </c>
      <c r="H39" s="53">
        <f t="shared" si="52"/>
        <v>1121022.7830000001</v>
      </c>
      <c r="I39" s="50">
        <f>I41+I42+I43</f>
        <v>0</v>
      </c>
      <c r="J39" s="53">
        <f>H39+I39</f>
        <v>1121022.7830000001</v>
      </c>
      <c r="K39" s="50">
        <f>K41+K42+K43</f>
        <v>0</v>
      </c>
      <c r="L39" s="50">
        <f>J39+K39</f>
        <v>1121022.7830000001</v>
      </c>
      <c r="M39" s="50">
        <f>M41+M42+M43</f>
        <v>0</v>
      </c>
      <c r="N39" s="50">
        <f>L39+M39</f>
        <v>1121022.7830000001</v>
      </c>
      <c r="O39" s="50">
        <f>O41+O42+O43</f>
        <v>0</v>
      </c>
      <c r="P39" s="50">
        <f>N39+O39</f>
        <v>1121022.7830000001</v>
      </c>
      <c r="Q39" s="50">
        <f>Q41+Q42+Q43</f>
        <v>0</v>
      </c>
      <c r="R39" s="50">
        <f>P39+Q39</f>
        <v>1121022.7830000001</v>
      </c>
      <c r="S39" s="51">
        <f>S41+S42+S43</f>
        <v>0</v>
      </c>
      <c r="T39" s="53">
        <f>R39+S39</f>
        <v>1121022.7830000001</v>
      </c>
      <c r="U39" s="50">
        <f t="shared" ref="U39:AJ39" si="63">U41+U42+U43</f>
        <v>0</v>
      </c>
      <c r="V39" s="50">
        <f>V41+V42+V43</f>
        <v>0</v>
      </c>
      <c r="W39" s="50">
        <f t="shared" si="4"/>
        <v>0</v>
      </c>
      <c r="X39" s="50">
        <f>X41+X42+X43</f>
        <v>0</v>
      </c>
      <c r="Y39" s="53">
        <f>W39+X39</f>
        <v>0</v>
      </c>
      <c r="Z39" s="50">
        <f>Z41+Z42+Z43</f>
        <v>0</v>
      </c>
      <c r="AA39" s="53">
        <f t="shared" si="53"/>
        <v>0</v>
      </c>
      <c r="AB39" s="50">
        <f>AB41+AB42+AB43</f>
        <v>0</v>
      </c>
      <c r="AC39" s="50">
        <f t="shared" si="54"/>
        <v>0</v>
      </c>
      <c r="AD39" s="50">
        <f>AD41+AD42+AD43</f>
        <v>0</v>
      </c>
      <c r="AE39" s="50">
        <f t="shared" si="55"/>
        <v>0</v>
      </c>
      <c r="AF39" s="50">
        <f>AF41+AF42+AF43</f>
        <v>0</v>
      </c>
      <c r="AG39" s="50">
        <f t="shared" si="56"/>
        <v>0</v>
      </c>
      <c r="AH39" s="51">
        <f>AH41+AH42+AH43</f>
        <v>0</v>
      </c>
      <c r="AI39" s="53">
        <f t="shared" si="57"/>
        <v>0</v>
      </c>
      <c r="AJ39" s="50">
        <f t="shared" si="63"/>
        <v>0</v>
      </c>
      <c r="AK39" s="50">
        <f>AK41+AK42+AK43</f>
        <v>0</v>
      </c>
      <c r="AL39" s="52">
        <f t="shared" si="7"/>
        <v>0</v>
      </c>
      <c r="AM39" s="50">
        <f>AM41+AM42+AM43</f>
        <v>0</v>
      </c>
      <c r="AN39" s="54">
        <f>AL39+AM39</f>
        <v>0</v>
      </c>
      <c r="AO39" s="50">
        <f>AO41+AO42+AO43</f>
        <v>0</v>
      </c>
      <c r="AP39" s="54">
        <f t="shared" si="58"/>
        <v>0</v>
      </c>
      <c r="AQ39" s="50">
        <f>AQ41+AQ42+AQ43</f>
        <v>0</v>
      </c>
      <c r="AR39" s="52">
        <f t="shared" si="59"/>
        <v>0</v>
      </c>
      <c r="AS39" s="50">
        <f>AS41+AS42+AS43</f>
        <v>0</v>
      </c>
      <c r="AT39" s="52">
        <f t="shared" si="60"/>
        <v>0</v>
      </c>
      <c r="AU39" s="50">
        <f>AU41+AU42+AU43</f>
        <v>0</v>
      </c>
      <c r="AV39" s="52">
        <f t="shared" si="61"/>
        <v>0</v>
      </c>
      <c r="AW39" s="51">
        <f>AW41+AW42+AW43</f>
        <v>0</v>
      </c>
      <c r="AX39" s="54">
        <f t="shared" si="62"/>
        <v>0</v>
      </c>
      <c r="AY39" s="31"/>
      <c r="BA39" s="5"/>
    </row>
    <row r="40" spans="1:54" x14ac:dyDescent="0.35">
      <c r="A40" s="33"/>
      <c r="B40" s="88" t="s">
        <v>120</v>
      </c>
      <c r="C40" s="87"/>
      <c r="D40" s="50"/>
      <c r="E40" s="50"/>
      <c r="F40" s="50"/>
      <c r="G40" s="50"/>
      <c r="H40" s="53"/>
      <c r="I40" s="50"/>
      <c r="J40" s="53"/>
      <c r="K40" s="50"/>
      <c r="L40" s="50"/>
      <c r="M40" s="50"/>
      <c r="N40" s="50"/>
      <c r="O40" s="50"/>
      <c r="P40" s="50"/>
      <c r="Q40" s="50"/>
      <c r="R40" s="50"/>
      <c r="S40" s="51"/>
      <c r="T40" s="53"/>
      <c r="U40" s="50"/>
      <c r="V40" s="50"/>
      <c r="W40" s="50"/>
      <c r="X40" s="50"/>
      <c r="Y40" s="53"/>
      <c r="Z40" s="50"/>
      <c r="AA40" s="53"/>
      <c r="AB40" s="50"/>
      <c r="AC40" s="50"/>
      <c r="AD40" s="50"/>
      <c r="AE40" s="50"/>
      <c r="AF40" s="50"/>
      <c r="AG40" s="50"/>
      <c r="AH40" s="51"/>
      <c r="AI40" s="53"/>
      <c r="AJ40" s="50"/>
      <c r="AK40" s="50"/>
      <c r="AL40" s="52"/>
      <c r="AM40" s="50"/>
      <c r="AN40" s="54"/>
      <c r="AO40" s="50"/>
      <c r="AP40" s="54"/>
      <c r="AQ40" s="50"/>
      <c r="AR40" s="52"/>
      <c r="AS40" s="50"/>
      <c r="AT40" s="52"/>
      <c r="AU40" s="50"/>
      <c r="AV40" s="52"/>
      <c r="AW40" s="51"/>
      <c r="AX40" s="54"/>
      <c r="AY40" s="31"/>
      <c r="BA40" s="5"/>
    </row>
    <row r="41" spans="1:54" hidden="1" x14ac:dyDescent="0.35">
      <c r="A41" s="33"/>
      <c r="B41" s="37" t="s">
        <v>6</v>
      </c>
      <c r="C41" s="34"/>
      <c r="D41" s="53">
        <v>707207.5</v>
      </c>
      <c r="E41" s="50">
        <v>-124374.58500000001</v>
      </c>
      <c r="F41" s="53">
        <f t="shared" si="1"/>
        <v>582832.91500000004</v>
      </c>
      <c r="G41" s="50">
        <v>1113.6679999999999</v>
      </c>
      <c r="H41" s="53">
        <f t="shared" ref="H41:H44" si="64">F41+G41</f>
        <v>583946.58299999998</v>
      </c>
      <c r="I41" s="50"/>
      <c r="J41" s="53">
        <f>H41+I41</f>
        <v>583946.58299999998</v>
      </c>
      <c r="K41" s="50"/>
      <c r="L41" s="53">
        <f>J41+K41</f>
        <v>583946.58299999998</v>
      </c>
      <c r="M41" s="50"/>
      <c r="N41" s="53">
        <f>L41+M41</f>
        <v>583946.58299999998</v>
      </c>
      <c r="O41" s="50"/>
      <c r="P41" s="53">
        <f>N41+O41</f>
        <v>583946.58299999998</v>
      </c>
      <c r="Q41" s="50"/>
      <c r="R41" s="53">
        <f>P41+Q41</f>
        <v>583946.58299999998</v>
      </c>
      <c r="S41" s="51"/>
      <c r="T41" s="53">
        <f>R41+S41</f>
        <v>583946.58299999998</v>
      </c>
      <c r="U41" s="53">
        <v>0</v>
      </c>
      <c r="V41" s="50"/>
      <c r="W41" s="53">
        <f t="shared" si="4"/>
        <v>0</v>
      </c>
      <c r="X41" s="50"/>
      <c r="Y41" s="53">
        <f>W41+X41</f>
        <v>0</v>
      </c>
      <c r="Z41" s="50"/>
      <c r="AA41" s="53">
        <f t="shared" ref="AA41:AA44" si="65">Y41+Z41</f>
        <v>0</v>
      </c>
      <c r="AB41" s="50"/>
      <c r="AC41" s="53">
        <f t="shared" ref="AC41:AC44" si="66">AA41+AB41</f>
        <v>0</v>
      </c>
      <c r="AD41" s="50"/>
      <c r="AE41" s="53">
        <f t="shared" ref="AE41:AE44" si="67">AC41+AD41</f>
        <v>0</v>
      </c>
      <c r="AF41" s="50"/>
      <c r="AG41" s="53">
        <f t="shared" ref="AG41:AG44" si="68">AE41+AF41</f>
        <v>0</v>
      </c>
      <c r="AH41" s="51"/>
      <c r="AI41" s="53">
        <f t="shared" ref="AI41:AI44" si="69">AG41+AH41</f>
        <v>0</v>
      </c>
      <c r="AJ41" s="53">
        <v>0</v>
      </c>
      <c r="AK41" s="50"/>
      <c r="AL41" s="54">
        <f t="shared" si="7"/>
        <v>0</v>
      </c>
      <c r="AM41" s="50"/>
      <c r="AN41" s="54">
        <f>AL41+AM41</f>
        <v>0</v>
      </c>
      <c r="AO41" s="50"/>
      <c r="AP41" s="54">
        <f t="shared" ref="AP41:AP44" si="70">AN41+AO41</f>
        <v>0</v>
      </c>
      <c r="AQ41" s="50"/>
      <c r="AR41" s="54">
        <f t="shared" ref="AR41:AR44" si="71">AP41+AQ41</f>
        <v>0</v>
      </c>
      <c r="AS41" s="50"/>
      <c r="AT41" s="54">
        <f t="shared" ref="AT41:AT44" si="72">AR41+AS41</f>
        <v>0</v>
      </c>
      <c r="AU41" s="50"/>
      <c r="AV41" s="54">
        <f t="shared" ref="AV41:AV44" si="73">AT41+AU41</f>
        <v>0</v>
      </c>
      <c r="AW41" s="51"/>
      <c r="AX41" s="54">
        <f t="shared" ref="AX41:AX44" si="74">AV41+AW41</f>
        <v>0</v>
      </c>
      <c r="AY41" s="31" t="s">
        <v>166</v>
      </c>
      <c r="AZ41" s="18" t="s">
        <v>28</v>
      </c>
      <c r="BA41" s="5"/>
    </row>
    <row r="42" spans="1:54" x14ac:dyDescent="0.35">
      <c r="A42" s="33"/>
      <c r="B42" s="88" t="s">
        <v>11</v>
      </c>
      <c r="C42" s="87"/>
      <c r="D42" s="50">
        <v>57120.7</v>
      </c>
      <c r="E42" s="50"/>
      <c r="F42" s="50">
        <f t="shared" si="1"/>
        <v>57120.7</v>
      </c>
      <c r="G42" s="50"/>
      <c r="H42" s="53">
        <f t="shared" si="64"/>
        <v>57120.7</v>
      </c>
      <c r="I42" s="50"/>
      <c r="J42" s="53">
        <f>H42+I42</f>
        <v>57120.7</v>
      </c>
      <c r="K42" s="50"/>
      <c r="L42" s="50">
        <f>J42+K42</f>
        <v>57120.7</v>
      </c>
      <c r="M42" s="50"/>
      <c r="N42" s="50">
        <f>L42+M42</f>
        <v>57120.7</v>
      </c>
      <c r="O42" s="50"/>
      <c r="P42" s="50">
        <f>N42+O42</f>
        <v>57120.7</v>
      </c>
      <c r="Q42" s="50"/>
      <c r="R42" s="50">
        <f>P42+Q42</f>
        <v>57120.7</v>
      </c>
      <c r="S42" s="51"/>
      <c r="T42" s="53">
        <f>R42+S42</f>
        <v>57120.7</v>
      </c>
      <c r="U42" s="50">
        <v>0</v>
      </c>
      <c r="V42" s="50"/>
      <c r="W42" s="50">
        <f t="shared" si="4"/>
        <v>0</v>
      </c>
      <c r="X42" s="50"/>
      <c r="Y42" s="53">
        <f>W42+X42</f>
        <v>0</v>
      </c>
      <c r="Z42" s="50"/>
      <c r="AA42" s="53">
        <f t="shared" si="65"/>
        <v>0</v>
      </c>
      <c r="AB42" s="50"/>
      <c r="AC42" s="50">
        <f t="shared" si="66"/>
        <v>0</v>
      </c>
      <c r="AD42" s="50"/>
      <c r="AE42" s="50">
        <f t="shared" si="67"/>
        <v>0</v>
      </c>
      <c r="AF42" s="50"/>
      <c r="AG42" s="50">
        <f t="shared" si="68"/>
        <v>0</v>
      </c>
      <c r="AH42" s="51"/>
      <c r="AI42" s="53">
        <f t="shared" si="69"/>
        <v>0</v>
      </c>
      <c r="AJ42" s="50">
        <v>0</v>
      </c>
      <c r="AK42" s="50"/>
      <c r="AL42" s="52">
        <f t="shared" si="7"/>
        <v>0</v>
      </c>
      <c r="AM42" s="50"/>
      <c r="AN42" s="54">
        <f>AL42+AM42</f>
        <v>0</v>
      </c>
      <c r="AO42" s="50"/>
      <c r="AP42" s="54">
        <f t="shared" si="70"/>
        <v>0</v>
      </c>
      <c r="AQ42" s="50"/>
      <c r="AR42" s="52">
        <f t="shared" si="71"/>
        <v>0</v>
      </c>
      <c r="AS42" s="50"/>
      <c r="AT42" s="52">
        <f t="shared" si="72"/>
        <v>0</v>
      </c>
      <c r="AU42" s="50"/>
      <c r="AV42" s="52">
        <f t="shared" si="73"/>
        <v>0</v>
      </c>
      <c r="AW42" s="51"/>
      <c r="AX42" s="54">
        <f t="shared" si="74"/>
        <v>0</v>
      </c>
      <c r="AY42" s="31" t="s">
        <v>215</v>
      </c>
      <c r="BA42" s="5"/>
    </row>
    <row r="43" spans="1:54" x14ac:dyDescent="0.35">
      <c r="A43" s="33"/>
      <c r="B43" s="88" t="s">
        <v>21</v>
      </c>
      <c r="C43" s="87"/>
      <c r="D43" s="50">
        <v>479955.5</v>
      </c>
      <c r="E43" s="50"/>
      <c r="F43" s="50">
        <f t="shared" si="1"/>
        <v>479955.5</v>
      </c>
      <c r="G43" s="50"/>
      <c r="H43" s="53">
        <f t="shared" si="64"/>
        <v>479955.5</v>
      </c>
      <c r="I43" s="50"/>
      <c r="J43" s="53">
        <f>H43+I43</f>
        <v>479955.5</v>
      </c>
      <c r="K43" s="50"/>
      <c r="L43" s="50">
        <f>J43+K43</f>
        <v>479955.5</v>
      </c>
      <c r="M43" s="50"/>
      <c r="N43" s="50">
        <f>L43+M43</f>
        <v>479955.5</v>
      </c>
      <c r="O43" s="50"/>
      <c r="P43" s="50">
        <f>N43+O43</f>
        <v>479955.5</v>
      </c>
      <c r="Q43" s="50"/>
      <c r="R43" s="50">
        <f>P43+Q43</f>
        <v>479955.5</v>
      </c>
      <c r="S43" s="51"/>
      <c r="T43" s="53">
        <f>R43+S43</f>
        <v>479955.5</v>
      </c>
      <c r="U43" s="50">
        <v>0</v>
      </c>
      <c r="V43" s="50"/>
      <c r="W43" s="50">
        <f t="shared" si="4"/>
        <v>0</v>
      </c>
      <c r="X43" s="50"/>
      <c r="Y43" s="53">
        <f>W43+X43</f>
        <v>0</v>
      </c>
      <c r="Z43" s="50"/>
      <c r="AA43" s="53">
        <f t="shared" si="65"/>
        <v>0</v>
      </c>
      <c r="AB43" s="50"/>
      <c r="AC43" s="50">
        <f t="shared" si="66"/>
        <v>0</v>
      </c>
      <c r="AD43" s="50"/>
      <c r="AE43" s="50">
        <f t="shared" si="67"/>
        <v>0</v>
      </c>
      <c r="AF43" s="50"/>
      <c r="AG43" s="50">
        <f t="shared" si="68"/>
        <v>0</v>
      </c>
      <c r="AH43" s="51"/>
      <c r="AI43" s="53">
        <f t="shared" si="69"/>
        <v>0</v>
      </c>
      <c r="AJ43" s="50">
        <v>0</v>
      </c>
      <c r="AK43" s="50"/>
      <c r="AL43" s="52">
        <f t="shared" si="7"/>
        <v>0</v>
      </c>
      <c r="AM43" s="50"/>
      <c r="AN43" s="54">
        <f>AL43+AM43</f>
        <v>0</v>
      </c>
      <c r="AO43" s="50"/>
      <c r="AP43" s="54">
        <f t="shared" si="70"/>
        <v>0</v>
      </c>
      <c r="AQ43" s="50"/>
      <c r="AR43" s="52">
        <f t="shared" si="71"/>
        <v>0</v>
      </c>
      <c r="AS43" s="50"/>
      <c r="AT43" s="52">
        <f t="shared" si="72"/>
        <v>0</v>
      </c>
      <c r="AU43" s="50"/>
      <c r="AV43" s="52">
        <f t="shared" si="73"/>
        <v>0</v>
      </c>
      <c r="AW43" s="51"/>
      <c r="AX43" s="54">
        <f t="shared" si="74"/>
        <v>0</v>
      </c>
      <c r="AY43" s="31" t="s">
        <v>172</v>
      </c>
      <c r="BA43" s="5"/>
    </row>
    <row r="44" spans="1:54" s="3" customFormat="1" ht="54" hidden="1" x14ac:dyDescent="0.35">
      <c r="A44" s="1" t="s">
        <v>138</v>
      </c>
      <c r="B44" s="59" t="s">
        <v>245</v>
      </c>
      <c r="C44" s="59" t="s">
        <v>31</v>
      </c>
      <c r="D44" s="50">
        <f>D46+D47</f>
        <v>18748.3</v>
      </c>
      <c r="E44" s="50">
        <f>E46+E47</f>
        <v>0</v>
      </c>
      <c r="F44" s="50">
        <f t="shared" si="1"/>
        <v>18748.3</v>
      </c>
      <c r="G44" s="50">
        <f>G46+G47</f>
        <v>-18748.3</v>
      </c>
      <c r="H44" s="53">
        <f t="shared" si="64"/>
        <v>0</v>
      </c>
      <c r="I44" s="50">
        <f>I46+I47</f>
        <v>0</v>
      </c>
      <c r="J44" s="53">
        <f>H44+I44</f>
        <v>0</v>
      </c>
      <c r="K44" s="50">
        <f>K46+K47</f>
        <v>0</v>
      </c>
      <c r="L44" s="50">
        <f>J44+K44</f>
        <v>0</v>
      </c>
      <c r="M44" s="50">
        <f>M46+M47</f>
        <v>0</v>
      </c>
      <c r="N44" s="50">
        <f>L44+M44</f>
        <v>0</v>
      </c>
      <c r="O44" s="50">
        <f>O46+O47</f>
        <v>0</v>
      </c>
      <c r="P44" s="50">
        <f>N44+O44</f>
        <v>0</v>
      </c>
      <c r="Q44" s="50">
        <f>Q46+Q47</f>
        <v>0</v>
      </c>
      <c r="R44" s="50">
        <f>P44+Q44</f>
        <v>0</v>
      </c>
      <c r="S44" s="51">
        <f>S46+S47</f>
        <v>0</v>
      </c>
      <c r="T44" s="50">
        <f>R44+S44</f>
        <v>0</v>
      </c>
      <c r="U44" s="50">
        <f t="shared" ref="U44:AJ44" si="75">U46+U47</f>
        <v>107362.3</v>
      </c>
      <c r="V44" s="50">
        <f>V46+V47</f>
        <v>0</v>
      </c>
      <c r="W44" s="50">
        <f t="shared" si="4"/>
        <v>107362.3</v>
      </c>
      <c r="X44" s="50">
        <f>X46+X47</f>
        <v>125520.90000000001</v>
      </c>
      <c r="Y44" s="53">
        <f>W44+X44</f>
        <v>232883.20000000001</v>
      </c>
      <c r="Z44" s="50">
        <f>Z46+Z47</f>
        <v>0</v>
      </c>
      <c r="AA44" s="53">
        <f t="shared" si="65"/>
        <v>232883.20000000001</v>
      </c>
      <c r="AB44" s="50">
        <f>AB46+AB47</f>
        <v>0</v>
      </c>
      <c r="AC44" s="50">
        <f t="shared" si="66"/>
        <v>232883.20000000001</v>
      </c>
      <c r="AD44" s="50">
        <f>AD46+AD47</f>
        <v>-232883.20000000001</v>
      </c>
      <c r="AE44" s="50">
        <f t="shared" si="67"/>
        <v>0</v>
      </c>
      <c r="AF44" s="50">
        <f>AF46+AF47</f>
        <v>0</v>
      </c>
      <c r="AG44" s="50">
        <f t="shared" si="68"/>
        <v>0</v>
      </c>
      <c r="AH44" s="51">
        <f>AH46+AH47</f>
        <v>0</v>
      </c>
      <c r="AI44" s="50">
        <f t="shared" si="69"/>
        <v>0</v>
      </c>
      <c r="AJ44" s="50">
        <f t="shared" si="75"/>
        <v>576234.69999999995</v>
      </c>
      <c r="AK44" s="50">
        <f>AK46+AK47</f>
        <v>0</v>
      </c>
      <c r="AL44" s="52">
        <f t="shared" si="7"/>
        <v>576234.69999999995</v>
      </c>
      <c r="AM44" s="50">
        <f>AM46+AM47</f>
        <v>0</v>
      </c>
      <c r="AN44" s="54">
        <f>AL44+AM44</f>
        <v>576234.69999999995</v>
      </c>
      <c r="AO44" s="50">
        <f>AO46+AO47</f>
        <v>0</v>
      </c>
      <c r="AP44" s="54">
        <f t="shared" si="70"/>
        <v>576234.69999999995</v>
      </c>
      <c r="AQ44" s="50">
        <f>AQ46+AQ47</f>
        <v>0</v>
      </c>
      <c r="AR44" s="52">
        <f t="shared" si="71"/>
        <v>576234.69999999995</v>
      </c>
      <c r="AS44" s="50">
        <f>AS46+AS47</f>
        <v>-576234.69999999995</v>
      </c>
      <c r="AT44" s="52">
        <f t="shared" si="72"/>
        <v>0</v>
      </c>
      <c r="AU44" s="50">
        <f>AU46+AU47</f>
        <v>0</v>
      </c>
      <c r="AV44" s="52">
        <f t="shared" si="73"/>
        <v>0</v>
      </c>
      <c r="AW44" s="51">
        <f>AW46+AW47</f>
        <v>0</v>
      </c>
      <c r="AX44" s="52">
        <f t="shared" si="74"/>
        <v>0</v>
      </c>
      <c r="AY44" s="31"/>
      <c r="AZ44" s="18" t="s">
        <v>28</v>
      </c>
      <c r="BA44" s="5"/>
      <c r="BB44" s="32"/>
    </row>
    <row r="45" spans="1:54" s="3" customFormat="1" hidden="1" x14ac:dyDescent="0.35">
      <c r="A45" s="1"/>
      <c r="B45" s="66" t="s">
        <v>120</v>
      </c>
      <c r="C45" s="59"/>
      <c r="D45" s="50"/>
      <c r="E45" s="50"/>
      <c r="F45" s="50"/>
      <c r="G45" s="50"/>
      <c r="H45" s="53"/>
      <c r="I45" s="50"/>
      <c r="J45" s="53"/>
      <c r="K45" s="50"/>
      <c r="L45" s="50"/>
      <c r="M45" s="50"/>
      <c r="N45" s="50"/>
      <c r="O45" s="50"/>
      <c r="P45" s="50"/>
      <c r="Q45" s="50"/>
      <c r="R45" s="50"/>
      <c r="S45" s="51"/>
      <c r="T45" s="50"/>
      <c r="U45" s="50"/>
      <c r="V45" s="50"/>
      <c r="W45" s="50"/>
      <c r="X45" s="50"/>
      <c r="Y45" s="53"/>
      <c r="Z45" s="50"/>
      <c r="AA45" s="53"/>
      <c r="AB45" s="50"/>
      <c r="AC45" s="50"/>
      <c r="AD45" s="50"/>
      <c r="AE45" s="50"/>
      <c r="AF45" s="50"/>
      <c r="AG45" s="50"/>
      <c r="AH45" s="51"/>
      <c r="AI45" s="50"/>
      <c r="AJ45" s="50"/>
      <c r="AK45" s="50"/>
      <c r="AL45" s="52"/>
      <c r="AM45" s="50"/>
      <c r="AN45" s="54"/>
      <c r="AO45" s="50"/>
      <c r="AP45" s="54"/>
      <c r="AQ45" s="50"/>
      <c r="AR45" s="52"/>
      <c r="AS45" s="50"/>
      <c r="AT45" s="52"/>
      <c r="AU45" s="50"/>
      <c r="AV45" s="52"/>
      <c r="AW45" s="51"/>
      <c r="AX45" s="52"/>
      <c r="AY45" s="31"/>
      <c r="AZ45" s="18" t="s">
        <v>28</v>
      </c>
      <c r="BA45" s="5"/>
      <c r="BB45" s="32"/>
    </row>
    <row r="46" spans="1:54" hidden="1" x14ac:dyDescent="0.35">
      <c r="A46" s="33"/>
      <c r="B46" s="37" t="s">
        <v>6</v>
      </c>
      <c r="C46" s="34"/>
      <c r="D46" s="53">
        <v>18748.3</v>
      </c>
      <c r="E46" s="50"/>
      <c r="F46" s="53">
        <f t="shared" si="1"/>
        <v>18748.3</v>
      </c>
      <c r="G46" s="50">
        <v>-18748.3</v>
      </c>
      <c r="H46" s="53">
        <f t="shared" ref="H46:H64" si="76">F46+G46</f>
        <v>0</v>
      </c>
      <c r="I46" s="50"/>
      <c r="J46" s="53">
        <f t="shared" ref="J46:J64" si="77">H46+I46</f>
        <v>0</v>
      </c>
      <c r="K46" s="50"/>
      <c r="L46" s="53">
        <f t="shared" ref="L46:L64" si="78">J46+K46</f>
        <v>0</v>
      </c>
      <c r="M46" s="50"/>
      <c r="N46" s="53">
        <f t="shared" ref="N46:N64" si="79">L46+M46</f>
        <v>0</v>
      </c>
      <c r="O46" s="50"/>
      <c r="P46" s="53">
        <f t="shared" ref="P46:P48" si="80">N46+O46</f>
        <v>0</v>
      </c>
      <c r="Q46" s="50"/>
      <c r="R46" s="53">
        <f t="shared" ref="R46:R48" si="81">P46+Q46</f>
        <v>0</v>
      </c>
      <c r="S46" s="51"/>
      <c r="T46" s="53">
        <f t="shared" ref="T46:T48" si="82">R46+S46</f>
        <v>0</v>
      </c>
      <c r="U46" s="53">
        <v>107362.3</v>
      </c>
      <c r="V46" s="50"/>
      <c r="W46" s="53">
        <f t="shared" si="4"/>
        <v>107362.3</v>
      </c>
      <c r="X46" s="50">
        <v>18748.3</v>
      </c>
      <c r="Y46" s="53">
        <f t="shared" ref="Y46:Y64" si="83">W46+X46</f>
        <v>126110.6</v>
      </c>
      <c r="Z46" s="50"/>
      <c r="AA46" s="53">
        <f t="shared" ref="AA46:AA64" si="84">Y46+Z46</f>
        <v>126110.6</v>
      </c>
      <c r="AB46" s="50"/>
      <c r="AC46" s="53">
        <f t="shared" ref="AC46:AC64" si="85">AA46+AB46</f>
        <v>126110.6</v>
      </c>
      <c r="AD46" s="50">
        <v>-126110.6</v>
      </c>
      <c r="AE46" s="53">
        <f t="shared" ref="AE46:AE64" si="86">AC46+AD46</f>
        <v>0</v>
      </c>
      <c r="AF46" s="50"/>
      <c r="AG46" s="53">
        <f t="shared" ref="AG46:AG48" si="87">AE46+AF46</f>
        <v>0</v>
      </c>
      <c r="AH46" s="51"/>
      <c r="AI46" s="53">
        <f t="shared" ref="AI46:AI48" si="88">AG46+AH46</f>
        <v>0</v>
      </c>
      <c r="AJ46" s="53">
        <v>341329.5</v>
      </c>
      <c r="AK46" s="50"/>
      <c r="AL46" s="54">
        <f t="shared" si="7"/>
        <v>341329.5</v>
      </c>
      <c r="AM46" s="50"/>
      <c r="AN46" s="54">
        <f t="shared" ref="AN46:AN64" si="89">AL46+AM46</f>
        <v>341329.5</v>
      </c>
      <c r="AO46" s="50"/>
      <c r="AP46" s="54">
        <f t="shared" ref="AP46:AP64" si="90">AN46+AO46</f>
        <v>341329.5</v>
      </c>
      <c r="AQ46" s="50"/>
      <c r="AR46" s="54">
        <f t="shared" ref="AR46:AR64" si="91">AP46+AQ46</f>
        <v>341329.5</v>
      </c>
      <c r="AS46" s="50">
        <v>-341329.5</v>
      </c>
      <c r="AT46" s="54">
        <f t="shared" ref="AT46:AT64" si="92">AR46+AS46</f>
        <v>0</v>
      </c>
      <c r="AU46" s="50"/>
      <c r="AV46" s="54">
        <f t="shared" ref="AV46:AV48" si="93">AT46+AU46</f>
        <v>0</v>
      </c>
      <c r="AW46" s="51"/>
      <c r="AX46" s="54">
        <f t="shared" ref="AX46:AX48" si="94">AV46+AW46</f>
        <v>0</v>
      </c>
      <c r="AY46" s="31" t="s">
        <v>167</v>
      </c>
      <c r="AZ46" s="18" t="s">
        <v>28</v>
      </c>
      <c r="BA46" s="5"/>
    </row>
    <row r="47" spans="1:54" s="3" customFormat="1" hidden="1" x14ac:dyDescent="0.35">
      <c r="A47" s="1"/>
      <c r="B47" s="66" t="s">
        <v>11</v>
      </c>
      <c r="C47" s="59"/>
      <c r="D47" s="50">
        <v>0</v>
      </c>
      <c r="E47" s="50"/>
      <c r="F47" s="50">
        <f t="shared" si="1"/>
        <v>0</v>
      </c>
      <c r="G47" s="50"/>
      <c r="H47" s="53">
        <f t="shared" si="76"/>
        <v>0</v>
      </c>
      <c r="I47" s="50"/>
      <c r="J47" s="53">
        <f t="shared" si="77"/>
        <v>0</v>
      </c>
      <c r="K47" s="50"/>
      <c r="L47" s="50">
        <f t="shared" si="78"/>
        <v>0</v>
      </c>
      <c r="M47" s="50"/>
      <c r="N47" s="50">
        <f t="shared" si="79"/>
        <v>0</v>
      </c>
      <c r="O47" s="50"/>
      <c r="P47" s="50">
        <f t="shared" si="80"/>
        <v>0</v>
      </c>
      <c r="Q47" s="50"/>
      <c r="R47" s="50">
        <f t="shared" si="81"/>
        <v>0</v>
      </c>
      <c r="S47" s="51"/>
      <c r="T47" s="50">
        <f t="shared" si="82"/>
        <v>0</v>
      </c>
      <c r="U47" s="50">
        <v>0</v>
      </c>
      <c r="V47" s="50"/>
      <c r="W47" s="50">
        <f t="shared" si="4"/>
        <v>0</v>
      </c>
      <c r="X47" s="50">
        <v>106772.6</v>
      </c>
      <c r="Y47" s="53">
        <f t="shared" si="83"/>
        <v>106772.6</v>
      </c>
      <c r="Z47" s="50"/>
      <c r="AA47" s="53">
        <f t="shared" si="84"/>
        <v>106772.6</v>
      </c>
      <c r="AB47" s="50"/>
      <c r="AC47" s="50">
        <f t="shared" si="85"/>
        <v>106772.6</v>
      </c>
      <c r="AD47" s="50">
        <v>-106772.6</v>
      </c>
      <c r="AE47" s="50">
        <f t="shared" si="86"/>
        <v>0</v>
      </c>
      <c r="AF47" s="50"/>
      <c r="AG47" s="50">
        <f t="shared" si="87"/>
        <v>0</v>
      </c>
      <c r="AH47" s="51"/>
      <c r="AI47" s="50">
        <f t="shared" si="88"/>
        <v>0</v>
      </c>
      <c r="AJ47" s="50">
        <v>234905.2</v>
      </c>
      <c r="AK47" s="50"/>
      <c r="AL47" s="52">
        <f t="shared" si="7"/>
        <v>234905.2</v>
      </c>
      <c r="AM47" s="50"/>
      <c r="AN47" s="54">
        <f t="shared" si="89"/>
        <v>234905.2</v>
      </c>
      <c r="AO47" s="50"/>
      <c r="AP47" s="54">
        <f t="shared" si="90"/>
        <v>234905.2</v>
      </c>
      <c r="AQ47" s="50"/>
      <c r="AR47" s="52">
        <f t="shared" si="91"/>
        <v>234905.2</v>
      </c>
      <c r="AS47" s="50">
        <v>-234905.2</v>
      </c>
      <c r="AT47" s="52">
        <f t="shared" si="92"/>
        <v>0</v>
      </c>
      <c r="AU47" s="50"/>
      <c r="AV47" s="52">
        <f t="shared" si="93"/>
        <v>0</v>
      </c>
      <c r="AW47" s="51"/>
      <c r="AX47" s="52">
        <f t="shared" si="94"/>
        <v>0</v>
      </c>
      <c r="AY47" s="31" t="s">
        <v>171</v>
      </c>
      <c r="AZ47" s="18" t="s">
        <v>28</v>
      </c>
      <c r="BA47" s="5"/>
      <c r="BB47" s="32"/>
    </row>
    <row r="48" spans="1:54" ht="54" x14ac:dyDescent="0.35">
      <c r="A48" s="36" t="s">
        <v>138</v>
      </c>
      <c r="B48" s="88" t="s">
        <v>252</v>
      </c>
      <c r="C48" s="87" t="s">
        <v>31</v>
      </c>
      <c r="D48" s="50"/>
      <c r="E48" s="50"/>
      <c r="F48" s="50"/>
      <c r="G48" s="50"/>
      <c r="H48" s="53"/>
      <c r="I48" s="50"/>
      <c r="J48" s="53"/>
      <c r="K48" s="50"/>
      <c r="L48" s="50"/>
      <c r="M48" s="50"/>
      <c r="N48" s="50">
        <f t="shared" si="79"/>
        <v>0</v>
      </c>
      <c r="O48" s="50">
        <f>O51+O50+O52</f>
        <v>81307.5</v>
      </c>
      <c r="P48" s="50">
        <f t="shared" si="80"/>
        <v>81307.5</v>
      </c>
      <c r="Q48" s="50">
        <f>Q51+Q50+Q52</f>
        <v>0</v>
      </c>
      <c r="R48" s="50">
        <f t="shared" si="81"/>
        <v>81307.5</v>
      </c>
      <c r="S48" s="51">
        <f>S51+S50+S52</f>
        <v>0</v>
      </c>
      <c r="T48" s="53">
        <f t="shared" si="82"/>
        <v>81307.5</v>
      </c>
      <c r="U48" s="50"/>
      <c r="V48" s="50"/>
      <c r="W48" s="50"/>
      <c r="X48" s="50"/>
      <c r="Y48" s="53"/>
      <c r="Z48" s="50"/>
      <c r="AA48" s="53"/>
      <c r="AB48" s="50"/>
      <c r="AC48" s="50"/>
      <c r="AD48" s="50">
        <f>AD50+AD51</f>
        <v>232883.20000000001</v>
      </c>
      <c r="AE48" s="50">
        <f t="shared" si="86"/>
        <v>232883.20000000001</v>
      </c>
      <c r="AF48" s="50">
        <f>AF51+AF50+AF52</f>
        <v>526931.19999999995</v>
      </c>
      <c r="AG48" s="50">
        <f t="shared" si="87"/>
        <v>759814.39999999991</v>
      </c>
      <c r="AH48" s="51">
        <f>AH51+AH50+AH52</f>
        <v>0</v>
      </c>
      <c r="AI48" s="53">
        <f t="shared" si="88"/>
        <v>759814.39999999991</v>
      </c>
      <c r="AJ48" s="50"/>
      <c r="AK48" s="50"/>
      <c r="AL48" s="52"/>
      <c r="AM48" s="50"/>
      <c r="AN48" s="54"/>
      <c r="AO48" s="50"/>
      <c r="AP48" s="54"/>
      <c r="AQ48" s="50"/>
      <c r="AR48" s="52"/>
      <c r="AS48" s="50">
        <f>AS50+AS51</f>
        <v>576234.69999999995</v>
      </c>
      <c r="AT48" s="52">
        <f t="shared" si="92"/>
        <v>576234.69999999995</v>
      </c>
      <c r="AU48" s="50">
        <f>AU51+AU50+AU52</f>
        <v>43694.3</v>
      </c>
      <c r="AV48" s="52">
        <f t="shared" si="93"/>
        <v>619929</v>
      </c>
      <c r="AW48" s="51">
        <f>AW51+AW50+AW52</f>
        <v>0</v>
      </c>
      <c r="AX48" s="54">
        <f t="shared" si="94"/>
        <v>619929</v>
      </c>
      <c r="AY48" s="31"/>
      <c r="BA48" s="5"/>
    </row>
    <row r="49" spans="1:54" x14ac:dyDescent="0.35">
      <c r="A49" s="36"/>
      <c r="B49" s="88" t="s">
        <v>120</v>
      </c>
      <c r="C49" s="87"/>
      <c r="D49" s="50"/>
      <c r="E49" s="50"/>
      <c r="F49" s="50"/>
      <c r="G49" s="50"/>
      <c r="H49" s="53"/>
      <c r="I49" s="50"/>
      <c r="J49" s="53"/>
      <c r="K49" s="50"/>
      <c r="L49" s="50"/>
      <c r="M49" s="50"/>
      <c r="N49" s="50"/>
      <c r="O49" s="50"/>
      <c r="P49" s="50"/>
      <c r="Q49" s="50"/>
      <c r="R49" s="50"/>
      <c r="S49" s="51"/>
      <c r="T49" s="53"/>
      <c r="U49" s="50"/>
      <c r="V49" s="50"/>
      <c r="W49" s="50"/>
      <c r="X49" s="50"/>
      <c r="Y49" s="53"/>
      <c r="Z49" s="50"/>
      <c r="AA49" s="53"/>
      <c r="AB49" s="50"/>
      <c r="AC49" s="50"/>
      <c r="AD49" s="50"/>
      <c r="AE49" s="50"/>
      <c r="AF49" s="50"/>
      <c r="AG49" s="50"/>
      <c r="AH49" s="51"/>
      <c r="AI49" s="53"/>
      <c r="AJ49" s="50"/>
      <c r="AK49" s="50"/>
      <c r="AL49" s="52"/>
      <c r="AM49" s="50"/>
      <c r="AN49" s="54"/>
      <c r="AO49" s="50"/>
      <c r="AP49" s="54"/>
      <c r="AQ49" s="50"/>
      <c r="AR49" s="52"/>
      <c r="AS49" s="50"/>
      <c r="AT49" s="52"/>
      <c r="AU49" s="50"/>
      <c r="AV49" s="52"/>
      <c r="AW49" s="51"/>
      <c r="AX49" s="54"/>
      <c r="AY49" s="31"/>
      <c r="BA49" s="5"/>
    </row>
    <row r="50" spans="1:54" s="3" customFormat="1" hidden="1" x14ac:dyDescent="0.35">
      <c r="A50" s="71"/>
      <c r="B50" s="37" t="s">
        <v>6</v>
      </c>
      <c r="C50" s="70"/>
      <c r="D50" s="50"/>
      <c r="E50" s="50"/>
      <c r="F50" s="50"/>
      <c r="G50" s="50"/>
      <c r="H50" s="53"/>
      <c r="I50" s="50"/>
      <c r="J50" s="53"/>
      <c r="K50" s="50"/>
      <c r="L50" s="50"/>
      <c r="M50" s="50"/>
      <c r="N50" s="50">
        <f t="shared" si="79"/>
        <v>0</v>
      </c>
      <c r="O50" s="50"/>
      <c r="P50" s="50">
        <f t="shared" ref="P50:P60" si="95">N50+O50</f>
        <v>0</v>
      </c>
      <c r="Q50" s="50"/>
      <c r="R50" s="50">
        <f t="shared" ref="R50:R60" si="96">P50+Q50</f>
        <v>0</v>
      </c>
      <c r="S50" s="51"/>
      <c r="T50" s="50">
        <f t="shared" ref="T50:T60" si="97">R50+S50</f>
        <v>0</v>
      </c>
      <c r="U50" s="50"/>
      <c r="V50" s="50"/>
      <c r="W50" s="50"/>
      <c r="X50" s="50"/>
      <c r="Y50" s="53"/>
      <c r="Z50" s="50"/>
      <c r="AA50" s="53"/>
      <c r="AB50" s="50"/>
      <c r="AC50" s="50"/>
      <c r="AD50" s="50">
        <v>126110.6</v>
      </c>
      <c r="AE50" s="50">
        <f t="shared" si="86"/>
        <v>126110.6</v>
      </c>
      <c r="AF50" s="50"/>
      <c r="AG50" s="50">
        <f t="shared" ref="AG50:AG60" si="98">AE50+AF50</f>
        <v>126110.6</v>
      </c>
      <c r="AH50" s="51"/>
      <c r="AI50" s="50">
        <f t="shared" ref="AI50:AI60" si="99">AG50+AH50</f>
        <v>126110.6</v>
      </c>
      <c r="AJ50" s="50"/>
      <c r="AK50" s="50"/>
      <c r="AL50" s="52"/>
      <c r="AM50" s="50"/>
      <c r="AN50" s="54"/>
      <c r="AO50" s="50"/>
      <c r="AP50" s="54"/>
      <c r="AQ50" s="50"/>
      <c r="AR50" s="52"/>
      <c r="AS50" s="50">
        <v>341329.5</v>
      </c>
      <c r="AT50" s="52">
        <f t="shared" si="92"/>
        <v>341329.5</v>
      </c>
      <c r="AU50" s="50">
        <v>-66581.3</v>
      </c>
      <c r="AV50" s="52">
        <f t="shared" ref="AV50:AV60" si="100">AT50+AU50</f>
        <v>274748.2</v>
      </c>
      <c r="AW50" s="51"/>
      <c r="AX50" s="52">
        <f t="shared" ref="AX50:AX60" si="101">AV50+AW50</f>
        <v>274748.2</v>
      </c>
      <c r="AY50" s="31" t="s">
        <v>253</v>
      </c>
      <c r="AZ50" s="18" t="s">
        <v>28</v>
      </c>
      <c r="BA50" s="5"/>
      <c r="BB50" s="32"/>
    </row>
    <row r="51" spans="1:54" x14ac:dyDescent="0.35">
      <c r="A51" s="36"/>
      <c r="B51" s="88" t="s">
        <v>11</v>
      </c>
      <c r="C51" s="87"/>
      <c r="D51" s="50"/>
      <c r="E51" s="50"/>
      <c r="F51" s="50"/>
      <c r="G51" s="50"/>
      <c r="H51" s="53"/>
      <c r="I51" s="50"/>
      <c r="J51" s="53"/>
      <c r="K51" s="50"/>
      <c r="L51" s="50"/>
      <c r="M51" s="50"/>
      <c r="N51" s="50">
        <f t="shared" si="79"/>
        <v>0</v>
      </c>
      <c r="O51" s="50">
        <v>4065.4</v>
      </c>
      <c r="P51" s="50">
        <f t="shared" si="95"/>
        <v>4065.4</v>
      </c>
      <c r="Q51" s="50"/>
      <c r="R51" s="50">
        <f t="shared" si="96"/>
        <v>4065.4</v>
      </c>
      <c r="S51" s="51"/>
      <c r="T51" s="53">
        <f t="shared" si="97"/>
        <v>4065.4</v>
      </c>
      <c r="U51" s="50"/>
      <c r="V51" s="50"/>
      <c r="W51" s="50"/>
      <c r="X51" s="50"/>
      <c r="Y51" s="53"/>
      <c r="Z51" s="50"/>
      <c r="AA51" s="53"/>
      <c r="AB51" s="50"/>
      <c r="AC51" s="50"/>
      <c r="AD51" s="50">
        <v>106772.6</v>
      </c>
      <c r="AE51" s="50">
        <f t="shared" si="86"/>
        <v>106772.6</v>
      </c>
      <c r="AF51" s="50">
        <v>26346.6</v>
      </c>
      <c r="AG51" s="50">
        <f t="shared" si="98"/>
        <v>133119.20000000001</v>
      </c>
      <c r="AH51" s="51"/>
      <c r="AI51" s="53">
        <f t="shared" si="99"/>
        <v>133119.20000000001</v>
      </c>
      <c r="AJ51" s="50"/>
      <c r="AK51" s="50"/>
      <c r="AL51" s="52"/>
      <c r="AM51" s="50"/>
      <c r="AN51" s="54"/>
      <c r="AO51" s="50"/>
      <c r="AP51" s="54"/>
      <c r="AQ51" s="50"/>
      <c r="AR51" s="52"/>
      <c r="AS51" s="50">
        <v>234905.2</v>
      </c>
      <c r="AT51" s="52">
        <f t="shared" si="92"/>
        <v>234905.2</v>
      </c>
      <c r="AU51" s="50">
        <v>110275.6</v>
      </c>
      <c r="AV51" s="52">
        <f t="shared" si="100"/>
        <v>345180.80000000005</v>
      </c>
      <c r="AW51" s="51"/>
      <c r="AX51" s="54">
        <f t="shared" si="101"/>
        <v>345180.80000000005</v>
      </c>
      <c r="AY51" s="31" t="s">
        <v>261</v>
      </c>
      <c r="BA51" s="5"/>
    </row>
    <row r="52" spans="1:54" x14ac:dyDescent="0.35">
      <c r="A52" s="36"/>
      <c r="B52" s="88" t="s">
        <v>21</v>
      </c>
      <c r="C52" s="87"/>
      <c r="D52" s="50"/>
      <c r="E52" s="50"/>
      <c r="F52" s="50"/>
      <c r="G52" s="50"/>
      <c r="H52" s="53"/>
      <c r="I52" s="50"/>
      <c r="J52" s="53"/>
      <c r="K52" s="50"/>
      <c r="L52" s="50"/>
      <c r="M52" s="50"/>
      <c r="N52" s="50"/>
      <c r="O52" s="50">
        <v>77242.100000000006</v>
      </c>
      <c r="P52" s="50">
        <f t="shared" si="95"/>
        <v>77242.100000000006</v>
      </c>
      <c r="Q52" s="50"/>
      <c r="R52" s="50">
        <f t="shared" si="96"/>
        <v>77242.100000000006</v>
      </c>
      <c r="S52" s="51"/>
      <c r="T52" s="53">
        <f t="shared" si="97"/>
        <v>77242.100000000006</v>
      </c>
      <c r="U52" s="50"/>
      <c r="V52" s="50"/>
      <c r="W52" s="50"/>
      <c r="X52" s="50"/>
      <c r="Y52" s="53"/>
      <c r="Z52" s="50"/>
      <c r="AA52" s="53"/>
      <c r="AB52" s="50"/>
      <c r="AC52" s="50"/>
      <c r="AD52" s="50"/>
      <c r="AE52" s="50"/>
      <c r="AF52" s="50">
        <v>500584.6</v>
      </c>
      <c r="AG52" s="50">
        <f t="shared" si="98"/>
        <v>500584.6</v>
      </c>
      <c r="AH52" s="51"/>
      <c r="AI52" s="53">
        <f t="shared" si="99"/>
        <v>500584.6</v>
      </c>
      <c r="AJ52" s="50"/>
      <c r="AK52" s="50"/>
      <c r="AL52" s="52"/>
      <c r="AM52" s="50"/>
      <c r="AN52" s="54"/>
      <c r="AO52" s="50"/>
      <c r="AP52" s="54"/>
      <c r="AQ52" s="50"/>
      <c r="AR52" s="52"/>
      <c r="AS52" s="50"/>
      <c r="AT52" s="52"/>
      <c r="AU52" s="50"/>
      <c r="AV52" s="52">
        <f t="shared" si="100"/>
        <v>0</v>
      </c>
      <c r="AW52" s="51"/>
      <c r="AX52" s="54">
        <f t="shared" si="101"/>
        <v>0</v>
      </c>
      <c r="AY52" s="31" t="s">
        <v>172</v>
      </c>
      <c r="BA52" s="5"/>
    </row>
    <row r="53" spans="1:54" ht="54" x14ac:dyDescent="0.35">
      <c r="A53" s="125" t="s">
        <v>139</v>
      </c>
      <c r="B53" s="122" t="s">
        <v>126</v>
      </c>
      <c r="C53" s="89" t="s">
        <v>31</v>
      </c>
      <c r="D53" s="50">
        <v>37249.1</v>
      </c>
      <c r="E53" s="50"/>
      <c r="F53" s="50">
        <f t="shared" si="1"/>
        <v>37249.1</v>
      </c>
      <c r="G53" s="50"/>
      <c r="H53" s="53">
        <f t="shared" si="76"/>
        <v>37249.1</v>
      </c>
      <c r="I53" s="50"/>
      <c r="J53" s="53">
        <f t="shared" si="77"/>
        <v>37249.1</v>
      </c>
      <c r="K53" s="50"/>
      <c r="L53" s="50">
        <f t="shared" si="78"/>
        <v>37249.1</v>
      </c>
      <c r="M53" s="50"/>
      <c r="N53" s="50">
        <f t="shared" si="79"/>
        <v>37249.1</v>
      </c>
      <c r="O53" s="50"/>
      <c r="P53" s="50">
        <f t="shared" si="95"/>
        <v>37249.1</v>
      </c>
      <c r="Q53" s="50"/>
      <c r="R53" s="50">
        <f t="shared" si="96"/>
        <v>37249.1</v>
      </c>
      <c r="S53" s="51"/>
      <c r="T53" s="53">
        <f t="shared" si="97"/>
        <v>37249.1</v>
      </c>
      <c r="U53" s="50">
        <v>157804</v>
      </c>
      <c r="V53" s="50"/>
      <c r="W53" s="50">
        <f t="shared" si="4"/>
        <v>157804</v>
      </c>
      <c r="X53" s="50"/>
      <c r="Y53" s="53">
        <f t="shared" si="83"/>
        <v>157804</v>
      </c>
      <c r="Z53" s="50"/>
      <c r="AA53" s="53">
        <f t="shared" si="84"/>
        <v>157804</v>
      </c>
      <c r="AB53" s="50"/>
      <c r="AC53" s="50">
        <f t="shared" si="85"/>
        <v>157804</v>
      </c>
      <c r="AD53" s="50"/>
      <c r="AE53" s="50">
        <f t="shared" si="86"/>
        <v>157804</v>
      </c>
      <c r="AF53" s="50"/>
      <c r="AG53" s="50">
        <f t="shared" si="98"/>
        <v>157804</v>
      </c>
      <c r="AH53" s="51"/>
      <c r="AI53" s="53">
        <f t="shared" si="99"/>
        <v>157804</v>
      </c>
      <c r="AJ53" s="50">
        <v>0</v>
      </c>
      <c r="AK53" s="50"/>
      <c r="AL53" s="52">
        <f t="shared" si="7"/>
        <v>0</v>
      </c>
      <c r="AM53" s="50"/>
      <c r="AN53" s="54">
        <f t="shared" si="89"/>
        <v>0</v>
      </c>
      <c r="AO53" s="50"/>
      <c r="AP53" s="54">
        <f t="shared" si="90"/>
        <v>0</v>
      </c>
      <c r="AQ53" s="50"/>
      <c r="AR53" s="52">
        <f t="shared" si="91"/>
        <v>0</v>
      </c>
      <c r="AS53" s="50"/>
      <c r="AT53" s="52">
        <f t="shared" si="92"/>
        <v>0</v>
      </c>
      <c r="AU53" s="50"/>
      <c r="AV53" s="52">
        <f t="shared" si="100"/>
        <v>0</v>
      </c>
      <c r="AW53" s="51"/>
      <c r="AX53" s="54">
        <f t="shared" si="101"/>
        <v>0</v>
      </c>
      <c r="AY53" s="31" t="s">
        <v>168</v>
      </c>
      <c r="BA53" s="5"/>
    </row>
    <row r="54" spans="1:54" ht="47.25" customHeight="1" x14ac:dyDescent="0.35">
      <c r="A54" s="126"/>
      <c r="B54" s="123"/>
      <c r="C54" s="89" t="s">
        <v>127</v>
      </c>
      <c r="D54" s="50">
        <v>0</v>
      </c>
      <c r="E54" s="50"/>
      <c r="F54" s="50">
        <f t="shared" si="1"/>
        <v>0</v>
      </c>
      <c r="G54" s="50"/>
      <c r="H54" s="53">
        <f t="shared" si="76"/>
        <v>0</v>
      </c>
      <c r="I54" s="50"/>
      <c r="J54" s="53">
        <f t="shared" si="77"/>
        <v>0</v>
      </c>
      <c r="K54" s="50"/>
      <c r="L54" s="50">
        <f t="shared" si="78"/>
        <v>0</v>
      </c>
      <c r="M54" s="50"/>
      <c r="N54" s="50">
        <f t="shared" si="79"/>
        <v>0</v>
      </c>
      <c r="O54" s="50"/>
      <c r="P54" s="50">
        <f t="shared" si="95"/>
        <v>0</v>
      </c>
      <c r="Q54" s="50"/>
      <c r="R54" s="50">
        <f t="shared" si="96"/>
        <v>0</v>
      </c>
      <c r="S54" s="51"/>
      <c r="T54" s="53">
        <f t="shared" si="97"/>
        <v>0</v>
      </c>
      <c r="U54" s="50">
        <v>1534.9</v>
      </c>
      <c r="V54" s="50"/>
      <c r="W54" s="50">
        <f t="shared" si="4"/>
        <v>1534.9</v>
      </c>
      <c r="X54" s="50"/>
      <c r="Y54" s="53">
        <f t="shared" si="83"/>
        <v>1534.9</v>
      </c>
      <c r="Z54" s="50"/>
      <c r="AA54" s="53">
        <f t="shared" si="84"/>
        <v>1534.9</v>
      </c>
      <c r="AB54" s="50"/>
      <c r="AC54" s="50">
        <f t="shared" si="85"/>
        <v>1534.9</v>
      </c>
      <c r="AD54" s="50"/>
      <c r="AE54" s="50">
        <f t="shared" si="86"/>
        <v>1534.9</v>
      </c>
      <c r="AF54" s="50"/>
      <c r="AG54" s="50">
        <f t="shared" si="98"/>
        <v>1534.9</v>
      </c>
      <c r="AH54" s="51"/>
      <c r="AI54" s="53">
        <f t="shared" si="99"/>
        <v>1534.9</v>
      </c>
      <c r="AJ54" s="50">
        <v>0</v>
      </c>
      <c r="AK54" s="50"/>
      <c r="AL54" s="52">
        <f t="shared" si="7"/>
        <v>0</v>
      </c>
      <c r="AM54" s="50"/>
      <c r="AN54" s="54">
        <f t="shared" si="89"/>
        <v>0</v>
      </c>
      <c r="AO54" s="50"/>
      <c r="AP54" s="54">
        <f t="shared" si="90"/>
        <v>0</v>
      </c>
      <c r="AQ54" s="50"/>
      <c r="AR54" s="52">
        <f t="shared" si="91"/>
        <v>0</v>
      </c>
      <c r="AS54" s="50"/>
      <c r="AT54" s="52">
        <f t="shared" si="92"/>
        <v>0</v>
      </c>
      <c r="AU54" s="50"/>
      <c r="AV54" s="52">
        <f t="shared" si="100"/>
        <v>0</v>
      </c>
      <c r="AW54" s="51"/>
      <c r="AX54" s="54">
        <f t="shared" si="101"/>
        <v>0</v>
      </c>
      <c r="AY54" s="31" t="s">
        <v>168</v>
      </c>
      <c r="BA54" s="5"/>
    </row>
    <row r="55" spans="1:54" ht="54" x14ac:dyDescent="0.35">
      <c r="A55" s="125" t="s">
        <v>140</v>
      </c>
      <c r="B55" s="122" t="s">
        <v>128</v>
      </c>
      <c r="C55" s="87" t="s">
        <v>31</v>
      </c>
      <c r="D55" s="50">
        <v>41326.5</v>
      </c>
      <c r="E55" s="50"/>
      <c r="F55" s="50">
        <f t="shared" si="1"/>
        <v>41326.5</v>
      </c>
      <c r="G55" s="50"/>
      <c r="H55" s="53">
        <f t="shared" si="76"/>
        <v>41326.5</v>
      </c>
      <c r="I55" s="50"/>
      <c r="J55" s="53">
        <f t="shared" si="77"/>
        <v>41326.5</v>
      </c>
      <c r="K55" s="50"/>
      <c r="L55" s="50">
        <f t="shared" si="78"/>
        <v>41326.5</v>
      </c>
      <c r="M55" s="50"/>
      <c r="N55" s="50">
        <f t="shared" si="79"/>
        <v>41326.5</v>
      </c>
      <c r="O55" s="50"/>
      <c r="P55" s="50">
        <f t="shared" si="95"/>
        <v>41326.5</v>
      </c>
      <c r="Q55" s="50"/>
      <c r="R55" s="50">
        <f t="shared" si="96"/>
        <v>41326.5</v>
      </c>
      <c r="S55" s="51"/>
      <c r="T55" s="53">
        <f t="shared" si="97"/>
        <v>41326.5</v>
      </c>
      <c r="U55" s="50">
        <v>122993.8</v>
      </c>
      <c r="V55" s="50"/>
      <c r="W55" s="50">
        <f t="shared" si="4"/>
        <v>122993.8</v>
      </c>
      <c r="X55" s="50"/>
      <c r="Y55" s="53">
        <f t="shared" si="83"/>
        <v>122993.8</v>
      </c>
      <c r="Z55" s="50"/>
      <c r="AA55" s="53">
        <f t="shared" si="84"/>
        <v>122993.8</v>
      </c>
      <c r="AB55" s="50"/>
      <c r="AC55" s="50">
        <f t="shared" si="85"/>
        <v>122993.8</v>
      </c>
      <c r="AD55" s="50"/>
      <c r="AE55" s="50">
        <f t="shared" si="86"/>
        <v>122993.8</v>
      </c>
      <c r="AF55" s="50"/>
      <c r="AG55" s="50">
        <f t="shared" si="98"/>
        <v>122993.8</v>
      </c>
      <c r="AH55" s="51"/>
      <c r="AI55" s="53">
        <f t="shared" si="99"/>
        <v>122993.8</v>
      </c>
      <c r="AJ55" s="50">
        <v>0</v>
      </c>
      <c r="AK55" s="50"/>
      <c r="AL55" s="52">
        <f t="shared" si="7"/>
        <v>0</v>
      </c>
      <c r="AM55" s="50"/>
      <c r="AN55" s="54">
        <f t="shared" si="89"/>
        <v>0</v>
      </c>
      <c r="AO55" s="50"/>
      <c r="AP55" s="54">
        <f t="shared" si="90"/>
        <v>0</v>
      </c>
      <c r="AQ55" s="50"/>
      <c r="AR55" s="52">
        <f t="shared" si="91"/>
        <v>0</v>
      </c>
      <c r="AS55" s="50"/>
      <c r="AT55" s="52">
        <f t="shared" si="92"/>
        <v>0</v>
      </c>
      <c r="AU55" s="50"/>
      <c r="AV55" s="52">
        <f t="shared" si="100"/>
        <v>0</v>
      </c>
      <c r="AW55" s="51"/>
      <c r="AX55" s="54">
        <f t="shared" si="101"/>
        <v>0</v>
      </c>
      <c r="AY55" s="31" t="s">
        <v>169</v>
      </c>
      <c r="BA55" s="5"/>
    </row>
    <row r="56" spans="1:54" ht="36" x14ac:dyDescent="0.35">
      <c r="A56" s="126"/>
      <c r="B56" s="123"/>
      <c r="C56" s="87" t="s">
        <v>127</v>
      </c>
      <c r="D56" s="50">
        <v>0</v>
      </c>
      <c r="E56" s="50"/>
      <c r="F56" s="50">
        <f t="shared" si="1"/>
        <v>0</v>
      </c>
      <c r="G56" s="50"/>
      <c r="H56" s="53">
        <f t="shared" si="76"/>
        <v>0</v>
      </c>
      <c r="I56" s="50"/>
      <c r="J56" s="53">
        <f t="shared" si="77"/>
        <v>0</v>
      </c>
      <c r="K56" s="50"/>
      <c r="L56" s="50">
        <f t="shared" si="78"/>
        <v>0</v>
      </c>
      <c r="M56" s="50"/>
      <c r="N56" s="50">
        <f t="shared" si="79"/>
        <v>0</v>
      </c>
      <c r="O56" s="50"/>
      <c r="P56" s="50">
        <f t="shared" si="95"/>
        <v>0</v>
      </c>
      <c r="Q56" s="50"/>
      <c r="R56" s="50">
        <f t="shared" si="96"/>
        <v>0</v>
      </c>
      <c r="S56" s="51"/>
      <c r="T56" s="53">
        <f t="shared" si="97"/>
        <v>0</v>
      </c>
      <c r="U56" s="50">
        <v>377.3</v>
      </c>
      <c r="V56" s="50"/>
      <c r="W56" s="50">
        <f t="shared" si="4"/>
        <v>377.3</v>
      </c>
      <c r="X56" s="50"/>
      <c r="Y56" s="53">
        <f t="shared" si="83"/>
        <v>377.3</v>
      </c>
      <c r="Z56" s="50"/>
      <c r="AA56" s="53">
        <f t="shared" si="84"/>
        <v>377.3</v>
      </c>
      <c r="AB56" s="50"/>
      <c r="AC56" s="50">
        <f t="shared" si="85"/>
        <v>377.3</v>
      </c>
      <c r="AD56" s="50"/>
      <c r="AE56" s="50">
        <f t="shared" si="86"/>
        <v>377.3</v>
      </c>
      <c r="AF56" s="50"/>
      <c r="AG56" s="50">
        <f t="shared" si="98"/>
        <v>377.3</v>
      </c>
      <c r="AH56" s="51"/>
      <c r="AI56" s="53">
        <f t="shared" si="99"/>
        <v>377.3</v>
      </c>
      <c r="AJ56" s="50">
        <v>0</v>
      </c>
      <c r="AK56" s="50"/>
      <c r="AL56" s="52">
        <f t="shared" si="7"/>
        <v>0</v>
      </c>
      <c r="AM56" s="50"/>
      <c r="AN56" s="54">
        <f t="shared" si="89"/>
        <v>0</v>
      </c>
      <c r="AO56" s="50"/>
      <c r="AP56" s="54">
        <f t="shared" si="90"/>
        <v>0</v>
      </c>
      <c r="AQ56" s="50"/>
      <c r="AR56" s="52">
        <f t="shared" si="91"/>
        <v>0</v>
      </c>
      <c r="AS56" s="50"/>
      <c r="AT56" s="52">
        <f t="shared" si="92"/>
        <v>0</v>
      </c>
      <c r="AU56" s="50"/>
      <c r="AV56" s="52">
        <f t="shared" si="100"/>
        <v>0</v>
      </c>
      <c r="AW56" s="51"/>
      <c r="AX56" s="54">
        <f t="shared" si="101"/>
        <v>0</v>
      </c>
      <c r="AY56" s="31" t="s">
        <v>169</v>
      </c>
      <c r="BA56" s="5"/>
    </row>
    <row r="57" spans="1:54" ht="54" x14ac:dyDescent="0.35">
      <c r="A57" s="125" t="s">
        <v>141</v>
      </c>
      <c r="B57" s="122" t="s">
        <v>129</v>
      </c>
      <c r="C57" s="87" t="s">
        <v>31</v>
      </c>
      <c r="D57" s="50">
        <v>0</v>
      </c>
      <c r="E57" s="50"/>
      <c r="F57" s="50">
        <f t="shared" si="1"/>
        <v>0</v>
      </c>
      <c r="G57" s="50"/>
      <c r="H57" s="53">
        <f t="shared" si="76"/>
        <v>0</v>
      </c>
      <c r="I57" s="50"/>
      <c r="J57" s="53">
        <f t="shared" si="77"/>
        <v>0</v>
      </c>
      <c r="K57" s="50"/>
      <c r="L57" s="50">
        <f t="shared" si="78"/>
        <v>0</v>
      </c>
      <c r="M57" s="50"/>
      <c r="N57" s="50">
        <f t="shared" si="79"/>
        <v>0</v>
      </c>
      <c r="O57" s="50"/>
      <c r="P57" s="50">
        <f t="shared" si="95"/>
        <v>0</v>
      </c>
      <c r="Q57" s="50"/>
      <c r="R57" s="50">
        <f t="shared" si="96"/>
        <v>0</v>
      </c>
      <c r="S57" s="51"/>
      <c r="T57" s="53">
        <f t="shared" si="97"/>
        <v>0</v>
      </c>
      <c r="U57" s="50">
        <v>53552.5</v>
      </c>
      <c r="V57" s="50"/>
      <c r="W57" s="50">
        <f t="shared" si="4"/>
        <v>53552.5</v>
      </c>
      <c r="X57" s="50"/>
      <c r="Y57" s="53">
        <f t="shared" si="83"/>
        <v>53552.5</v>
      </c>
      <c r="Z57" s="50"/>
      <c r="AA57" s="53">
        <f t="shared" si="84"/>
        <v>53552.5</v>
      </c>
      <c r="AB57" s="50"/>
      <c r="AC57" s="50">
        <f t="shared" si="85"/>
        <v>53552.5</v>
      </c>
      <c r="AD57" s="50"/>
      <c r="AE57" s="50">
        <f t="shared" si="86"/>
        <v>53552.5</v>
      </c>
      <c r="AF57" s="50"/>
      <c r="AG57" s="50">
        <f t="shared" si="98"/>
        <v>53552.5</v>
      </c>
      <c r="AH57" s="51"/>
      <c r="AI57" s="53">
        <f t="shared" si="99"/>
        <v>53552.5</v>
      </c>
      <c r="AJ57" s="50">
        <v>51507.3</v>
      </c>
      <c r="AK57" s="50"/>
      <c r="AL57" s="52">
        <f t="shared" si="7"/>
        <v>51507.3</v>
      </c>
      <c r="AM57" s="50"/>
      <c r="AN57" s="54">
        <f t="shared" si="89"/>
        <v>51507.3</v>
      </c>
      <c r="AO57" s="50"/>
      <c r="AP57" s="54">
        <f t="shared" si="90"/>
        <v>51507.3</v>
      </c>
      <c r="AQ57" s="50"/>
      <c r="AR57" s="52">
        <f t="shared" si="91"/>
        <v>51507.3</v>
      </c>
      <c r="AS57" s="50"/>
      <c r="AT57" s="52">
        <f t="shared" si="92"/>
        <v>51507.3</v>
      </c>
      <c r="AU57" s="50"/>
      <c r="AV57" s="52">
        <f t="shared" si="100"/>
        <v>51507.3</v>
      </c>
      <c r="AW57" s="51"/>
      <c r="AX57" s="54">
        <f t="shared" si="101"/>
        <v>51507.3</v>
      </c>
      <c r="AY57" s="31" t="s">
        <v>170</v>
      </c>
      <c r="BA57" s="5"/>
    </row>
    <row r="58" spans="1:54" ht="36" x14ac:dyDescent="0.35">
      <c r="A58" s="126"/>
      <c r="B58" s="123"/>
      <c r="C58" s="87" t="s">
        <v>127</v>
      </c>
      <c r="D58" s="50">
        <v>0</v>
      </c>
      <c r="E58" s="50"/>
      <c r="F58" s="50">
        <f t="shared" si="1"/>
        <v>0</v>
      </c>
      <c r="G58" s="50"/>
      <c r="H58" s="53">
        <f t="shared" si="76"/>
        <v>0</v>
      </c>
      <c r="I58" s="50"/>
      <c r="J58" s="53">
        <f t="shared" si="77"/>
        <v>0</v>
      </c>
      <c r="K58" s="50"/>
      <c r="L58" s="50">
        <f t="shared" si="78"/>
        <v>0</v>
      </c>
      <c r="M58" s="50"/>
      <c r="N58" s="50">
        <f t="shared" si="79"/>
        <v>0</v>
      </c>
      <c r="O58" s="50"/>
      <c r="P58" s="50">
        <f t="shared" si="95"/>
        <v>0</v>
      </c>
      <c r="Q58" s="50"/>
      <c r="R58" s="50">
        <f t="shared" si="96"/>
        <v>0</v>
      </c>
      <c r="S58" s="51"/>
      <c r="T58" s="53">
        <f t="shared" si="97"/>
        <v>0</v>
      </c>
      <c r="U58" s="50">
        <v>0</v>
      </c>
      <c r="V58" s="50"/>
      <c r="W58" s="50">
        <f t="shared" si="4"/>
        <v>0</v>
      </c>
      <c r="X58" s="50"/>
      <c r="Y58" s="53">
        <f t="shared" si="83"/>
        <v>0</v>
      </c>
      <c r="Z58" s="50"/>
      <c r="AA58" s="53">
        <f t="shared" si="84"/>
        <v>0</v>
      </c>
      <c r="AB58" s="50"/>
      <c r="AC58" s="50">
        <f t="shared" si="85"/>
        <v>0</v>
      </c>
      <c r="AD58" s="50"/>
      <c r="AE58" s="50">
        <f t="shared" si="86"/>
        <v>0</v>
      </c>
      <c r="AF58" s="50"/>
      <c r="AG58" s="50">
        <f t="shared" si="98"/>
        <v>0</v>
      </c>
      <c r="AH58" s="51"/>
      <c r="AI58" s="53">
        <f t="shared" si="99"/>
        <v>0</v>
      </c>
      <c r="AJ58" s="50">
        <v>1410.5</v>
      </c>
      <c r="AK58" s="50"/>
      <c r="AL58" s="52">
        <f t="shared" si="7"/>
        <v>1410.5</v>
      </c>
      <c r="AM58" s="50"/>
      <c r="AN58" s="54">
        <f t="shared" si="89"/>
        <v>1410.5</v>
      </c>
      <c r="AO58" s="50"/>
      <c r="AP58" s="54">
        <f t="shared" si="90"/>
        <v>1410.5</v>
      </c>
      <c r="AQ58" s="50"/>
      <c r="AR58" s="52">
        <f t="shared" si="91"/>
        <v>1410.5</v>
      </c>
      <c r="AS58" s="50"/>
      <c r="AT58" s="52">
        <f t="shared" si="92"/>
        <v>1410.5</v>
      </c>
      <c r="AU58" s="50"/>
      <c r="AV58" s="52">
        <f t="shared" si="100"/>
        <v>1410.5</v>
      </c>
      <c r="AW58" s="51"/>
      <c r="AX58" s="54">
        <f t="shared" si="101"/>
        <v>1410.5</v>
      </c>
      <c r="AY58" s="31" t="s">
        <v>170</v>
      </c>
      <c r="BA58" s="5"/>
    </row>
    <row r="59" spans="1:54" ht="57" customHeight="1" x14ac:dyDescent="0.35">
      <c r="A59" s="33" t="s">
        <v>142</v>
      </c>
      <c r="B59" s="87" t="s">
        <v>238</v>
      </c>
      <c r="C59" s="87" t="s">
        <v>31</v>
      </c>
      <c r="D59" s="50"/>
      <c r="E59" s="50"/>
      <c r="F59" s="50"/>
      <c r="G59" s="50">
        <v>421.67099999999999</v>
      </c>
      <c r="H59" s="53">
        <f t="shared" si="76"/>
        <v>421.67099999999999</v>
      </c>
      <c r="I59" s="50"/>
      <c r="J59" s="53">
        <f t="shared" si="77"/>
        <v>421.67099999999999</v>
      </c>
      <c r="K59" s="50"/>
      <c r="L59" s="50">
        <f t="shared" si="78"/>
        <v>421.67099999999999</v>
      </c>
      <c r="M59" s="50"/>
      <c r="N59" s="50">
        <f t="shared" si="79"/>
        <v>421.67099999999999</v>
      </c>
      <c r="O59" s="50"/>
      <c r="P59" s="50">
        <f t="shared" si="95"/>
        <v>421.67099999999999</v>
      </c>
      <c r="Q59" s="50"/>
      <c r="R59" s="50">
        <f t="shared" si="96"/>
        <v>421.67099999999999</v>
      </c>
      <c r="S59" s="51"/>
      <c r="T59" s="53">
        <f t="shared" si="97"/>
        <v>421.67099999999999</v>
      </c>
      <c r="U59" s="50"/>
      <c r="V59" s="50"/>
      <c r="W59" s="50"/>
      <c r="X59" s="50"/>
      <c r="Y59" s="53">
        <f t="shared" si="83"/>
        <v>0</v>
      </c>
      <c r="Z59" s="50"/>
      <c r="AA59" s="53">
        <f t="shared" si="84"/>
        <v>0</v>
      </c>
      <c r="AB59" s="50"/>
      <c r="AC59" s="50">
        <f t="shared" si="85"/>
        <v>0</v>
      </c>
      <c r="AD59" s="50"/>
      <c r="AE59" s="50">
        <f t="shared" si="86"/>
        <v>0</v>
      </c>
      <c r="AF59" s="50"/>
      <c r="AG59" s="50">
        <f t="shared" si="98"/>
        <v>0</v>
      </c>
      <c r="AH59" s="51"/>
      <c r="AI59" s="53">
        <f t="shared" si="99"/>
        <v>0</v>
      </c>
      <c r="AJ59" s="50"/>
      <c r="AK59" s="50"/>
      <c r="AL59" s="52"/>
      <c r="AM59" s="50"/>
      <c r="AN59" s="54">
        <f t="shared" si="89"/>
        <v>0</v>
      </c>
      <c r="AO59" s="50"/>
      <c r="AP59" s="54">
        <f t="shared" si="90"/>
        <v>0</v>
      </c>
      <c r="AQ59" s="50"/>
      <c r="AR59" s="52">
        <f t="shared" si="91"/>
        <v>0</v>
      </c>
      <c r="AS59" s="50"/>
      <c r="AT59" s="52">
        <f t="shared" si="92"/>
        <v>0</v>
      </c>
      <c r="AU59" s="50"/>
      <c r="AV59" s="52">
        <f t="shared" si="100"/>
        <v>0</v>
      </c>
      <c r="AW59" s="51"/>
      <c r="AX59" s="54">
        <f t="shared" si="101"/>
        <v>0</v>
      </c>
      <c r="AY59" s="31" t="s">
        <v>239</v>
      </c>
      <c r="BA59" s="5"/>
    </row>
    <row r="60" spans="1:54" s="3" customFormat="1" ht="57" hidden="1" customHeight="1" x14ac:dyDescent="0.35">
      <c r="A60" s="1" t="s">
        <v>143</v>
      </c>
      <c r="B60" s="68" t="s">
        <v>252</v>
      </c>
      <c r="C60" s="69" t="s">
        <v>31</v>
      </c>
      <c r="D60" s="50"/>
      <c r="E60" s="50"/>
      <c r="F60" s="50"/>
      <c r="G60" s="50"/>
      <c r="H60" s="53"/>
      <c r="I60" s="50"/>
      <c r="J60" s="53"/>
      <c r="K60" s="50"/>
      <c r="L60" s="50"/>
      <c r="M60" s="50">
        <f>M62+M63</f>
        <v>0</v>
      </c>
      <c r="N60" s="50">
        <f t="shared" si="79"/>
        <v>0</v>
      </c>
      <c r="O60" s="50"/>
      <c r="P60" s="50">
        <f t="shared" si="95"/>
        <v>0</v>
      </c>
      <c r="Q60" s="50"/>
      <c r="R60" s="50">
        <f t="shared" si="96"/>
        <v>0</v>
      </c>
      <c r="S60" s="51"/>
      <c r="T60" s="50">
        <f t="shared" si="97"/>
        <v>0</v>
      </c>
      <c r="U60" s="50"/>
      <c r="V60" s="50"/>
      <c r="W60" s="50"/>
      <c r="X60" s="50"/>
      <c r="Y60" s="53"/>
      <c r="Z60" s="50"/>
      <c r="AA60" s="53"/>
      <c r="AB60" s="50"/>
      <c r="AC60" s="50"/>
      <c r="AD60" s="50">
        <f>AD62+AD63</f>
        <v>0</v>
      </c>
      <c r="AE60" s="50">
        <f t="shared" si="86"/>
        <v>0</v>
      </c>
      <c r="AF60" s="50"/>
      <c r="AG60" s="50">
        <f t="shared" si="98"/>
        <v>0</v>
      </c>
      <c r="AH60" s="51"/>
      <c r="AI60" s="50">
        <f t="shared" si="99"/>
        <v>0</v>
      </c>
      <c r="AJ60" s="50"/>
      <c r="AK60" s="50"/>
      <c r="AL60" s="52"/>
      <c r="AM60" s="50"/>
      <c r="AN60" s="54"/>
      <c r="AO60" s="50"/>
      <c r="AP60" s="54"/>
      <c r="AQ60" s="50"/>
      <c r="AR60" s="52"/>
      <c r="AS60" s="50">
        <f>AS62+AS63</f>
        <v>0</v>
      </c>
      <c r="AT60" s="52">
        <f t="shared" si="92"/>
        <v>0</v>
      </c>
      <c r="AU60" s="50"/>
      <c r="AV60" s="52">
        <f t="shared" si="100"/>
        <v>0</v>
      </c>
      <c r="AW60" s="51"/>
      <c r="AX60" s="52">
        <f t="shared" si="101"/>
        <v>0</v>
      </c>
      <c r="AY60" s="31"/>
      <c r="AZ60" s="18" t="s">
        <v>28</v>
      </c>
      <c r="BA60" s="5"/>
      <c r="BB60" s="32"/>
    </row>
    <row r="61" spans="1:54" s="3" customFormat="1" hidden="1" x14ac:dyDescent="0.35">
      <c r="A61" s="1"/>
      <c r="B61" s="68" t="s">
        <v>120</v>
      </c>
      <c r="C61" s="69"/>
      <c r="D61" s="50"/>
      <c r="E61" s="50"/>
      <c r="F61" s="50"/>
      <c r="G61" s="50"/>
      <c r="H61" s="53"/>
      <c r="I61" s="50"/>
      <c r="J61" s="53"/>
      <c r="K61" s="50"/>
      <c r="L61" s="50"/>
      <c r="M61" s="50"/>
      <c r="N61" s="50"/>
      <c r="O61" s="50"/>
      <c r="P61" s="50"/>
      <c r="Q61" s="50"/>
      <c r="R61" s="50"/>
      <c r="S61" s="51"/>
      <c r="T61" s="50"/>
      <c r="U61" s="50"/>
      <c r="V61" s="50"/>
      <c r="W61" s="50"/>
      <c r="X61" s="50"/>
      <c r="Y61" s="53"/>
      <c r="Z61" s="50"/>
      <c r="AA61" s="53"/>
      <c r="AB61" s="50"/>
      <c r="AC61" s="50"/>
      <c r="AD61" s="50"/>
      <c r="AE61" s="50"/>
      <c r="AF61" s="50"/>
      <c r="AG61" s="50"/>
      <c r="AH61" s="51"/>
      <c r="AI61" s="50"/>
      <c r="AJ61" s="50"/>
      <c r="AK61" s="50"/>
      <c r="AL61" s="52"/>
      <c r="AM61" s="50"/>
      <c r="AN61" s="54"/>
      <c r="AO61" s="50"/>
      <c r="AP61" s="54"/>
      <c r="AQ61" s="50"/>
      <c r="AR61" s="52"/>
      <c r="AS61" s="50"/>
      <c r="AT61" s="52"/>
      <c r="AU61" s="50"/>
      <c r="AV61" s="52"/>
      <c r="AW61" s="51"/>
      <c r="AX61" s="52"/>
      <c r="AY61" s="31"/>
      <c r="AZ61" s="18" t="s">
        <v>28</v>
      </c>
      <c r="BA61" s="5"/>
      <c r="BB61" s="32"/>
    </row>
    <row r="62" spans="1:54" s="3" customFormat="1" hidden="1" x14ac:dyDescent="0.35">
      <c r="A62" s="1"/>
      <c r="B62" s="37" t="s">
        <v>6</v>
      </c>
      <c r="C62" s="69"/>
      <c r="D62" s="50"/>
      <c r="E62" s="50"/>
      <c r="F62" s="50"/>
      <c r="G62" s="50"/>
      <c r="H62" s="53"/>
      <c r="I62" s="50"/>
      <c r="J62" s="53"/>
      <c r="K62" s="50"/>
      <c r="L62" s="50"/>
      <c r="M62" s="50"/>
      <c r="N62" s="50">
        <f t="shared" si="79"/>
        <v>0</v>
      </c>
      <c r="O62" s="50"/>
      <c r="P62" s="50">
        <f t="shared" ref="P62:P64" si="102">N62+O62</f>
        <v>0</v>
      </c>
      <c r="Q62" s="50"/>
      <c r="R62" s="50">
        <f t="shared" ref="R62:R64" si="103">P62+Q62</f>
        <v>0</v>
      </c>
      <c r="S62" s="51"/>
      <c r="T62" s="50">
        <f t="shared" ref="T62:T64" si="104">R62+S62</f>
        <v>0</v>
      </c>
      <c r="U62" s="50"/>
      <c r="V62" s="50"/>
      <c r="W62" s="50"/>
      <c r="X62" s="50"/>
      <c r="Y62" s="53"/>
      <c r="Z62" s="50"/>
      <c r="AA62" s="53"/>
      <c r="AB62" s="50"/>
      <c r="AC62" s="50"/>
      <c r="AD62" s="50"/>
      <c r="AE62" s="50">
        <f t="shared" si="86"/>
        <v>0</v>
      </c>
      <c r="AF62" s="50"/>
      <c r="AG62" s="50">
        <f t="shared" ref="AG62:AG64" si="105">AE62+AF62</f>
        <v>0</v>
      </c>
      <c r="AH62" s="51"/>
      <c r="AI62" s="50">
        <f t="shared" ref="AI62:AI64" si="106">AG62+AH62</f>
        <v>0</v>
      </c>
      <c r="AJ62" s="50"/>
      <c r="AK62" s="50"/>
      <c r="AL62" s="52"/>
      <c r="AM62" s="50"/>
      <c r="AN62" s="54"/>
      <c r="AO62" s="50"/>
      <c r="AP62" s="54"/>
      <c r="AQ62" s="50"/>
      <c r="AR62" s="52"/>
      <c r="AS62" s="50"/>
      <c r="AT62" s="52">
        <f t="shared" si="92"/>
        <v>0</v>
      </c>
      <c r="AU62" s="50"/>
      <c r="AV62" s="52">
        <f t="shared" ref="AV62:AV64" si="107">AT62+AU62</f>
        <v>0</v>
      </c>
      <c r="AW62" s="51"/>
      <c r="AX62" s="52">
        <f t="shared" ref="AX62:AX64" si="108">AV62+AW62</f>
        <v>0</v>
      </c>
      <c r="AY62" s="31" t="s">
        <v>253</v>
      </c>
      <c r="AZ62" s="18" t="s">
        <v>28</v>
      </c>
      <c r="BA62" s="5"/>
      <c r="BB62" s="32"/>
    </row>
    <row r="63" spans="1:54" s="3" customFormat="1" hidden="1" x14ac:dyDescent="0.35">
      <c r="A63" s="1"/>
      <c r="B63" s="68" t="s">
        <v>11</v>
      </c>
      <c r="C63" s="69"/>
      <c r="D63" s="50"/>
      <c r="E63" s="50"/>
      <c r="F63" s="50"/>
      <c r="G63" s="50"/>
      <c r="H63" s="53"/>
      <c r="I63" s="50"/>
      <c r="J63" s="53"/>
      <c r="K63" s="50"/>
      <c r="L63" s="50"/>
      <c r="M63" s="50"/>
      <c r="N63" s="50">
        <f t="shared" si="79"/>
        <v>0</v>
      </c>
      <c r="O63" s="50"/>
      <c r="P63" s="50">
        <f t="shared" si="102"/>
        <v>0</v>
      </c>
      <c r="Q63" s="50"/>
      <c r="R63" s="50">
        <f t="shared" si="103"/>
        <v>0</v>
      </c>
      <c r="S63" s="51"/>
      <c r="T63" s="50">
        <f t="shared" si="104"/>
        <v>0</v>
      </c>
      <c r="U63" s="50"/>
      <c r="V63" s="50"/>
      <c r="W63" s="50"/>
      <c r="X63" s="50"/>
      <c r="Y63" s="53"/>
      <c r="Z63" s="50"/>
      <c r="AA63" s="53"/>
      <c r="AB63" s="50"/>
      <c r="AC63" s="50"/>
      <c r="AD63" s="50"/>
      <c r="AE63" s="50">
        <f t="shared" si="86"/>
        <v>0</v>
      </c>
      <c r="AF63" s="50"/>
      <c r="AG63" s="50">
        <f t="shared" si="105"/>
        <v>0</v>
      </c>
      <c r="AH63" s="51"/>
      <c r="AI63" s="50">
        <f t="shared" si="106"/>
        <v>0</v>
      </c>
      <c r="AJ63" s="50"/>
      <c r="AK63" s="50"/>
      <c r="AL63" s="52"/>
      <c r="AM63" s="50"/>
      <c r="AN63" s="54"/>
      <c r="AO63" s="50"/>
      <c r="AP63" s="54"/>
      <c r="AQ63" s="50"/>
      <c r="AR63" s="52"/>
      <c r="AS63" s="50"/>
      <c r="AT63" s="52">
        <f t="shared" si="92"/>
        <v>0</v>
      </c>
      <c r="AU63" s="50"/>
      <c r="AV63" s="52">
        <f t="shared" si="107"/>
        <v>0</v>
      </c>
      <c r="AW63" s="51"/>
      <c r="AX63" s="52">
        <f t="shared" si="108"/>
        <v>0</v>
      </c>
      <c r="AY63" s="31" t="s">
        <v>261</v>
      </c>
      <c r="AZ63" s="18" t="s">
        <v>28</v>
      </c>
      <c r="BA63" s="5"/>
      <c r="BB63" s="32"/>
    </row>
    <row r="64" spans="1:54" x14ac:dyDescent="0.35">
      <c r="A64" s="33"/>
      <c r="B64" s="88" t="s">
        <v>19</v>
      </c>
      <c r="C64" s="89"/>
      <c r="D64" s="46">
        <f>D84+D89+D92+D95+D99+D102+D105+D70+D71+D72+D73+D78+D79+D80+D81+D82+D83</f>
        <v>3147673.3999999994</v>
      </c>
      <c r="E64" s="46">
        <f>E84+E89+E92+E95+E99+E102+E105+E70+E71+E72+E73+E78+E79+E80+E81+E82+E83</f>
        <v>111081.14199999999</v>
      </c>
      <c r="F64" s="46">
        <f t="shared" si="1"/>
        <v>3258754.5419999994</v>
      </c>
      <c r="G64" s="46">
        <f>G84+G89+G92+G95+G99+G102+G105+G70+G71+G72+G73+G78+G79+G80+G81+G82+G83+G108</f>
        <v>237544.79</v>
      </c>
      <c r="H64" s="46">
        <f t="shared" si="76"/>
        <v>3496299.3319999995</v>
      </c>
      <c r="I64" s="46">
        <f>I84+I89+I92+I95+I99+I102+I105+I70+I71+I72+I73+I78+I79+I80+I81+I82+I83+I108</f>
        <v>3013.248</v>
      </c>
      <c r="J64" s="46">
        <f t="shared" si="77"/>
        <v>3499312.5799999996</v>
      </c>
      <c r="K64" s="46">
        <f>K84+K89+K92+K95+K99+K102+K105+K70+K71+K72+K73+K78+K79+K80+K81+K82+K83+K108</f>
        <v>124060.12599999999</v>
      </c>
      <c r="L64" s="46">
        <f t="shared" si="78"/>
        <v>3623372.7059999998</v>
      </c>
      <c r="M64" s="46">
        <f>M84+M89+M92+M95+M99+M102+M105+M70+M71+M72+M73+M78+M79+M80+M81+M82+M83+M108</f>
        <v>6186.5230000000001</v>
      </c>
      <c r="N64" s="46">
        <f t="shared" si="79"/>
        <v>3629559.2289999998</v>
      </c>
      <c r="O64" s="46">
        <f>O84+O89+O92+O95+O99+O102+O105+O70+O71+O72+O73+O78+O79+O80+O81+O82+O83+O108</f>
        <v>66819.120999999999</v>
      </c>
      <c r="P64" s="46">
        <f t="shared" si="102"/>
        <v>3696378.3499999996</v>
      </c>
      <c r="Q64" s="50">
        <f>Q84+Q89+Q92+Q95+Q99+Q102+Q105+Q70+Q71+Q72+Q73+Q78+Q79+Q80+Q81+Q82+Q83+Q108</f>
        <v>6573.6139999999996</v>
      </c>
      <c r="R64" s="46">
        <f t="shared" si="103"/>
        <v>3702951.9639999997</v>
      </c>
      <c r="S64" s="46">
        <f>S84+S89+S92+S95+S99+S102+S105+S70+S71+S72+S73+S78+S79+S80+S81+S82+S83+S108</f>
        <v>31071.832999999999</v>
      </c>
      <c r="T64" s="53">
        <f t="shared" si="104"/>
        <v>3734023.7969999998</v>
      </c>
      <c r="U64" s="46">
        <f>U84+U89+U92+U95+U99+U102+U105+U70+U71+U72+U73+U78+U79+U80+U81+U82+U83</f>
        <v>1770047.7999999998</v>
      </c>
      <c r="V64" s="46">
        <f>V84+V89+V92+V95+V99+V102+V105+V70+V71+V72+V73+V78+V79+V80+V81+V82+V83</f>
        <v>-12263.9</v>
      </c>
      <c r="W64" s="46">
        <f t="shared" si="4"/>
        <v>1757783.9</v>
      </c>
      <c r="X64" s="46">
        <f>X84+X89+X92+X95+X99+X102+X105+X70+X71+X72+X73+X78+X79+X80+X81+X82+X83+X108</f>
        <v>101540.185</v>
      </c>
      <c r="Y64" s="46">
        <f t="shared" si="83"/>
        <v>1859324.085</v>
      </c>
      <c r="Z64" s="46">
        <f>Z84+Z89+Z92+Z95+Z99+Z102+Z105+Z70+Z71+Z72+Z73+Z78+Z79+Z80+Z81+Z82+Z83+Z108</f>
        <v>-71.385000000000005</v>
      </c>
      <c r="AA64" s="46">
        <f t="shared" si="84"/>
        <v>1859252.7</v>
      </c>
      <c r="AB64" s="46">
        <f>AB84+AB89+AB92+AB95+AB99+AB102+AB105+AB70+AB71+AB72+AB73+AB78+AB79+AB80+AB81+AB82+AB83+AB108</f>
        <v>-80676.462</v>
      </c>
      <c r="AC64" s="46">
        <f t="shared" si="85"/>
        <v>1778576.2379999999</v>
      </c>
      <c r="AD64" s="46">
        <f>AD84+AD89+AD92+AD95+AD99+AD102+AD105+AD70+AD71+AD72+AD73+AD78+AD79+AD80+AD81+AD82+AD83+AD108</f>
        <v>0</v>
      </c>
      <c r="AE64" s="46">
        <f t="shared" si="86"/>
        <v>1778576.2379999999</v>
      </c>
      <c r="AF64" s="50">
        <f>AF84+AF89+AF92+AF95+AF99+AF102+AF105+AF70+AF71+AF72+AF73+AF78+AF79+AF80+AF81+AF82+AF83+AF108</f>
        <v>-31992.743000000002</v>
      </c>
      <c r="AG64" s="46">
        <f t="shared" si="105"/>
        <v>1746583.4949999999</v>
      </c>
      <c r="AH64" s="46">
        <f>AH84+AH89+AH92+AH95+AH99+AH102+AH105+AH70+AH71+AH72+AH73+AH78+AH79+AH80+AH81+AH82+AH83+AH108</f>
        <v>0</v>
      </c>
      <c r="AI64" s="53">
        <f t="shared" si="106"/>
        <v>1746583.4949999999</v>
      </c>
      <c r="AJ64" s="46">
        <f>AJ84+AJ89+AJ92+AJ95+AJ99+AJ102+AJ105+AJ70+AJ71+AJ72+AJ73+AJ78+AJ79+AJ80+AJ81+AJ82+AJ83</f>
        <v>855868</v>
      </c>
      <c r="AK64" s="46">
        <f>AK84+AK89+AK92+AK95+AK99+AK102+AK105+AK70+AK71+AK72+AK73+AK78+AK79+AK80+AK81+AK82+AK83</f>
        <v>0</v>
      </c>
      <c r="AL64" s="47">
        <f t="shared" si="7"/>
        <v>855868</v>
      </c>
      <c r="AM64" s="46">
        <f>AM84+AM89+AM92+AM95+AM99+AM102+AM105+AM70+AM71+AM72+AM73+AM78+AM79+AM80+AM81+AM82+AM83+AM108</f>
        <v>0.10000000000218279</v>
      </c>
      <c r="AN64" s="47">
        <f t="shared" si="89"/>
        <v>855868.1</v>
      </c>
      <c r="AO64" s="46">
        <f>AO84+AO89+AO92+AO95+AO99+AO102+AO105+AO70+AO71+AO72+AO73+AO78+AO79+AO80+AO81+AO82+AO83+AO108</f>
        <v>0</v>
      </c>
      <c r="AP64" s="47">
        <f t="shared" si="90"/>
        <v>855868.1</v>
      </c>
      <c r="AQ64" s="46">
        <f>AQ84+AQ89+AQ92+AQ95+AQ99+AQ102+AQ105+AQ70+AQ71+AQ72+AQ73+AQ78+AQ79+AQ80+AQ81+AQ82+AQ83+AQ108</f>
        <v>0</v>
      </c>
      <c r="AR64" s="47">
        <f t="shared" si="91"/>
        <v>855868.1</v>
      </c>
      <c r="AS64" s="46">
        <f>AS84+AS89+AS92+AS95+AS99+AS102+AS105+AS70+AS71+AS72+AS73+AS78+AS79+AS80+AS81+AS82+AS83+AS108</f>
        <v>0</v>
      </c>
      <c r="AT64" s="47">
        <f t="shared" si="92"/>
        <v>855868.1</v>
      </c>
      <c r="AU64" s="50">
        <f>AU84+AU89+AU92+AU95+AU99+AU102+AU105+AU70+AU71+AU72+AU73+AU78+AU79+AU80+AU81+AU82+AU83+AU108</f>
        <v>0</v>
      </c>
      <c r="AV64" s="47">
        <f t="shared" si="107"/>
        <v>855868.1</v>
      </c>
      <c r="AW64" s="46">
        <f>AW84+AW89+AW92+AW95+AW99+AW102+AW105+AW70+AW71+AW72+AW73+AW78+AW79+AW80+AW81+AW82+AW83+AW108</f>
        <v>0</v>
      </c>
      <c r="AX64" s="54">
        <f t="shared" si="108"/>
        <v>855868.1</v>
      </c>
      <c r="AY64" s="26"/>
      <c r="AZ64" s="19"/>
      <c r="BA64" s="12"/>
      <c r="BB64" s="13"/>
    </row>
    <row r="65" spans="1:54" x14ac:dyDescent="0.35">
      <c r="A65" s="33"/>
      <c r="B65" s="86" t="s">
        <v>5</v>
      </c>
      <c r="C65" s="89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50"/>
      <c r="R65" s="46"/>
      <c r="S65" s="46"/>
      <c r="T65" s="53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50"/>
      <c r="AG65" s="46"/>
      <c r="AH65" s="46"/>
      <c r="AI65" s="53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50"/>
      <c r="AV65" s="46"/>
      <c r="AW65" s="46"/>
      <c r="AX65" s="53"/>
      <c r="AY65" s="26"/>
      <c r="AZ65" s="19"/>
      <c r="BA65" s="12"/>
      <c r="BB65" s="13"/>
    </row>
    <row r="66" spans="1:54" s="13" customFormat="1" hidden="1" x14ac:dyDescent="0.35">
      <c r="A66" s="10"/>
      <c r="B66" s="14" t="s">
        <v>6</v>
      </c>
      <c r="C66" s="17"/>
      <c r="D66" s="46">
        <f>D86+D70+D71+D72+D73+D78+D79+D80+D81+D82+D83</f>
        <v>341274.1</v>
      </c>
      <c r="E66" s="46">
        <f>E86+E70+E71+E72+E73+E78+E79+E80+E81+E82+E83</f>
        <v>111081.14199999999</v>
      </c>
      <c r="F66" s="46">
        <f t="shared" si="1"/>
        <v>452355.24199999997</v>
      </c>
      <c r="G66" s="46">
        <f>G86+G70+G71+G72+G78+G79+G80+G81+G82+G83+G108+G75</f>
        <v>26916.989999999998</v>
      </c>
      <c r="H66" s="46">
        <f t="shared" ref="H66:H84" si="109">F66+G66</f>
        <v>479272.23199999996</v>
      </c>
      <c r="I66" s="46">
        <f>I86+I70+I71+I72+I78+I79+I80+I81+I82+I83+I108+I75</f>
        <v>3013.248</v>
      </c>
      <c r="J66" s="46">
        <f t="shared" ref="J66:J73" si="110">H66+I66</f>
        <v>482285.48</v>
      </c>
      <c r="K66" s="46">
        <f>K86+K70+K71+K72+K78+K79+K80+K81+K82+K83+K108+K75</f>
        <v>124060.12599999999</v>
      </c>
      <c r="L66" s="46">
        <f t="shared" ref="L66:L73" si="111">J66+K66</f>
        <v>606345.60599999991</v>
      </c>
      <c r="M66" s="46">
        <f>M86+M70+M71+M72+M78+M79+M80+M81+M82+M83+M108+M75</f>
        <v>6186.5230000000001</v>
      </c>
      <c r="N66" s="46">
        <f t="shared" ref="N66:N73" si="112">L66+M66</f>
        <v>612532.12899999996</v>
      </c>
      <c r="O66" s="46">
        <f>O86+O70+O71+O72+O78+O79+O80+O81+O82+O83+O108+O75</f>
        <v>66819.120999999999</v>
      </c>
      <c r="P66" s="46">
        <f t="shared" ref="P66:P73" si="113">N66+O66</f>
        <v>679351.25</v>
      </c>
      <c r="Q66" s="50">
        <f>Q86+Q70+Q71+Q72+Q78+Q79+Q80+Q81+Q82+Q83+Q108+Q75</f>
        <v>6573.6139999999996</v>
      </c>
      <c r="R66" s="46">
        <f t="shared" ref="R66:R73" si="114">P66+Q66</f>
        <v>685924.86399999994</v>
      </c>
      <c r="S66" s="46">
        <f>S86+S70+S71+S72+S78+S79+S80+S81+S82+S83+S108+S75</f>
        <v>31071.832999999999</v>
      </c>
      <c r="T66" s="46">
        <f t="shared" ref="T66:T73" si="115">R66+S66</f>
        <v>716996.69699999993</v>
      </c>
      <c r="U66" s="46">
        <f>U86+U70+U71+U72+U73+U78+U79+U80+U81+U82+U83</f>
        <v>747887</v>
      </c>
      <c r="V66" s="46">
        <f>V86+V70+V71+V72+V73+V78+V79+V80+V81+V82+V83</f>
        <v>-12263.9</v>
      </c>
      <c r="W66" s="46">
        <f t="shared" si="4"/>
        <v>735623.1</v>
      </c>
      <c r="X66" s="46">
        <f>X86+X70+X71+X72+X78+X79+X80+X81+X82+X83+X108+X75</f>
        <v>30271.384999999998</v>
      </c>
      <c r="Y66" s="46">
        <f t="shared" ref="Y66:Y73" si="116">W66+X66</f>
        <v>765894.48499999999</v>
      </c>
      <c r="Z66" s="46">
        <f>Z86+Z70+Z71+Z72+Z78+Z79+Z80+Z81+Z82+Z83+Z108+Z75</f>
        <v>-71.385000000000005</v>
      </c>
      <c r="AA66" s="46">
        <f t="shared" ref="AA66:AA73" si="117">Y66+Z66</f>
        <v>765823.1</v>
      </c>
      <c r="AB66" s="46">
        <f>AB86+AB70+AB71+AB72+AB78+AB79+AB80+AB81+AB82+AB83+AB108+AB75</f>
        <v>-80676.462</v>
      </c>
      <c r="AC66" s="46">
        <f t="shared" ref="AC66:AC73" si="118">AA66+AB66</f>
        <v>685146.63800000004</v>
      </c>
      <c r="AD66" s="46">
        <f>AD86+AD70+AD71+AD72+AD78+AD79+AD80+AD81+AD82+AD83+AD108+AD75</f>
        <v>0</v>
      </c>
      <c r="AE66" s="46">
        <f t="shared" ref="AE66:AE73" si="119">AC66+AD66</f>
        <v>685146.63800000004</v>
      </c>
      <c r="AF66" s="50">
        <f>AF86+AF70+AF71+AF72+AF78+AF79+AF80+AF81+AF82+AF83+AF108+AF75</f>
        <v>-31992.742999999999</v>
      </c>
      <c r="AG66" s="46">
        <f t="shared" ref="AG66:AG73" si="120">AE66+AF66</f>
        <v>653153.89500000002</v>
      </c>
      <c r="AH66" s="46">
        <f>AH86+AH70+AH71+AH72+AH78+AH79+AH80+AH81+AH82+AH83+AH108+AH75</f>
        <v>0</v>
      </c>
      <c r="AI66" s="46">
        <f t="shared" ref="AI66:AI73" si="121">AG66+AH66</f>
        <v>653153.89500000002</v>
      </c>
      <c r="AJ66" s="46">
        <f>AJ86+AJ70+AJ71+AJ72+AJ73+AJ78+AJ79+AJ80+AJ81+AJ82+AJ83</f>
        <v>597162.19999999995</v>
      </c>
      <c r="AK66" s="46">
        <f>AK86+AK70+AK71+AK72+AK73+AK78+AK79+AK80+AK81+AK82+AK83</f>
        <v>0</v>
      </c>
      <c r="AL66" s="47">
        <f t="shared" si="7"/>
        <v>597162.19999999995</v>
      </c>
      <c r="AM66" s="46">
        <f>AM86+AM70+AM71+AM72+AM78+AM79+AM80+AM81+AM82+AM83+AM108+AM75</f>
        <v>0</v>
      </c>
      <c r="AN66" s="47">
        <f t="shared" ref="AN66:AN73" si="122">AL66+AM66</f>
        <v>597162.19999999995</v>
      </c>
      <c r="AO66" s="46">
        <f>AO86+AO70+AO71+AO72+AO78+AO79+AO80+AO81+AO82+AO83+AO108+AO75</f>
        <v>0</v>
      </c>
      <c r="AP66" s="47">
        <f t="shared" ref="AP66:AP73" si="123">AN66+AO66</f>
        <v>597162.19999999995</v>
      </c>
      <c r="AQ66" s="46">
        <f>AQ86+AQ70+AQ71+AQ72+AQ78+AQ79+AQ80+AQ81+AQ82+AQ83+AQ108+AQ75</f>
        <v>0</v>
      </c>
      <c r="AR66" s="47">
        <f t="shared" ref="AR66:AR73" si="124">AP66+AQ66</f>
        <v>597162.19999999995</v>
      </c>
      <c r="AS66" s="46">
        <f>AS86+AS70+AS71+AS72+AS78+AS79+AS80+AS81+AS82+AS83+AS108+AS75</f>
        <v>0</v>
      </c>
      <c r="AT66" s="47">
        <f t="shared" ref="AT66:AT73" si="125">AR66+AS66</f>
        <v>597162.19999999995</v>
      </c>
      <c r="AU66" s="50">
        <f>AU86+AU70+AU71+AU72+AU78+AU79+AU80+AU81+AU82+AU83+AU108+AU75</f>
        <v>0</v>
      </c>
      <c r="AV66" s="47">
        <f t="shared" ref="AV66:AV73" si="126">AT66+AU66</f>
        <v>597162.19999999995</v>
      </c>
      <c r="AW66" s="46">
        <f>AW86+AW70+AW71+AW72+AW78+AW79+AW80+AW81+AW82+AW83+AW108+AW75</f>
        <v>0</v>
      </c>
      <c r="AX66" s="47">
        <f t="shared" ref="AX66:AX73" si="127">AV66+AW66</f>
        <v>597162.19999999995</v>
      </c>
      <c r="AY66" s="26"/>
      <c r="AZ66" s="19" t="s">
        <v>28</v>
      </c>
      <c r="BA66" s="12"/>
    </row>
    <row r="67" spans="1:54" x14ac:dyDescent="0.35">
      <c r="A67" s="33"/>
      <c r="B67" s="87" t="s">
        <v>11</v>
      </c>
      <c r="C67" s="89"/>
      <c r="D67" s="46">
        <f>D87+D94+D97</f>
        <v>248312.09999999998</v>
      </c>
      <c r="E67" s="46">
        <f>E87+E94+E97</f>
        <v>0</v>
      </c>
      <c r="F67" s="46">
        <f t="shared" si="1"/>
        <v>248312.09999999998</v>
      </c>
      <c r="G67" s="46">
        <f>G87+G94+G97+G76</f>
        <v>-1892.7999999999993</v>
      </c>
      <c r="H67" s="46">
        <f>F67+G67</f>
        <v>246419.3</v>
      </c>
      <c r="I67" s="46">
        <f>I87+I94+I97+I76</f>
        <v>0</v>
      </c>
      <c r="J67" s="46">
        <f t="shared" si="110"/>
        <v>246419.3</v>
      </c>
      <c r="K67" s="46">
        <f>K87+K94+K97+K76</f>
        <v>0</v>
      </c>
      <c r="L67" s="46">
        <f t="shared" si="111"/>
        <v>246419.3</v>
      </c>
      <c r="M67" s="46">
        <f>M87+M94+M97+M76</f>
        <v>0</v>
      </c>
      <c r="N67" s="46">
        <f t="shared" si="112"/>
        <v>246419.3</v>
      </c>
      <c r="O67" s="46">
        <f>O87+O94+O97+O76</f>
        <v>0</v>
      </c>
      <c r="P67" s="46">
        <f t="shared" si="113"/>
        <v>246419.3</v>
      </c>
      <c r="Q67" s="50">
        <f>Q87+Q94+Q97+Q76</f>
        <v>0</v>
      </c>
      <c r="R67" s="46">
        <f t="shared" si="114"/>
        <v>246419.3</v>
      </c>
      <c r="S67" s="46">
        <f>S87+S94+S97+S76</f>
        <v>0</v>
      </c>
      <c r="T67" s="53">
        <f t="shared" si="115"/>
        <v>246419.3</v>
      </c>
      <c r="U67" s="46">
        <f t="shared" ref="U67:AJ67" si="128">U87+U94+U97</f>
        <v>560329.6</v>
      </c>
      <c r="V67" s="46">
        <f>V87+V94+V97</f>
        <v>0</v>
      </c>
      <c r="W67" s="46">
        <f t="shared" si="4"/>
        <v>560329.6</v>
      </c>
      <c r="X67" s="46">
        <f>X87+X94+X97+X76</f>
        <v>-8860.8000000000011</v>
      </c>
      <c r="Y67" s="46">
        <f t="shared" si="116"/>
        <v>551468.79999999993</v>
      </c>
      <c r="Z67" s="46">
        <f>Z87+Z94+Z97+Z76</f>
        <v>0</v>
      </c>
      <c r="AA67" s="46">
        <f t="shared" si="117"/>
        <v>551468.79999999993</v>
      </c>
      <c r="AB67" s="46">
        <f>AB87+AB94+AB97+AB76</f>
        <v>0</v>
      </c>
      <c r="AC67" s="46">
        <f t="shared" si="118"/>
        <v>551468.79999999993</v>
      </c>
      <c r="AD67" s="46">
        <f>AD87+AD94+AD97+AD76</f>
        <v>0</v>
      </c>
      <c r="AE67" s="46">
        <f t="shared" si="119"/>
        <v>551468.79999999993</v>
      </c>
      <c r="AF67" s="50">
        <f>AF87+AF94+AF97+AF76</f>
        <v>0</v>
      </c>
      <c r="AG67" s="46">
        <f t="shared" si="120"/>
        <v>551468.79999999993</v>
      </c>
      <c r="AH67" s="46">
        <f>AH87+AH94+AH97+AH76</f>
        <v>0</v>
      </c>
      <c r="AI67" s="53">
        <f t="shared" si="121"/>
        <v>551468.79999999993</v>
      </c>
      <c r="AJ67" s="46">
        <f t="shared" si="128"/>
        <v>143864.70000000001</v>
      </c>
      <c r="AK67" s="46">
        <f>AK87+AK94+AK97</f>
        <v>0</v>
      </c>
      <c r="AL67" s="47">
        <f t="shared" si="7"/>
        <v>143864.70000000001</v>
      </c>
      <c r="AM67" s="46">
        <f>AM87+AM94+AM97+AM76</f>
        <v>-14881.199999999999</v>
      </c>
      <c r="AN67" s="47">
        <f t="shared" si="122"/>
        <v>128983.50000000001</v>
      </c>
      <c r="AO67" s="46">
        <f>AO87+AO94+AO97+AO76</f>
        <v>0</v>
      </c>
      <c r="AP67" s="47">
        <f t="shared" si="123"/>
        <v>128983.50000000001</v>
      </c>
      <c r="AQ67" s="46">
        <f>AQ87+AQ94+AQ97+AQ76</f>
        <v>0</v>
      </c>
      <c r="AR67" s="47">
        <f t="shared" si="124"/>
        <v>128983.50000000001</v>
      </c>
      <c r="AS67" s="46">
        <f>AS87+AS94+AS97+AS76</f>
        <v>0</v>
      </c>
      <c r="AT67" s="47">
        <f t="shared" si="125"/>
        <v>128983.50000000001</v>
      </c>
      <c r="AU67" s="50">
        <f>AU87+AU94+AU97+AU76</f>
        <v>0</v>
      </c>
      <c r="AV67" s="47">
        <f t="shared" si="126"/>
        <v>128983.50000000001</v>
      </c>
      <c r="AW67" s="46">
        <f>AW87+AW94+AW97+AW76</f>
        <v>0</v>
      </c>
      <c r="AX67" s="54">
        <f t="shared" si="127"/>
        <v>128983.50000000001</v>
      </c>
      <c r="AY67" s="26"/>
      <c r="AZ67" s="19"/>
      <c r="BA67" s="12"/>
      <c r="BB67" s="13"/>
    </row>
    <row r="68" spans="1:54" x14ac:dyDescent="0.35">
      <c r="A68" s="33"/>
      <c r="B68" s="87" t="s">
        <v>15</v>
      </c>
      <c r="C68" s="89"/>
      <c r="D68" s="46">
        <f>D98</f>
        <v>117558.8</v>
      </c>
      <c r="E68" s="46">
        <f>E98</f>
        <v>0</v>
      </c>
      <c r="F68" s="46">
        <f t="shared" si="1"/>
        <v>117558.8</v>
      </c>
      <c r="G68" s="46">
        <f>G98+G77</f>
        <v>212520.6</v>
      </c>
      <c r="H68" s="46">
        <f t="shared" si="109"/>
        <v>330079.40000000002</v>
      </c>
      <c r="I68" s="46">
        <f>I98+I77</f>
        <v>0</v>
      </c>
      <c r="J68" s="46">
        <f t="shared" si="110"/>
        <v>330079.40000000002</v>
      </c>
      <c r="K68" s="46">
        <f>K98+K77</f>
        <v>0</v>
      </c>
      <c r="L68" s="46">
        <f t="shared" si="111"/>
        <v>330079.40000000002</v>
      </c>
      <c r="M68" s="46">
        <f>M98+M77</f>
        <v>0</v>
      </c>
      <c r="N68" s="46">
        <f t="shared" si="112"/>
        <v>330079.40000000002</v>
      </c>
      <c r="O68" s="46">
        <f>O98+O77</f>
        <v>0</v>
      </c>
      <c r="P68" s="46">
        <f t="shared" si="113"/>
        <v>330079.40000000002</v>
      </c>
      <c r="Q68" s="50">
        <f>Q98+Q77</f>
        <v>0</v>
      </c>
      <c r="R68" s="46">
        <f t="shared" si="114"/>
        <v>330079.40000000002</v>
      </c>
      <c r="S68" s="46">
        <f>S98+S77</f>
        <v>0</v>
      </c>
      <c r="T68" s="53">
        <f t="shared" si="115"/>
        <v>330079.40000000002</v>
      </c>
      <c r="U68" s="46">
        <f t="shared" ref="U68:AJ68" si="129">U98</f>
        <v>115488.1</v>
      </c>
      <c r="V68" s="46">
        <f>V98</f>
        <v>0</v>
      </c>
      <c r="W68" s="46">
        <f t="shared" si="4"/>
        <v>115488.1</v>
      </c>
      <c r="X68" s="46">
        <f>X98+X77</f>
        <v>80129.599999999991</v>
      </c>
      <c r="Y68" s="46">
        <f t="shared" si="116"/>
        <v>195617.7</v>
      </c>
      <c r="Z68" s="46">
        <f>Z98+Z77</f>
        <v>0</v>
      </c>
      <c r="AA68" s="46">
        <f t="shared" si="117"/>
        <v>195617.7</v>
      </c>
      <c r="AB68" s="46">
        <f>AB98+AB77</f>
        <v>0</v>
      </c>
      <c r="AC68" s="46">
        <f t="shared" si="118"/>
        <v>195617.7</v>
      </c>
      <c r="AD68" s="46">
        <f>AD98+AD77</f>
        <v>0</v>
      </c>
      <c r="AE68" s="46">
        <f t="shared" si="119"/>
        <v>195617.7</v>
      </c>
      <c r="AF68" s="50">
        <f>AF98+AF77</f>
        <v>0</v>
      </c>
      <c r="AG68" s="46">
        <f t="shared" si="120"/>
        <v>195617.7</v>
      </c>
      <c r="AH68" s="46">
        <f>AH98+AH77</f>
        <v>0</v>
      </c>
      <c r="AI68" s="53">
        <f t="shared" si="121"/>
        <v>195617.7</v>
      </c>
      <c r="AJ68" s="46">
        <f t="shared" si="129"/>
        <v>114841.1</v>
      </c>
      <c r="AK68" s="46">
        <f>AK98</f>
        <v>0</v>
      </c>
      <c r="AL68" s="47">
        <f t="shared" si="7"/>
        <v>114841.1</v>
      </c>
      <c r="AM68" s="46">
        <f>AM98+AM77</f>
        <v>14881.3</v>
      </c>
      <c r="AN68" s="47">
        <f t="shared" si="122"/>
        <v>129722.40000000001</v>
      </c>
      <c r="AO68" s="46">
        <f>AO98+AO77</f>
        <v>0</v>
      </c>
      <c r="AP68" s="47">
        <f t="shared" si="123"/>
        <v>129722.40000000001</v>
      </c>
      <c r="AQ68" s="46">
        <f>AQ98+AQ77</f>
        <v>0</v>
      </c>
      <c r="AR68" s="47">
        <f t="shared" si="124"/>
        <v>129722.40000000001</v>
      </c>
      <c r="AS68" s="46">
        <f>AS98+AS77</f>
        <v>0</v>
      </c>
      <c r="AT68" s="47">
        <f t="shared" si="125"/>
        <v>129722.40000000001</v>
      </c>
      <c r="AU68" s="50">
        <f>AU98+AU77</f>
        <v>0</v>
      </c>
      <c r="AV68" s="47">
        <f t="shared" si="126"/>
        <v>129722.40000000001</v>
      </c>
      <c r="AW68" s="46">
        <f>AW98+AW77</f>
        <v>0</v>
      </c>
      <c r="AX68" s="54">
        <f t="shared" si="127"/>
        <v>129722.40000000001</v>
      </c>
      <c r="AY68" s="26"/>
      <c r="AZ68" s="19"/>
      <c r="BA68" s="12"/>
      <c r="BB68" s="13"/>
    </row>
    <row r="69" spans="1:54" ht="36" x14ac:dyDescent="0.35">
      <c r="A69" s="33"/>
      <c r="B69" s="87" t="s">
        <v>20</v>
      </c>
      <c r="C69" s="89"/>
      <c r="D69" s="46">
        <f>D88+D91+D101+D104+D107</f>
        <v>2440528.4</v>
      </c>
      <c r="E69" s="46">
        <f>E88+E91+E101+E104+E107</f>
        <v>0</v>
      </c>
      <c r="F69" s="46">
        <f t="shared" si="1"/>
        <v>2440528.4</v>
      </c>
      <c r="G69" s="46">
        <f>G88+G91+G101+G104+G107</f>
        <v>0</v>
      </c>
      <c r="H69" s="46">
        <f t="shared" si="109"/>
        <v>2440528.4</v>
      </c>
      <c r="I69" s="46">
        <f>I88+I91+I101+I104+I107</f>
        <v>0</v>
      </c>
      <c r="J69" s="46">
        <f t="shared" si="110"/>
        <v>2440528.4</v>
      </c>
      <c r="K69" s="46">
        <f>K88+K91+K101+K104+K107</f>
        <v>0</v>
      </c>
      <c r="L69" s="46">
        <f t="shared" si="111"/>
        <v>2440528.4</v>
      </c>
      <c r="M69" s="46">
        <f>M88+M91+M101+M104+M107</f>
        <v>0</v>
      </c>
      <c r="N69" s="46">
        <f t="shared" si="112"/>
        <v>2440528.4</v>
      </c>
      <c r="O69" s="46">
        <f>O88+O91+O101+O104+O107</f>
        <v>0</v>
      </c>
      <c r="P69" s="46">
        <f t="shared" si="113"/>
        <v>2440528.4</v>
      </c>
      <c r="Q69" s="50">
        <f>Q88+Q91+Q101+Q104+Q107</f>
        <v>0</v>
      </c>
      <c r="R69" s="46">
        <f t="shared" si="114"/>
        <v>2440528.4</v>
      </c>
      <c r="S69" s="46">
        <f>S88+S91+S101+S104+S107</f>
        <v>0</v>
      </c>
      <c r="T69" s="53">
        <f t="shared" si="115"/>
        <v>2440528.4</v>
      </c>
      <c r="U69" s="46">
        <f t="shared" ref="U69:AJ69" si="130">U88+U91+U101+U104+U107</f>
        <v>346343.1</v>
      </c>
      <c r="V69" s="46">
        <f>V88+V91+V101+V104+V107</f>
        <v>0</v>
      </c>
      <c r="W69" s="46">
        <f t="shared" si="4"/>
        <v>346343.1</v>
      </c>
      <c r="X69" s="46">
        <f>X88+X91+X101+X104+X107</f>
        <v>0</v>
      </c>
      <c r="Y69" s="46">
        <f t="shared" si="116"/>
        <v>346343.1</v>
      </c>
      <c r="Z69" s="46">
        <f>Z88+Z91+Z101+Z104+Z107</f>
        <v>0</v>
      </c>
      <c r="AA69" s="46">
        <f t="shared" si="117"/>
        <v>346343.1</v>
      </c>
      <c r="AB69" s="46">
        <f>AB88+AB91+AB101+AB104+AB107</f>
        <v>0</v>
      </c>
      <c r="AC69" s="46">
        <f t="shared" si="118"/>
        <v>346343.1</v>
      </c>
      <c r="AD69" s="46">
        <f>AD88+AD91+AD101+AD104+AD107</f>
        <v>0</v>
      </c>
      <c r="AE69" s="46">
        <f t="shared" si="119"/>
        <v>346343.1</v>
      </c>
      <c r="AF69" s="50">
        <f>AF88+AF91+AF101+AF104+AF107</f>
        <v>0</v>
      </c>
      <c r="AG69" s="46">
        <f t="shared" si="120"/>
        <v>346343.1</v>
      </c>
      <c r="AH69" s="46">
        <f>AH88+AH91+AH101+AH104+AH107</f>
        <v>0</v>
      </c>
      <c r="AI69" s="53">
        <f t="shared" si="121"/>
        <v>346343.1</v>
      </c>
      <c r="AJ69" s="46">
        <f t="shared" si="130"/>
        <v>0</v>
      </c>
      <c r="AK69" s="46">
        <f>AK88+AK91+AK101+AK104+AK107</f>
        <v>0</v>
      </c>
      <c r="AL69" s="47">
        <f t="shared" si="7"/>
        <v>0</v>
      </c>
      <c r="AM69" s="46">
        <f>AM88+AM91+AM101+AM104+AM107</f>
        <v>0</v>
      </c>
      <c r="AN69" s="47">
        <f t="shared" si="122"/>
        <v>0</v>
      </c>
      <c r="AO69" s="46">
        <f>AO88+AO91+AO101+AO104+AO107</f>
        <v>0</v>
      </c>
      <c r="AP69" s="47">
        <f t="shared" si="123"/>
        <v>0</v>
      </c>
      <c r="AQ69" s="46">
        <f>AQ88+AQ91+AQ101+AQ104+AQ107</f>
        <v>0</v>
      </c>
      <c r="AR69" s="47">
        <f t="shared" si="124"/>
        <v>0</v>
      </c>
      <c r="AS69" s="46">
        <f>AS88+AS91+AS101+AS104+AS107</f>
        <v>0</v>
      </c>
      <c r="AT69" s="47">
        <f t="shared" si="125"/>
        <v>0</v>
      </c>
      <c r="AU69" s="50">
        <f>AU88+AU91+AU101+AU104+AU107</f>
        <v>0</v>
      </c>
      <c r="AV69" s="47">
        <f t="shared" si="126"/>
        <v>0</v>
      </c>
      <c r="AW69" s="46">
        <f>AW88+AW91+AW101+AW104+AW107</f>
        <v>0</v>
      </c>
      <c r="AX69" s="54">
        <f t="shared" si="127"/>
        <v>0</v>
      </c>
      <c r="AY69" s="26"/>
      <c r="AZ69" s="19"/>
      <c r="BA69" s="12"/>
      <c r="BB69" s="13"/>
    </row>
    <row r="70" spans="1:54" ht="54" x14ac:dyDescent="0.35">
      <c r="A70" s="33" t="s">
        <v>143</v>
      </c>
      <c r="B70" s="87" t="s">
        <v>37</v>
      </c>
      <c r="C70" s="89" t="s">
        <v>31</v>
      </c>
      <c r="D70" s="52">
        <v>0</v>
      </c>
      <c r="E70" s="52">
        <v>0</v>
      </c>
      <c r="F70" s="50">
        <f t="shared" si="1"/>
        <v>0</v>
      </c>
      <c r="G70" s="52">
        <v>0</v>
      </c>
      <c r="H70" s="53">
        <f t="shared" si="109"/>
        <v>0</v>
      </c>
      <c r="I70" s="52">
        <v>0</v>
      </c>
      <c r="J70" s="53">
        <f t="shared" si="110"/>
        <v>0</v>
      </c>
      <c r="K70" s="52">
        <v>0</v>
      </c>
      <c r="L70" s="50">
        <f t="shared" si="111"/>
        <v>0</v>
      </c>
      <c r="M70" s="52">
        <v>0</v>
      </c>
      <c r="N70" s="50">
        <f t="shared" si="112"/>
        <v>0</v>
      </c>
      <c r="O70" s="52">
        <v>0</v>
      </c>
      <c r="P70" s="50">
        <f t="shared" si="113"/>
        <v>0</v>
      </c>
      <c r="Q70" s="52">
        <v>0</v>
      </c>
      <c r="R70" s="50">
        <f t="shared" si="114"/>
        <v>0</v>
      </c>
      <c r="S70" s="55">
        <v>0</v>
      </c>
      <c r="T70" s="53">
        <f t="shared" si="115"/>
        <v>0</v>
      </c>
      <c r="U70" s="50">
        <v>100000</v>
      </c>
      <c r="V70" s="52">
        <v>0</v>
      </c>
      <c r="W70" s="50">
        <f t="shared" si="4"/>
        <v>100000</v>
      </c>
      <c r="X70" s="52">
        <v>0</v>
      </c>
      <c r="Y70" s="53">
        <f t="shared" si="116"/>
        <v>100000</v>
      </c>
      <c r="Z70" s="52">
        <v>0</v>
      </c>
      <c r="AA70" s="53">
        <f t="shared" si="117"/>
        <v>100000</v>
      </c>
      <c r="AB70" s="52">
        <v>0</v>
      </c>
      <c r="AC70" s="50">
        <f t="shared" si="118"/>
        <v>100000</v>
      </c>
      <c r="AD70" s="52">
        <v>0</v>
      </c>
      <c r="AE70" s="50">
        <f t="shared" si="119"/>
        <v>100000</v>
      </c>
      <c r="AF70" s="52">
        <v>0</v>
      </c>
      <c r="AG70" s="50">
        <f t="shared" si="120"/>
        <v>100000</v>
      </c>
      <c r="AH70" s="55">
        <v>0</v>
      </c>
      <c r="AI70" s="53">
        <f t="shared" si="121"/>
        <v>100000</v>
      </c>
      <c r="AJ70" s="52">
        <v>97162.2</v>
      </c>
      <c r="AK70" s="52">
        <v>0</v>
      </c>
      <c r="AL70" s="52">
        <f t="shared" si="7"/>
        <v>97162.2</v>
      </c>
      <c r="AM70" s="52">
        <v>0</v>
      </c>
      <c r="AN70" s="54">
        <f t="shared" si="122"/>
        <v>97162.2</v>
      </c>
      <c r="AO70" s="52">
        <v>0</v>
      </c>
      <c r="AP70" s="54">
        <f t="shared" si="123"/>
        <v>97162.2</v>
      </c>
      <c r="AQ70" s="52">
        <v>0</v>
      </c>
      <c r="AR70" s="52">
        <f t="shared" si="124"/>
        <v>97162.2</v>
      </c>
      <c r="AS70" s="52">
        <v>0</v>
      </c>
      <c r="AT70" s="52">
        <f t="shared" si="125"/>
        <v>97162.2</v>
      </c>
      <c r="AU70" s="52">
        <v>0</v>
      </c>
      <c r="AV70" s="52">
        <f t="shared" si="126"/>
        <v>97162.2</v>
      </c>
      <c r="AW70" s="55">
        <v>0</v>
      </c>
      <c r="AX70" s="54">
        <f t="shared" si="127"/>
        <v>97162.2</v>
      </c>
      <c r="AY70" s="24" t="s">
        <v>47</v>
      </c>
      <c r="BA70" s="5"/>
    </row>
    <row r="71" spans="1:54" ht="72" x14ac:dyDescent="0.35">
      <c r="A71" s="33" t="s">
        <v>144</v>
      </c>
      <c r="B71" s="87" t="s">
        <v>38</v>
      </c>
      <c r="C71" s="89" t="s">
        <v>27</v>
      </c>
      <c r="D71" s="52">
        <v>37619.800000000003</v>
      </c>
      <c r="E71" s="52"/>
      <c r="F71" s="50">
        <f t="shared" si="1"/>
        <v>37619.800000000003</v>
      </c>
      <c r="G71" s="52">
        <f>48.59+8499.203</f>
        <v>8547.7929999999997</v>
      </c>
      <c r="H71" s="53">
        <f t="shared" si="109"/>
        <v>46167.593000000001</v>
      </c>
      <c r="I71" s="52"/>
      <c r="J71" s="53">
        <f t="shared" si="110"/>
        <v>46167.593000000001</v>
      </c>
      <c r="K71" s="52"/>
      <c r="L71" s="50">
        <f t="shared" si="111"/>
        <v>46167.593000000001</v>
      </c>
      <c r="M71" s="52"/>
      <c r="N71" s="50">
        <f t="shared" si="112"/>
        <v>46167.593000000001</v>
      </c>
      <c r="O71" s="52"/>
      <c r="P71" s="50">
        <f t="shared" si="113"/>
        <v>46167.593000000001</v>
      </c>
      <c r="Q71" s="52"/>
      <c r="R71" s="50">
        <f t="shared" si="114"/>
        <v>46167.593000000001</v>
      </c>
      <c r="S71" s="55"/>
      <c r="T71" s="53">
        <f t="shared" si="115"/>
        <v>46167.593000000001</v>
      </c>
      <c r="U71" s="50">
        <v>0</v>
      </c>
      <c r="V71" s="52"/>
      <c r="W71" s="50">
        <f t="shared" si="4"/>
        <v>0</v>
      </c>
      <c r="X71" s="52"/>
      <c r="Y71" s="53">
        <f t="shared" si="116"/>
        <v>0</v>
      </c>
      <c r="Z71" s="52"/>
      <c r="AA71" s="53">
        <f t="shared" si="117"/>
        <v>0</v>
      </c>
      <c r="AB71" s="52"/>
      <c r="AC71" s="50">
        <f t="shared" si="118"/>
        <v>0</v>
      </c>
      <c r="AD71" s="52"/>
      <c r="AE71" s="50">
        <f t="shared" si="119"/>
        <v>0</v>
      </c>
      <c r="AF71" s="52"/>
      <c r="AG71" s="50">
        <f t="shared" si="120"/>
        <v>0</v>
      </c>
      <c r="AH71" s="55"/>
      <c r="AI71" s="53">
        <f t="shared" si="121"/>
        <v>0</v>
      </c>
      <c r="AJ71" s="52">
        <v>0</v>
      </c>
      <c r="AK71" s="52"/>
      <c r="AL71" s="52">
        <f t="shared" si="7"/>
        <v>0</v>
      </c>
      <c r="AM71" s="52"/>
      <c r="AN71" s="54">
        <f t="shared" si="122"/>
        <v>0</v>
      </c>
      <c r="AO71" s="52"/>
      <c r="AP71" s="54">
        <f t="shared" si="123"/>
        <v>0</v>
      </c>
      <c r="AQ71" s="52"/>
      <c r="AR71" s="52">
        <f t="shared" si="124"/>
        <v>0</v>
      </c>
      <c r="AS71" s="52"/>
      <c r="AT71" s="52">
        <f t="shared" si="125"/>
        <v>0</v>
      </c>
      <c r="AU71" s="52"/>
      <c r="AV71" s="52">
        <f t="shared" si="126"/>
        <v>0</v>
      </c>
      <c r="AW71" s="55"/>
      <c r="AX71" s="54">
        <f t="shared" si="127"/>
        <v>0</v>
      </c>
      <c r="AY71" s="24" t="s">
        <v>49</v>
      </c>
      <c r="BA71" s="5"/>
    </row>
    <row r="72" spans="1:54" ht="72" x14ac:dyDescent="0.35">
      <c r="A72" s="33" t="s">
        <v>145</v>
      </c>
      <c r="B72" s="87" t="s">
        <v>39</v>
      </c>
      <c r="C72" s="89" t="s">
        <v>27</v>
      </c>
      <c r="D72" s="52">
        <v>0</v>
      </c>
      <c r="E72" s="52"/>
      <c r="F72" s="50">
        <f t="shared" si="1"/>
        <v>0</v>
      </c>
      <c r="G72" s="52">
        <v>2697</v>
      </c>
      <c r="H72" s="53">
        <f t="shared" si="109"/>
        <v>2697</v>
      </c>
      <c r="I72" s="52"/>
      <c r="J72" s="53">
        <f t="shared" si="110"/>
        <v>2697</v>
      </c>
      <c r="K72" s="52"/>
      <c r="L72" s="50">
        <f t="shared" si="111"/>
        <v>2697</v>
      </c>
      <c r="M72" s="52"/>
      <c r="N72" s="50">
        <f t="shared" si="112"/>
        <v>2697</v>
      </c>
      <c r="O72" s="52"/>
      <c r="P72" s="50">
        <f t="shared" si="113"/>
        <v>2697</v>
      </c>
      <c r="Q72" s="52"/>
      <c r="R72" s="50">
        <f t="shared" si="114"/>
        <v>2697</v>
      </c>
      <c r="S72" s="55"/>
      <c r="T72" s="53">
        <f t="shared" si="115"/>
        <v>2697</v>
      </c>
      <c r="U72" s="50">
        <v>6293</v>
      </c>
      <c r="V72" s="52"/>
      <c r="W72" s="50">
        <f t="shared" si="4"/>
        <v>6293</v>
      </c>
      <c r="X72" s="52"/>
      <c r="Y72" s="53">
        <f t="shared" si="116"/>
        <v>6293</v>
      </c>
      <c r="Z72" s="52"/>
      <c r="AA72" s="53">
        <f t="shared" si="117"/>
        <v>6293</v>
      </c>
      <c r="AB72" s="52"/>
      <c r="AC72" s="50">
        <f t="shared" si="118"/>
        <v>6293</v>
      </c>
      <c r="AD72" s="52"/>
      <c r="AE72" s="50">
        <f t="shared" si="119"/>
        <v>6293</v>
      </c>
      <c r="AF72" s="52"/>
      <c r="AG72" s="50">
        <f t="shared" si="120"/>
        <v>6293</v>
      </c>
      <c r="AH72" s="55"/>
      <c r="AI72" s="53">
        <f t="shared" si="121"/>
        <v>6293</v>
      </c>
      <c r="AJ72" s="52">
        <v>0</v>
      </c>
      <c r="AK72" s="52"/>
      <c r="AL72" s="52">
        <f t="shared" si="7"/>
        <v>0</v>
      </c>
      <c r="AM72" s="52"/>
      <c r="AN72" s="54">
        <f t="shared" si="122"/>
        <v>0</v>
      </c>
      <c r="AO72" s="52"/>
      <c r="AP72" s="54">
        <f t="shared" si="123"/>
        <v>0</v>
      </c>
      <c r="AQ72" s="52"/>
      <c r="AR72" s="52">
        <f t="shared" si="124"/>
        <v>0</v>
      </c>
      <c r="AS72" s="52"/>
      <c r="AT72" s="52">
        <f t="shared" si="125"/>
        <v>0</v>
      </c>
      <c r="AU72" s="52"/>
      <c r="AV72" s="52">
        <f t="shared" si="126"/>
        <v>0</v>
      </c>
      <c r="AW72" s="55"/>
      <c r="AX72" s="54">
        <f t="shared" si="127"/>
        <v>0</v>
      </c>
      <c r="AY72" s="24" t="s">
        <v>50</v>
      </c>
      <c r="BA72" s="5"/>
    </row>
    <row r="73" spans="1:54" ht="54" x14ac:dyDescent="0.35">
      <c r="A73" s="33" t="s">
        <v>146</v>
      </c>
      <c r="B73" s="87" t="s">
        <v>40</v>
      </c>
      <c r="C73" s="89" t="s">
        <v>31</v>
      </c>
      <c r="D73" s="52">
        <v>19911.3</v>
      </c>
      <c r="E73" s="52"/>
      <c r="F73" s="50">
        <f t="shared" si="1"/>
        <v>19911.3</v>
      </c>
      <c r="G73" s="52">
        <f>G75+G76+G77</f>
        <v>210556.51500000001</v>
      </c>
      <c r="H73" s="53">
        <f t="shared" si="109"/>
        <v>230467.815</v>
      </c>
      <c r="I73" s="52">
        <f>I75+I76+I77</f>
        <v>71.385000000000005</v>
      </c>
      <c r="J73" s="53">
        <f t="shared" si="110"/>
        <v>230539.2</v>
      </c>
      <c r="K73" s="52">
        <f>K75+K76+K77</f>
        <v>0</v>
      </c>
      <c r="L73" s="50">
        <f t="shared" si="111"/>
        <v>230539.2</v>
      </c>
      <c r="M73" s="52">
        <f>M75+M76+M77</f>
        <v>0</v>
      </c>
      <c r="N73" s="50">
        <f t="shared" si="112"/>
        <v>230539.2</v>
      </c>
      <c r="O73" s="52">
        <f>O75+O76+O77</f>
        <v>-79.532000000000011</v>
      </c>
      <c r="P73" s="50">
        <f t="shared" si="113"/>
        <v>230459.66800000001</v>
      </c>
      <c r="Q73" s="52">
        <f>Q75+Q76+Q77</f>
        <v>0</v>
      </c>
      <c r="R73" s="50">
        <f t="shared" si="114"/>
        <v>230459.66800000001</v>
      </c>
      <c r="S73" s="55">
        <f>S75+S76+S77</f>
        <v>0</v>
      </c>
      <c r="T73" s="53">
        <f t="shared" si="115"/>
        <v>230459.66800000001</v>
      </c>
      <c r="U73" s="50">
        <v>0</v>
      </c>
      <c r="V73" s="52"/>
      <c r="W73" s="50">
        <f t="shared" si="4"/>
        <v>0</v>
      </c>
      <c r="X73" s="52">
        <f>X75+X76+X77</f>
        <v>71340.184999999998</v>
      </c>
      <c r="Y73" s="53">
        <f t="shared" si="116"/>
        <v>71340.184999999998</v>
      </c>
      <c r="Z73" s="52">
        <f>Z75+Z76+Z77</f>
        <v>-71.385000000000005</v>
      </c>
      <c r="AA73" s="53">
        <f t="shared" si="117"/>
        <v>71268.800000000003</v>
      </c>
      <c r="AB73" s="52">
        <f>AB75+AB76+AB77</f>
        <v>0</v>
      </c>
      <c r="AC73" s="50">
        <f t="shared" si="118"/>
        <v>71268.800000000003</v>
      </c>
      <c r="AD73" s="52">
        <f>AD75+AD76+AD77</f>
        <v>0</v>
      </c>
      <c r="AE73" s="50">
        <f t="shared" si="119"/>
        <v>71268.800000000003</v>
      </c>
      <c r="AF73" s="52">
        <f>AF75+AF76+AF77</f>
        <v>71.385000000000005</v>
      </c>
      <c r="AG73" s="50">
        <f t="shared" si="120"/>
        <v>71340.184999999998</v>
      </c>
      <c r="AH73" s="55">
        <f>AH75+AH76+AH77</f>
        <v>0</v>
      </c>
      <c r="AI73" s="53">
        <f t="shared" si="121"/>
        <v>71340.184999999998</v>
      </c>
      <c r="AJ73" s="52">
        <v>0</v>
      </c>
      <c r="AK73" s="52"/>
      <c r="AL73" s="52">
        <f t="shared" si="7"/>
        <v>0</v>
      </c>
      <c r="AM73" s="52">
        <f>AM75+AM76+AM77</f>
        <v>0</v>
      </c>
      <c r="AN73" s="54">
        <f t="shared" si="122"/>
        <v>0</v>
      </c>
      <c r="AO73" s="52">
        <f>AO75+AO76+AO77</f>
        <v>0</v>
      </c>
      <c r="AP73" s="54">
        <f t="shared" si="123"/>
        <v>0</v>
      </c>
      <c r="AQ73" s="52">
        <f>AQ75+AQ76+AQ77</f>
        <v>0</v>
      </c>
      <c r="AR73" s="52">
        <f t="shared" si="124"/>
        <v>0</v>
      </c>
      <c r="AS73" s="52">
        <f>AS75+AS76+AS77</f>
        <v>0</v>
      </c>
      <c r="AT73" s="52">
        <f t="shared" si="125"/>
        <v>0</v>
      </c>
      <c r="AU73" s="52">
        <f>AU75+AU76+AU77</f>
        <v>0</v>
      </c>
      <c r="AV73" s="52">
        <f t="shared" si="126"/>
        <v>0</v>
      </c>
      <c r="AW73" s="55">
        <f>AW75+AW76+AW77</f>
        <v>0</v>
      </c>
      <c r="AX73" s="54">
        <f t="shared" si="127"/>
        <v>0</v>
      </c>
      <c r="AY73" s="24"/>
      <c r="BA73" s="5"/>
    </row>
    <row r="74" spans="1:54" x14ac:dyDescent="0.35">
      <c r="A74" s="33"/>
      <c r="B74" s="87" t="s">
        <v>5</v>
      </c>
      <c r="C74" s="89"/>
      <c r="D74" s="52"/>
      <c r="E74" s="52"/>
      <c r="F74" s="50"/>
      <c r="G74" s="52"/>
      <c r="H74" s="53"/>
      <c r="I74" s="52"/>
      <c r="J74" s="53"/>
      <c r="K74" s="52"/>
      <c r="L74" s="50"/>
      <c r="M74" s="52"/>
      <c r="N74" s="50"/>
      <c r="O74" s="52"/>
      <c r="P74" s="50"/>
      <c r="Q74" s="52"/>
      <c r="R74" s="50"/>
      <c r="S74" s="55"/>
      <c r="T74" s="53"/>
      <c r="U74" s="50"/>
      <c r="V74" s="52"/>
      <c r="W74" s="50"/>
      <c r="X74" s="52"/>
      <c r="Y74" s="53"/>
      <c r="Z74" s="52"/>
      <c r="AA74" s="53"/>
      <c r="AB74" s="52"/>
      <c r="AC74" s="50"/>
      <c r="AD74" s="52"/>
      <c r="AE74" s="50"/>
      <c r="AF74" s="52"/>
      <c r="AG74" s="50"/>
      <c r="AH74" s="55"/>
      <c r="AI74" s="53"/>
      <c r="AJ74" s="52"/>
      <c r="AK74" s="52"/>
      <c r="AL74" s="52"/>
      <c r="AM74" s="52"/>
      <c r="AN74" s="54"/>
      <c r="AO74" s="52"/>
      <c r="AP74" s="54"/>
      <c r="AQ74" s="52"/>
      <c r="AR74" s="52"/>
      <c r="AS74" s="52"/>
      <c r="AT74" s="52"/>
      <c r="AU74" s="52"/>
      <c r="AV74" s="52"/>
      <c r="AW74" s="55"/>
      <c r="AX74" s="54"/>
      <c r="AY74" s="24"/>
      <c r="BA74" s="5"/>
    </row>
    <row r="75" spans="1:54" s="3" customFormat="1" hidden="1" x14ac:dyDescent="0.35">
      <c r="A75" s="1"/>
      <c r="B75" s="59" t="s">
        <v>6</v>
      </c>
      <c r="C75" s="60"/>
      <c r="D75" s="52">
        <v>19911.3</v>
      </c>
      <c r="E75" s="52"/>
      <c r="F75" s="50">
        <f t="shared" si="1"/>
        <v>19911.3</v>
      </c>
      <c r="G75" s="52">
        <f>-282.224+210.839</f>
        <v>-71.384999999999991</v>
      </c>
      <c r="H75" s="50">
        <f t="shared" si="109"/>
        <v>19839.915000000001</v>
      </c>
      <c r="I75" s="52">
        <v>71.385000000000005</v>
      </c>
      <c r="J75" s="50">
        <f t="shared" ref="J75:J84" si="131">H75+I75</f>
        <v>19911.3</v>
      </c>
      <c r="K75" s="52"/>
      <c r="L75" s="50">
        <f t="shared" ref="L75:L84" si="132">J75+K75</f>
        <v>19911.3</v>
      </c>
      <c r="M75" s="52"/>
      <c r="N75" s="50">
        <f t="shared" ref="N75:N84" si="133">L75+M75</f>
        <v>19911.3</v>
      </c>
      <c r="O75" s="52">
        <f>-71.385-8.147</f>
        <v>-79.532000000000011</v>
      </c>
      <c r="P75" s="50">
        <f t="shared" ref="P75:P84" si="134">N75+O75</f>
        <v>19831.768</v>
      </c>
      <c r="Q75" s="52"/>
      <c r="R75" s="50">
        <f t="shared" ref="R75:R84" si="135">P75+Q75</f>
        <v>19831.768</v>
      </c>
      <c r="S75" s="55"/>
      <c r="T75" s="50">
        <f t="shared" ref="T75:T84" si="136">R75+S75</f>
        <v>19831.768</v>
      </c>
      <c r="U75" s="50"/>
      <c r="V75" s="52"/>
      <c r="W75" s="50"/>
      <c r="X75" s="52">
        <v>71.385000000000005</v>
      </c>
      <c r="Y75" s="50">
        <f t="shared" ref="Y75:Y84" si="137">W75+X75</f>
        <v>71.385000000000005</v>
      </c>
      <c r="Z75" s="52">
        <v>-71.385000000000005</v>
      </c>
      <c r="AA75" s="50">
        <f t="shared" ref="AA75:AA84" si="138">Y75+Z75</f>
        <v>0</v>
      </c>
      <c r="AB75" s="52"/>
      <c r="AC75" s="50">
        <f t="shared" ref="AC75:AC84" si="139">AA75+AB75</f>
        <v>0</v>
      </c>
      <c r="AD75" s="52"/>
      <c r="AE75" s="50">
        <f t="shared" ref="AE75:AE84" si="140">AC75+AD75</f>
        <v>0</v>
      </c>
      <c r="AF75" s="52">
        <v>71.385000000000005</v>
      </c>
      <c r="AG75" s="50">
        <f t="shared" ref="AG75:AG84" si="141">AE75+AF75</f>
        <v>71.385000000000005</v>
      </c>
      <c r="AH75" s="55"/>
      <c r="AI75" s="50">
        <f t="shared" ref="AI75:AI84" si="142">AG75+AH75</f>
        <v>71.385000000000005</v>
      </c>
      <c r="AJ75" s="52"/>
      <c r="AK75" s="52"/>
      <c r="AL75" s="52"/>
      <c r="AM75" s="52"/>
      <c r="AN75" s="52">
        <f t="shared" ref="AN75:AN84" si="143">AL75+AM75</f>
        <v>0</v>
      </c>
      <c r="AO75" s="52"/>
      <c r="AP75" s="52">
        <f t="shared" ref="AP75:AP84" si="144">AN75+AO75</f>
        <v>0</v>
      </c>
      <c r="AQ75" s="52"/>
      <c r="AR75" s="52">
        <f t="shared" ref="AR75:AR84" si="145">AP75+AQ75</f>
        <v>0</v>
      </c>
      <c r="AS75" s="52"/>
      <c r="AT75" s="52">
        <f t="shared" ref="AT75:AT84" si="146">AR75+AS75</f>
        <v>0</v>
      </c>
      <c r="AU75" s="52"/>
      <c r="AV75" s="52">
        <f t="shared" ref="AV75:AV84" si="147">AT75+AU75</f>
        <v>0</v>
      </c>
      <c r="AW75" s="55"/>
      <c r="AX75" s="52">
        <f t="shared" ref="AX75:AX84" si="148">AV75+AW75</f>
        <v>0</v>
      </c>
      <c r="AY75" s="24" t="s">
        <v>218</v>
      </c>
      <c r="AZ75" s="18" t="s">
        <v>28</v>
      </c>
      <c r="BA75" s="5"/>
    </row>
    <row r="76" spans="1:54" x14ac:dyDescent="0.35">
      <c r="A76" s="33"/>
      <c r="B76" s="87" t="s">
        <v>11</v>
      </c>
      <c r="C76" s="89"/>
      <c r="D76" s="52"/>
      <c r="E76" s="52"/>
      <c r="F76" s="50">
        <f t="shared" si="1"/>
        <v>0</v>
      </c>
      <c r="G76" s="52">
        <v>10531.4</v>
      </c>
      <c r="H76" s="53">
        <f>F76+G76</f>
        <v>10531.4</v>
      </c>
      <c r="I76" s="52"/>
      <c r="J76" s="53">
        <f t="shared" si="131"/>
        <v>10531.4</v>
      </c>
      <c r="K76" s="52"/>
      <c r="L76" s="50">
        <f t="shared" si="132"/>
        <v>10531.4</v>
      </c>
      <c r="M76" s="52"/>
      <c r="N76" s="50">
        <f t="shared" si="133"/>
        <v>10531.4</v>
      </c>
      <c r="O76" s="52"/>
      <c r="P76" s="50">
        <f t="shared" si="134"/>
        <v>10531.4</v>
      </c>
      <c r="Q76" s="52"/>
      <c r="R76" s="50">
        <f t="shared" si="135"/>
        <v>10531.4</v>
      </c>
      <c r="S76" s="55"/>
      <c r="T76" s="53">
        <f t="shared" si="136"/>
        <v>10531.4</v>
      </c>
      <c r="U76" s="50"/>
      <c r="V76" s="52"/>
      <c r="W76" s="50"/>
      <c r="X76" s="52">
        <v>3563.4</v>
      </c>
      <c r="Y76" s="53">
        <f t="shared" si="137"/>
        <v>3563.4</v>
      </c>
      <c r="Z76" s="52"/>
      <c r="AA76" s="53">
        <f t="shared" si="138"/>
        <v>3563.4</v>
      </c>
      <c r="AB76" s="52"/>
      <c r="AC76" s="50">
        <f t="shared" si="139"/>
        <v>3563.4</v>
      </c>
      <c r="AD76" s="52"/>
      <c r="AE76" s="50">
        <f t="shared" si="140"/>
        <v>3563.4</v>
      </c>
      <c r="AF76" s="52"/>
      <c r="AG76" s="50">
        <f t="shared" si="141"/>
        <v>3563.4</v>
      </c>
      <c r="AH76" s="55"/>
      <c r="AI76" s="53">
        <f t="shared" si="142"/>
        <v>3563.4</v>
      </c>
      <c r="AJ76" s="52"/>
      <c r="AK76" s="52"/>
      <c r="AL76" s="52"/>
      <c r="AM76" s="52"/>
      <c r="AN76" s="54">
        <f t="shared" si="143"/>
        <v>0</v>
      </c>
      <c r="AO76" s="52"/>
      <c r="AP76" s="54">
        <f t="shared" si="144"/>
        <v>0</v>
      </c>
      <c r="AQ76" s="52"/>
      <c r="AR76" s="52">
        <f t="shared" si="145"/>
        <v>0</v>
      </c>
      <c r="AS76" s="52"/>
      <c r="AT76" s="52">
        <f t="shared" si="146"/>
        <v>0</v>
      </c>
      <c r="AU76" s="52"/>
      <c r="AV76" s="52">
        <f t="shared" si="147"/>
        <v>0</v>
      </c>
      <c r="AW76" s="55"/>
      <c r="AX76" s="54">
        <f t="shared" si="148"/>
        <v>0</v>
      </c>
      <c r="AY76" s="24" t="s">
        <v>217</v>
      </c>
      <c r="BA76" s="5"/>
    </row>
    <row r="77" spans="1:54" x14ac:dyDescent="0.35">
      <c r="A77" s="33"/>
      <c r="B77" s="87" t="s">
        <v>15</v>
      </c>
      <c r="C77" s="89"/>
      <c r="D77" s="52"/>
      <c r="E77" s="52"/>
      <c r="F77" s="50">
        <f t="shared" si="1"/>
        <v>0</v>
      </c>
      <c r="G77" s="52">
        <v>200096.5</v>
      </c>
      <c r="H77" s="53">
        <f>F77+G77</f>
        <v>200096.5</v>
      </c>
      <c r="I77" s="52"/>
      <c r="J77" s="53">
        <f t="shared" si="131"/>
        <v>200096.5</v>
      </c>
      <c r="K77" s="52"/>
      <c r="L77" s="50">
        <f t="shared" si="132"/>
        <v>200096.5</v>
      </c>
      <c r="M77" s="52"/>
      <c r="N77" s="50">
        <f t="shared" si="133"/>
        <v>200096.5</v>
      </c>
      <c r="O77" s="52"/>
      <c r="P77" s="50">
        <f t="shared" si="134"/>
        <v>200096.5</v>
      </c>
      <c r="Q77" s="52"/>
      <c r="R77" s="50">
        <f t="shared" si="135"/>
        <v>200096.5</v>
      </c>
      <c r="S77" s="55"/>
      <c r="T77" s="53">
        <f t="shared" si="136"/>
        <v>200096.5</v>
      </c>
      <c r="U77" s="50"/>
      <c r="V77" s="52"/>
      <c r="W77" s="50"/>
      <c r="X77" s="52">
        <v>67705.399999999994</v>
      </c>
      <c r="Y77" s="53">
        <f t="shared" si="137"/>
        <v>67705.399999999994</v>
      </c>
      <c r="Z77" s="52"/>
      <c r="AA77" s="53">
        <f t="shared" si="138"/>
        <v>67705.399999999994</v>
      </c>
      <c r="AB77" s="52"/>
      <c r="AC77" s="50">
        <f t="shared" si="139"/>
        <v>67705.399999999994</v>
      </c>
      <c r="AD77" s="52"/>
      <c r="AE77" s="50">
        <f t="shared" si="140"/>
        <v>67705.399999999994</v>
      </c>
      <c r="AF77" s="52"/>
      <c r="AG77" s="50">
        <f t="shared" si="141"/>
        <v>67705.399999999994</v>
      </c>
      <c r="AH77" s="55"/>
      <c r="AI77" s="53">
        <f t="shared" si="142"/>
        <v>67705.399999999994</v>
      </c>
      <c r="AJ77" s="52"/>
      <c r="AK77" s="52"/>
      <c r="AL77" s="52"/>
      <c r="AM77" s="52"/>
      <c r="AN77" s="54">
        <f t="shared" si="143"/>
        <v>0</v>
      </c>
      <c r="AO77" s="52"/>
      <c r="AP77" s="54">
        <f t="shared" si="144"/>
        <v>0</v>
      </c>
      <c r="AQ77" s="52"/>
      <c r="AR77" s="52">
        <f t="shared" si="145"/>
        <v>0</v>
      </c>
      <c r="AS77" s="52"/>
      <c r="AT77" s="52">
        <f t="shared" si="146"/>
        <v>0</v>
      </c>
      <c r="AU77" s="52"/>
      <c r="AV77" s="52">
        <f t="shared" si="147"/>
        <v>0</v>
      </c>
      <c r="AW77" s="55"/>
      <c r="AX77" s="54">
        <f t="shared" si="148"/>
        <v>0</v>
      </c>
      <c r="AY77" s="24" t="s">
        <v>217</v>
      </c>
      <c r="BA77" s="5"/>
    </row>
    <row r="78" spans="1:54" ht="54" x14ac:dyDescent="0.35">
      <c r="A78" s="33" t="s">
        <v>147</v>
      </c>
      <c r="B78" s="87" t="s">
        <v>41</v>
      </c>
      <c r="C78" s="89" t="s">
        <v>31</v>
      </c>
      <c r="D78" s="52">
        <v>30200</v>
      </c>
      <c r="E78" s="52"/>
      <c r="F78" s="50">
        <f t="shared" si="1"/>
        <v>30200</v>
      </c>
      <c r="G78" s="52">
        <v>-30200</v>
      </c>
      <c r="H78" s="53">
        <f t="shared" si="109"/>
        <v>0</v>
      </c>
      <c r="I78" s="52"/>
      <c r="J78" s="53">
        <f t="shared" si="131"/>
        <v>0</v>
      </c>
      <c r="K78" s="52"/>
      <c r="L78" s="50">
        <f t="shared" si="132"/>
        <v>0</v>
      </c>
      <c r="M78" s="52"/>
      <c r="N78" s="50">
        <f t="shared" si="133"/>
        <v>0</v>
      </c>
      <c r="O78" s="52"/>
      <c r="P78" s="50">
        <f t="shared" si="134"/>
        <v>0</v>
      </c>
      <c r="Q78" s="52"/>
      <c r="R78" s="50">
        <f t="shared" si="135"/>
        <v>0</v>
      </c>
      <c r="S78" s="55"/>
      <c r="T78" s="53">
        <f t="shared" si="136"/>
        <v>0</v>
      </c>
      <c r="U78" s="50">
        <v>129330.1</v>
      </c>
      <c r="V78" s="52"/>
      <c r="W78" s="50">
        <f t="shared" si="4"/>
        <v>129330.1</v>
      </c>
      <c r="X78" s="52">
        <v>30200</v>
      </c>
      <c r="Y78" s="53">
        <f t="shared" si="137"/>
        <v>159530.1</v>
      </c>
      <c r="Z78" s="52"/>
      <c r="AA78" s="53">
        <f t="shared" si="138"/>
        <v>159530.1</v>
      </c>
      <c r="AB78" s="52"/>
      <c r="AC78" s="50">
        <f t="shared" si="139"/>
        <v>159530.1</v>
      </c>
      <c r="AD78" s="52"/>
      <c r="AE78" s="50">
        <f t="shared" si="140"/>
        <v>159530.1</v>
      </c>
      <c r="AF78" s="52"/>
      <c r="AG78" s="50">
        <f t="shared" si="141"/>
        <v>159530.1</v>
      </c>
      <c r="AH78" s="55"/>
      <c r="AI78" s="53">
        <f t="shared" si="142"/>
        <v>159530.1</v>
      </c>
      <c r="AJ78" s="52">
        <v>0</v>
      </c>
      <c r="AK78" s="52"/>
      <c r="AL78" s="52">
        <f t="shared" si="7"/>
        <v>0</v>
      </c>
      <c r="AM78" s="52"/>
      <c r="AN78" s="54">
        <f t="shared" si="143"/>
        <v>0</v>
      </c>
      <c r="AO78" s="52"/>
      <c r="AP78" s="54">
        <f t="shared" si="144"/>
        <v>0</v>
      </c>
      <c r="AQ78" s="52"/>
      <c r="AR78" s="52">
        <f t="shared" si="145"/>
        <v>0</v>
      </c>
      <c r="AS78" s="52"/>
      <c r="AT78" s="52">
        <f t="shared" si="146"/>
        <v>0</v>
      </c>
      <c r="AU78" s="52"/>
      <c r="AV78" s="52">
        <f t="shared" si="147"/>
        <v>0</v>
      </c>
      <c r="AW78" s="55"/>
      <c r="AX78" s="54">
        <f t="shared" si="148"/>
        <v>0</v>
      </c>
      <c r="AY78" s="24" t="s">
        <v>51</v>
      </c>
      <c r="BA78" s="5"/>
    </row>
    <row r="79" spans="1:54" ht="72" x14ac:dyDescent="0.35">
      <c r="A79" s="33" t="s">
        <v>148</v>
      </c>
      <c r="B79" s="87" t="s">
        <v>42</v>
      </c>
      <c r="C79" s="89" t="s">
        <v>27</v>
      </c>
      <c r="D79" s="52">
        <v>43835.6</v>
      </c>
      <c r="E79" s="52"/>
      <c r="F79" s="50">
        <f t="shared" si="1"/>
        <v>43835.6</v>
      </c>
      <c r="G79" s="52">
        <f>18842.656-4499.203</f>
        <v>14343.452999999998</v>
      </c>
      <c r="H79" s="53">
        <f t="shared" si="109"/>
        <v>58179.053</v>
      </c>
      <c r="I79" s="52"/>
      <c r="J79" s="53">
        <f t="shared" si="131"/>
        <v>58179.053</v>
      </c>
      <c r="K79" s="52"/>
      <c r="L79" s="50">
        <f t="shared" si="132"/>
        <v>58179.053</v>
      </c>
      <c r="M79" s="52"/>
      <c r="N79" s="50">
        <f t="shared" si="133"/>
        <v>58179.053</v>
      </c>
      <c r="O79" s="52"/>
      <c r="P79" s="50">
        <f t="shared" si="134"/>
        <v>58179.053</v>
      </c>
      <c r="Q79" s="52"/>
      <c r="R79" s="50">
        <f t="shared" si="135"/>
        <v>58179.053</v>
      </c>
      <c r="S79" s="55"/>
      <c r="T79" s="53">
        <f t="shared" si="136"/>
        <v>58179.053</v>
      </c>
      <c r="U79" s="50">
        <v>0</v>
      </c>
      <c r="V79" s="52"/>
      <c r="W79" s="50">
        <f t="shared" si="4"/>
        <v>0</v>
      </c>
      <c r="X79" s="52"/>
      <c r="Y79" s="53">
        <f t="shared" si="137"/>
        <v>0</v>
      </c>
      <c r="Z79" s="52"/>
      <c r="AA79" s="53">
        <f t="shared" si="138"/>
        <v>0</v>
      </c>
      <c r="AB79" s="52"/>
      <c r="AC79" s="50">
        <f t="shared" si="139"/>
        <v>0</v>
      </c>
      <c r="AD79" s="52"/>
      <c r="AE79" s="50">
        <f t="shared" si="140"/>
        <v>0</v>
      </c>
      <c r="AF79" s="52"/>
      <c r="AG79" s="50">
        <f t="shared" si="141"/>
        <v>0</v>
      </c>
      <c r="AH79" s="55"/>
      <c r="AI79" s="53">
        <f t="shared" si="142"/>
        <v>0</v>
      </c>
      <c r="AJ79" s="52">
        <v>0</v>
      </c>
      <c r="AK79" s="52"/>
      <c r="AL79" s="52">
        <f t="shared" si="7"/>
        <v>0</v>
      </c>
      <c r="AM79" s="52"/>
      <c r="AN79" s="54">
        <f t="shared" si="143"/>
        <v>0</v>
      </c>
      <c r="AO79" s="52"/>
      <c r="AP79" s="54">
        <f t="shared" si="144"/>
        <v>0</v>
      </c>
      <c r="AQ79" s="52"/>
      <c r="AR79" s="52">
        <f t="shared" si="145"/>
        <v>0</v>
      </c>
      <c r="AS79" s="52"/>
      <c r="AT79" s="52">
        <f t="shared" si="146"/>
        <v>0</v>
      </c>
      <c r="AU79" s="52"/>
      <c r="AV79" s="52">
        <f t="shared" si="147"/>
        <v>0</v>
      </c>
      <c r="AW79" s="55"/>
      <c r="AX79" s="54">
        <f t="shared" si="148"/>
        <v>0</v>
      </c>
      <c r="AY79" s="24" t="s">
        <v>52</v>
      </c>
      <c r="BA79" s="5"/>
    </row>
    <row r="80" spans="1:54" ht="54" x14ac:dyDescent="0.35">
      <c r="A80" s="33" t="s">
        <v>149</v>
      </c>
      <c r="B80" s="87" t="s">
        <v>43</v>
      </c>
      <c r="C80" s="89" t="s">
        <v>31</v>
      </c>
      <c r="D80" s="52">
        <v>10647.7</v>
      </c>
      <c r="E80" s="52">
        <v>-1182.758</v>
      </c>
      <c r="F80" s="50">
        <f t="shared" si="1"/>
        <v>9464.9420000000009</v>
      </c>
      <c r="G80" s="52">
        <v>2830.7579999999998</v>
      </c>
      <c r="H80" s="53">
        <f t="shared" si="109"/>
        <v>12295.7</v>
      </c>
      <c r="I80" s="52"/>
      <c r="J80" s="53">
        <f t="shared" si="131"/>
        <v>12295.7</v>
      </c>
      <c r="K80" s="52"/>
      <c r="L80" s="50">
        <f t="shared" si="132"/>
        <v>12295.7</v>
      </c>
      <c r="M80" s="52"/>
      <c r="N80" s="50">
        <f t="shared" si="133"/>
        <v>12295.7</v>
      </c>
      <c r="O80" s="52"/>
      <c r="P80" s="50">
        <f t="shared" si="134"/>
        <v>12295.7</v>
      </c>
      <c r="Q80" s="52"/>
      <c r="R80" s="50">
        <f t="shared" si="135"/>
        <v>12295.7</v>
      </c>
      <c r="S80" s="55"/>
      <c r="T80" s="53">
        <f t="shared" si="136"/>
        <v>12295.7</v>
      </c>
      <c r="U80" s="50">
        <v>0</v>
      </c>
      <c r="V80" s="52"/>
      <c r="W80" s="50">
        <f t="shared" si="4"/>
        <v>0</v>
      </c>
      <c r="X80" s="52"/>
      <c r="Y80" s="53">
        <f t="shared" si="137"/>
        <v>0</v>
      </c>
      <c r="Z80" s="52"/>
      <c r="AA80" s="53">
        <f t="shared" si="138"/>
        <v>0</v>
      </c>
      <c r="AB80" s="52"/>
      <c r="AC80" s="50">
        <f t="shared" si="139"/>
        <v>0</v>
      </c>
      <c r="AD80" s="52"/>
      <c r="AE80" s="50">
        <f t="shared" si="140"/>
        <v>0</v>
      </c>
      <c r="AF80" s="52"/>
      <c r="AG80" s="50">
        <f t="shared" si="141"/>
        <v>0</v>
      </c>
      <c r="AH80" s="55"/>
      <c r="AI80" s="53">
        <f t="shared" si="142"/>
        <v>0</v>
      </c>
      <c r="AJ80" s="52">
        <v>0</v>
      </c>
      <c r="AK80" s="52"/>
      <c r="AL80" s="52">
        <f t="shared" si="7"/>
        <v>0</v>
      </c>
      <c r="AM80" s="52"/>
      <c r="AN80" s="54">
        <f t="shared" si="143"/>
        <v>0</v>
      </c>
      <c r="AO80" s="52"/>
      <c r="AP80" s="54">
        <f t="shared" si="144"/>
        <v>0</v>
      </c>
      <c r="AQ80" s="52"/>
      <c r="AR80" s="52">
        <f t="shared" si="145"/>
        <v>0</v>
      </c>
      <c r="AS80" s="52"/>
      <c r="AT80" s="52">
        <f t="shared" si="146"/>
        <v>0</v>
      </c>
      <c r="AU80" s="52"/>
      <c r="AV80" s="52">
        <f t="shared" si="147"/>
        <v>0</v>
      </c>
      <c r="AW80" s="55"/>
      <c r="AX80" s="54">
        <f t="shared" si="148"/>
        <v>0</v>
      </c>
      <c r="AY80" s="24" t="s">
        <v>53</v>
      </c>
      <c r="BA80" s="5"/>
    </row>
    <row r="81" spans="1:53" ht="72" x14ac:dyDescent="0.35">
      <c r="A81" s="33" t="s">
        <v>150</v>
      </c>
      <c r="B81" s="87" t="s">
        <v>44</v>
      </c>
      <c r="C81" s="89" t="s">
        <v>27</v>
      </c>
      <c r="D81" s="52">
        <v>49055.3</v>
      </c>
      <c r="E81" s="52">
        <v>12263.9</v>
      </c>
      <c r="F81" s="50">
        <f t="shared" si="1"/>
        <v>61319.200000000004</v>
      </c>
      <c r="G81" s="52">
        <f>57.762-4000</f>
        <v>-3942.2379999999998</v>
      </c>
      <c r="H81" s="53">
        <f t="shared" si="109"/>
        <v>57376.962000000007</v>
      </c>
      <c r="I81" s="52"/>
      <c r="J81" s="53">
        <f t="shared" si="131"/>
        <v>57376.962000000007</v>
      </c>
      <c r="K81" s="52"/>
      <c r="L81" s="50">
        <f t="shared" si="132"/>
        <v>57376.962000000007</v>
      </c>
      <c r="M81" s="52"/>
      <c r="N81" s="50">
        <f t="shared" si="133"/>
        <v>57376.962000000007</v>
      </c>
      <c r="O81" s="52"/>
      <c r="P81" s="50">
        <f t="shared" si="134"/>
        <v>57376.962000000007</v>
      </c>
      <c r="Q81" s="52"/>
      <c r="R81" s="50">
        <f t="shared" si="135"/>
        <v>57376.962000000007</v>
      </c>
      <c r="S81" s="55"/>
      <c r="T81" s="53">
        <f t="shared" si="136"/>
        <v>57376.962000000007</v>
      </c>
      <c r="U81" s="50">
        <v>12263.9</v>
      </c>
      <c r="V81" s="52">
        <v>-12263.9</v>
      </c>
      <c r="W81" s="50">
        <f t="shared" si="4"/>
        <v>0</v>
      </c>
      <c r="X81" s="52"/>
      <c r="Y81" s="53">
        <f t="shared" si="137"/>
        <v>0</v>
      </c>
      <c r="Z81" s="52"/>
      <c r="AA81" s="53">
        <f t="shared" si="138"/>
        <v>0</v>
      </c>
      <c r="AB81" s="52"/>
      <c r="AC81" s="50">
        <f t="shared" si="139"/>
        <v>0</v>
      </c>
      <c r="AD81" s="52"/>
      <c r="AE81" s="50">
        <f t="shared" si="140"/>
        <v>0</v>
      </c>
      <c r="AF81" s="52"/>
      <c r="AG81" s="50">
        <f t="shared" si="141"/>
        <v>0</v>
      </c>
      <c r="AH81" s="55"/>
      <c r="AI81" s="53">
        <f t="shared" si="142"/>
        <v>0</v>
      </c>
      <c r="AJ81" s="52">
        <v>0</v>
      </c>
      <c r="AK81" s="52"/>
      <c r="AL81" s="52">
        <f t="shared" si="7"/>
        <v>0</v>
      </c>
      <c r="AM81" s="52"/>
      <c r="AN81" s="54">
        <f t="shared" si="143"/>
        <v>0</v>
      </c>
      <c r="AO81" s="52"/>
      <c r="AP81" s="54">
        <f t="shared" si="144"/>
        <v>0</v>
      </c>
      <c r="AQ81" s="52"/>
      <c r="AR81" s="52">
        <f t="shared" si="145"/>
        <v>0</v>
      </c>
      <c r="AS81" s="52"/>
      <c r="AT81" s="52">
        <f t="shared" si="146"/>
        <v>0</v>
      </c>
      <c r="AU81" s="52"/>
      <c r="AV81" s="52">
        <f t="shared" si="147"/>
        <v>0</v>
      </c>
      <c r="AW81" s="55"/>
      <c r="AX81" s="54">
        <f t="shared" si="148"/>
        <v>0</v>
      </c>
      <c r="AY81" s="24" t="s">
        <v>54</v>
      </c>
      <c r="BA81" s="5"/>
    </row>
    <row r="82" spans="1:53" ht="72" x14ac:dyDescent="0.35">
      <c r="A82" s="33" t="s">
        <v>151</v>
      </c>
      <c r="B82" s="87" t="s">
        <v>45</v>
      </c>
      <c r="C82" s="89" t="s">
        <v>27</v>
      </c>
      <c r="D82" s="52">
        <v>45376.6</v>
      </c>
      <c r="E82" s="52"/>
      <c r="F82" s="50">
        <f t="shared" si="1"/>
        <v>45376.6</v>
      </c>
      <c r="G82" s="52"/>
      <c r="H82" s="53">
        <f t="shared" si="109"/>
        <v>45376.6</v>
      </c>
      <c r="I82" s="52"/>
      <c r="J82" s="53">
        <f t="shared" si="131"/>
        <v>45376.6</v>
      </c>
      <c r="K82" s="52"/>
      <c r="L82" s="50">
        <f t="shared" si="132"/>
        <v>45376.6</v>
      </c>
      <c r="M82" s="52"/>
      <c r="N82" s="50">
        <f t="shared" si="133"/>
        <v>45376.6</v>
      </c>
      <c r="O82" s="52"/>
      <c r="P82" s="50">
        <f t="shared" si="134"/>
        <v>45376.6</v>
      </c>
      <c r="Q82" s="52"/>
      <c r="R82" s="50">
        <f t="shared" si="135"/>
        <v>45376.6</v>
      </c>
      <c r="S82" s="55"/>
      <c r="T82" s="53">
        <f t="shared" si="136"/>
        <v>45376.6</v>
      </c>
      <c r="U82" s="50">
        <v>0</v>
      </c>
      <c r="V82" s="52"/>
      <c r="W82" s="50">
        <f t="shared" si="4"/>
        <v>0</v>
      </c>
      <c r="X82" s="52"/>
      <c r="Y82" s="53">
        <f t="shared" si="137"/>
        <v>0</v>
      </c>
      <c r="Z82" s="52"/>
      <c r="AA82" s="53">
        <f t="shared" si="138"/>
        <v>0</v>
      </c>
      <c r="AB82" s="52"/>
      <c r="AC82" s="50">
        <f t="shared" si="139"/>
        <v>0</v>
      </c>
      <c r="AD82" s="52"/>
      <c r="AE82" s="50">
        <f t="shared" si="140"/>
        <v>0</v>
      </c>
      <c r="AF82" s="52"/>
      <c r="AG82" s="50">
        <f t="shared" si="141"/>
        <v>0</v>
      </c>
      <c r="AH82" s="55"/>
      <c r="AI82" s="53">
        <f t="shared" si="142"/>
        <v>0</v>
      </c>
      <c r="AJ82" s="52">
        <v>0</v>
      </c>
      <c r="AK82" s="52"/>
      <c r="AL82" s="52">
        <f t="shared" si="7"/>
        <v>0</v>
      </c>
      <c r="AM82" s="52"/>
      <c r="AN82" s="54">
        <f t="shared" si="143"/>
        <v>0</v>
      </c>
      <c r="AO82" s="52"/>
      <c r="AP82" s="54">
        <f t="shared" si="144"/>
        <v>0</v>
      </c>
      <c r="AQ82" s="52"/>
      <c r="AR82" s="52">
        <f t="shared" si="145"/>
        <v>0</v>
      </c>
      <c r="AS82" s="52"/>
      <c r="AT82" s="52">
        <f t="shared" si="146"/>
        <v>0</v>
      </c>
      <c r="AU82" s="52"/>
      <c r="AV82" s="52">
        <f t="shared" si="147"/>
        <v>0</v>
      </c>
      <c r="AW82" s="55"/>
      <c r="AX82" s="54">
        <f t="shared" si="148"/>
        <v>0</v>
      </c>
      <c r="AY82" s="24" t="s">
        <v>55</v>
      </c>
      <c r="BA82" s="5"/>
    </row>
    <row r="83" spans="1:53" ht="54" x14ac:dyDescent="0.35">
      <c r="A83" s="33" t="s">
        <v>152</v>
      </c>
      <c r="B83" s="87" t="s">
        <v>48</v>
      </c>
      <c r="C83" s="89" t="s">
        <v>31</v>
      </c>
      <c r="D83" s="52">
        <v>43764.3</v>
      </c>
      <c r="E83" s="52"/>
      <c r="F83" s="50">
        <f t="shared" si="1"/>
        <v>43764.3</v>
      </c>
      <c r="G83" s="52"/>
      <c r="H83" s="53">
        <f t="shared" si="109"/>
        <v>43764.3</v>
      </c>
      <c r="I83" s="52"/>
      <c r="J83" s="53">
        <f t="shared" si="131"/>
        <v>43764.3</v>
      </c>
      <c r="K83" s="52"/>
      <c r="L83" s="50">
        <f t="shared" si="132"/>
        <v>43764.3</v>
      </c>
      <c r="M83" s="52"/>
      <c r="N83" s="50">
        <f t="shared" si="133"/>
        <v>43764.3</v>
      </c>
      <c r="O83" s="52">
        <v>-43764.3</v>
      </c>
      <c r="P83" s="50">
        <f t="shared" si="134"/>
        <v>0</v>
      </c>
      <c r="Q83" s="52"/>
      <c r="R83" s="50">
        <f t="shared" si="135"/>
        <v>0</v>
      </c>
      <c r="S83" s="55"/>
      <c r="T83" s="53">
        <f t="shared" si="136"/>
        <v>0</v>
      </c>
      <c r="U83" s="50">
        <v>0</v>
      </c>
      <c r="V83" s="52"/>
      <c r="W83" s="50">
        <f t="shared" si="4"/>
        <v>0</v>
      </c>
      <c r="X83" s="52"/>
      <c r="Y83" s="53">
        <f t="shared" si="137"/>
        <v>0</v>
      </c>
      <c r="Z83" s="52"/>
      <c r="AA83" s="53">
        <f t="shared" si="138"/>
        <v>0</v>
      </c>
      <c r="AB83" s="52"/>
      <c r="AC83" s="50">
        <f t="shared" si="139"/>
        <v>0</v>
      </c>
      <c r="AD83" s="52"/>
      <c r="AE83" s="50">
        <f t="shared" si="140"/>
        <v>0</v>
      </c>
      <c r="AF83" s="52">
        <v>43764.3</v>
      </c>
      <c r="AG83" s="50">
        <f t="shared" si="141"/>
        <v>43764.3</v>
      </c>
      <c r="AH83" s="55"/>
      <c r="AI83" s="53">
        <f t="shared" si="142"/>
        <v>43764.3</v>
      </c>
      <c r="AJ83" s="52">
        <v>0</v>
      </c>
      <c r="AK83" s="52"/>
      <c r="AL83" s="52">
        <f t="shared" si="7"/>
        <v>0</v>
      </c>
      <c r="AM83" s="52"/>
      <c r="AN83" s="54">
        <f t="shared" si="143"/>
        <v>0</v>
      </c>
      <c r="AO83" s="52"/>
      <c r="AP83" s="54">
        <f t="shared" si="144"/>
        <v>0</v>
      </c>
      <c r="AQ83" s="52"/>
      <c r="AR83" s="52">
        <f t="shared" si="145"/>
        <v>0</v>
      </c>
      <c r="AS83" s="52"/>
      <c r="AT83" s="52">
        <f t="shared" si="146"/>
        <v>0</v>
      </c>
      <c r="AU83" s="52"/>
      <c r="AV83" s="52">
        <f t="shared" si="147"/>
        <v>0</v>
      </c>
      <c r="AW83" s="55"/>
      <c r="AX83" s="54">
        <f t="shared" si="148"/>
        <v>0</v>
      </c>
      <c r="AY83" s="31">
        <v>1710142360</v>
      </c>
      <c r="BA83" s="5"/>
    </row>
    <row r="84" spans="1:53" ht="59.25" customHeight="1" x14ac:dyDescent="0.35">
      <c r="A84" s="33" t="s">
        <v>153</v>
      </c>
      <c r="B84" s="87" t="s">
        <v>30</v>
      </c>
      <c r="C84" s="89" t="s">
        <v>3</v>
      </c>
      <c r="D84" s="52">
        <f>D86+D87+D88</f>
        <v>606764.6</v>
      </c>
      <c r="E84" s="52">
        <f>E86+E87+E88</f>
        <v>100000</v>
      </c>
      <c r="F84" s="52">
        <f t="shared" si="1"/>
        <v>706764.6</v>
      </c>
      <c r="G84" s="52">
        <f>G86+G87+G88</f>
        <v>30618.698</v>
      </c>
      <c r="H84" s="54">
        <f t="shared" si="109"/>
        <v>737383.29799999995</v>
      </c>
      <c r="I84" s="52">
        <f>I86+I87+I88</f>
        <v>2941.8629999999998</v>
      </c>
      <c r="J84" s="54">
        <f t="shared" si="131"/>
        <v>740325.16099999996</v>
      </c>
      <c r="K84" s="52">
        <f>K86+K87+K88</f>
        <v>124060.12599999999</v>
      </c>
      <c r="L84" s="52">
        <f t="shared" si="132"/>
        <v>864385.28700000001</v>
      </c>
      <c r="M84" s="52">
        <f>M86+M87+M88</f>
        <v>6186.5230000000001</v>
      </c>
      <c r="N84" s="52">
        <f t="shared" si="133"/>
        <v>870571.81</v>
      </c>
      <c r="O84" s="52">
        <f>O86+O87+O88</f>
        <v>110662.95300000001</v>
      </c>
      <c r="P84" s="52">
        <f t="shared" si="134"/>
        <v>981234.76300000004</v>
      </c>
      <c r="Q84" s="52">
        <f>Q86+Q87+Q88</f>
        <v>6573.6139999999996</v>
      </c>
      <c r="R84" s="52">
        <f t="shared" si="135"/>
        <v>987808.37699999998</v>
      </c>
      <c r="S84" s="55">
        <f>S86+S87+S88</f>
        <v>31071.832999999999</v>
      </c>
      <c r="T84" s="54">
        <f t="shared" si="136"/>
        <v>1018880.21</v>
      </c>
      <c r="U84" s="52">
        <f t="shared" ref="U84:AJ84" si="149">U86+U87+U88</f>
        <v>907530.1</v>
      </c>
      <c r="V84" s="52">
        <f>V86+V87+V88</f>
        <v>0</v>
      </c>
      <c r="W84" s="52">
        <f t="shared" si="4"/>
        <v>907530.1</v>
      </c>
      <c r="X84" s="52">
        <f>X86+X87+X88</f>
        <v>0</v>
      </c>
      <c r="Y84" s="54">
        <f t="shared" si="137"/>
        <v>907530.1</v>
      </c>
      <c r="Z84" s="52">
        <f>Z86+Z87+Z88</f>
        <v>0</v>
      </c>
      <c r="AA84" s="54">
        <f t="shared" si="138"/>
        <v>907530.1</v>
      </c>
      <c r="AB84" s="52">
        <f>AB86+AB87+AB88</f>
        <v>-80676.462</v>
      </c>
      <c r="AC84" s="52">
        <f t="shared" si="139"/>
        <v>826853.63800000004</v>
      </c>
      <c r="AD84" s="52">
        <f>AD86+AD87+AD88</f>
        <v>0</v>
      </c>
      <c r="AE84" s="52">
        <f t="shared" si="140"/>
        <v>826853.63800000004</v>
      </c>
      <c r="AF84" s="52">
        <f>AF86+AF87+AF88</f>
        <v>-75828.428</v>
      </c>
      <c r="AG84" s="52">
        <f t="shared" si="141"/>
        <v>751025.21000000008</v>
      </c>
      <c r="AH84" s="55">
        <f>AH86+AH87+AH88</f>
        <v>0</v>
      </c>
      <c r="AI84" s="54">
        <f t="shared" si="142"/>
        <v>751025.21000000008</v>
      </c>
      <c r="AJ84" s="52">
        <f t="shared" si="149"/>
        <v>500000</v>
      </c>
      <c r="AK84" s="52">
        <f>AK86+AK87+AK88</f>
        <v>0</v>
      </c>
      <c r="AL84" s="52">
        <f t="shared" si="7"/>
        <v>500000</v>
      </c>
      <c r="AM84" s="52">
        <f>AM86+AM87+AM88</f>
        <v>0</v>
      </c>
      <c r="AN84" s="54">
        <f t="shared" si="143"/>
        <v>500000</v>
      </c>
      <c r="AO84" s="52">
        <f>AO86+AO87+AO88</f>
        <v>0</v>
      </c>
      <c r="AP84" s="54">
        <f t="shared" si="144"/>
        <v>500000</v>
      </c>
      <c r="AQ84" s="52">
        <f>AQ86+AQ87+AQ88</f>
        <v>0</v>
      </c>
      <c r="AR84" s="52">
        <f t="shared" si="145"/>
        <v>500000</v>
      </c>
      <c r="AS84" s="52">
        <f>AS86+AS87+AS88</f>
        <v>0</v>
      </c>
      <c r="AT84" s="52">
        <f t="shared" si="146"/>
        <v>500000</v>
      </c>
      <c r="AU84" s="52">
        <f>AU86+AU87+AU88</f>
        <v>0</v>
      </c>
      <c r="AV84" s="52">
        <f t="shared" si="147"/>
        <v>500000</v>
      </c>
      <c r="AW84" s="55">
        <f>AW86+AW87+AW88</f>
        <v>0</v>
      </c>
      <c r="AX84" s="54">
        <f t="shared" si="148"/>
        <v>500000</v>
      </c>
      <c r="AY84" s="24"/>
      <c r="BA84" s="5"/>
    </row>
    <row r="85" spans="1:53" x14ac:dyDescent="0.35">
      <c r="A85" s="33"/>
      <c r="B85" s="87" t="s">
        <v>5</v>
      </c>
      <c r="C85" s="89"/>
      <c r="D85" s="52"/>
      <c r="E85" s="52"/>
      <c r="F85" s="50"/>
      <c r="G85" s="52"/>
      <c r="H85" s="53"/>
      <c r="I85" s="52"/>
      <c r="J85" s="53"/>
      <c r="K85" s="52"/>
      <c r="L85" s="50"/>
      <c r="M85" s="52"/>
      <c r="N85" s="50"/>
      <c r="O85" s="52"/>
      <c r="P85" s="50"/>
      <c r="Q85" s="52"/>
      <c r="R85" s="50"/>
      <c r="S85" s="55"/>
      <c r="T85" s="53"/>
      <c r="U85" s="50"/>
      <c r="V85" s="52"/>
      <c r="W85" s="50"/>
      <c r="X85" s="52"/>
      <c r="Y85" s="53"/>
      <c r="Z85" s="52"/>
      <c r="AA85" s="53"/>
      <c r="AB85" s="52"/>
      <c r="AC85" s="50"/>
      <c r="AD85" s="52"/>
      <c r="AE85" s="50"/>
      <c r="AF85" s="52"/>
      <c r="AG85" s="50"/>
      <c r="AH85" s="55"/>
      <c r="AI85" s="53"/>
      <c r="AJ85" s="52"/>
      <c r="AK85" s="52"/>
      <c r="AL85" s="52"/>
      <c r="AM85" s="52"/>
      <c r="AN85" s="54"/>
      <c r="AO85" s="52"/>
      <c r="AP85" s="54"/>
      <c r="AQ85" s="52"/>
      <c r="AR85" s="52"/>
      <c r="AS85" s="52"/>
      <c r="AT85" s="52"/>
      <c r="AU85" s="52"/>
      <c r="AV85" s="52"/>
      <c r="AW85" s="55"/>
      <c r="AX85" s="54"/>
      <c r="AY85" s="24"/>
      <c r="BA85" s="5"/>
    </row>
    <row r="86" spans="1:53" s="3" customFormat="1" ht="18.600000000000001" hidden="1" customHeight="1" x14ac:dyDescent="0.35">
      <c r="A86" s="1"/>
      <c r="B86" s="7" t="s">
        <v>6</v>
      </c>
      <c r="C86" s="4"/>
      <c r="D86" s="52">
        <v>60863.5</v>
      </c>
      <c r="E86" s="52">
        <f>100000</f>
        <v>100000</v>
      </c>
      <c r="F86" s="50">
        <f t="shared" si="1"/>
        <v>160863.5</v>
      </c>
      <c r="G86" s="52">
        <f>2844.574+27774.124</f>
        <v>30618.698</v>
      </c>
      <c r="H86" s="50">
        <f t="shared" ref="H86:H89" si="150">F86+G86</f>
        <v>191482.198</v>
      </c>
      <c r="I86" s="52">
        <v>2941.8629999999998</v>
      </c>
      <c r="J86" s="50">
        <f>H86+I86</f>
        <v>194424.06100000002</v>
      </c>
      <c r="K86" s="52">
        <f>80676.462+43383.664</f>
        <v>124060.12599999999</v>
      </c>
      <c r="L86" s="50">
        <f>J86+K86</f>
        <v>318484.18700000003</v>
      </c>
      <c r="M86" s="52">
        <v>6186.5230000000001</v>
      </c>
      <c r="N86" s="50">
        <f>L86+M86</f>
        <v>324670.71000000002</v>
      </c>
      <c r="O86" s="52">
        <f>75828.428+34834.525</f>
        <v>110662.95300000001</v>
      </c>
      <c r="P86" s="50">
        <f>N86+O86</f>
        <v>435333.66300000006</v>
      </c>
      <c r="Q86" s="52">
        <v>6573.6139999999996</v>
      </c>
      <c r="R86" s="50">
        <f>P86+Q86</f>
        <v>441907.27700000006</v>
      </c>
      <c r="S86" s="55">
        <f>30613.28+458.553</f>
        <v>31071.832999999999</v>
      </c>
      <c r="T86" s="50">
        <f>R86+S86</f>
        <v>472979.11000000004</v>
      </c>
      <c r="U86" s="50">
        <v>500000</v>
      </c>
      <c r="V86" s="52">
        <f>214003.078-214003.078</f>
        <v>0</v>
      </c>
      <c r="W86" s="50">
        <f t="shared" si="4"/>
        <v>500000</v>
      </c>
      <c r="X86" s="52"/>
      <c r="Y86" s="50">
        <f>W86+X86</f>
        <v>500000</v>
      </c>
      <c r="Z86" s="52"/>
      <c r="AA86" s="50">
        <f t="shared" ref="AA86:AA89" si="151">Y86+Z86</f>
        <v>500000</v>
      </c>
      <c r="AB86" s="52">
        <v>-80676.462</v>
      </c>
      <c r="AC86" s="50">
        <f t="shared" ref="AC86:AC89" si="152">AA86+AB86</f>
        <v>419323.538</v>
      </c>
      <c r="AD86" s="52"/>
      <c r="AE86" s="50">
        <f t="shared" ref="AE86:AE89" si="153">AC86+AD86</f>
        <v>419323.538</v>
      </c>
      <c r="AF86" s="52">
        <v>-75828.428</v>
      </c>
      <c r="AG86" s="50">
        <f t="shared" ref="AG86:AG89" si="154">AE86+AF86</f>
        <v>343495.11</v>
      </c>
      <c r="AH86" s="55"/>
      <c r="AI86" s="50">
        <f t="shared" ref="AI86:AI89" si="155">AG86+AH86</f>
        <v>343495.11</v>
      </c>
      <c r="AJ86" s="52">
        <v>500000</v>
      </c>
      <c r="AK86" s="52"/>
      <c r="AL86" s="52">
        <f t="shared" si="7"/>
        <v>500000</v>
      </c>
      <c r="AM86" s="52"/>
      <c r="AN86" s="52">
        <f>AL86+AM86</f>
        <v>500000</v>
      </c>
      <c r="AO86" s="52"/>
      <c r="AP86" s="52">
        <f t="shared" ref="AP86:AP89" si="156">AN86+AO86</f>
        <v>500000</v>
      </c>
      <c r="AQ86" s="52"/>
      <c r="AR86" s="52">
        <f t="shared" ref="AR86:AR89" si="157">AP86+AQ86</f>
        <v>500000</v>
      </c>
      <c r="AS86" s="52"/>
      <c r="AT86" s="52">
        <f t="shared" ref="AT86:AT89" si="158">AR86+AS86</f>
        <v>500000</v>
      </c>
      <c r="AU86" s="52"/>
      <c r="AV86" s="52">
        <f t="shared" ref="AV86:AV89" si="159">AT86+AU86</f>
        <v>500000</v>
      </c>
      <c r="AW86" s="55"/>
      <c r="AX86" s="52">
        <f t="shared" ref="AX86:AX89" si="160">AV86+AW86</f>
        <v>500000</v>
      </c>
      <c r="AY86" s="31" t="s">
        <v>260</v>
      </c>
      <c r="AZ86" s="18" t="s">
        <v>28</v>
      </c>
      <c r="BA86" s="5"/>
    </row>
    <row r="87" spans="1:53" x14ac:dyDescent="0.35">
      <c r="A87" s="33"/>
      <c r="B87" s="87" t="s">
        <v>11</v>
      </c>
      <c r="C87" s="89"/>
      <c r="D87" s="52">
        <v>92792.4</v>
      </c>
      <c r="E87" s="52"/>
      <c r="F87" s="50">
        <f t="shared" si="1"/>
        <v>92792.4</v>
      </c>
      <c r="G87" s="52"/>
      <c r="H87" s="53">
        <f t="shared" si="150"/>
        <v>92792.4</v>
      </c>
      <c r="I87" s="52"/>
      <c r="J87" s="53">
        <f>H87+I87</f>
        <v>92792.4</v>
      </c>
      <c r="K87" s="52"/>
      <c r="L87" s="50">
        <f>J87+K87</f>
        <v>92792.4</v>
      </c>
      <c r="M87" s="52"/>
      <c r="N87" s="50">
        <f>L87+M87</f>
        <v>92792.4</v>
      </c>
      <c r="O87" s="52"/>
      <c r="P87" s="50">
        <f>N87+O87</f>
        <v>92792.4</v>
      </c>
      <c r="Q87" s="52"/>
      <c r="R87" s="50">
        <f>P87+Q87</f>
        <v>92792.4</v>
      </c>
      <c r="S87" s="55"/>
      <c r="T87" s="53">
        <f>R87+S87</f>
        <v>92792.4</v>
      </c>
      <c r="U87" s="50">
        <v>407530.1</v>
      </c>
      <c r="V87" s="52"/>
      <c r="W87" s="50">
        <f t="shared" si="4"/>
        <v>407530.1</v>
      </c>
      <c r="X87" s="52"/>
      <c r="Y87" s="53">
        <f>W87+X87</f>
        <v>407530.1</v>
      </c>
      <c r="Z87" s="52"/>
      <c r="AA87" s="53">
        <f t="shared" si="151"/>
        <v>407530.1</v>
      </c>
      <c r="AB87" s="52"/>
      <c r="AC87" s="50">
        <f t="shared" si="152"/>
        <v>407530.1</v>
      </c>
      <c r="AD87" s="52"/>
      <c r="AE87" s="50">
        <f t="shared" si="153"/>
        <v>407530.1</v>
      </c>
      <c r="AF87" s="52"/>
      <c r="AG87" s="50">
        <f t="shared" si="154"/>
        <v>407530.1</v>
      </c>
      <c r="AH87" s="55"/>
      <c r="AI87" s="53">
        <f t="shared" si="155"/>
        <v>407530.1</v>
      </c>
      <c r="AJ87" s="52">
        <v>0</v>
      </c>
      <c r="AK87" s="52"/>
      <c r="AL87" s="52">
        <f t="shared" si="7"/>
        <v>0</v>
      </c>
      <c r="AM87" s="52"/>
      <c r="AN87" s="54">
        <f>AL87+AM87</f>
        <v>0</v>
      </c>
      <c r="AO87" s="52"/>
      <c r="AP87" s="54">
        <f t="shared" si="156"/>
        <v>0</v>
      </c>
      <c r="AQ87" s="52"/>
      <c r="AR87" s="52">
        <f t="shared" si="157"/>
        <v>0</v>
      </c>
      <c r="AS87" s="52"/>
      <c r="AT87" s="52">
        <f t="shared" si="158"/>
        <v>0</v>
      </c>
      <c r="AU87" s="52"/>
      <c r="AV87" s="52">
        <f t="shared" si="159"/>
        <v>0</v>
      </c>
      <c r="AW87" s="55"/>
      <c r="AX87" s="54">
        <f t="shared" si="160"/>
        <v>0</v>
      </c>
      <c r="AY87" s="31" t="s">
        <v>176</v>
      </c>
      <c r="BA87" s="5"/>
    </row>
    <row r="88" spans="1:53" ht="36" x14ac:dyDescent="0.35">
      <c r="A88" s="33"/>
      <c r="B88" s="87" t="s">
        <v>20</v>
      </c>
      <c r="C88" s="89"/>
      <c r="D88" s="52">
        <v>453108.7</v>
      </c>
      <c r="E88" s="52"/>
      <c r="F88" s="50">
        <f t="shared" si="1"/>
        <v>453108.7</v>
      </c>
      <c r="G88" s="52"/>
      <c r="H88" s="53">
        <f t="shared" si="150"/>
        <v>453108.7</v>
      </c>
      <c r="I88" s="52"/>
      <c r="J88" s="53">
        <f>H88+I88</f>
        <v>453108.7</v>
      </c>
      <c r="K88" s="52"/>
      <c r="L88" s="50">
        <f>J88+K88</f>
        <v>453108.7</v>
      </c>
      <c r="M88" s="52"/>
      <c r="N88" s="50">
        <f>L88+M88</f>
        <v>453108.7</v>
      </c>
      <c r="O88" s="52"/>
      <c r="P88" s="50">
        <f>N88+O88</f>
        <v>453108.7</v>
      </c>
      <c r="Q88" s="52"/>
      <c r="R88" s="50">
        <f>P88+Q88</f>
        <v>453108.7</v>
      </c>
      <c r="S88" s="55"/>
      <c r="T88" s="53">
        <f>R88+S88</f>
        <v>453108.7</v>
      </c>
      <c r="U88" s="50">
        <v>0</v>
      </c>
      <c r="V88" s="52"/>
      <c r="W88" s="50">
        <f t="shared" si="4"/>
        <v>0</v>
      </c>
      <c r="X88" s="52"/>
      <c r="Y88" s="53">
        <f>W88+X88</f>
        <v>0</v>
      </c>
      <c r="Z88" s="52"/>
      <c r="AA88" s="53">
        <f t="shared" si="151"/>
        <v>0</v>
      </c>
      <c r="AB88" s="52"/>
      <c r="AC88" s="50">
        <f t="shared" si="152"/>
        <v>0</v>
      </c>
      <c r="AD88" s="52"/>
      <c r="AE88" s="50">
        <f t="shared" si="153"/>
        <v>0</v>
      </c>
      <c r="AF88" s="52"/>
      <c r="AG88" s="50">
        <f t="shared" si="154"/>
        <v>0</v>
      </c>
      <c r="AH88" s="55"/>
      <c r="AI88" s="53">
        <f t="shared" si="155"/>
        <v>0</v>
      </c>
      <c r="AJ88" s="52">
        <v>0</v>
      </c>
      <c r="AK88" s="52"/>
      <c r="AL88" s="52">
        <f t="shared" si="7"/>
        <v>0</v>
      </c>
      <c r="AM88" s="52"/>
      <c r="AN88" s="54">
        <f>AL88+AM88</f>
        <v>0</v>
      </c>
      <c r="AO88" s="52"/>
      <c r="AP88" s="54">
        <f t="shared" si="156"/>
        <v>0</v>
      </c>
      <c r="AQ88" s="52"/>
      <c r="AR88" s="52">
        <f t="shared" si="157"/>
        <v>0</v>
      </c>
      <c r="AS88" s="52"/>
      <c r="AT88" s="52">
        <f t="shared" si="158"/>
        <v>0</v>
      </c>
      <c r="AU88" s="52"/>
      <c r="AV88" s="52">
        <f t="shared" si="159"/>
        <v>0</v>
      </c>
      <c r="AW88" s="55"/>
      <c r="AX88" s="54">
        <f t="shared" si="160"/>
        <v>0</v>
      </c>
      <c r="AY88" s="31" t="s">
        <v>175</v>
      </c>
      <c r="BA88" s="5"/>
    </row>
    <row r="89" spans="1:53" ht="60.75" customHeight="1" x14ac:dyDescent="0.35">
      <c r="A89" s="33" t="s">
        <v>154</v>
      </c>
      <c r="B89" s="87" t="s">
        <v>212</v>
      </c>
      <c r="C89" s="89" t="s">
        <v>31</v>
      </c>
      <c r="D89" s="52">
        <f>D91</f>
        <v>573235.19999999995</v>
      </c>
      <c r="E89" s="52">
        <f>E91</f>
        <v>0</v>
      </c>
      <c r="F89" s="52">
        <f t="shared" si="1"/>
        <v>573235.19999999995</v>
      </c>
      <c r="G89" s="52">
        <f>G91</f>
        <v>0</v>
      </c>
      <c r="H89" s="54">
        <f t="shared" si="150"/>
        <v>573235.19999999995</v>
      </c>
      <c r="I89" s="52">
        <f>I91</f>
        <v>0</v>
      </c>
      <c r="J89" s="54">
        <f>H89+I89</f>
        <v>573235.19999999995</v>
      </c>
      <c r="K89" s="52">
        <f>K91</f>
        <v>0</v>
      </c>
      <c r="L89" s="52">
        <f>J89+K89</f>
        <v>573235.19999999995</v>
      </c>
      <c r="M89" s="52">
        <f>M91</f>
        <v>0</v>
      </c>
      <c r="N89" s="52">
        <f>L89+M89</f>
        <v>573235.19999999995</v>
      </c>
      <c r="O89" s="52">
        <f>O91</f>
        <v>0</v>
      </c>
      <c r="P89" s="52">
        <f>N89+O89</f>
        <v>573235.19999999995</v>
      </c>
      <c r="Q89" s="52">
        <f>Q91</f>
        <v>0</v>
      </c>
      <c r="R89" s="52">
        <f>P89+Q89</f>
        <v>573235.19999999995</v>
      </c>
      <c r="S89" s="55">
        <f>S91</f>
        <v>0</v>
      </c>
      <c r="T89" s="54">
        <f>R89+S89</f>
        <v>573235.19999999995</v>
      </c>
      <c r="U89" s="52">
        <f t="shared" ref="U89:AJ89" si="161">U91</f>
        <v>0</v>
      </c>
      <c r="V89" s="52">
        <f>V91</f>
        <v>0</v>
      </c>
      <c r="W89" s="52">
        <f t="shared" si="4"/>
        <v>0</v>
      </c>
      <c r="X89" s="52">
        <f>X91</f>
        <v>0</v>
      </c>
      <c r="Y89" s="54">
        <f>W89+X89</f>
        <v>0</v>
      </c>
      <c r="Z89" s="52">
        <f>Z91</f>
        <v>0</v>
      </c>
      <c r="AA89" s="54">
        <f t="shared" si="151"/>
        <v>0</v>
      </c>
      <c r="AB89" s="52">
        <f>AB91</f>
        <v>0</v>
      </c>
      <c r="AC89" s="52">
        <f t="shared" si="152"/>
        <v>0</v>
      </c>
      <c r="AD89" s="52">
        <f>AD91</f>
        <v>0</v>
      </c>
      <c r="AE89" s="52">
        <f t="shared" si="153"/>
        <v>0</v>
      </c>
      <c r="AF89" s="52">
        <f>AF91</f>
        <v>0</v>
      </c>
      <c r="AG89" s="52">
        <f t="shared" si="154"/>
        <v>0</v>
      </c>
      <c r="AH89" s="55">
        <f>AH91</f>
        <v>0</v>
      </c>
      <c r="AI89" s="54">
        <f t="shared" si="155"/>
        <v>0</v>
      </c>
      <c r="AJ89" s="52">
        <f t="shared" si="161"/>
        <v>0</v>
      </c>
      <c r="AK89" s="52">
        <f>AK91</f>
        <v>0</v>
      </c>
      <c r="AL89" s="52">
        <f t="shared" si="7"/>
        <v>0</v>
      </c>
      <c r="AM89" s="52">
        <f>AM91</f>
        <v>0</v>
      </c>
      <c r="AN89" s="54">
        <f>AL89+AM89</f>
        <v>0</v>
      </c>
      <c r="AO89" s="52">
        <f>AO91</f>
        <v>0</v>
      </c>
      <c r="AP89" s="54">
        <f t="shared" si="156"/>
        <v>0</v>
      </c>
      <c r="AQ89" s="52">
        <f>AQ91</f>
        <v>0</v>
      </c>
      <c r="AR89" s="52">
        <f t="shared" si="157"/>
        <v>0</v>
      </c>
      <c r="AS89" s="52">
        <f>AS91</f>
        <v>0</v>
      </c>
      <c r="AT89" s="52">
        <f t="shared" si="158"/>
        <v>0</v>
      </c>
      <c r="AU89" s="52">
        <f>AU91</f>
        <v>0</v>
      </c>
      <c r="AV89" s="52">
        <f t="shared" si="159"/>
        <v>0</v>
      </c>
      <c r="AW89" s="55">
        <f>AW91</f>
        <v>0</v>
      </c>
      <c r="AX89" s="54">
        <f t="shared" si="160"/>
        <v>0</v>
      </c>
      <c r="AY89" s="31"/>
      <c r="BA89" s="5"/>
    </row>
    <row r="90" spans="1:53" x14ac:dyDescent="0.35">
      <c r="A90" s="33"/>
      <c r="B90" s="90" t="s">
        <v>5</v>
      </c>
      <c r="C90" s="89"/>
      <c r="D90" s="52"/>
      <c r="E90" s="52"/>
      <c r="F90" s="50"/>
      <c r="G90" s="52"/>
      <c r="H90" s="53"/>
      <c r="I90" s="52"/>
      <c r="J90" s="53"/>
      <c r="K90" s="52"/>
      <c r="L90" s="50"/>
      <c r="M90" s="52"/>
      <c r="N90" s="50"/>
      <c r="O90" s="52"/>
      <c r="P90" s="50"/>
      <c r="Q90" s="52"/>
      <c r="R90" s="50"/>
      <c r="S90" s="55"/>
      <c r="T90" s="53"/>
      <c r="U90" s="50"/>
      <c r="V90" s="52"/>
      <c r="W90" s="50"/>
      <c r="X90" s="52"/>
      <c r="Y90" s="53"/>
      <c r="Z90" s="52"/>
      <c r="AA90" s="53"/>
      <c r="AB90" s="52"/>
      <c r="AC90" s="50"/>
      <c r="AD90" s="52"/>
      <c r="AE90" s="50"/>
      <c r="AF90" s="52"/>
      <c r="AG90" s="50"/>
      <c r="AH90" s="55"/>
      <c r="AI90" s="53"/>
      <c r="AJ90" s="52"/>
      <c r="AK90" s="52"/>
      <c r="AL90" s="52"/>
      <c r="AM90" s="52"/>
      <c r="AN90" s="54"/>
      <c r="AO90" s="52"/>
      <c r="AP90" s="54"/>
      <c r="AQ90" s="52"/>
      <c r="AR90" s="52"/>
      <c r="AS90" s="52"/>
      <c r="AT90" s="52"/>
      <c r="AU90" s="52"/>
      <c r="AV90" s="52"/>
      <c r="AW90" s="55"/>
      <c r="AX90" s="54"/>
      <c r="AY90" s="31"/>
      <c r="BA90" s="5"/>
    </row>
    <row r="91" spans="1:53" ht="36" x14ac:dyDescent="0.35">
      <c r="A91" s="33"/>
      <c r="B91" s="87" t="s">
        <v>20</v>
      </c>
      <c r="C91" s="89"/>
      <c r="D91" s="50">
        <v>573235.19999999995</v>
      </c>
      <c r="E91" s="50"/>
      <c r="F91" s="50">
        <f t="shared" si="1"/>
        <v>573235.19999999995</v>
      </c>
      <c r="G91" s="50"/>
      <c r="H91" s="53">
        <f t="shared" ref="H91:H92" si="162">F91+G91</f>
        <v>573235.19999999995</v>
      </c>
      <c r="I91" s="50"/>
      <c r="J91" s="53">
        <f>H91+I91</f>
        <v>573235.19999999995</v>
      </c>
      <c r="K91" s="50"/>
      <c r="L91" s="50">
        <f>J91+K91</f>
        <v>573235.19999999995</v>
      </c>
      <c r="M91" s="50"/>
      <c r="N91" s="50">
        <f>L91+M91</f>
        <v>573235.19999999995</v>
      </c>
      <c r="O91" s="50"/>
      <c r="P91" s="50">
        <f>N91+O91</f>
        <v>573235.19999999995</v>
      </c>
      <c r="Q91" s="50"/>
      <c r="R91" s="50">
        <f>P91+Q91</f>
        <v>573235.19999999995</v>
      </c>
      <c r="S91" s="51"/>
      <c r="T91" s="53">
        <f>R91+S91</f>
        <v>573235.19999999995</v>
      </c>
      <c r="U91" s="50">
        <v>0</v>
      </c>
      <c r="V91" s="50"/>
      <c r="W91" s="50">
        <f t="shared" si="4"/>
        <v>0</v>
      </c>
      <c r="X91" s="50"/>
      <c r="Y91" s="53">
        <f>W91+X91</f>
        <v>0</v>
      </c>
      <c r="Z91" s="50"/>
      <c r="AA91" s="53">
        <f t="shared" ref="AA91:AA92" si="163">Y91+Z91</f>
        <v>0</v>
      </c>
      <c r="AB91" s="50"/>
      <c r="AC91" s="50">
        <f t="shared" ref="AC91:AC92" si="164">AA91+AB91</f>
        <v>0</v>
      </c>
      <c r="AD91" s="50"/>
      <c r="AE91" s="50">
        <f t="shared" ref="AE91:AE92" si="165">AC91+AD91</f>
        <v>0</v>
      </c>
      <c r="AF91" s="50"/>
      <c r="AG91" s="50">
        <f t="shared" ref="AG91:AG92" si="166">AE91+AF91</f>
        <v>0</v>
      </c>
      <c r="AH91" s="51"/>
      <c r="AI91" s="53">
        <f t="shared" ref="AI91:AI92" si="167">AG91+AH91</f>
        <v>0</v>
      </c>
      <c r="AJ91" s="52">
        <v>0</v>
      </c>
      <c r="AK91" s="50"/>
      <c r="AL91" s="52">
        <f t="shared" si="7"/>
        <v>0</v>
      </c>
      <c r="AM91" s="50"/>
      <c r="AN91" s="54">
        <f>AL91+AM91</f>
        <v>0</v>
      </c>
      <c r="AO91" s="50"/>
      <c r="AP91" s="54">
        <f t="shared" ref="AP91:AP92" si="168">AN91+AO91</f>
        <v>0</v>
      </c>
      <c r="AQ91" s="50"/>
      <c r="AR91" s="52">
        <f t="shared" ref="AR91:AR92" si="169">AP91+AQ91</f>
        <v>0</v>
      </c>
      <c r="AS91" s="50"/>
      <c r="AT91" s="52">
        <f t="shared" ref="AT91:AT92" si="170">AR91+AS91</f>
        <v>0</v>
      </c>
      <c r="AU91" s="50"/>
      <c r="AV91" s="52">
        <f t="shared" ref="AV91:AV92" si="171">AT91+AU91</f>
        <v>0</v>
      </c>
      <c r="AW91" s="51"/>
      <c r="AX91" s="54">
        <f t="shared" ref="AX91:AX92" si="172">AV91+AW91</f>
        <v>0</v>
      </c>
      <c r="AY91" s="31" t="s">
        <v>175</v>
      </c>
      <c r="BA91" s="5"/>
    </row>
    <row r="92" spans="1:53" ht="117.75" customHeight="1" x14ac:dyDescent="0.35">
      <c r="A92" s="33" t="s">
        <v>155</v>
      </c>
      <c r="B92" s="87" t="s">
        <v>32</v>
      </c>
      <c r="C92" s="89" t="s">
        <v>3</v>
      </c>
      <c r="D92" s="50">
        <f>D94</f>
        <v>116333.4</v>
      </c>
      <c r="E92" s="50">
        <f>E94</f>
        <v>0</v>
      </c>
      <c r="F92" s="50">
        <f t="shared" si="1"/>
        <v>116333.4</v>
      </c>
      <c r="G92" s="50">
        <f>G94</f>
        <v>-16565.599999999999</v>
      </c>
      <c r="H92" s="53">
        <f t="shared" si="162"/>
        <v>99767.799999999988</v>
      </c>
      <c r="I92" s="50">
        <f>I94</f>
        <v>0</v>
      </c>
      <c r="J92" s="53">
        <f>H92+I92</f>
        <v>99767.799999999988</v>
      </c>
      <c r="K92" s="50">
        <f>K94</f>
        <v>0</v>
      </c>
      <c r="L92" s="50">
        <f>J92+K92</f>
        <v>99767.799999999988</v>
      </c>
      <c r="M92" s="50">
        <f>M94</f>
        <v>0</v>
      </c>
      <c r="N92" s="50">
        <f>L92+M92</f>
        <v>99767.799999999988</v>
      </c>
      <c r="O92" s="50">
        <f>O94</f>
        <v>0</v>
      </c>
      <c r="P92" s="50">
        <f>N92+O92</f>
        <v>99767.799999999988</v>
      </c>
      <c r="Q92" s="50">
        <f>Q94</f>
        <v>0</v>
      </c>
      <c r="R92" s="50">
        <f>P92+Q92</f>
        <v>99767.799999999988</v>
      </c>
      <c r="S92" s="51">
        <f>S94</f>
        <v>0</v>
      </c>
      <c r="T92" s="53">
        <f>R92+S92</f>
        <v>99767.799999999988</v>
      </c>
      <c r="U92" s="50">
        <f t="shared" ref="U92:AJ92" si="173">U94</f>
        <v>114303.4</v>
      </c>
      <c r="V92" s="50">
        <f>V94</f>
        <v>0</v>
      </c>
      <c r="W92" s="50">
        <f t="shared" si="4"/>
        <v>114303.4</v>
      </c>
      <c r="X92" s="50">
        <f>X94</f>
        <v>-16565.5</v>
      </c>
      <c r="Y92" s="53">
        <f>W92+X92</f>
        <v>97737.9</v>
      </c>
      <c r="Z92" s="50">
        <f>Z94</f>
        <v>0</v>
      </c>
      <c r="AA92" s="53">
        <f t="shared" si="163"/>
        <v>97737.9</v>
      </c>
      <c r="AB92" s="50">
        <f>AB94</f>
        <v>0</v>
      </c>
      <c r="AC92" s="50">
        <f t="shared" si="164"/>
        <v>97737.9</v>
      </c>
      <c r="AD92" s="50">
        <f>AD94</f>
        <v>0</v>
      </c>
      <c r="AE92" s="50">
        <f t="shared" si="165"/>
        <v>97737.9</v>
      </c>
      <c r="AF92" s="50">
        <f>AF94</f>
        <v>0</v>
      </c>
      <c r="AG92" s="50">
        <f t="shared" si="166"/>
        <v>97737.9</v>
      </c>
      <c r="AH92" s="51">
        <f>AH94</f>
        <v>0</v>
      </c>
      <c r="AI92" s="53">
        <f t="shared" si="167"/>
        <v>97737.9</v>
      </c>
      <c r="AJ92" s="50">
        <f t="shared" si="173"/>
        <v>109561.5</v>
      </c>
      <c r="AK92" s="50">
        <f>AK94</f>
        <v>0</v>
      </c>
      <c r="AL92" s="52">
        <f t="shared" si="7"/>
        <v>109561.5</v>
      </c>
      <c r="AM92" s="50">
        <f>AM94</f>
        <v>-19326.3</v>
      </c>
      <c r="AN92" s="54">
        <f>AL92+AM92</f>
        <v>90235.199999999997</v>
      </c>
      <c r="AO92" s="50">
        <f>AO94</f>
        <v>0</v>
      </c>
      <c r="AP92" s="54">
        <f t="shared" si="168"/>
        <v>90235.199999999997</v>
      </c>
      <c r="AQ92" s="50">
        <f>AQ94</f>
        <v>0</v>
      </c>
      <c r="AR92" s="52">
        <f t="shared" si="169"/>
        <v>90235.199999999997</v>
      </c>
      <c r="AS92" s="50">
        <f>AS94</f>
        <v>0</v>
      </c>
      <c r="AT92" s="52">
        <f t="shared" si="170"/>
        <v>90235.199999999997</v>
      </c>
      <c r="AU92" s="50">
        <f>AU94</f>
        <v>0</v>
      </c>
      <c r="AV92" s="52">
        <f t="shared" si="171"/>
        <v>90235.199999999997</v>
      </c>
      <c r="AW92" s="51">
        <f>AW94</f>
        <v>0</v>
      </c>
      <c r="AX92" s="54">
        <f t="shared" si="172"/>
        <v>90235.199999999997</v>
      </c>
      <c r="AY92" s="31"/>
      <c r="BA92" s="5"/>
    </row>
    <row r="93" spans="1:53" x14ac:dyDescent="0.35">
      <c r="A93" s="33"/>
      <c r="B93" s="86" t="s">
        <v>5</v>
      </c>
      <c r="C93" s="89"/>
      <c r="D93" s="50"/>
      <c r="E93" s="50"/>
      <c r="F93" s="50"/>
      <c r="G93" s="50"/>
      <c r="H93" s="53"/>
      <c r="I93" s="50"/>
      <c r="J93" s="53"/>
      <c r="K93" s="50"/>
      <c r="L93" s="50"/>
      <c r="M93" s="50"/>
      <c r="N93" s="50"/>
      <c r="O93" s="50"/>
      <c r="P93" s="50"/>
      <c r="Q93" s="50"/>
      <c r="R93" s="50"/>
      <c r="S93" s="51"/>
      <c r="T93" s="53"/>
      <c r="U93" s="50"/>
      <c r="V93" s="50"/>
      <c r="W93" s="50"/>
      <c r="X93" s="50"/>
      <c r="Y93" s="53"/>
      <c r="Z93" s="50"/>
      <c r="AA93" s="53"/>
      <c r="AB93" s="50"/>
      <c r="AC93" s="50"/>
      <c r="AD93" s="50"/>
      <c r="AE93" s="50"/>
      <c r="AF93" s="50"/>
      <c r="AG93" s="50"/>
      <c r="AH93" s="51"/>
      <c r="AI93" s="53"/>
      <c r="AJ93" s="50"/>
      <c r="AK93" s="50"/>
      <c r="AL93" s="52"/>
      <c r="AM93" s="50"/>
      <c r="AN93" s="54"/>
      <c r="AO93" s="50"/>
      <c r="AP93" s="54"/>
      <c r="AQ93" s="50"/>
      <c r="AR93" s="52"/>
      <c r="AS93" s="50"/>
      <c r="AT93" s="52"/>
      <c r="AU93" s="50"/>
      <c r="AV93" s="52"/>
      <c r="AW93" s="51"/>
      <c r="AX93" s="54"/>
      <c r="AY93" s="31"/>
      <c r="BA93" s="5"/>
    </row>
    <row r="94" spans="1:53" x14ac:dyDescent="0.35">
      <c r="A94" s="33"/>
      <c r="B94" s="90" t="s">
        <v>11</v>
      </c>
      <c r="C94" s="89"/>
      <c r="D94" s="52">
        <v>116333.4</v>
      </c>
      <c r="E94" s="52"/>
      <c r="F94" s="52">
        <f t="shared" si="1"/>
        <v>116333.4</v>
      </c>
      <c r="G94" s="52">
        <v>-16565.599999999999</v>
      </c>
      <c r="H94" s="54">
        <f t="shared" ref="H94:H95" si="174">F94+G94</f>
        <v>99767.799999999988</v>
      </c>
      <c r="I94" s="52"/>
      <c r="J94" s="54">
        <f>H94+I94</f>
        <v>99767.799999999988</v>
      </c>
      <c r="K94" s="52"/>
      <c r="L94" s="52">
        <f>J94+K94</f>
        <v>99767.799999999988</v>
      </c>
      <c r="M94" s="52"/>
      <c r="N94" s="52">
        <f>L94+M94</f>
        <v>99767.799999999988</v>
      </c>
      <c r="O94" s="52"/>
      <c r="P94" s="52">
        <f>N94+O94</f>
        <v>99767.799999999988</v>
      </c>
      <c r="Q94" s="52"/>
      <c r="R94" s="52">
        <f>P94+Q94</f>
        <v>99767.799999999988</v>
      </c>
      <c r="S94" s="55"/>
      <c r="T94" s="54">
        <f>R94+S94</f>
        <v>99767.799999999988</v>
      </c>
      <c r="U94" s="52">
        <v>114303.4</v>
      </c>
      <c r="V94" s="52"/>
      <c r="W94" s="52">
        <f t="shared" si="4"/>
        <v>114303.4</v>
      </c>
      <c r="X94" s="52">
        <v>-16565.5</v>
      </c>
      <c r="Y94" s="54">
        <f>W94+X94</f>
        <v>97737.9</v>
      </c>
      <c r="Z94" s="52"/>
      <c r="AA94" s="54">
        <f t="shared" ref="AA94:AA95" si="175">Y94+Z94</f>
        <v>97737.9</v>
      </c>
      <c r="AB94" s="52"/>
      <c r="AC94" s="52">
        <f t="shared" ref="AC94:AC95" si="176">AA94+AB94</f>
        <v>97737.9</v>
      </c>
      <c r="AD94" s="52"/>
      <c r="AE94" s="52">
        <f t="shared" ref="AE94:AE95" si="177">AC94+AD94</f>
        <v>97737.9</v>
      </c>
      <c r="AF94" s="52"/>
      <c r="AG94" s="52">
        <f t="shared" ref="AG94:AG95" si="178">AE94+AF94</f>
        <v>97737.9</v>
      </c>
      <c r="AH94" s="55"/>
      <c r="AI94" s="54">
        <f t="shared" ref="AI94:AI95" si="179">AG94+AH94</f>
        <v>97737.9</v>
      </c>
      <c r="AJ94" s="52">
        <v>109561.5</v>
      </c>
      <c r="AK94" s="52"/>
      <c r="AL94" s="52">
        <f t="shared" si="7"/>
        <v>109561.5</v>
      </c>
      <c r="AM94" s="52">
        <v>-19326.3</v>
      </c>
      <c r="AN94" s="54">
        <f>AL94+AM94</f>
        <v>90235.199999999997</v>
      </c>
      <c r="AO94" s="52"/>
      <c r="AP94" s="54">
        <f t="shared" ref="AP94:AP95" si="180">AN94+AO94</f>
        <v>90235.199999999997</v>
      </c>
      <c r="AQ94" s="52"/>
      <c r="AR94" s="52">
        <f t="shared" ref="AR94:AR95" si="181">AP94+AQ94</f>
        <v>90235.199999999997</v>
      </c>
      <c r="AS94" s="52"/>
      <c r="AT94" s="52">
        <f t="shared" ref="AT94:AT95" si="182">AR94+AS94</f>
        <v>90235.199999999997</v>
      </c>
      <c r="AU94" s="52"/>
      <c r="AV94" s="52">
        <f t="shared" ref="AV94:AV95" si="183">AT94+AU94</f>
        <v>90235.199999999997</v>
      </c>
      <c r="AW94" s="55"/>
      <c r="AX94" s="54">
        <f t="shared" ref="AX94:AX95" si="184">AV94+AW94</f>
        <v>90235.199999999997</v>
      </c>
      <c r="AY94" s="31" t="s">
        <v>173</v>
      </c>
      <c r="BA94" s="5"/>
    </row>
    <row r="95" spans="1:53" ht="54" x14ac:dyDescent="0.35">
      <c r="A95" s="33" t="s">
        <v>156</v>
      </c>
      <c r="B95" s="87" t="s">
        <v>33</v>
      </c>
      <c r="C95" s="89" t="s">
        <v>3</v>
      </c>
      <c r="D95" s="52">
        <f>D97+D98</f>
        <v>156745.1</v>
      </c>
      <c r="E95" s="52">
        <f>E97+E98</f>
        <v>0</v>
      </c>
      <c r="F95" s="52">
        <f t="shared" si="1"/>
        <v>156745.1</v>
      </c>
      <c r="G95" s="52">
        <f>G97+G98</f>
        <v>16565.5</v>
      </c>
      <c r="H95" s="54">
        <f t="shared" si="174"/>
        <v>173310.6</v>
      </c>
      <c r="I95" s="52">
        <f>I97+I98</f>
        <v>0</v>
      </c>
      <c r="J95" s="54">
        <f>H95+I95</f>
        <v>173310.6</v>
      </c>
      <c r="K95" s="52">
        <f>K97+K98</f>
        <v>0</v>
      </c>
      <c r="L95" s="52">
        <f>J95+K95</f>
        <v>173310.6</v>
      </c>
      <c r="M95" s="52">
        <f>M97+M98</f>
        <v>0</v>
      </c>
      <c r="N95" s="52">
        <f>L95+M95</f>
        <v>173310.6</v>
      </c>
      <c r="O95" s="52">
        <f>O97+O98</f>
        <v>0</v>
      </c>
      <c r="P95" s="52">
        <f>N95+O95</f>
        <v>173310.6</v>
      </c>
      <c r="Q95" s="52">
        <f>Q97+Q98</f>
        <v>0</v>
      </c>
      <c r="R95" s="52">
        <f>P95+Q95</f>
        <v>173310.6</v>
      </c>
      <c r="S95" s="55">
        <f>S97+S98</f>
        <v>0</v>
      </c>
      <c r="T95" s="54">
        <f>R95+S95</f>
        <v>173310.6</v>
      </c>
      <c r="U95" s="52">
        <f t="shared" ref="U95:AJ95" si="185">U97+U98</f>
        <v>153984.20000000001</v>
      </c>
      <c r="V95" s="52">
        <f>V97+V98</f>
        <v>0</v>
      </c>
      <c r="W95" s="52">
        <f t="shared" si="4"/>
        <v>153984.20000000001</v>
      </c>
      <c r="X95" s="52">
        <f>X97+X98</f>
        <v>16565.5</v>
      </c>
      <c r="Y95" s="54">
        <f>W95+X95</f>
        <v>170549.7</v>
      </c>
      <c r="Z95" s="52">
        <f>Z97+Z98</f>
        <v>0</v>
      </c>
      <c r="AA95" s="54">
        <f t="shared" si="175"/>
        <v>170549.7</v>
      </c>
      <c r="AB95" s="52">
        <f>AB97+AB98</f>
        <v>0</v>
      </c>
      <c r="AC95" s="52">
        <f t="shared" si="176"/>
        <v>170549.7</v>
      </c>
      <c r="AD95" s="52">
        <f>AD97+AD98</f>
        <v>0</v>
      </c>
      <c r="AE95" s="52">
        <f t="shared" si="177"/>
        <v>170549.7</v>
      </c>
      <c r="AF95" s="52">
        <f>AF97+AF98</f>
        <v>0</v>
      </c>
      <c r="AG95" s="52">
        <f t="shared" si="178"/>
        <v>170549.7</v>
      </c>
      <c r="AH95" s="55">
        <f>AH97+AH98</f>
        <v>0</v>
      </c>
      <c r="AI95" s="54">
        <f t="shared" si="179"/>
        <v>170549.7</v>
      </c>
      <c r="AJ95" s="52">
        <f t="shared" si="185"/>
        <v>149144.29999999999</v>
      </c>
      <c r="AK95" s="52">
        <f>AK97+AK98</f>
        <v>0</v>
      </c>
      <c r="AL95" s="52">
        <f t="shared" si="7"/>
        <v>149144.29999999999</v>
      </c>
      <c r="AM95" s="52">
        <f>AM97+AM98</f>
        <v>19326.400000000001</v>
      </c>
      <c r="AN95" s="54">
        <f>AL95+AM95</f>
        <v>168470.69999999998</v>
      </c>
      <c r="AO95" s="52">
        <f>AO97+AO98</f>
        <v>0</v>
      </c>
      <c r="AP95" s="54">
        <f t="shared" si="180"/>
        <v>168470.69999999998</v>
      </c>
      <c r="AQ95" s="52">
        <f>AQ97+AQ98</f>
        <v>0</v>
      </c>
      <c r="AR95" s="52">
        <f t="shared" si="181"/>
        <v>168470.69999999998</v>
      </c>
      <c r="AS95" s="52">
        <f>AS97+AS98</f>
        <v>0</v>
      </c>
      <c r="AT95" s="52">
        <f t="shared" si="182"/>
        <v>168470.69999999998</v>
      </c>
      <c r="AU95" s="52">
        <f>AU97+AU98</f>
        <v>0</v>
      </c>
      <c r="AV95" s="52">
        <f t="shared" si="183"/>
        <v>168470.69999999998</v>
      </c>
      <c r="AW95" s="55">
        <f>AW97+AW98</f>
        <v>0</v>
      </c>
      <c r="AX95" s="54">
        <f t="shared" si="184"/>
        <v>168470.69999999998</v>
      </c>
      <c r="AY95" s="31"/>
      <c r="BA95" s="5"/>
    </row>
    <row r="96" spans="1:53" x14ac:dyDescent="0.35">
      <c r="A96" s="33"/>
      <c r="B96" s="87" t="s">
        <v>5</v>
      </c>
      <c r="C96" s="87"/>
      <c r="D96" s="52"/>
      <c r="E96" s="52"/>
      <c r="F96" s="52"/>
      <c r="G96" s="52"/>
      <c r="H96" s="54"/>
      <c r="I96" s="52"/>
      <c r="J96" s="54"/>
      <c r="K96" s="52"/>
      <c r="L96" s="52"/>
      <c r="M96" s="52"/>
      <c r="N96" s="52"/>
      <c r="O96" s="52"/>
      <c r="P96" s="52"/>
      <c r="Q96" s="52"/>
      <c r="R96" s="52"/>
      <c r="S96" s="55"/>
      <c r="T96" s="54"/>
      <c r="U96" s="52"/>
      <c r="V96" s="52"/>
      <c r="W96" s="52"/>
      <c r="X96" s="52"/>
      <c r="Y96" s="54"/>
      <c r="Z96" s="52"/>
      <c r="AA96" s="54"/>
      <c r="AB96" s="52"/>
      <c r="AC96" s="52"/>
      <c r="AD96" s="52"/>
      <c r="AE96" s="52"/>
      <c r="AF96" s="52"/>
      <c r="AG96" s="52"/>
      <c r="AH96" s="55"/>
      <c r="AI96" s="54"/>
      <c r="AJ96" s="52"/>
      <c r="AK96" s="52"/>
      <c r="AL96" s="52"/>
      <c r="AM96" s="52"/>
      <c r="AN96" s="54"/>
      <c r="AO96" s="52"/>
      <c r="AP96" s="54"/>
      <c r="AQ96" s="52"/>
      <c r="AR96" s="52"/>
      <c r="AS96" s="52"/>
      <c r="AT96" s="52"/>
      <c r="AU96" s="52"/>
      <c r="AV96" s="52"/>
      <c r="AW96" s="55"/>
      <c r="AX96" s="54"/>
      <c r="AY96" s="31"/>
      <c r="BA96" s="5"/>
    </row>
    <row r="97" spans="1:54" x14ac:dyDescent="0.35">
      <c r="A97" s="33"/>
      <c r="B97" s="90" t="s">
        <v>11</v>
      </c>
      <c r="C97" s="89"/>
      <c r="D97" s="52">
        <v>39186.300000000003</v>
      </c>
      <c r="E97" s="52"/>
      <c r="F97" s="52">
        <f t="shared" ref="F97:F161" si="186">D97+E97</f>
        <v>39186.300000000003</v>
      </c>
      <c r="G97" s="52">
        <v>4141.3999999999996</v>
      </c>
      <c r="H97" s="54">
        <f t="shared" ref="H97:H99" si="187">F97+G97</f>
        <v>43327.700000000004</v>
      </c>
      <c r="I97" s="52"/>
      <c r="J97" s="54">
        <f>H97+I97</f>
        <v>43327.700000000004</v>
      </c>
      <c r="K97" s="52"/>
      <c r="L97" s="52">
        <f>J97+K97</f>
        <v>43327.700000000004</v>
      </c>
      <c r="M97" s="52"/>
      <c r="N97" s="52">
        <f>L97+M97</f>
        <v>43327.700000000004</v>
      </c>
      <c r="O97" s="52"/>
      <c r="P97" s="52">
        <f>N97+O97</f>
        <v>43327.700000000004</v>
      </c>
      <c r="Q97" s="52"/>
      <c r="R97" s="52">
        <f>P97+Q97</f>
        <v>43327.700000000004</v>
      </c>
      <c r="S97" s="55"/>
      <c r="T97" s="54">
        <f>R97+S97</f>
        <v>43327.700000000004</v>
      </c>
      <c r="U97" s="52">
        <v>38496.1</v>
      </c>
      <c r="V97" s="52"/>
      <c r="W97" s="52">
        <f t="shared" ref="W97:W161" si="188">U97+V97</f>
        <v>38496.1</v>
      </c>
      <c r="X97" s="52">
        <v>4141.3</v>
      </c>
      <c r="Y97" s="54">
        <f>W97+X97</f>
        <v>42637.4</v>
      </c>
      <c r="Z97" s="52"/>
      <c r="AA97" s="54">
        <f t="shared" ref="AA97:AA99" si="189">Y97+Z97</f>
        <v>42637.4</v>
      </c>
      <c r="AB97" s="52"/>
      <c r="AC97" s="52">
        <f t="shared" ref="AC97:AC99" si="190">AA97+AB97</f>
        <v>42637.4</v>
      </c>
      <c r="AD97" s="52"/>
      <c r="AE97" s="52">
        <f t="shared" ref="AE97:AE99" si="191">AC97+AD97</f>
        <v>42637.4</v>
      </c>
      <c r="AF97" s="52"/>
      <c r="AG97" s="52">
        <f t="shared" ref="AG97:AG99" si="192">AE97+AF97</f>
        <v>42637.4</v>
      </c>
      <c r="AH97" s="55"/>
      <c r="AI97" s="54">
        <f t="shared" ref="AI97:AI99" si="193">AG97+AH97</f>
        <v>42637.4</v>
      </c>
      <c r="AJ97" s="52">
        <v>34303.199999999997</v>
      </c>
      <c r="AK97" s="52"/>
      <c r="AL97" s="52">
        <f t="shared" ref="AL97:AL161" si="194">AJ97+AK97</f>
        <v>34303.199999999997</v>
      </c>
      <c r="AM97" s="52">
        <v>4445.1000000000004</v>
      </c>
      <c r="AN97" s="54">
        <f>AL97+AM97</f>
        <v>38748.299999999996</v>
      </c>
      <c r="AO97" s="52"/>
      <c r="AP97" s="54">
        <f t="shared" ref="AP97:AP99" si="195">AN97+AO97</f>
        <v>38748.299999999996</v>
      </c>
      <c r="AQ97" s="52"/>
      <c r="AR97" s="52">
        <f t="shared" ref="AR97:AR99" si="196">AP97+AQ97</f>
        <v>38748.299999999996</v>
      </c>
      <c r="AS97" s="52"/>
      <c r="AT97" s="52">
        <f t="shared" ref="AT97:AT99" si="197">AR97+AS97</f>
        <v>38748.299999999996</v>
      </c>
      <c r="AU97" s="52"/>
      <c r="AV97" s="52">
        <f t="shared" ref="AV97:AV99" si="198">AT97+AU97</f>
        <v>38748.299999999996</v>
      </c>
      <c r="AW97" s="55"/>
      <c r="AX97" s="54">
        <f t="shared" ref="AX97:AX99" si="199">AV97+AW97</f>
        <v>38748.299999999996</v>
      </c>
      <c r="AY97" s="31" t="s">
        <v>174</v>
      </c>
      <c r="BA97" s="5"/>
    </row>
    <row r="98" spans="1:54" x14ac:dyDescent="0.35">
      <c r="A98" s="33"/>
      <c r="B98" s="87" t="s">
        <v>15</v>
      </c>
      <c r="C98" s="89"/>
      <c r="D98" s="52">
        <v>117558.8</v>
      </c>
      <c r="E98" s="52"/>
      <c r="F98" s="52">
        <f t="shared" si="186"/>
        <v>117558.8</v>
      </c>
      <c r="G98" s="52">
        <v>12424.1</v>
      </c>
      <c r="H98" s="54">
        <f t="shared" si="187"/>
        <v>129982.90000000001</v>
      </c>
      <c r="I98" s="52"/>
      <c r="J98" s="54">
        <f>H98+I98</f>
        <v>129982.90000000001</v>
      </c>
      <c r="K98" s="52"/>
      <c r="L98" s="52">
        <f>J98+K98</f>
        <v>129982.90000000001</v>
      </c>
      <c r="M98" s="52"/>
      <c r="N98" s="52">
        <f>L98+M98</f>
        <v>129982.90000000001</v>
      </c>
      <c r="O98" s="52"/>
      <c r="P98" s="52">
        <f>N98+O98</f>
        <v>129982.90000000001</v>
      </c>
      <c r="Q98" s="52"/>
      <c r="R98" s="52">
        <f>P98+Q98</f>
        <v>129982.90000000001</v>
      </c>
      <c r="S98" s="55"/>
      <c r="T98" s="54">
        <f>R98+S98</f>
        <v>129982.90000000001</v>
      </c>
      <c r="U98" s="52">
        <v>115488.1</v>
      </c>
      <c r="V98" s="52"/>
      <c r="W98" s="52">
        <f t="shared" si="188"/>
        <v>115488.1</v>
      </c>
      <c r="X98" s="52">
        <v>12424.2</v>
      </c>
      <c r="Y98" s="54">
        <f>W98+X98</f>
        <v>127912.3</v>
      </c>
      <c r="Z98" s="52"/>
      <c r="AA98" s="54">
        <f t="shared" si="189"/>
        <v>127912.3</v>
      </c>
      <c r="AB98" s="52"/>
      <c r="AC98" s="52">
        <f t="shared" si="190"/>
        <v>127912.3</v>
      </c>
      <c r="AD98" s="52"/>
      <c r="AE98" s="52">
        <f t="shared" si="191"/>
        <v>127912.3</v>
      </c>
      <c r="AF98" s="52"/>
      <c r="AG98" s="52">
        <f t="shared" si="192"/>
        <v>127912.3</v>
      </c>
      <c r="AH98" s="55"/>
      <c r="AI98" s="54">
        <f t="shared" si="193"/>
        <v>127912.3</v>
      </c>
      <c r="AJ98" s="52">
        <v>114841.1</v>
      </c>
      <c r="AK98" s="52"/>
      <c r="AL98" s="52">
        <f t="shared" si="194"/>
        <v>114841.1</v>
      </c>
      <c r="AM98" s="52">
        <v>14881.3</v>
      </c>
      <c r="AN98" s="54">
        <f>AL98+AM98</f>
        <v>129722.40000000001</v>
      </c>
      <c r="AO98" s="52"/>
      <c r="AP98" s="54">
        <f t="shared" si="195"/>
        <v>129722.40000000001</v>
      </c>
      <c r="AQ98" s="52"/>
      <c r="AR98" s="52">
        <f t="shared" si="196"/>
        <v>129722.40000000001</v>
      </c>
      <c r="AS98" s="52"/>
      <c r="AT98" s="52">
        <f t="shared" si="197"/>
        <v>129722.40000000001</v>
      </c>
      <c r="AU98" s="52"/>
      <c r="AV98" s="52">
        <f t="shared" si="198"/>
        <v>129722.40000000001</v>
      </c>
      <c r="AW98" s="55"/>
      <c r="AX98" s="54">
        <f t="shared" si="199"/>
        <v>129722.40000000001</v>
      </c>
      <c r="AY98" s="31" t="s">
        <v>174</v>
      </c>
      <c r="BA98" s="5"/>
    </row>
    <row r="99" spans="1:54" ht="60.75" customHeight="1" x14ac:dyDescent="0.35">
      <c r="A99" s="33" t="s">
        <v>157</v>
      </c>
      <c r="B99" s="87" t="s">
        <v>34</v>
      </c>
      <c r="C99" s="89" t="s">
        <v>31</v>
      </c>
      <c r="D99" s="52">
        <f>D101</f>
        <v>563357.19999999995</v>
      </c>
      <c r="E99" s="52">
        <f>E101</f>
        <v>0</v>
      </c>
      <c r="F99" s="52">
        <f t="shared" si="186"/>
        <v>563357.19999999995</v>
      </c>
      <c r="G99" s="52">
        <f>G101</f>
        <v>0</v>
      </c>
      <c r="H99" s="54">
        <f t="shared" si="187"/>
        <v>563357.19999999995</v>
      </c>
      <c r="I99" s="52">
        <f>I101</f>
        <v>0</v>
      </c>
      <c r="J99" s="54">
        <f>H99+I99</f>
        <v>563357.19999999995</v>
      </c>
      <c r="K99" s="52">
        <f>K101</f>
        <v>0</v>
      </c>
      <c r="L99" s="52">
        <f>J99+K99</f>
        <v>563357.19999999995</v>
      </c>
      <c r="M99" s="52">
        <f>M101</f>
        <v>0</v>
      </c>
      <c r="N99" s="52">
        <f>L99+M99</f>
        <v>563357.19999999995</v>
      </c>
      <c r="O99" s="52">
        <f>O101</f>
        <v>0</v>
      </c>
      <c r="P99" s="52">
        <f>N99+O99</f>
        <v>563357.19999999995</v>
      </c>
      <c r="Q99" s="52">
        <f>Q101</f>
        <v>0</v>
      </c>
      <c r="R99" s="52">
        <f>P99+Q99</f>
        <v>563357.19999999995</v>
      </c>
      <c r="S99" s="55">
        <f>S101</f>
        <v>0</v>
      </c>
      <c r="T99" s="54">
        <f>R99+S99</f>
        <v>563357.19999999995</v>
      </c>
      <c r="U99" s="52">
        <f t="shared" ref="U99:AJ99" si="200">U101</f>
        <v>0</v>
      </c>
      <c r="V99" s="52">
        <f>V101</f>
        <v>0</v>
      </c>
      <c r="W99" s="52">
        <f t="shared" si="188"/>
        <v>0</v>
      </c>
      <c r="X99" s="52">
        <f>X101</f>
        <v>0</v>
      </c>
      <c r="Y99" s="54">
        <f>W99+X99</f>
        <v>0</v>
      </c>
      <c r="Z99" s="52">
        <f>Z101</f>
        <v>0</v>
      </c>
      <c r="AA99" s="54">
        <f t="shared" si="189"/>
        <v>0</v>
      </c>
      <c r="AB99" s="52">
        <f>AB101</f>
        <v>0</v>
      </c>
      <c r="AC99" s="52">
        <f t="shared" si="190"/>
        <v>0</v>
      </c>
      <c r="AD99" s="52">
        <f>AD101</f>
        <v>0</v>
      </c>
      <c r="AE99" s="52">
        <f t="shared" si="191"/>
        <v>0</v>
      </c>
      <c r="AF99" s="52">
        <f>AF101</f>
        <v>0</v>
      </c>
      <c r="AG99" s="52">
        <f t="shared" si="192"/>
        <v>0</v>
      </c>
      <c r="AH99" s="55">
        <f>AH101</f>
        <v>0</v>
      </c>
      <c r="AI99" s="54">
        <f t="shared" si="193"/>
        <v>0</v>
      </c>
      <c r="AJ99" s="52">
        <f t="shared" si="200"/>
        <v>0</v>
      </c>
      <c r="AK99" s="52">
        <f>AK101</f>
        <v>0</v>
      </c>
      <c r="AL99" s="52">
        <f t="shared" si="194"/>
        <v>0</v>
      </c>
      <c r="AM99" s="52">
        <f>AM101</f>
        <v>0</v>
      </c>
      <c r="AN99" s="54">
        <f>AL99+AM99</f>
        <v>0</v>
      </c>
      <c r="AO99" s="52">
        <f>AO101</f>
        <v>0</v>
      </c>
      <c r="AP99" s="54">
        <f t="shared" si="195"/>
        <v>0</v>
      </c>
      <c r="AQ99" s="52">
        <f>AQ101</f>
        <v>0</v>
      </c>
      <c r="AR99" s="52">
        <f t="shared" si="196"/>
        <v>0</v>
      </c>
      <c r="AS99" s="52">
        <f>AS101</f>
        <v>0</v>
      </c>
      <c r="AT99" s="52">
        <f t="shared" si="197"/>
        <v>0</v>
      </c>
      <c r="AU99" s="52">
        <f>AU101</f>
        <v>0</v>
      </c>
      <c r="AV99" s="52">
        <f t="shared" si="198"/>
        <v>0</v>
      </c>
      <c r="AW99" s="55">
        <f>AW101</f>
        <v>0</v>
      </c>
      <c r="AX99" s="54">
        <f t="shared" si="199"/>
        <v>0</v>
      </c>
      <c r="AY99" s="31"/>
      <c r="BA99" s="5"/>
    </row>
    <row r="100" spans="1:54" x14ac:dyDescent="0.35">
      <c r="A100" s="33"/>
      <c r="B100" s="87" t="s">
        <v>5</v>
      </c>
      <c r="C100" s="89"/>
      <c r="D100" s="52"/>
      <c r="E100" s="52"/>
      <c r="F100" s="52"/>
      <c r="G100" s="52"/>
      <c r="H100" s="54"/>
      <c r="I100" s="52"/>
      <c r="J100" s="54"/>
      <c r="K100" s="52"/>
      <c r="L100" s="52"/>
      <c r="M100" s="52"/>
      <c r="N100" s="52"/>
      <c r="O100" s="52"/>
      <c r="P100" s="52"/>
      <c r="Q100" s="52"/>
      <c r="R100" s="52"/>
      <c r="S100" s="55"/>
      <c r="T100" s="54"/>
      <c r="U100" s="52"/>
      <c r="V100" s="52"/>
      <c r="W100" s="52"/>
      <c r="X100" s="52"/>
      <c r="Y100" s="54"/>
      <c r="Z100" s="52"/>
      <c r="AA100" s="54"/>
      <c r="AB100" s="52"/>
      <c r="AC100" s="52"/>
      <c r="AD100" s="52"/>
      <c r="AE100" s="52"/>
      <c r="AF100" s="52"/>
      <c r="AG100" s="52"/>
      <c r="AH100" s="55"/>
      <c r="AI100" s="54"/>
      <c r="AJ100" s="52"/>
      <c r="AK100" s="52"/>
      <c r="AL100" s="52"/>
      <c r="AM100" s="52"/>
      <c r="AN100" s="54"/>
      <c r="AO100" s="52"/>
      <c r="AP100" s="54"/>
      <c r="AQ100" s="52"/>
      <c r="AR100" s="52"/>
      <c r="AS100" s="52"/>
      <c r="AT100" s="52"/>
      <c r="AU100" s="52"/>
      <c r="AV100" s="52"/>
      <c r="AW100" s="55"/>
      <c r="AX100" s="54"/>
      <c r="AY100" s="24"/>
      <c r="BA100" s="5"/>
    </row>
    <row r="101" spans="1:54" ht="36" x14ac:dyDescent="0.35">
      <c r="A101" s="33"/>
      <c r="B101" s="87" t="s">
        <v>20</v>
      </c>
      <c r="C101" s="89"/>
      <c r="D101" s="52">
        <v>563357.19999999995</v>
      </c>
      <c r="E101" s="52"/>
      <c r="F101" s="52">
        <f t="shared" si="186"/>
        <v>563357.19999999995</v>
      </c>
      <c r="G101" s="52"/>
      <c r="H101" s="54">
        <f t="shared" ref="H101:H102" si="201">F101+G101</f>
        <v>563357.19999999995</v>
      </c>
      <c r="I101" s="52"/>
      <c r="J101" s="54">
        <f>H101+I101</f>
        <v>563357.19999999995</v>
      </c>
      <c r="K101" s="52"/>
      <c r="L101" s="52">
        <f>J101+K101</f>
        <v>563357.19999999995</v>
      </c>
      <c r="M101" s="52"/>
      <c r="N101" s="52">
        <f>L101+M101</f>
        <v>563357.19999999995</v>
      </c>
      <c r="O101" s="52"/>
      <c r="P101" s="52">
        <f>N101+O101</f>
        <v>563357.19999999995</v>
      </c>
      <c r="Q101" s="52"/>
      <c r="R101" s="52">
        <f>P101+Q101</f>
        <v>563357.19999999995</v>
      </c>
      <c r="S101" s="55"/>
      <c r="T101" s="54">
        <f>R101+S101</f>
        <v>563357.19999999995</v>
      </c>
      <c r="U101" s="52">
        <v>0</v>
      </c>
      <c r="V101" s="52"/>
      <c r="W101" s="52">
        <f t="shared" si="188"/>
        <v>0</v>
      </c>
      <c r="X101" s="52"/>
      <c r="Y101" s="54">
        <f>W101+X101</f>
        <v>0</v>
      </c>
      <c r="Z101" s="52"/>
      <c r="AA101" s="54">
        <f t="shared" ref="AA101:AA102" si="202">Y101+Z101</f>
        <v>0</v>
      </c>
      <c r="AB101" s="52"/>
      <c r="AC101" s="52">
        <f t="shared" ref="AC101:AC102" si="203">AA101+AB101</f>
        <v>0</v>
      </c>
      <c r="AD101" s="52"/>
      <c r="AE101" s="52">
        <f t="shared" ref="AE101:AE102" si="204">AC101+AD101</f>
        <v>0</v>
      </c>
      <c r="AF101" s="52"/>
      <c r="AG101" s="52">
        <f t="shared" ref="AG101:AG102" si="205">AE101+AF101</f>
        <v>0</v>
      </c>
      <c r="AH101" s="55"/>
      <c r="AI101" s="54">
        <f t="shared" ref="AI101:AI102" si="206">AG101+AH101</f>
        <v>0</v>
      </c>
      <c r="AJ101" s="52">
        <v>0</v>
      </c>
      <c r="AK101" s="52"/>
      <c r="AL101" s="52">
        <f t="shared" si="194"/>
        <v>0</v>
      </c>
      <c r="AM101" s="52"/>
      <c r="AN101" s="54">
        <f>AL101+AM101</f>
        <v>0</v>
      </c>
      <c r="AO101" s="52"/>
      <c r="AP101" s="54">
        <f t="shared" ref="AP101:AP102" si="207">AN101+AO101</f>
        <v>0</v>
      </c>
      <c r="AQ101" s="52"/>
      <c r="AR101" s="52">
        <f t="shared" ref="AR101:AR102" si="208">AP101+AQ101</f>
        <v>0</v>
      </c>
      <c r="AS101" s="52"/>
      <c r="AT101" s="52">
        <f t="shared" ref="AT101:AT102" si="209">AR101+AS101</f>
        <v>0</v>
      </c>
      <c r="AU101" s="52"/>
      <c r="AV101" s="52">
        <f t="shared" ref="AV101:AV102" si="210">AT101+AU101</f>
        <v>0</v>
      </c>
      <c r="AW101" s="55"/>
      <c r="AX101" s="54">
        <f t="shared" ref="AX101:AX102" si="211">AV101+AW101</f>
        <v>0</v>
      </c>
      <c r="AY101" s="24" t="s">
        <v>175</v>
      </c>
      <c r="BA101" s="5"/>
    </row>
    <row r="102" spans="1:54" ht="54" x14ac:dyDescent="0.35">
      <c r="A102" s="33" t="s">
        <v>158</v>
      </c>
      <c r="B102" s="87" t="s">
        <v>35</v>
      </c>
      <c r="C102" s="89" t="s">
        <v>31</v>
      </c>
      <c r="D102" s="52">
        <f>D104</f>
        <v>560668.30000000005</v>
      </c>
      <c r="E102" s="52">
        <f>E104</f>
        <v>0</v>
      </c>
      <c r="F102" s="52">
        <f t="shared" si="186"/>
        <v>560668.30000000005</v>
      </c>
      <c r="G102" s="52">
        <f>G104</f>
        <v>0</v>
      </c>
      <c r="H102" s="54">
        <f t="shared" si="201"/>
        <v>560668.30000000005</v>
      </c>
      <c r="I102" s="52">
        <f>I104</f>
        <v>0</v>
      </c>
      <c r="J102" s="54">
        <f>H102+I102</f>
        <v>560668.30000000005</v>
      </c>
      <c r="K102" s="52">
        <f>K104</f>
        <v>0</v>
      </c>
      <c r="L102" s="52">
        <f>J102+K102</f>
        <v>560668.30000000005</v>
      </c>
      <c r="M102" s="52">
        <f>M104</f>
        <v>0</v>
      </c>
      <c r="N102" s="52">
        <f>L102+M102</f>
        <v>560668.30000000005</v>
      </c>
      <c r="O102" s="52">
        <f>O104</f>
        <v>0</v>
      </c>
      <c r="P102" s="52">
        <f>N102+O102</f>
        <v>560668.30000000005</v>
      </c>
      <c r="Q102" s="52">
        <f>Q104</f>
        <v>0</v>
      </c>
      <c r="R102" s="52">
        <f>P102+Q102</f>
        <v>560668.30000000005</v>
      </c>
      <c r="S102" s="55">
        <f>S104</f>
        <v>0</v>
      </c>
      <c r="T102" s="54">
        <f>R102+S102</f>
        <v>560668.30000000005</v>
      </c>
      <c r="U102" s="52">
        <f t="shared" ref="U102:AJ102" si="212">U104</f>
        <v>0</v>
      </c>
      <c r="V102" s="52">
        <f>V104</f>
        <v>0</v>
      </c>
      <c r="W102" s="52">
        <f t="shared" si="188"/>
        <v>0</v>
      </c>
      <c r="X102" s="52">
        <f>X104</f>
        <v>0</v>
      </c>
      <c r="Y102" s="54">
        <f>W102+X102</f>
        <v>0</v>
      </c>
      <c r="Z102" s="52">
        <f>Z104</f>
        <v>0</v>
      </c>
      <c r="AA102" s="54">
        <f t="shared" si="202"/>
        <v>0</v>
      </c>
      <c r="AB102" s="52">
        <f>AB104</f>
        <v>0</v>
      </c>
      <c r="AC102" s="52">
        <f t="shared" si="203"/>
        <v>0</v>
      </c>
      <c r="AD102" s="52">
        <f>AD104</f>
        <v>0</v>
      </c>
      <c r="AE102" s="52">
        <f t="shared" si="204"/>
        <v>0</v>
      </c>
      <c r="AF102" s="52">
        <f>AF104</f>
        <v>0</v>
      </c>
      <c r="AG102" s="52">
        <f t="shared" si="205"/>
        <v>0</v>
      </c>
      <c r="AH102" s="55">
        <f>AH104</f>
        <v>0</v>
      </c>
      <c r="AI102" s="54">
        <f t="shared" si="206"/>
        <v>0</v>
      </c>
      <c r="AJ102" s="52">
        <f t="shared" si="212"/>
        <v>0</v>
      </c>
      <c r="AK102" s="52">
        <f>AK104</f>
        <v>0</v>
      </c>
      <c r="AL102" s="52">
        <f t="shared" si="194"/>
        <v>0</v>
      </c>
      <c r="AM102" s="52">
        <f>AM104</f>
        <v>0</v>
      </c>
      <c r="AN102" s="54">
        <f>AL102+AM102</f>
        <v>0</v>
      </c>
      <c r="AO102" s="52">
        <f>AO104</f>
        <v>0</v>
      </c>
      <c r="AP102" s="54">
        <f t="shared" si="207"/>
        <v>0</v>
      </c>
      <c r="AQ102" s="52">
        <f>AQ104</f>
        <v>0</v>
      </c>
      <c r="AR102" s="52">
        <f t="shared" si="208"/>
        <v>0</v>
      </c>
      <c r="AS102" s="52">
        <f>AS104</f>
        <v>0</v>
      </c>
      <c r="AT102" s="52">
        <f t="shared" si="209"/>
        <v>0</v>
      </c>
      <c r="AU102" s="52">
        <f>AU104</f>
        <v>0</v>
      </c>
      <c r="AV102" s="52">
        <f t="shared" si="210"/>
        <v>0</v>
      </c>
      <c r="AW102" s="55">
        <f>AW104</f>
        <v>0</v>
      </c>
      <c r="AX102" s="54">
        <f t="shared" si="211"/>
        <v>0</v>
      </c>
      <c r="AY102" s="24"/>
      <c r="BA102" s="5"/>
    </row>
    <row r="103" spans="1:54" x14ac:dyDescent="0.35">
      <c r="A103" s="33"/>
      <c r="B103" s="87" t="s">
        <v>5</v>
      </c>
      <c r="C103" s="89"/>
      <c r="D103" s="52"/>
      <c r="E103" s="52"/>
      <c r="F103" s="52"/>
      <c r="G103" s="52"/>
      <c r="H103" s="54"/>
      <c r="I103" s="52"/>
      <c r="J103" s="54"/>
      <c r="K103" s="52"/>
      <c r="L103" s="52"/>
      <c r="M103" s="52"/>
      <c r="N103" s="52"/>
      <c r="O103" s="52"/>
      <c r="P103" s="52"/>
      <c r="Q103" s="52"/>
      <c r="R103" s="52"/>
      <c r="S103" s="55"/>
      <c r="T103" s="54"/>
      <c r="U103" s="52"/>
      <c r="V103" s="52"/>
      <c r="W103" s="52"/>
      <c r="X103" s="52"/>
      <c r="Y103" s="54"/>
      <c r="Z103" s="52"/>
      <c r="AA103" s="54"/>
      <c r="AB103" s="52"/>
      <c r="AC103" s="52"/>
      <c r="AD103" s="52"/>
      <c r="AE103" s="52"/>
      <c r="AF103" s="52"/>
      <c r="AG103" s="52"/>
      <c r="AH103" s="55"/>
      <c r="AI103" s="54"/>
      <c r="AJ103" s="52"/>
      <c r="AK103" s="52"/>
      <c r="AL103" s="52"/>
      <c r="AM103" s="52"/>
      <c r="AN103" s="54"/>
      <c r="AO103" s="52"/>
      <c r="AP103" s="54"/>
      <c r="AQ103" s="52"/>
      <c r="AR103" s="52"/>
      <c r="AS103" s="52"/>
      <c r="AT103" s="52"/>
      <c r="AU103" s="52"/>
      <c r="AV103" s="52"/>
      <c r="AW103" s="55"/>
      <c r="AX103" s="54"/>
      <c r="AY103" s="24"/>
      <c r="BA103" s="5"/>
    </row>
    <row r="104" spans="1:54" ht="36" x14ac:dyDescent="0.35">
      <c r="A104" s="33"/>
      <c r="B104" s="87" t="s">
        <v>20</v>
      </c>
      <c r="C104" s="89"/>
      <c r="D104" s="52">
        <v>560668.30000000005</v>
      </c>
      <c r="E104" s="52"/>
      <c r="F104" s="52">
        <f t="shared" si="186"/>
        <v>560668.30000000005</v>
      </c>
      <c r="G104" s="52"/>
      <c r="H104" s="54">
        <f t="shared" ref="H104:H105" si="213">F104+G104</f>
        <v>560668.30000000005</v>
      </c>
      <c r="I104" s="52"/>
      <c r="J104" s="54">
        <f>H104+I104</f>
        <v>560668.30000000005</v>
      </c>
      <c r="K104" s="52"/>
      <c r="L104" s="52">
        <f>J104+K104</f>
        <v>560668.30000000005</v>
      </c>
      <c r="M104" s="52"/>
      <c r="N104" s="52">
        <f>L104+M104</f>
        <v>560668.30000000005</v>
      </c>
      <c r="O104" s="52"/>
      <c r="P104" s="52">
        <f>N104+O104</f>
        <v>560668.30000000005</v>
      </c>
      <c r="Q104" s="52"/>
      <c r="R104" s="52">
        <f>P104+Q104</f>
        <v>560668.30000000005</v>
      </c>
      <c r="S104" s="55"/>
      <c r="T104" s="54">
        <f>R104+S104</f>
        <v>560668.30000000005</v>
      </c>
      <c r="U104" s="52">
        <v>0</v>
      </c>
      <c r="V104" s="52"/>
      <c r="W104" s="52">
        <f t="shared" si="188"/>
        <v>0</v>
      </c>
      <c r="X104" s="52"/>
      <c r="Y104" s="54">
        <f>W104+X104</f>
        <v>0</v>
      </c>
      <c r="Z104" s="52"/>
      <c r="AA104" s="54">
        <f t="shared" ref="AA104:AA105" si="214">Y104+Z104</f>
        <v>0</v>
      </c>
      <c r="AB104" s="52"/>
      <c r="AC104" s="52">
        <f t="shared" ref="AC104:AC105" si="215">AA104+AB104</f>
        <v>0</v>
      </c>
      <c r="AD104" s="52"/>
      <c r="AE104" s="52">
        <f t="shared" ref="AE104:AE105" si="216">AC104+AD104</f>
        <v>0</v>
      </c>
      <c r="AF104" s="52"/>
      <c r="AG104" s="52">
        <f t="shared" ref="AG104:AG105" si="217">AE104+AF104</f>
        <v>0</v>
      </c>
      <c r="AH104" s="55"/>
      <c r="AI104" s="54">
        <f t="shared" ref="AI104:AI105" si="218">AG104+AH104</f>
        <v>0</v>
      </c>
      <c r="AJ104" s="52">
        <v>0</v>
      </c>
      <c r="AK104" s="52"/>
      <c r="AL104" s="52">
        <f t="shared" si="194"/>
        <v>0</v>
      </c>
      <c r="AM104" s="52"/>
      <c r="AN104" s="54">
        <f>AL104+AM104</f>
        <v>0</v>
      </c>
      <c r="AO104" s="52"/>
      <c r="AP104" s="54">
        <f t="shared" ref="AP104:AP105" si="219">AN104+AO104</f>
        <v>0</v>
      </c>
      <c r="AQ104" s="52"/>
      <c r="AR104" s="52">
        <f t="shared" ref="AR104:AR105" si="220">AP104+AQ104</f>
        <v>0</v>
      </c>
      <c r="AS104" s="52"/>
      <c r="AT104" s="52">
        <f t="shared" ref="AT104:AT105" si="221">AR104+AS104</f>
        <v>0</v>
      </c>
      <c r="AU104" s="52"/>
      <c r="AV104" s="52">
        <f t="shared" ref="AV104:AV105" si="222">AT104+AU104</f>
        <v>0</v>
      </c>
      <c r="AW104" s="55"/>
      <c r="AX104" s="54">
        <f t="shared" ref="AX104:AX105" si="223">AV104+AW104</f>
        <v>0</v>
      </c>
      <c r="AY104" s="24" t="s">
        <v>175</v>
      </c>
      <c r="BA104" s="5"/>
    </row>
    <row r="105" spans="1:54" ht="72" x14ac:dyDescent="0.35">
      <c r="A105" s="33" t="s">
        <v>180</v>
      </c>
      <c r="B105" s="87" t="s">
        <v>36</v>
      </c>
      <c r="C105" s="89" t="s">
        <v>31</v>
      </c>
      <c r="D105" s="52">
        <f>D107</f>
        <v>290159</v>
      </c>
      <c r="E105" s="52">
        <f>E107</f>
        <v>0</v>
      </c>
      <c r="F105" s="52">
        <f t="shared" si="186"/>
        <v>290159</v>
      </c>
      <c r="G105" s="52">
        <f>G107</f>
        <v>0</v>
      </c>
      <c r="H105" s="54">
        <f t="shared" si="213"/>
        <v>290159</v>
      </c>
      <c r="I105" s="52">
        <f>I107</f>
        <v>0</v>
      </c>
      <c r="J105" s="54">
        <f>H105+I105</f>
        <v>290159</v>
      </c>
      <c r="K105" s="52">
        <f>K107</f>
        <v>0</v>
      </c>
      <c r="L105" s="52">
        <f>J105+K105</f>
        <v>290159</v>
      </c>
      <c r="M105" s="52">
        <f>M107</f>
        <v>0</v>
      </c>
      <c r="N105" s="52">
        <f>L105+M105</f>
        <v>290159</v>
      </c>
      <c r="O105" s="52">
        <f>O107</f>
        <v>0</v>
      </c>
      <c r="P105" s="52">
        <f>N105+O105</f>
        <v>290159</v>
      </c>
      <c r="Q105" s="52">
        <f>Q107</f>
        <v>0</v>
      </c>
      <c r="R105" s="52">
        <f>P105+Q105</f>
        <v>290159</v>
      </c>
      <c r="S105" s="55">
        <f>S107</f>
        <v>0</v>
      </c>
      <c r="T105" s="54">
        <f>R105+S105</f>
        <v>290159</v>
      </c>
      <c r="U105" s="52">
        <f t="shared" ref="U105:AJ105" si="224">U107</f>
        <v>346343.1</v>
      </c>
      <c r="V105" s="52">
        <f>V107</f>
        <v>0</v>
      </c>
      <c r="W105" s="52">
        <f t="shared" si="188"/>
        <v>346343.1</v>
      </c>
      <c r="X105" s="52">
        <f>X107</f>
        <v>0</v>
      </c>
      <c r="Y105" s="54">
        <f>W105+X105</f>
        <v>346343.1</v>
      </c>
      <c r="Z105" s="52">
        <f>Z107</f>
        <v>0</v>
      </c>
      <c r="AA105" s="54">
        <f t="shared" si="214"/>
        <v>346343.1</v>
      </c>
      <c r="AB105" s="52">
        <f>AB107</f>
        <v>0</v>
      </c>
      <c r="AC105" s="52">
        <f t="shared" si="215"/>
        <v>346343.1</v>
      </c>
      <c r="AD105" s="52">
        <f>AD107</f>
        <v>0</v>
      </c>
      <c r="AE105" s="52">
        <f t="shared" si="216"/>
        <v>346343.1</v>
      </c>
      <c r="AF105" s="52">
        <f>AF107</f>
        <v>0</v>
      </c>
      <c r="AG105" s="52">
        <f t="shared" si="217"/>
        <v>346343.1</v>
      </c>
      <c r="AH105" s="55">
        <f>AH107</f>
        <v>0</v>
      </c>
      <c r="AI105" s="54">
        <f t="shared" si="218"/>
        <v>346343.1</v>
      </c>
      <c r="AJ105" s="52">
        <f t="shared" si="224"/>
        <v>0</v>
      </c>
      <c r="AK105" s="52">
        <f>AK107</f>
        <v>0</v>
      </c>
      <c r="AL105" s="52">
        <f t="shared" si="194"/>
        <v>0</v>
      </c>
      <c r="AM105" s="52">
        <f>AM107</f>
        <v>0</v>
      </c>
      <c r="AN105" s="54">
        <f>AL105+AM105</f>
        <v>0</v>
      </c>
      <c r="AO105" s="52">
        <f>AO107</f>
        <v>0</v>
      </c>
      <c r="AP105" s="54">
        <f t="shared" si="219"/>
        <v>0</v>
      </c>
      <c r="AQ105" s="52">
        <f>AQ107</f>
        <v>0</v>
      </c>
      <c r="AR105" s="52">
        <f t="shared" si="220"/>
        <v>0</v>
      </c>
      <c r="AS105" s="52">
        <f>AS107</f>
        <v>0</v>
      </c>
      <c r="AT105" s="52">
        <f t="shared" si="221"/>
        <v>0</v>
      </c>
      <c r="AU105" s="52">
        <f>AU107</f>
        <v>0</v>
      </c>
      <c r="AV105" s="52">
        <f t="shared" si="222"/>
        <v>0</v>
      </c>
      <c r="AW105" s="55">
        <f>AW107</f>
        <v>0</v>
      </c>
      <c r="AX105" s="54">
        <f t="shared" si="223"/>
        <v>0</v>
      </c>
      <c r="AY105" s="24"/>
      <c r="BA105" s="5"/>
    </row>
    <row r="106" spans="1:54" x14ac:dyDescent="0.35">
      <c r="A106" s="33"/>
      <c r="B106" s="87" t="s">
        <v>5</v>
      </c>
      <c r="C106" s="89"/>
      <c r="D106" s="52"/>
      <c r="E106" s="52"/>
      <c r="F106" s="52"/>
      <c r="G106" s="52"/>
      <c r="H106" s="54"/>
      <c r="I106" s="52"/>
      <c r="J106" s="54"/>
      <c r="K106" s="52"/>
      <c r="L106" s="52"/>
      <c r="M106" s="52"/>
      <c r="N106" s="52"/>
      <c r="O106" s="52"/>
      <c r="P106" s="52"/>
      <c r="Q106" s="52"/>
      <c r="R106" s="52"/>
      <c r="S106" s="55"/>
      <c r="T106" s="54"/>
      <c r="U106" s="52"/>
      <c r="V106" s="52"/>
      <c r="W106" s="52"/>
      <c r="X106" s="52"/>
      <c r="Y106" s="54"/>
      <c r="Z106" s="52"/>
      <c r="AA106" s="54"/>
      <c r="AB106" s="52"/>
      <c r="AC106" s="52"/>
      <c r="AD106" s="52"/>
      <c r="AE106" s="52"/>
      <c r="AF106" s="52"/>
      <c r="AG106" s="52"/>
      <c r="AH106" s="55"/>
      <c r="AI106" s="54"/>
      <c r="AJ106" s="52"/>
      <c r="AK106" s="52"/>
      <c r="AL106" s="52"/>
      <c r="AM106" s="52"/>
      <c r="AN106" s="54"/>
      <c r="AO106" s="52"/>
      <c r="AP106" s="54"/>
      <c r="AQ106" s="52"/>
      <c r="AR106" s="52"/>
      <c r="AS106" s="52"/>
      <c r="AT106" s="52"/>
      <c r="AU106" s="52"/>
      <c r="AV106" s="52"/>
      <c r="AW106" s="55"/>
      <c r="AX106" s="54"/>
      <c r="AY106" s="24"/>
      <c r="BA106" s="5"/>
    </row>
    <row r="107" spans="1:54" ht="36" x14ac:dyDescent="0.35">
      <c r="A107" s="33"/>
      <c r="B107" s="87" t="s">
        <v>20</v>
      </c>
      <c r="C107" s="89"/>
      <c r="D107" s="52">
        <v>290159</v>
      </c>
      <c r="E107" s="52"/>
      <c r="F107" s="52">
        <f t="shared" si="186"/>
        <v>290159</v>
      </c>
      <c r="G107" s="52"/>
      <c r="H107" s="54">
        <f t="shared" ref="H107:H114" si="225">F107+G107</f>
        <v>290159</v>
      </c>
      <c r="I107" s="52"/>
      <c r="J107" s="54">
        <f t="shared" ref="J107:J114" si="226">H107+I107</f>
        <v>290159</v>
      </c>
      <c r="K107" s="52"/>
      <c r="L107" s="52">
        <f t="shared" ref="L107:L114" si="227">J107+K107</f>
        <v>290159</v>
      </c>
      <c r="M107" s="52"/>
      <c r="N107" s="52">
        <f t="shared" ref="N107:N114" si="228">L107+M107</f>
        <v>290159</v>
      </c>
      <c r="O107" s="52"/>
      <c r="P107" s="52">
        <f t="shared" ref="P107:P114" si="229">N107+O107</f>
        <v>290159</v>
      </c>
      <c r="Q107" s="52"/>
      <c r="R107" s="52">
        <f t="shared" ref="R107:R114" si="230">P107+Q107</f>
        <v>290159</v>
      </c>
      <c r="S107" s="55"/>
      <c r="T107" s="54">
        <f t="shared" ref="T107:T114" si="231">R107+S107</f>
        <v>290159</v>
      </c>
      <c r="U107" s="52">
        <v>346343.1</v>
      </c>
      <c r="V107" s="52"/>
      <c r="W107" s="52">
        <f t="shared" si="188"/>
        <v>346343.1</v>
      </c>
      <c r="X107" s="52"/>
      <c r="Y107" s="54">
        <f t="shared" ref="Y107:Y114" si="232">W107+X107</f>
        <v>346343.1</v>
      </c>
      <c r="Z107" s="52"/>
      <c r="AA107" s="54">
        <f t="shared" ref="AA107:AA114" si="233">Y107+Z107</f>
        <v>346343.1</v>
      </c>
      <c r="AB107" s="52"/>
      <c r="AC107" s="52">
        <f t="shared" ref="AC107:AC114" si="234">AA107+AB107</f>
        <v>346343.1</v>
      </c>
      <c r="AD107" s="52"/>
      <c r="AE107" s="52">
        <f t="shared" ref="AE107:AE114" si="235">AC107+AD107</f>
        <v>346343.1</v>
      </c>
      <c r="AF107" s="52"/>
      <c r="AG107" s="52">
        <f t="shared" ref="AG107:AG114" si="236">AE107+AF107</f>
        <v>346343.1</v>
      </c>
      <c r="AH107" s="55"/>
      <c r="AI107" s="54">
        <f t="shared" ref="AI107:AI114" si="237">AG107+AH107</f>
        <v>346343.1</v>
      </c>
      <c r="AJ107" s="52">
        <v>0</v>
      </c>
      <c r="AK107" s="52"/>
      <c r="AL107" s="52">
        <f t="shared" si="194"/>
        <v>0</v>
      </c>
      <c r="AM107" s="52"/>
      <c r="AN107" s="54">
        <f t="shared" ref="AN107:AN114" si="238">AL107+AM107</f>
        <v>0</v>
      </c>
      <c r="AO107" s="52"/>
      <c r="AP107" s="54">
        <f t="shared" ref="AP107:AP114" si="239">AN107+AO107</f>
        <v>0</v>
      </c>
      <c r="AQ107" s="52"/>
      <c r="AR107" s="52">
        <f t="shared" ref="AR107:AR114" si="240">AP107+AQ107</f>
        <v>0</v>
      </c>
      <c r="AS107" s="52"/>
      <c r="AT107" s="52">
        <f t="shared" ref="AT107:AT114" si="241">AR107+AS107</f>
        <v>0</v>
      </c>
      <c r="AU107" s="52"/>
      <c r="AV107" s="52">
        <f t="shared" ref="AV107:AV114" si="242">AT107+AU107</f>
        <v>0</v>
      </c>
      <c r="AW107" s="55"/>
      <c r="AX107" s="54">
        <f t="shared" ref="AX107:AX114" si="243">AV107+AW107</f>
        <v>0</v>
      </c>
      <c r="AY107" s="24" t="s">
        <v>175</v>
      </c>
      <c r="BA107" s="5"/>
    </row>
    <row r="108" spans="1:54" ht="54" x14ac:dyDescent="0.35">
      <c r="A108" s="33" t="s">
        <v>181</v>
      </c>
      <c r="B108" s="87" t="s">
        <v>241</v>
      </c>
      <c r="C108" s="89" t="s">
        <v>31</v>
      </c>
      <c r="D108" s="52"/>
      <c r="E108" s="52"/>
      <c r="F108" s="52"/>
      <c r="G108" s="52">
        <v>2092.9110000000001</v>
      </c>
      <c r="H108" s="54">
        <f t="shared" si="225"/>
        <v>2092.9110000000001</v>
      </c>
      <c r="I108" s="52"/>
      <c r="J108" s="54">
        <f t="shared" si="226"/>
        <v>2092.9110000000001</v>
      </c>
      <c r="K108" s="52"/>
      <c r="L108" s="52">
        <f t="shared" si="227"/>
        <v>2092.9110000000001</v>
      </c>
      <c r="M108" s="52"/>
      <c r="N108" s="52">
        <f t="shared" si="228"/>
        <v>2092.9110000000001</v>
      </c>
      <c r="O108" s="52"/>
      <c r="P108" s="52">
        <f t="shared" si="229"/>
        <v>2092.9110000000001</v>
      </c>
      <c r="Q108" s="52"/>
      <c r="R108" s="52">
        <f t="shared" si="230"/>
        <v>2092.9110000000001</v>
      </c>
      <c r="S108" s="55"/>
      <c r="T108" s="54">
        <f t="shared" si="231"/>
        <v>2092.9110000000001</v>
      </c>
      <c r="U108" s="52"/>
      <c r="V108" s="52"/>
      <c r="W108" s="52"/>
      <c r="X108" s="52"/>
      <c r="Y108" s="54">
        <f t="shared" si="232"/>
        <v>0</v>
      </c>
      <c r="Z108" s="52"/>
      <c r="AA108" s="54">
        <f t="shared" si="233"/>
        <v>0</v>
      </c>
      <c r="AB108" s="52"/>
      <c r="AC108" s="52">
        <f t="shared" si="234"/>
        <v>0</v>
      </c>
      <c r="AD108" s="52"/>
      <c r="AE108" s="52">
        <f t="shared" si="235"/>
        <v>0</v>
      </c>
      <c r="AF108" s="52"/>
      <c r="AG108" s="52">
        <f t="shared" si="236"/>
        <v>0</v>
      </c>
      <c r="AH108" s="55"/>
      <c r="AI108" s="54">
        <f t="shared" si="237"/>
        <v>0</v>
      </c>
      <c r="AJ108" s="52"/>
      <c r="AK108" s="52"/>
      <c r="AL108" s="52"/>
      <c r="AM108" s="52"/>
      <c r="AN108" s="54">
        <f t="shared" si="238"/>
        <v>0</v>
      </c>
      <c r="AO108" s="52"/>
      <c r="AP108" s="54">
        <f t="shared" si="239"/>
        <v>0</v>
      </c>
      <c r="AQ108" s="52"/>
      <c r="AR108" s="52">
        <f t="shared" si="240"/>
        <v>0</v>
      </c>
      <c r="AS108" s="52"/>
      <c r="AT108" s="52">
        <f t="shared" si="241"/>
        <v>0</v>
      </c>
      <c r="AU108" s="52"/>
      <c r="AV108" s="52">
        <f t="shared" si="242"/>
        <v>0</v>
      </c>
      <c r="AW108" s="55"/>
      <c r="AX108" s="54">
        <f t="shared" si="243"/>
        <v>0</v>
      </c>
      <c r="AY108" s="31">
        <v>1710141220</v>
      </c>
      <c r="BA108" s="5"/>
    </row>
    <row r="109" spans="1:54" x14ac:dyDescent="0.35">
      <c r="A109" s="33"/>
      <c r="B109" s="87" t="s">
        <v>18</v>
      </c>
      <c r="C109" s="87"/>
      <c r="D109" s="47">
        <f>D110+D111+D112</f>
        <v>424158.60000000003</v>
      </c>
      <c r="E109" s="47">
        <f>E110+E111+E112</f>
        <v>0</v>
      </c>
      <c r="F109" s="47">
        <f t="shared" si="186"/>
        <v>424158.60000000003</v>
      </c>
      <c r="G109" s="47">
        <f>G110+G111+G112+G113</f>
        <v>86590.12000000001</v>
      </c>
      <c r="H109" s="47">
        <f t="shared" si="225"/>
        <v>510748.72000000003</v>
      </c>
      <c r="I109" s="47">
        <f>I110+I111+I112+I113</f>
        <v>0</v>
      </c>
      <c r="J109" s="47">
        <f t="shared" si="226"/>
        <v>510748.72000000003</v>
      </c>
      <c r="K109" s="47">
        <f>K110+K111+K112+K113</f>
        <v>0</v>
      </c>
      <c r="L109" s="47">
        <f t="shared" si="227"/>
        <v>510748.72000000003</v>
      </c>
      <c r="M109" s="47">
        <f>M110+M111+M112+M113</f>
        <v>0</v>
      </c>
      <c r="N109" s="47">
        <f t="shared" si="228"/>
        <v>510748.72000000003</v>
      </c>
      <c r="O109" s="47">
        <f>O110+O111+O112+O113</f>
        <v>0</v>
      </c>
      <c r="P109" s="47">
        <f t="shared" si="229"/>
        <v>510748.72000000003</v>
      </c>
      <c r="Q109" s="52">
        <f>Q110+Q111+Q112+Q113</f>
        <v>0</v>
      </c>
      <c r="R109" s="47">
        <f t="shared" si="230"/>
        <v>510748.72000000003</v>
      </c>
      <c r="S109" s="47">
        <f>S110+S111+S112+S113</f>
        <v>0</v>
      </c>
      <c r="T109" s="54">
        <f t="shared" si="231"/>
        <v>510748.72000000003</v>
      </c>
      <c r="U109" s="47">
        <f t="shared" ref="U109:AJ109" si="244">U110+U111+U112</f>
        <v>106350.39999999999</v>
      </c>
      <c r="V109" s="47">
        <f>V110+V111+V112</f>
        <v>0</v>
      </c>
      <c r="W109" s="47">
        <f t="shared" si="188"/>
        <v>106350.39999999999</v>
      </c>
      <c r="X109" s="47">
        <f>X110+X111+X112+X113</f>
        <v>4275.1469999999999</v>
      </c>
      <c r="Y109" s="47">
        <f t="shared" si="232"/>
        <v>110625.54699999999</v>
      </c>
      <c r="Z109" s="47">
        <f>Z110+Z111+Z112+Z113</f>
        <v>0</v>
      </c>
      <c r="AA109" s="47">
        <f t="shared" si="233"/>
        <v>110625.54699999999</v>
      </c>
      <c r="AB109" s="47">
        <f>AB110+AB111+AB112+AB113</f>
        <v>0</v>
      </c>
      <c r="AC109" s="47">
        <f t="shared" si="234"/>
        <v>110625.54699999999</v>
      </c>
      <c r="AD109" s="47">
        <f>AD110+AD111+AD112+AD113</f>
        <v>0</v>
      </c>
      <c r="AE109" s="47">
        <f t="shared" si="235"/>
        <v>110625.54699999999</v>
      </c>
      <c r="AF109" s="52">
        <f>AF110+AF111+AF112+AF113</f>
        <v>0</v>
      </c>
      <c r="AG109" s="47">
        <f t="shared" si="236"/>
        <v>110625.54699999999</v>
      </c>
      <c r="AH109" s="47">
        <f>AH110+AH111+AH112+AH113</f>
        <v>0</v>
      </c>
      <c r="AI109" s="54">
        <f t="shared" si="237"/>
        <v>110625.54699999999</v>
      </c>
      <c r="AJ109" s="47">
        <f t="shared" si="244"/>
        <v>0</v>
      </c>
      <c r="AK109" s="47">
        <f>AK110+AK111+AK112</f>
        <v>0</v>
      </c>
      <c r="AL109" s="47">
        <f t="shared" si="194"/>
        <v>0</v>
      </c>
      <c r="AM109" s="47">
        <f>AM110+AM111+AM112+AM113</f>
        <v>0</v>
      </c>
      <c r="AN109" s="47">
        <f t="shared" si="238"/>
        <v>0</v>
      </c>
      <c r="AO109" s="47">
        <f>AO110+AO111+AO112+AO113</f>
        <v>0</v>
      </c>
      <c r="AP109" s="47">
        <f t="shared" si="239"/>
        <v>0</v>
      </c>
      <c r="AQ109" s="47">
        <f>AQ110+AQ111+AQ112+AQ113</f>
        <v>0</v>
      </c>
      <c r="AR109" s="47">
        <f t="shared" si="240"/>
        <v>0</v>
      </c>
      <c r="AS109" s="47">
        <f>AS110+AS111+AS112+AS113</f>
        <v>0</v>
      </c>
      <c r="AT109" s="47">
        <f t="shared" si="241"/>
        <v>0</v>
      </c>
      <c r="AU109" s="52">
        <f>AU110+AU111+AU112+AU113</f>
        <v>0</v>
      </c>
      <c r="AV109" s="47">
        <f t="shared" si="242"/>
        <v>0</v>
      </c>
      <c r="AW109" s="47">
        <f>AW110+AW111+AW112+AW113</f>
        <v>0</v>
      </c>
      <c r="AX109" s="54">
        <f t="shared" si="243"/>
        <v>0</v>
      </c>
      <c r="AY109" s="26"/>
      <c r="AZ109" s="19"/>
      <c r="BA109" s="12"/>
      <c r="BB109" s="13"/>
    </row>
    <row r="110" spans="1:54" ht="54" x14ac:dyDescent="0.35">
      <c r="A110" s="33" t="s">
        <v>182</v>
      </c>
      <c r="B110" s="87" t="s">
        <v>46</v>
      </c>
      <c r="C110" s="89" t="s">
        <v>31</v>
      </c>
      <c r="D110" s="50">
        <v>21444.400000000001</v>
      </c>
      <c r="E110" s="50"/>
      <c r="F110" s="50">
        <f t="shared" si="186"/>
        <v>21444.400000000001</v>
      </c>
      <c r="G110" s="50"/>
      <c r="H110" s="53">
        <f t="shared" si="225"/>
        <v>21444.400000000001</v>
      </c>
      <c r="I110" s="50"/>
      <c r="J110" s="53">
        <f t="shared" si="226"/>
        <v>21444.400000000001</v>
      </c>
      <c r="K110" s="50"/>
      <c r="L110" s="50">
        <f t="shared" si="227"/>
        <v>21444.400000000001</v>
      </c>
      <c r="M110" s="50"/>
      <c r="N110" s="50">
        <f t="shared" si="228"/>
        <v>21444.400000000001</v>
      </c>
      <c r="O110" s="50"/>
      <c r="P110" s="50">
        <f t="shared" si="229"/>
        <v>21444.400000000001</v>
      </c>
      <c r="Q110" s="50"/>
      <c r="R110" s="50">
        <f t="shared" si="230"/>
        <v>21444.400000000001</v>
      </c>
      <c r="S110" s="51"/>
      <c r="T110" s="53">
        <f t="shared" si="231"/>
        <v>21444.400000000001</v>
      </c>
      <c r="U110" s="50">
        <v>66350.399999999994</v>
      </c>
      <c r="V110" s="50"/>
      <c r="W110" s="50">
        <f t="shared" si="188"/>
        <v>66350.399999999994</v>
      </c>
      <c r="X110" s="50"/>
      <c r="Y110" s="53">
        <f t="shared" si="232"/>
        <v>66350.399999999994</v>
      </c>
      <c r="Z110" s="50"/>
      <c r="AA110" s="53">
        <f t="shared" si="233"/>
        <v>66350.399999999994</v>
      </c>
      <c r="AB110" s="50"/>
      <c r="AC110" s="50">
        <f t="shared" si="234"/>
        <v>66350.399999999994</v>
      </c>
      <c r="AD110" s="50"/>
      <c r="AE110" s="50">
        <f t="shared" si="235"/>
        <v>66350.399999999994</v>
      </c>
      <c r="AF110" s="50"/>
      <c r="AG110" s="50">
        <f t="shared" si="236"/>
        <v>66350.399999999994</v>
      </c>
      <c r="AH110" s="51"/>
      <c r="AI110" s="53">
        <f t="shared" si="237"/>
        <v>66350.399999999994</v>
      </c>
      <c r="AJ110" s="50">
        <v>0</v>
      </c>
      <c r="AK110" s="50"/>
      <c r="AL110" s="52">
        <f t="shared" si="194"/>
        <v>0</v>
      </c>
      <c r="AM110" s="50"/>
      <c r="AN110" s="54">
        <f t="shared" si="238"/>
        <v>0</v>
      </c>
      <c r="AO110" s="50"/>
      <c r="AP110" s="54">
        <f t="shared" si="239"/>
        <v>0</v>
      </c>
      <c r="AQ110" s="50"/>
      <c r="AR110" s="52">
        <f t="shared" si="240"/>
        <v>0</v>
      </c>
      <c r="AS110" s="50"/>
      <c r="AT110" s="52">
        <f t="shared" si="241"/>
        <v>0</v>
      </c>
      <c r="AU110" s="50"/>
      <c r="AV110" s="52">
        <f t="shared" si="242"/>
        <v>0</v>
      </c>
      <c r="AW110" s="51"/>
      <c r="AX110" s="54">
        <f t="shared" si="243"/>
        <v>0</v>
      </c>
      <c r="AY110" s="24" t="s">
        <v>56</v>
      </c>
      <c r="BA110" s="5"/>
    </row>
    <row r="111" spans="1:54" ht="54" x14ac:dyDescent="0.35">
      <c r="A111" s="33" t="s">
        <v>183</v>
      </c>
      <c r="B111" s="86" t="s">
        <v>57</v>
      </c>
      <c r="C111" s="89" t="s">
        <v>58</v>
      </c>
      <c r="D111" s="50">
        <v>375837.5</v>
      </c>
      <c r="E111" s="50"/>
      <c r="F111" s="50">
        <f t="shared" si="186"/>
        <v>375837.5</v>
      </c>
      <c r="G111" s="50">
        <f>957.653+71972.467</f>
        <v>72930.12000000001</v>
      </c>
      <c r="H111" s="53">
        <f t="shared" si="225"/>
        <v>448767.62</v>
      </c>
      <c r="I111" s="50"/>
      <c r="J111" s="53">
        <f t="shared" si="226"/>
        <v>448767.62</v>
      </c>
      <c r="K111" s="50"/>
      <c r="L111" s="50">
        <f t="shared" si="227"/>
        <v>448767.62</v>
      </c>
      <c r="M111" s="50"/>
      <c r="N111" s="50">
        <f t="shared" si="228"/>
        <v>448767.62</v>
      </c>
      <c r="O111" s="50"/>
      <c r="P111" s="50">
        <f t="shared" si="229"/>
        <v>448767.62</v>
      </c>
      <c r="Q111" s="50"/>
      <c r="R111" s="50">
        <f t="shared" si="230"/>
        <v>448767.62</v>
      </c>
      <c r="S111" s="51"/>
      <c r="T111" s="53">
        <f t="shared" si="231"/>
        <v>448767.62</v>
      </c>
      <c r="U111" s="50">
        <v>40000</v>
      </c>
      <c r="V111" s="50"/>
      <c r="W111" s="50">
        <f t="shared" si="188"/>
        <v>40000</v>
      </c>
      <c r="X111" s="50"/>
      <c r="Y111" s="53">
        <f t="shared" si="232"/>
        <v>40000</v>
      </c>
      <c r="Z111" s="50"/>
      <c r="AA111" s="53">
        <f t="shared" si="233"/>
        <v>40000</v>
      </c>
      <c r="AB111" s="50"/>
      <c r="AC111" s="50">
        <f t="shared" si="234"/>
        <v>40000</v>
      </c>
      <c r="AD111" s="50"/>
      <c r="AE111" s="50">
        <f t="shared" si="235"/>
        <v>40000</v>
      </c>
      <c r="AF111" s="50"/>
      <c r="AG111" s="50">
        <f t="shared" si="236"/>
        <v>40000</v>
      </c>
      <c r="AH111" s="51"/>
      <c r="AI111" s="53">
        <f t="shared" si="237"/>
        <v>40000</v>
      </c>
      <c r="AJ111" s="50">
        <v>0</v>
      </c>
      <c r="AK111" s="50"/>
      <c r="AL111" s="52">
        <f t="shared" si="194"/>
        <v>0</v>
      </c>
      <c r="AM111" s="50"/>
      <c r="AN111" s="54">
        <f t="shared" si="238"/>
        <v>0</v>
      </c>
      <c r="AO111" s="50"/>
      <c r="AP111" s="54">
        <f t="shared" si="239"/>
        <v>0</v>
      </c>
      <c r="AQ111" s="50"/>
      <c r="AR111" s="52">
        <f t="shared" si="240"/>
        <v>0</v>
      </c>
      <c r="AS111" s="50"/>
      <c r="AT111" s="52">
        <f t="shared" si="241"/>
        <v>0</v>
      </c>
      <c r="AU111" s="50"/>
      <c r="AV111" s="52">
        <f t="shared" si="242"/>
        <v>0</v>
      </c>
      <c r="AW111" s="51"/>
      <c r="AX111" s="54">
        <f t="shared" si="243"/>
        <v>0</v>
      </c>
      <c r="AY111" s="24" t="s">
        <v>74</v>
      </c>
      <c r="BA111" s="5"/>
    </row>
    <row r="112" spans="1:54" ht="54" x14ac:dyDescent="0.35">
      <c r="A112" s="33" t="s">
        <v>184</v>
      </c>
      <c r="B112" s="90" t="s">
        <v>59</v>
      </c>
      <c r="C112" s="87" t="s">
        <v>31</v>
      </c>
      <c r="D112" s="50">
        <v>26876.7</v>
      </c>
      <c r="E112" s="50"/>
      <c r="F112" s="50">
        <f t="shared" si="186"/>
        <v>26876.7</v>
      </c>
      <c r="G112" s="50"/>
      <c r="H112" s="53">
        <f t="shared" si="225"/>
        <v>26876.7</v>
      </c>
      <c r="I112" s="50"/>
      <c r="J112" s="53">
        <f t="shared" si="226"/>
        <v>26876.7</v>
      </c>
      <c r="K112" s="50"/>
      <c r="L112" s="50">
        <f t="shared" si="227"/>
        <v>26876.7</v>
      </c>
      <c r="M112" s="50"/>
      <c r="N112" s="50">
        <f t="shared" si="228"/>
        <v>26876.7</v>
      </c>
      <c r="O112" s="50"/>
      <c r="P112" s="50">
        <f t="shared" si="229"/>
        <v>26876.7</v>
      </c>
      <c r="Q112" s="50"/>
      <c r="R112" s="50">
        <f t="shared" si="230"/>
        <v>26876.7</v>
      </c>
      <c r="S112" s="51"/>
      <c r="T112" s="53">
        <f t="shared" si="231"/>
        <v>26876.7</v>
      </c>
      <c r="U112" s="50">
        <v>0</v>
      </c>
      <c r="V112" s="50"/>
      <c r="W112" s="50">
        <f t="shared" si="188"/>
        <v>0</v>
      </c>
      <c r="X112" s="50">
        <v>4275.1469999999999</v>
      </c>
      <c r="Y112" s="53">
        <f t="shared" si="232"/>
        <v>4275.1469999999999</v>
      </c>
      <c r="Z112" s="50"/>
      <c r="AA112" s="53">
        <f t="shared" si="233"/>
        <v>4275.1469999999999</v>
      </c>
      <c r="AB112" s="50"/>
      <c r="AC112" s="50">
        <f t="shared" si="234"/>
        <v>4275.1469999999999</v>
      </c>
      <c r="AD112" s="50"/>
      <c r="AE112" s="50">
        <f t="shared" si="235"/>
        <v>4275.1469999999999</v>
      </c>
      <c r="AF112" s="50"/>
      <c r="AG112" s="50">
        <f t="shared" si="236"/>
        <v>4275.1469999999999</v>
      </c>
      <c r="AH112" s="51"/>
      <c r="AI112" s="53">
        <f t="shared" si="237"/>
        <v>4275.1469999999999</v>
      </c>
      <c r="AJ112" s="52">
        <v>0</v>
      </c>
      <c r="AK112" s="50"/>
      <c r="AL112" s="52">
        <f t="shared" si="194"/>
        <v>0</v>
      </c>
      <c r="AM112" s="50"/>
      <c r="AN112" s="54">
        <f t="shared" si="238"/>
        <v>0</v>
      </c>
      <c r="AO112" s="50"/>
      <c r="AP112" s="54">
        <f t="shared" si="239"/>
        <v>0</v>
      </c>
      <c r="AQ112" s="50"/>
      <c r="AR112" s="52">
        <f t="shared" si="240"/>
        <v>0</v>
      </c>
      <c r="AS112" s="50"/>
      <c r="AT112" s="52">
        <f t="shared" si="241"/>
        <v>0</v>
      </c>
      <c r="AU112" s="50"/>
      <c r="AV112" s="52">
        <f t="shared" si="242"/>
        <v>0</v>
      </c>
      <c r="AW112" s="51"/>
      <c r="AX112" s="54">
        <f t="shared" si="243"/>
        <v>0</v>
      </c>
      <c r="AY112" s="24" t="s">
        <v>75</v>
      </c>
      <c r="BA112" s="5"/>
    </row>
    <row r="113" spans="1:54" ht="54" x14ac:dyDescent="0.35">
      <c r="A113" s="33" t="s">
        <v>185</v>
      </c>
      <c r="B113" s="90" t="s">
        <v>235</v>
      </c>
      <c r="C113" s="87" t="s">
        <v>58</v>
      </c>
      <c r="D113" s="50"/>
      <c r="E113" s="50"/>
      <c r="F113" s="50"/>
      <c r="G113" s="50">
        <v>13660</v>
      </c>
      <c r="H113" s="53">
        <f t="shared" si="225"/>
        <v>13660</v>
      </c>
      <c r="I113" s="50"/>
      <c r="J113" s="53">
        <f t="shared" si="226"/>
        <v>13660</v>
      </c>
      <c r="K113" s="50"/>
      <c r="L113" s="50">
        <f t="shared" si="227"/>
        <v>13660</v>
      </c>
      <c r="M113" s="50"/>
      <c r="N113" s="50">
        <f t="shared" si="228"/>
        <v>13660</v>
      </c>
      <c r="O113" s="50"/>
      <c r="P113" s="50">
        <f t="shared" si="229"/>
        <v>13660</v>
      </c>
      <c r="Q113" s="50"/>
      <c r="R113" s="50">
        <f t="shared" si="230"/>
        <v>13660</v>
      </c>
      <c r="S113" s="51"/>
      <c r="T113" s="53">
        <f t="shared" si="231"/>
        <v>13660</v>
      </c>
      <c r="U113" s="50"/>
      <c r="V113" s="50"/>
      <c r="W113" s="50"/>
      <c r="X113" s="50"/>
      <c r="Y113" s="53">
        <f t="shared" si="232"/>
        <v>0</v>
      </c>
      <c r="Z113" s="50"/>
      <c r="AA113" s="53">
        <f t="shared" si="233"/>
        <v>0</v>
      </c>
      <c r="AB113" s="50"/>
      <c r="AC113" s="50">
        <f t="shared" si="234"/>
        <v>0</v>
      </c>
      <c r="AD113" s="50"/>
      <c r="AE113" s="50">
        <f t="shared" si="235"/>
        <v>0</v>
      </c>
      <c r="AF113" s="50"/>
      <c r="AG113" s="50">
        <f t="shared" si="236"/>
        <v>0</v>
      </c>
      <c r="AH113" s="51"/>
      <c r="AI113" s="53">
        <f t="shared" si="237"/>
        <v>0</v>
      </c>
      <c r="AJ113" s="52"/>
      <c r="AK113" s="50"/>
      <c r="AL113" s="52"/>
      <c r="AM113" s="50"/>
      <c r="AN113" s="54">
        <f t="shared" si="238"/>
        <v>0</v>
      </c>
      <c r="AO113" s="50"/>
      <c r="AP113" s="54">
        <f t="shared" si="239"/>
        <v>0</v>
      </c>
      <c r="AQ113" s="50"/>
      <c r="AR113" s="52">
        <f t="shared" si="240"/>
        <v>0</v>
      </c>
      <c r="AS113" s="50"/>
      <c r="AT113" s="52">
        <f t="shared" si="241"/>
        <v>0</v>
      </c>
      <c r="AU113" s="50"/>
      <c r="AV113" s="52">
        <f t="shared" si="242"/>
        <v>0</v>
      </c>
      <c r="AW113" s="51"/>
      <c r="AX113" s="54">
        <f t="shared" si="243"/>
        <v>0</v>
      </c>
      <c r="AY113" s="31">
        <v>2010243460</v>
      </c>
      <c r="BA113" s="5"/>
    </row>
    <row r="114" spans="1:54" x14ac:dyDescent="0.35">
      <c r="A114" s="33"/>
      <c r="B114" s="87" t="s">
        <v>4</v>
      </c>
      <c r="C114" s="87"/>
      <c r="D114" s="47">
        <f>D118+D119+D120+D121+D122+D126+D130+D134+D138+D142+D146+D150+D154+D158</f>
        <v>250040.2</v>
      </c>
      <c r="E114" s="47">
        <f>E118+E119+E120+E121+E122+E126+E130+E134+E138+E142+E146+E150+E154+E158</f>
        <v>0</v>
      </c>
      <c r="F114" s="47">
        <f t="shared" si="186"/>
        <v>250040.2</v>
      </c>
      <c r="G114" s="47">
        <f>G118+G119+G120+G121+G122+G126+G130+G134+G138+G142+G146+G150+G154+G158+G162+G163</f>
        <v>51009.46</v>
      </c>
      <c r="H114" s="47">
        <f t="shared" si="225"/>
        <v>301049.66000000003</v>
      </c>
      <c r="I114" s="47">
        <f>I118+I119+I120+I121+I122+I126+I130+I134+I138+I142+I146+I150+I154+I158+I162+I163</f>
        <v>0</v>
      </c>
      <c r="J114" s="47">
        <f t="shared" si="226"/>
        <v>301049.66000000003</v>
      </c>
      <c r="K114" s="47">
        <f>K118+K119+K120+K121+K122+K126+K130+K134+K138+K142+K146+K150+K154+K158+K162+K163</f>
        <v>0</v>
      </c>
      <c r="L114" s="47">
        <f t="shared" si="227"/>
        <v>301049.66000000003</v>
      </c>
      <c r="M114" s="47">
        <f>M118+M119+M120+M121+M122+M126+M130+M134+M138+M142+M146+M150+M154+M158+M162+M163</f>
        <v>0</v>
      </c>
      <c r="N114" s="47">
        <f t="shared" si="228"/>
        <v>301049.66000000003</v>
      </c>
      <c r="O114" s="47">
        <f>O118+O119+O120+O121+O122+O126+O130+O134+O138+O142+O146+O150+O154+O158+O162+O163+O164+O165+O166</f>
        <v>-166911.019</v>
      </c>
      <c r="P114" s="47">
        <f t="shared" si="229"/>
        <v>134138.64100000003</v>
      </c>
      <c r="Q114" s="52">
        <f>Q118+Q119+Q120+Q121+Q122+Q126+Q130+Q134+Q138+Q142+Q146+Q150+Q154+Q158+Q162+Q163+Q164+Q165+Q166</f>
        <v>0</v>
      </c>
      <c r="R114" s="47">
        <f t="shared" si="230"/>
        <v>134138.64100000003</v>
      </c>
      <c r="S114" s="47">
        <f>S118+S119+S120+S121+S122+S126+S130+S134+S138+S142+S146+S150+S154+S158+S162+S163+S164+S165+S166</f>
        <v>0</v>
      </c>
      <c r="T114" s="54">
        <f t="shared" si="231"/>
        <v>134138.64100000003</v>
      </c>
      <c r="U114" s="47">
        <f t="shared" ref="U114:AJ114" si="245">U118+U119+U120+U121+U122+U126+U130+U134+U138+U142+U146+U150+U154+U158</f>
        <v>919502.1</v>
      </c>
      <c r="V114" s="47">
        <f>V118+V119+V120+V121+V122+V126+V130+V134+V138+V142+V146+V150+V154+V158</f>
        <v>-5289.8</v>
      </c>
      <c r="W114" s="47">
        <f t="shared" si="188"/>
        <v>914212.29999999993</v>
      </c>
      <c r="X114" s="47">
        <f>X118+X119+X120+X121+X122+X126+X130+X134+X138+X142+X146+X150+X154+X158+X162+X163</f>
        <v>0</v>
      </c>
      <c r="Y114" s="47">
        <f t="shared" si="232"/>
        <v>914212.29999999993</v>
      </c>
      <c r="Z114" s="47">
        <f>Z118+Z119+Z120+Z121+Z122+Z126+Z130+Z134+Z138+Z142+Z146+Z150+Z154+Z158+Z162+Z163</f>
        <v>0</v>
      </c>
      <c r="AA114" s="47">
        <f t="shared" si="233"/>
        <v>914212.29999999993</v>
      </c>
      <c r="AB114" s="47">
        <f>AB118+AB119+AB120+AB121+AB122+AB126+AB130+AB134+AB138+AB142+AB146+AB150+AB154+AB158+AB162+AB163</f>
        <v>0</v>
      </c>
      <c r="AC114" s="47">
        <f t="shared" si="234"/>
        <v>914212.29999999993</v>
      </c>
      <c r="AD114" s="47">
        <f>AD118+AD119+AD120+AD121+AD122+AD126+AD130+AD134+AD138+AD142+AD146+AD150+AD154+AD158+AD162+AD163</f>
        <v>0</v>
      </c>
      <c r="AE114" s="47">
        <f t="shared" si="235"/>
        <v>914212.29999999993</v>
      </c>
      <c r="AF114" s="52">
        <f>AF118+AF119+AF120+AF121+AF122+AF126+AF130+AF134+AF138+AF142+AF146+AF150+AF154+AF158+AF162+AF163+AF164+AF165+AF166</f>
        <v>-636693.05299999996</v>
      </c>
      <c r="AG114" s="47">
        <f t="shared" si="236"/>
        <v>277519.24699999997</v>
      </c>
      <c r="AH114" s="47">
        <f>AH118+AH119+AH120+AH121+AH122+AH126+AH130+AH134+AH138+AH142+AH146+AH150+AH154+AH158+AH162+AH163+AH164+AH165+AH166</f>
        <v>0</v>
      </c>
      <c r="AI114" s="54">
        <f t="shared" si="237"/>
        <v>277519.24699999997</v>
      </c>
      <c r="AJ114" s="47">
        <f t="shared" si="245"/>
        <v>1204454.1000000003</v>
      </c>
      <c r="AK114" s="47">
        <f>AK118+AK119+AK120+AK121+AK122+AK126+AK130+AK134+AK138+AK142+AK146+AK150+AK154+AK158</f>
        <v>0</v>
      </c>
      <c r="AL114" s="47">
        <f t="shared" si="194"/>
        <v>1204454.1000000003</v>
      </c>
      <c r="AM114" s="47">
        <f>AM118+AM119+AM120+AM121+AM122+AM126+AM130+AM134+AM138+AM142+AM146+AM150+AM154+AM158+AM162+AM163</f>
        <v>0</v>
      </c>
      <c r="AN114" s="47">
        <f t="shared" si="238"/>
        <v>1204454.1000000003</v>
      </c>
      <c r="AO114" s="47">
        <f>AO118+AO119+AO120+AO121+AO122+AO126+AO130+AO134+AO138+AO142+AO146+AO150+AO154+AO158+AO162+AO163</f>
        <v>0</v>
      </c>
      <c r="AP114" s="47">
        <f t="shared" si="239"/>
        <v>1204454.1000000003</v>
      </c>
      <c r="AQ114" s="47">
        <f>AQ118+AQ119+AQ120+AQ121+AQ122+AQ126+AQ130+AQ134+AQ138+AQ142+AQ146+AQ150+AQ154+AQ158+AQ162+AQ163</f>
        <v>0</v>
      </c>
      <c r="AR114" s="47">
        <f t="shared" si="240"/>
        <v>1204454.1000000003</v>
      </c>
      <c r="AS114" s="47">
        <f>AS118+AS119+AS120+AS121+AS122+AS126+AS130+AS134+AS138+AS142+AS146+AS150+AS154+AS158+AS162+AS163</f>
        <v>0</v>
      </c>
      <c r="AT114" s="47">
        <f t="shared" si="241"/>
        <v>1204454.1000000003</v>
      </c>
      <c r="AU114" s="52">
        <f>AU118+AU119+AU120+AU121+AU122+AU126+AU130+AU134+AU138+AU142+AU146+AU150+AU154+AU158+AU162+AU163+AU164+AU165+AU166</f>
        <v>-1112029.7999999998</v>
      </c>
      <c r="AV114" s="47">
        <f t="shared" si="242"/>
        <v>92424.300000000512</v>
      </c>
      <c r="AW114" s="47">
        <f>AW118+AW119+AW120+AW121+AW122+AW126+AW130+AW134+AW138+AW142+AW146+AW150+AW154+AW158+AW162+AW163+AW164+AW165+AW166</f>
        <v>0</v>
      </c>
      <c r="AX114" s="54">
        <f t="shared" si="243"/>
        <v>92424.300000000512</v>
      </c>
      <c r="AY114" s="26"/>
      <c r="AZ114" s="19"/>
      <c r="BA114" s="12"/>
      <c r="BB114" s="13"/>
    </row>
    <row r="115" spans="1:54" x14ac:dyDescent="0.35">
      <c r="A115" s="33"/>
      <c r="B115" s="86" t="s">
        <v>5</v>
      </c>
      <c r="C115" s="87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50"/>
      <c r="R115" s="46"/>
      <c r="S115" s="46"/>
      <c r="T115" s="53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50"/>
      <c r="AG115" s="46"/>
      <c r="AH115" s="46"/>
      <c r="AI115" s="53"/>
      <c r="AJ115" s="46"/>
      <c r="AK115" s="46"/>
      <c r="AL115" s="47"/>
      <c r="AM115" s="46"/>
      <c r="AN115" s="47"/>
      <c r="AO115" s="46"/>
      <c r="AP115" s="47"/>
      <c r="AQ115" s="46"/>
      <c r="AR115" s="47"/>
      <c r="AS115" s="46"/>
      <c r="AT115" s="47"/>
      <c r="AU115" s="50"/>
      <c r="AV115" s="47"/>
      <c r="AW115" s="46"/>
      <c r="AX115" s="54"/>
      <c r="AY115" s="26"/>
      <c r="AZ115" s="19"/>
      <c r="BA115" s="12"/>
      <c r="BB115" s="13"/>
    </row>
    <row r="116" spans="1:54" s="13" customFormat="1" hidden="1" x14ac:dyDescent="0.35">
      <c r="A116" s="10"/>
      <c r="B116" s="14" t="s">
        <v>6</v>
      </c>
      <c r="C116" s="15"/>
      <c r="D116" s="48">
        <f>D118+D119+D120+D121+D124+D128+D132+D136+D140+D144+D148+D152+D156+D160</f>
        <v>90065.5</v>
      </c>
      <c r="E116" s="48">
        <f>E118+E119+E120+E121+E124+E128+E132+E136+E140+E144+E148+E152+E156+E160</f>
        <v>0</v>
      </c>
      <c r="F116" s="48">
        <f t="shared" si="186"/>
        <v>90065.5</v>
      </c>
      <c r="G116" s="48">
        <f>G118+G119+G120+G121+G124+G128+G132+G136+G140+G144+G148+G152+G156+G160+G162+G163</f>
        <v>51009.46</v>
      </c>
      <c r="H116" s="48">
        <f t="shared" ref="H116:H122" si="246">F116+G116</f>
        <v>141074.96</v>
      </c>
      <c r="I116" s="48">
        <f>I118+I119+I120+I121+I124+I128+I132+I136+I140+I144+I148+I152+I156+I160+I162+I163</f>
        <v>0</v>
      </c>
      <c r="J116" s="48">
        <f t="shared" ref="J116:J122" si="247">H116+I116</f>
        <v>141074.96</v>
      </c>
      <c r="K116" s="48">
        <f>K118+K119+K120+K121+K124+K128+K132+K136+K140+K144+K148+K152+K156+K160+K162+K163</f>
        <v>0</v>
      </c>
      <c r="L116" s="48">
        <f t="shared" ref="L116:L122" si="248">J116+K116</f>
        <v>141074.96</v>
      </c>
      <c r="M116" s="48">
        <f>M118+M119+M120+M121+M124+M128+M132+M136+M140+M144+M148+M152+M156+M160+M162+M163</f>
        <v>0</v>
      </c>
      <c r="N116" s="48">
        <f t="shared" ref="N116:N122" si="249">L116+M116</f>
        <v>141074.96</v>
      </c>
      <c r="O116" s="48">
        <f>O118+O119+O120+O121+O124+O128+O132+O136+O140+O144+O148+O152+O156+O160+O162+O163+O164+O165+O166</f>
        <v>-57264.718999999997</v>
      </c>
      <c r="P116" s="48">
        <f t="shared" ref="P116:P122" si="250">N116+O116</f>
        <v>83810.240999999995</v>
      </c>
      <c r="Q116" s="56">
        <f>Q118+Q119+Q120+Q121+Q124+Q128+Q132+Q136+Q140+Q144+Q148+Q152+Q156+Q160+Q162+Q163+Q164+Q165+Q166</f>
        <v>0</v>
      </c>
      <c r="R116" s="48">
        <f t="shared" ref="R116:R122" si="251">P116+Q116</f>
        <v>83810.240999999995</v>
      </c>
      <c r="S116" s="48">
        <f>S118+S119+S120+S121+S124+S128+S132+S136+S140+S144+S148+S152+S156+S160+S162+S163+S164+S165+S166</f>
        <v>0</v>
      </c>
      <c r="T116" s="48">
        <f t="shared" ref="T116:T122" si="252">R116+S116</f>
        <v>83810.240999999995</v>
      </c>
      <c r="U116" s="48">
        <f t="shared" ref="U116:AJ116" si="253">U118+U119+U120+U121+U124+U128+U132+U136+U140+U144+U148+U152+U156+U160</f>
        <v>643565.29999999981</v>
      </c>
      <c r="V116" s="48">
        <f>V118+V119+V120+V121+V124+V128+V132+V136+V140+V144+V148+V152+V156+V160</f>
        <v>-5289.8</v>
      </c>
      <c r="W116" s="48">
        <f t="shared" si="188"/>
        <v>638275.49999999977</v>
      </c>
      <c r="X116" s="48">
        <f>X118+X119+X120+X121+X124+X128+X132+X136+X140+X144+X148+X152+X156+X160+X162+X163</f>
        <v>0</v>
      </c>
      <c r="Y116" s="48">
        <f t="shared" ref="Y116:Y122" si="254">W116+X116</f>
        <v>638275.49999999977</v>
      </c>
      <c r="Z116" s="48">
        <f>Z118+Z119+Z120+Z121+Z124+Z128+Z132+Z136+Z140+Z144+Z148+Z152+Z156+Z160+Z162+Z163</f>
        <v>0</v>
      </c>
      <c r="AA116" s="48">
        <f t="shared" ref="AA116:AA122" si="255">Y116+Z116</f>
        <v>638275.49999999977</v>
      </c>
      <c r="AB116" s="48">
        <f>AB118+AB119+AB120+AB121+AB124+AB128+AB132+AB136+AB140+AB144+AB148+AB152+AB156+AB160+AB162+AB163</f>
        <v>0</v>
      </c>
      <c r="AC116" s="48">
        <f t="shared" ref="AC116:AC122" si="256">AA116+AB116</f>
        <v>638275.49999999977</v>
      </c>
      <c r="AD116" s="48">
        <f>AD118+AD119+AD120+AD121+AD124+AD128+AD132+AD136+AD140+AD144+AD148+AD152+AD156+AD160+AD162+AD163</f>
        <v>0</v>
      </c>
      <c r="AE116" s="48">
        <f t="shared" ref="AE116:AE122" si="257">AC116+AD116</f>
        <v>638275.49999999977</v>
      </c>
      <c r="AF116" s="56">
        <f>AF118+AF119+AF120+AF121+AF124+AF128+AF132+AF136+AF140+AF144+AF148+AF152+AF156+AF160+AF162+AF163+AF164+AF165+AF166</f>
        <v>-377958.55299999996</v>
      </c>
      <c r="AG116" s="48">
        <f t="shared" ref="AG116:AG122" si="258">AE116+AF116</f>
        <v>260316.94699999981</v>
      </c>
      <c r="AH116" s="48">
        <f>AH118+AH119+AH120+AH121+AH124+AH128+AH132+AH136+AH140+AH144+AH148+AH152+AH156+AH160+AH162+AH163+AH164+AH165+AH166</f>
        <v>0</v>
      </c>
      <c r="AI116" s="48">
        <f t="shared" ref="AI116:AI122" si="259">AG116+AH116</f>
        <v>260316.94699999981</v>
      </c>
      <c r="AJ116" s="48">
        <f t="shared" si="253"/>
        <v>79454.10000000002</v>
      </c>
      <c r="AK116" s="48">
        <f>AK118+AK119+AK120+AK121+AK124+AK128+AK132+AK136+AK140+AK144+AK148+AK152+AK156+AK160</f>
        <v>0</v>
      </c>
      <c r="AL116" s="49">
        <f t="shared" si="194"/>
        <v>79454.10000000002</v>
      </c>
      <c r="AM116" s="48">
        <f>AM118+AM119+AM120+AM121+AM124+AM128+AM132+AM136+AM140+AM144+AM148+AM152+AM156+AM160+AM162+AM163</f>
        <v>0</v>
      </c>
      <c r="AN116" s="49">
        <f t="shared" ref="AN116:AN122" si="260">AL116+AM116</f>
        <v>79454.10000000002</v>
      </c>
      <c r="AO116" s="48">
        <f>AO118+AO119+AO120+AO121+AO124+AO128+AO132+AO136+AO140+AO144+AO148+AO152+AO156+AO160+AO162+AO163</f>
        <v>0</v>
      </c>
      <c r="AP116" s="49">
        <f t="shared" ref="AP116:AP122" si="261">AN116+AO116</f>
        <v>79454.10000000002</v>
      </c>
      <c r="AQ116" s="48">
        <f>AQ118+AQ119+AQ120+AQ121+AQ124+AQ128+AQ132+AQ136+AQ140+AQ144+AQ148+AQ152+AQ156+AQ160+AQ162+AQ163</f>
        <v>0</v>
      </c>
      <c r="AR116" s="49">
        <f t="shared" ref="AR116:AR122" si="262">AP116+AQ116</f>
        <v>79454.10000000002</v>
      </c>
      <c r="AS116" s="48">
        <f>AS118+AS119+AS120+AS121+AS124+AS128+AS132+AS136+AS140+AS144+AS148+AS152+AS156+AS160+AS162+AS163</f>
        <v>0</v>
      </c>
      <c r="AT116" s="49">
        <f t="shared" ref="AT116:AT122" si="263">AR116+AS116</f>
        <v>79454.10000000002</v>
      </c>
      <c r="AU116" s="56">
        <f>AU118+AU119+AU120+AU121+AU124+AU128+AU132+AU136+AU140+AU144+AU148+AU152+AU156+AU160+AU162+AU163+AU164+AU165+AU166</f>
        <v>-32132.9</v>
      </c>
      <c r="AV116" s="49">
        <f t="shared" ref="AV116:AV122" si="264">AT116+AU116</f>
        <v>47321.200000000019</v>
      </c>
      <c r="AW116" s="48">
        <f>AW118+AW119+AW120+AW121+AW124+AW128+AW132+AW136+AW140+AW144+AW148+AW152+AW156+AW160+AW162+AW163+AW164+AW165+AW166</f>
        <v>0</v>
      </c>
      <c r="AX116" s="49">
        <f t="shared" ref="AX116:AX122" si="265">AV116+AW116</f>
        <v>47321.200000000019</v>
      </c>
      <c r="AY116" s="27"/>
      <c r="AZ116" s="19" t="s">
        <v>28</v>
      </c>
      <c r="BA116" s="12"/>
    </row>
    <row r="117" spans="1:54" x14ac:dyDescent="0.35">
      <c r="A117" s="33"/>
      <c r="B117" s="87" t="s">
        <v>16</v>
      </c>
      <c r="C117" s="87"/>
      <c r="D117" s="46">
        <f>D125+D129+D133+D137+D141+D145+D149+D153+D157+D161</f>
        <v>159974.70000000001</v>
      </c>
      <c r="E117" s="46">
        <f>E125+E129+E133+E137+E141+E145+E149+E153+E157+E161</f>
        <v>0</v>
      </c>
      <c r="F117" s="46">
        <f>D117+E117</f>
        <v>159974.70000000001</v>
      </c>
      <c r="G117" s="46">
        <f>G125+G129+G133+G137+G141+G145+G149+G153+G157+G161</f>
        <v>0</v>
      </c>
      <c r="H117" s="46">
        <f>F117+G117</f>
        <v>159974.70000000001</v>
      </c>
      <c r="I117" s="46">
        <f>I125+I129+I133+I137+I141+I145+I149+I153+I157+I161</f>
        <v>0</v>
      </c>
      <c r="J117" s="46">
        <f t="shared" si="247"/>
        <v>159974.70000000001</v>
      </c>
      <c r="K117" s="46">
        <f>K125+K129+K133+K137+K141+K145+K149+K153+K157+K161</f>
        <v>0</v>
      </c>
      <c r="L117" s="46">
        <f t="shared" si="248"/>
        <v>159974.70000000001</v>
      </c>
      <c r="M117" s="46">
        <f>M125+M129+M133+M137+M141+M145+M149+M153+M157+M161</f>
        <v>0</v>
      </c>
      <c r="N117" s="46">
        <f t="shared" si="249"/>
        <v>159974.70000000001</v>
      </c>
      <c r="O117" s="46">
        <f>O125+O129+O133+O137+O141+O145+O149+O153+O157+O161</f>
        <v>-109646.3</v>
      </c>
      <c r="P117" s="46">
        <f t="shared" si="250"/>
        <v>50328.400000000009</v>
      </c>
      <c r="Q117" s="50">
        <f>Q125+Q129+Q133+Q137+Q141+Q145+Q149+Q153+Q157+Q161</f>
        <v>0</v>
      </c>
      <c r="R117" s="46">
        <f t="shared" si="251"/>
        <v>50328.400000000009</v>
      </c>
      <c r="S117" s="46">
        <f>S125+S129+S133+S137+S141+S145+S149+S153+S157+S161</f>
        <v>0</v>
      </c>
      <c r="T117" s="53">
        <f t="shared" si="252"/>
        <v>50328.400000000009</v>
      </c>
      <c r="U117" s="46">
        <f t="shared" ref="U117:AJ117" si="266">U125+U129+U133+U137+U141+U145+U149+U153+U157+U161</f>
        <v>275936.80000000005</v>
      </c>
      <c r="V117" s="46">
        <f>V125+V129+V133+V137+V141+V145+V149+V153+V157+V161</f>
        <v>0</v>
      </c>
      <c r="W117" s="46">
        <f t="shared" si="188"/>
        <v>275936.80000000005</v>
      </c>
      <c r="X117" s="46">
        <f>X125+X129+X133+X137+X141+X145+X149+X153+X157+X161</f>
        <v>0</v>
      </c>
      <c r="Y117" s="46">
        <f t="shared" si="254"/>
        <v>275936.80000000005</v>
      </c>
      <c r="Z117" s="46">
        <f>Z125+Z129+Z133+Z137+Z141+Z145+Z149+Z153+Z157+Z161</f>
        <v>0</v>
      </c>
      <c r="AA117" s="46">
        <f t="shared" si="255"/>
        <v>275936.80000000005</v>
      </c>
      <c r="AB117" s="46">
        <f>AB125+AB129+AB133+AB137+AB141+AB145+AB149+AB153+AB157+AB161</f>
        <v>0</v>
      </c>
      <c r="AC117" s="46">
        <f t="shared" si="256"/>
        <v>275936.80000000005</v>
      </c>
      <c r="AD117" s="46">
        <f>AD125+AD129+AD133+AD137+AD141+AD145+AD149+AD153+AD157+AD161</f>
        <v>0</v>
      </c>
      <c r="AE117" s="46">
        <f t="shared" si="257"/>
        <v>275936.80000000005</v>
      </c>
      <c r="AF117" s="50">
        <f>AF125+AF129+AF133+AF137+AF141+AF145+AF149+AF153+AF157+AF161</f>
        <v>-258734.5</v>
      </c>
      <c r="AG117" s="46">
        <f t="shared" si="258"/>
        <v>17202.300000000047</v>
      </c>
      <c r="AH117" s="46">
        <f>AH125+AH129+AH133+AH137+AH141+AH145+AH149+AH153+AH157+AH161</f>
        <v>0</v>
      </c>
      <c r="AI117" s="53">
        <f t="shared" si="259"/>
        <v>17202.300000000047</v>
      </c>
      <c r="AJ117" s="46">
        <f t="shared" si="266"/>
        <v>1125000.0000000002</v>
      </c>
      <c r="AK117" s="46">
        <f>AK125+AK129+AK133+AK137+AK141+AK145+AK149+AK153+AK157+AK161</f>
        <v>0</v>
      </c>
      <c r="AL117" s="47">
        <f t="shared" si="194"/>
        <v>1125000.0000000002</v>
      </c>
      <c r="AM117" s="46">
        <f>AM125+AM129+AM133+AM137+AM141+AM145+AM149+AM153+AM157+AM161</f>
        <v>0</v>
      </c>
      <c r="AN117" s="47">
        <f t="shared" si="260"/>
        <v>1125000.0000000002</v>
      </c>
      <c r="AO117" s="46">
        <f>AO125+AO129+AO133+AO137+AO141+AO145+AO149+AO153+AO157+AO161</f>
        <v>0</v>
      </c>
      <c r="AP117" s="47">
        <f t="shared" si="261"/>
        <v>1125000.0000000002</v>
      </c>
      <c r="AQ117" s="46">
        <f>AQ125+AQ129+AQ133+AQ137+AQ141+AQ145+AQ149+AQ153+AQ157+AQ161</f>
        <v>0</v>
      </c>
      <c r="AR117" s="47">
        <f t="shared" si="262"/>
        <v>1125000.0000000002</v>
      </c>
      <c r="AS117" s="46">
        <f>AS125+AS129+AS133+AS137+AS141+AS145+AS149+AS153+AS157+AS161</f>
        <v>0</v>
      </c>
      <c r="AT117" s="47">
        <f t="shared" si="263"/>
        <v>1125000.0000000002</v>
      </c>
      <c r="AU117" s="50">
        <f>AU125+AU129+AU133+AU137+AU141+AU145+AU149+AU153+AU157+AU161</f>
        <v>-1079896.8999999999</v>
      </c>
      <c r="AV117" s="47">
        <f t="shared" si="264"/>
        <v>45103.100000000326</v>
      </c>
      <c r="AW117" s="46">
        <f>AW125+AW129+AW133+AW137+AW141+AW145+AW149+AW153+AW157+AW161</f>
        <v>0</v>
      </c>
      <c r="AX117" s="54">
        <f t="shared" si="265"/>
        <v>45103.100000000326</v>
      </c>
      <c r="AY117" s="26"/>
      <c r="AZ117" s="19"/>
      <c r="BA117" s="12"/>
      <c r="BB117" s="13"/>
    </row>
    <row r="118" spans="1:54" ht="54" x14ac:dyDescent="0.35">
      <c r="A118" s="33" t="s">
        <v>186</v>
      </c>
      <c r="B118" s="87" t="s">
        <v>60</v>
      </c>
      <c r="C118" s="89" t="s">
        <v>58</v>
      </c>
      <c r="D118" s="50">
        <v>7202.2</v>
      </c>
      <c r="E118" s="50"/>
      <c r="F118" s="50">
        <f t="shared" si="186"/>
        <v>7202.2</v>
      </c>
      <c r="G118" s="50"/>
      <c r="H118" s="53">
        <f t="shared" si="246"/>
        <v>7202.2</v>
      </c>
      <c r="I118" s="50"/>
      <c r="J118" s="53">
        <f t="shared" si="247"/>
        <v>7202.2</v>
      </c>
      <c r="K118" s="50"/>
      <c r="L118" s="50">
        <f t="shared" si="248"/>
        <v>7202.2</v>
      </c>
      <c r="M118" s="50"/>
      <c r="N118" s="50">
        <f t="shared" si="249"/>
        <v>7202.2</v>
      </c>
      <c r="O118" s="50">
        <v>-7202.2</v>
      </c>
      <c r="P118" s="50">
        <f t="shared" si="250"/>
        <v>0</v>
      </c>
      <c r="Q118" s="50"/>
      <c r="R118" s="50">
        <f t="shared" si="251"/>
        <v>0</v>
      </c>
      <c r="S118" s="51"/>
      <c r="T118" s="53">
        <f t="shared" si="252"/>
        <v>0</v>
      </c>
      <c r="U118" s="50">
        <v>0</v>
      </c>
      <c r="V118" s="50"/>
      <c r="W118" s="50">
        <f t="shared" si="188"/>
        <v>0</v>
      </c>
      <c r="X118" s="50"/>
      <c r="Y118" s="53">
        <f t="shared" si="254"/>
        <v>0</v>
      </c>
      <c r="Z118" s="50"/>
      <c r="AA118" s="53">
        <f t="shared" si="255"/>
        <v>0</v>
      </c>
      <c r="AB118" s="50"/>
      <c r="AC118" s="50">
        <f t="shared" si="256"/>
        <v>0</v>
      </c>
      <c r="AD118" s="50"/>
      <c r="AE118" s="50">
        <f t="shared" si="257"/>
        <v>0</v>
      </c>
      <c r="AF118" s="50">
        <v>7202.2</v>
      </c>
      <c r="AG118" s="50">
        <f t="shared" si="258"/>
        <v>7202.2</v>
      </c>
      <c r="AH118" s="51"/>
      <c r="AI118" s="53">
        <f t="shared" si="259"/>
        <v>7202.2</v>
      </c>
      <c r="AJ118" s="50">
        <v>0</v>
      </c>
      <c r="AK118" s="50"/>
      <c r="AL118" s="52">
        <f t="shared" si="194"/>
        <v>0</v>
      </c>
      <c r="AM118" s="50"/>
      <c r="AN118" s="54">
        <f t="shared" si="260"/>
        <v>0</v>
      </c>
      <c r="AO118" s="50"/>
      <c r="AP118" s="54">
        <f t="shared" si="261"/>
        <v>0</v>
      </c>
      <c r="AQ118" s="50"/>
      <c r="AR118" s="52">
        <f t="shared" si="262"/>
        <v>0</v>
      </c>
      <c r="AS118" s="50"/>
      <c r="AT118" s="52">
        <f t="shared" si="263"/>
        <v>0</v>
      </c>
      <c r="AU118" s="50"/>
      <c r="AV118" s="52">
        <f t="shared" si="264"/>
        <v>0</v>
      </c>
      <c r="AW118" s="51"/>
      <c r="AX118" s="54">
        <f t="shared" si="265"/>
        <v>0</v>
      </c>
      <c r="AY118" s="24" t="s">
        <v>76</v>
      </c>
      <c r="BA118" s="5"/>
    </row>
    <row r="119" spans="1:54" ht="54" x14ac:dyDescent="0.35">
      <c r="A119" s="33" t="s">
        <v>187</v>
      </c>
      <c r="B119" s="87" t="s">
        <v>61</v>
      </c>
      <c r="C119" s="87" t="s">
        <v>58</v>
      </c>
      <c r="D119" s="50">
        <v>0</v>
      </c>
      <c r="E119" s="50"/>
      <c r="F119" s="50">
        <f t="shared" si="186"/>
        <v>0</v>
      </c>
      <c r="G119" s="50"/>
      <c r="H119" s="53">
        <f t="shared" si="246"/>
        <v>0</v>
      </c>
      <c r="I119" s="50"/>
      <c r="J119" s="53">
        <f t="shared" si="247"/>
        <v>0</v>
      </c>
      <c r="K119" s="50"/>
      <c r="L119" s="50">
        <f t="shared" si="248"/>
        <v>0</v>
      </c>
      <c r="M119" s="50"/>
      <c r="N119" s="50">
        <f t="shared" si="249"/>
        <v>0</v>
      </c>
      <c r="O119" s="50"/>
      <c r="P119" s="50">
        <f t="shared" si="250"/>
        <v>0</v>
      </c>
      <c r="Q119" s="50"/>
      <c r="R119" s="50">
        <f t="shared" si="251"/>
        <v>0</v>
      </c>
      <c r="S119" s="51"/>
      <c r="T119" s="53">
        <f t="shared" si="252"/>
        <v>0</v>
      </c>
      <c r="U119" s="50">
        <v>9362.9</v>
      </c>
      <c r="V119" s="50"/>
      <c r="W119" s="50">
        <f t="shared" si="188"/>
        <v>9362.9</v>
      </c>
      <c r="X119" s="50"/>
      <c r="Y119" s="53">
        <f t="shared" si="254"/>
        <v>9362.9</v>
      </c>
      <c r="Z119" s="50"/>
      <c r="AA119" s="53">
        <f t="shared" si="255"/>
        <v>9362.9</v>
      </c>
      <c r="AB119" s="50"/>
      <c r="AC119" s="50">
        <f t="shared" si="256"/>
        <v>9362.9</v>
      </c>
      <c r="AD119" s="50"/>
      <c r="AE119" s="50">
        <f t="shared" si="257"/>
        <v>9362.9</v>
      </c>
      <c r="AF119" s="50"/>
      <c r="AG119" s="50">
        <f t="shared" si="258"/>
        <v>9362.9</v>
      </c>
      <c r="AH119" s="51"/>
      <c r="AI119" s="53">
        <f t="shared" si="259"/>
        <v>9362.9</v>
      </c>
      <c r="AJ119" s="52">
        <v>0</v>
      </c>
      <c r="AK119" s="50"/>
      <c r="AL119" s="52">
        <f t="shared" si="194"/>
        <v>0</v>
      </c>
      <c r="AM119" s="50"/>
      <c r="AN119" s="54">
        <f t="shared" si="260"/>
        <v>0</v>
      </c>
      <c r="AO119" s="50"/>
      <c r="AP119" s="54">
        <f t="shared" si="261"/>
        <v>0</v>
      </c>
      <c r="AQ119" s="50"/>
      <c r="AR119" s="52">
        <f t="shared" si="262"/>
        <v>0</v>
      </c>
      <c r="AS119" s="50"/>
      <c r="AT119" s="52">
        <f t="shared" si="263"/>
        <v>0</v>
      </c>
      <c r="AU119" s="50"/>
      <c r="AV119" s="52">
        <f t="shared" si="264"/>
        <v>0</v>
      </c>
      <c r="AW119" s="51"/>
      <c r="AX119" s="54">
        <f t="shared" si="265"/>
        <v>0</v>
      </c>
      <c r="AY119" s="24" t="s">
        <v>77</v>
      </c>
      <c r="BA119" s="5"/>
    </row>
    <row r="120" spans="1:54" ht="54" x14ac:dyDescent="0.35">
      <c r="A120" s="33" t="s">
        <v>188</v>
      </c>
      <c r="B120" s="87" t="s">
        <v>62</v>
      </c>
      <c r="C120" s="90" t="s">
        <v>58</v>
      </c>
      <c r="D120" s="50">
        <v>7202.2</v>
      </c>
      <c r="E120" s="50"/>
      <c r="F120" s="50">
        <f t="shared" si="186"/>
        <v>7202.2</v>
      </c>
      <c r="G120" s="50"/>
      <c r="H120" s="53">
        <f t="shared" si="246"/>
        <v>7202.2</v>
      </c>
      <c r="I120" s="50"/>
      <c r="J120" s="53">
        <f t="shared" si="247"/>
        <v>7202.2</v>
      </c>
      <c r="K120" s="50"/>
      <c r="L120" s="50">
        <f t="shared" si="248"/>
        <v>7202.2</v>
      </c>
      <c r="M120" s="50"/>
      <c r="N120" s="50">
        <f t="shared" si="249"/>
        <v>7202.2</v>
      </c>
      <c r="O120" s="50">
        <v>-7202.2</v>
      </c>
      <c r="P120" s="50">
        <f t="shared" si="250"/>
        <v>0</v>
      </c>
      <c r="Q120" s="50"/>
      <c r="R120" s="50">
        <f t="shared" si="251"/>
        <v>0</v>
      </c>
      <c r="S120" s="51"/>
      <c r="T120" s="53">
        <f t="shared" si="252"/>
        <v>0</v>
      </c>
      <c r="U120" s="50">
        <v>40000</v>
      </c>
      <c r="V120" s="50"/>
      <c r="W120" s="50">
        <f t="shared" si="188"/>
        <v>40000</v>
      </c>
      <c r="X120" s="50"/>
      <c r="Y120" s="53">
        <f t="shared" si="254"/>
        <v>40000</v>
      </c>
      <c r="Z120" s="50"/>
      <c r="AA120" s="53">
        <f t="shared" si="255"/>
        <v>40000</v>
      </c>
      <c r="AB120" s="50"/>
      <c r="AC120" s="50">
        <f t="shared" si="256"/>
        <v>40000</v>
      </c>
      <c r="AD120" s="50"/>
      <c r="AE120" s="50">
        <f t="shared" si="257"/>
        <v>40000</v>
      </c>
      <c r="AF120" s="50">
        <v>7202.2</v>
      </c>
      <c r="AG120" s="50">
        <f t="shared" si="258"/>
        <v>47202.2</v>
      </c>
      <c r="AH120" s="51"/>
      <c r="AI120" s="53">
        <f t="shared" si="259"/>
        <v>47202.2</v>
      </c>
      <c r="AJ120" s="52">
        <v>47321.2</v>
      </c>
      <c r="AK120" s="50"/>
      <c r="AL120" s="52">
        <f t="shared" si="194"/>
        <v>47321.2</v>
      </c>
      <c r="AM120" s="50"/>
      <c r="AN120" s="54">
        <f t="shared" si="260"/>
        <v>47321.2</v>
      </c>
      <c r="AO120" s="50"/>
      <c r="AP120" s="54">
        <f t="shared" si="261"/>
        <v>47321.2</v>
      </c>
      <c r="AQ120" s="50"/>
      <c r="AR120" s="52">
        <f t="shared" si="262"/>
        <v>47321.2</v>
      </c>
      <c r="AS120" s="50"/>
      <c r="AT120" s="52">
        <f t="shared" si="263"/>
        <v>47321.2</v>
      </c>
      <c r="AU120" s="50"/>
      <c r="AV120" s="52">
        <f t="shared" si="264"/>
        <v>47321.2</v>
      </c>
      <c r="AW120" s="51"/>
      <c r="AX120" s="54">
        <f t="shared" si="265"/>
        <v>47321.2</v>
      </c>
      <c r="AY120" s="25" t="s">
        <v>78</v>
      </c>
      <c r="BA120" s="5"/>
    </row>
    <row r="121" spans="1:54" ht="54" x14ac:dyDescent="0.35">
      <c r="A121" s="33" t="s">
        <v>189</v>
      </c>
      <c r="B121" s="87" t="s">
        <v>63</v>
      </c>
      <c r="C121" s="87" t="s">
        <v>58</v>
      </c>
      <c r="D121" s="50">
        <v>0</v>
      </c>
      <c r="E121" s="50"/>
      <c r="F121" s="50">
        <f t="shared" si="186"/>
        <v>0</v>
      </c>
      <c r="G121" s="50"/>
      <c r="H121" s="53">
        <f t="shared" si="246"/>
        <v>0</v>
      </c>
      <c r="I121" s="50"/>
      <c r="J121" s="53">
        <f t="shared" si="247"/>
        <v>0</v>
      </c>
      <c r="K121" s="50"/>
      <c r="L121" s="50">
        <f t="shared" si="248"/>
        <v>0</v>
      </c>
      <c r="M121" s="50"/>
      <c r="N121" s="50">
        <f t="shared" si="249"/>
        <v>0</v>
      </c>
      <c r="O121" s="50"/>
      <c r="P121" s="50">
        <f t="shared" si="250"/>
        <v>0</v>
      </c>
      <c r="Q121" s="50"/>
      <c r="R121" s="50">
        <f t="shared" si="251"/>
        <v>0</v>
      </c>
      <c r="S121" s="51"/>
      <c r="T121" s="53">
        <f t="shared" si="252"/>
        <v>0</v>
      </c>
      <c r="U121" s="50">
        <v>14272.2</v>
      </c>
      <c r="V121" s="50">
        <v>-5289.8</v>
      </c>
      <c r="W121" s="50">
        <f t="shared" si="188"/>
        <v>8982.4000000000015</v>
      </c>
      <c r="X121" s="50"/>
      <c r="Y121" s="53">
        <f t="shared" si="254"/>
        <v>8982.4000000000015</v>
      </c>
      <c r="Z121" s="50"/>
      <c r="AA121" s="53">
        <f t="shared" si="255"/>
        <v>8982.4000000000015</v>
      </c>
      <c r="AB121" s="50"/>
      <c r="AC121" s="50">
        <f t="shared" si="256"/>
        <v>8982.4000000000015</v>
      </c>
      <c r="AD121" s="50"/>
      <c r="AE121" s="50">
        <f t="shared" si="257"/>
        <v>8982.4000000000015</v>
      </c>
      <c r="AF121" s="50"/>
      <c r="AG121" s="50">
        <f t="shared" si="258"/>
        <v>8982.4000000000015</v>
      </c>
      <c r="AH121" s="51"/>
      <c r="AI121" s="53">
        <f t="shared" si="259"/>
        <v>8982.4000000000015</v>
      </c>
      <c r="AJ121" s="52">
        <v>0</v>
      </c>
      <c r="AK121" s="50"/>
      <c r="AL121" s="52">
        <f t="shared" si="194"/>
        <v>0</v>
      </c>
      <c r="AM121" s="50"/>
      <c r="AN121" s="54">
        <f t="shared" si="260"/>
        <v>0</v>
      </c>
      <c r="AO121" s="50"/>
      <c r="AP121" s="54">
        <f t="shared" si="261"/>
        <v>0</v>
      </c>
      <c r="AQ121" s="50"/>
      <c r="AR121" s="52">
        <f t="shared" si="262"/>
        <v>0</v>
      </c>
      <c r="AS121" s="50"/>
      <c r="AT121" s="52">
        <f t="shared" si="263"/>
        <v>0</v>
      </c>
      <c r="AU121" s="50"/>
      <c r="AV121" s="52">
        <f t="shared" si="264"/>
        <v>0</v>
      </c>
      <c r="AW121" s="51"/>
      <c r="AX121" s="54">
        <f t="shared" si="265"/>
        <v>0</v>
      </c>
      <c r="AY121" s="24" t="s">
        <v>79</v>
      </c>
      <c r="BA121" s="5"/>
    </row>
    <row r="122" spans="1:54" ht="54" x14ac:dyDescent="0.35">
      <c r="A122" s="33" t="s">
        <v>190</v>
      </c>
      <c r="B122" s="87" t="s">
        <v>64</v>
      </c>
      <c r="C122" s="89" t="s">
        <v>58</v>
      </c>
      <c r="D122" s="50">
        <f>D124+D125</f>
        <v>70278.000000000015</v>
      </c>
      <c r="E122" s="50">
        <f>E124+E125</f>
        <v>0</v>
      </c>
      <c r="F122" s="50">
        <f t="shared" si="186"/>
        <v>70278.000000000015</v>
      </c>
      <c r="G122" s="50">
        <f>G124+G125</f>
        <v>33247.040000000001</v>
      </c>
      <c r="H122" s="53">
        <f t="shared" si="246"/>
        <v>103525.04000000001</v>
      </c>
      <c r="I122" s="50">
        <f>I124+I125</f>
        <v>0</v>
      </c>
      <c r="J122" s="53">
        <f t="shared" si="247"/>
        <v>103525.04000000001</v>
      </c>
      <c r="K122" s="50">
        <f>K124+K125</f>
        <v>0</v>
      </c>
      <c r="L122" s="50">
        <f t="shared" si="248"/>
        <v>103525.04000000001</v>
      </c>
      <c r="M122" s="50">
        <f>M124+M125</f>
        <v>0</v>
      </c>
      <c r="N122" s="50">
        <f t="shared" si="249"/>
        <v>103525.04000000001</v>
      </c>
      <c r="O122" s="50">
        <f>O124+O125</f>
        <v>-70278</v>
      </c>
      <c r="P122" s="50">
        <f t="shared" si="250"/>
        <v>33247.040000000008</v>
      </c>
      <c r="Q122" s="50">
        <f>Q124+Q125</f>
        <v>0</v>
      </c>
      <c r="R122" s="50">
        <f t="shared" si="251"/>
        <v>33247.040000000008</v>
      </c>
      <c r="S122" s="51">
        <f>S124+S125</f>
        <v>0</v>
      </c>
      <c r="T122" s="53">
        <f t="shared" si="252"/>
        <v>33247.040000000008</v>
      </c>
      <c r="U122" s="50">
        <f t="shared" ref="U122:AJ122" si="267">U124+U125</f>
        <v>386640.1</v>
      </c>
      <c r="V122" s="50">
        <f>V124+V125</f>
        <v>0</v>
      </c>
      <c r="W122" s="50">
        <f t="shared" si="188"/>
        <v>386640.1</v>
      </c>
      <c r="X122" s="50">
        <f>X124+X125</f>
        <v>0</v>
      </c>
      <c r="Y122" s="53">
        <f t="shared" si="254"/>
        <v>386640.1</v>
      </c>
      <c r="Z122" s="50">
        <f>Z124+Z125</f>
        <v>0</v>
      </c>
      <c r="AA122" s="53">
        <f t="shared" si="255"/>
        <v>386640.1</v>
      </c>
      <c r="AB122" s="50">
        <f>AB124+AB125</f>
        <v>0</v>
      </c>
      <c r="AC122" s="50">
        <f t="shared" si="256"/>
        <v>386640.1</v>
      </c>
      <c r="AD122" s="50">
        <f>AD124+AD125</f>
        <v>0</v>
      </c>
      <c r="AE122" s="50">
        <f t="shared" si="257"/>
        <v>386640.1</v>
      </c>
      <c r="AF122" s="50">
        <f>AF124+AF125</f>
        <v>-386640.1</v>
      </c>
      <c r="AG122" s="50">
        <f t="shared" si="258"/>
        <v>0</v>
      </c>
      <c r="AH122" s="51">
        <f>AH124+AH125</f>
        <v>0</v>
      </c>
      <c r="AI122" s="53">
        <f t="shared" si="259"/>
        <v>0</v>
      </c>
      <c r="AJ122" s="50">
        <f t="shared" si="267"/>
        <v>1112029.8000000003</v>
      </c>
      <c r="AK122" s="50">
        <f>AK124+AK125</f>
        <v>0</v>
      </c>
      <c r="AL122" s="52">
        <f t="shared" si="194"/>
        <v>1112029.8000000003</v>
      </c>
      <c r="AM122" s="50">
        <f>AM124+AM125</f>
        <v>0</v>
      </c>
      <c r="AN122" s="54">
        <f t="shared" si="260"/>
        <v>1112029.8000000003</v>
      </c>
      <c r="AO122" s="50">
        <f>AO124+AO125</f>
        <v>0</v>
      </c>
      <c r="AP122" s="54">
        <f t="shared" si="261"/>
        <v>1112029.8000000003</v>
      </c>
      <c r="AQ122" s="50">
        <f>AQ124+AQ125</f>
        <v>0</v>
      </c>
      <c r="AR122" s="52">
        <f t="shared" si="262"/>
        <v>1112029.8000000003</v>
      </c>
      <c r="AS122" s="50">
        <f>AS124+AS125</f>
        <v>0</v>
      </c>
      <c r="AT122" s="52">
        <f t="shared" si="263"/>
        <v>1112029.8000000003</v>
      </c>
      <c r="AU122" s="50">
        <f>AU124+AU125</f>
        <v>-1112029.7999999998</v>
      </c>
      <c r="AV122" s="52">
        <f t="shared" si="264"/>
        <v>0</v>
      </c>
      <c r="AW122" s="51">
        <f>AW124+AW125</f>
        <v>0</v>
      </c>
      <c r="AX122" s="54">
        <f t="shared" si="265"/>
        <v>0</v>
      </c>
      <c r="AY122" s="24"/>
      <c r="BA122" s="5"/>
    </row>
    <row r="123" spans="1:54" s="3" customFormat="1" hidden="1" x14ac:dyDescent="0.35">
      <c r="A123" s="1"/>
      <c r="B123" s="59" t="s">
        <v>5</v>
      </c>
      <c r="C123" s="60"/>
      <c r="D123" s="50"/>
      <c r="E123" s="50"/>
      <c r="F123" s="50"/>
      <c r="G123" s="50"/>
      <c r="H123" s="53"/>
      <c r="I123" s="50"/>
      <c r="J123" s="53"/>
      <c r="K123" s="50"/>
      <c r="L123" s="50"/>
      <c r="M123" s="50"/>
      <c r="N123" s="50"/>
      <c r="O123" s="50"/>
      <c r="P123" s="50"/>
      <c r="Q123" s="50"/>
      <c r="R123" s="50"/>
      <c r="S123" s="51"/>
      <c r="T123" s="50"/>
      <c r="U123" s="50"/>
      <c r="V123" s="50"/>
      <c r="W123" s="50"/>
      <c r="X123" s="50"/>
      <c r="Y123" s="53"/>
      <c r="Z123" s="50"/>
      <c r="AA123" s="53"/>
      <c r="AB123" s="50"/>
      <c r="AC123" s="50"/>
      <c r="AD123" s="50"/>
      <c r="AE123" s="50"/>
      <c r="AF123" s="50"/>
      <c r="AG123" s="50"/>
      <c r="AH123" s="51"/>
      <c r="AI123" s="50"/>
      <c r="AJ123" s="52"/>
      <c r="AK123" s="50"/>
      <c r="AL123" s="52"/>
      <c r="AM123" s="50"/>
      <c r="AN123" s="54"/>
      <c r="AO123" s="50"/>
      <c r="AP123" s="54"/>
      <c r="AQ123" s="50"/>
      <c r="AR123" s="52"/>
      <c r="AS123" s="50"/>
      <c r="AT123" s="52"/>
      <c r="AU123" s="50"/>
      <c r="AV123" s="52"/>
      <c r="AW123" s="51"/>
      <c r="AX123" s="52"/>
      <c r="AY123" s="24"/>
      <c r="AZ123" s="18" t="s">
        <v>28</v>
      </c>
      <c r="BA123" s="5"/>
      <c r="BB123" s="32"/>
    </row>
    <row r="124" spans="1:54" s="3" customFormat="1" hidden="1" x14ac:dyDescent="0.35">
      <c r="A124" s="1"/>
      <c r="B124" s="7" t="s">
        <v>6</v>
      </c>
      <c r="C124" s="8"/>
      <c r="D124" s="50">
        <v>25379.1</v>
      </c>
      <c r="E124" s="50"/>
      <c r="F124" s="50">
        <f t="shared" si="186"/>
        <v>25379.1</v>
      </c>
      <c r="G124" s="50">
        <v>33247.040000000001</v>
      </c>
      <c r="H124" s="50">
        <f t="shared" ref="H124:H126" si="268">F124+G124</f>
        <v>58626.14</v>
      </c>
      <c r="I124" s="50"/>
      <c r="J124" s="50">
        <f>H124+I124</f>
        <v>58626.14</v>
      </c>
      <c r="K124" s="50"/>
      <c r="L124" s="50">
        <f>J124+K124</f>
        <v>58626.14</v>
      </c>
      <c r="M124" s="50"/>
      <c r="N124" s="50">
        <f>L124+M124</f>
        <v>58626.14</v>
      </c>
      <c r="O124" s="50">
        <v>-25379.1</v>
      </c>
      <c r="P124" s="50">
        <f>N124+O124</f>
        <v>33247.040000000001</v>
      </c>
      <c r="Q124" s="50"/>
      <c r="R124" s="50">
        <f>P124+Q124</f>
        <v>33247.040000000001</v>
      </c>
      <c r="S124" s="51"/>
      <c r="T124" s="50">
        <f>R124+S124</f>
        <v>33247.040000000001</v>
      </c>
      <c r="U124" s="50">
        <v>334725</v>
      </c>
      <c r="V124" s="50"/>
      <c r="W124" s="50">
        <f t="shared" si="188"/>
        <v>334725</v>
      </c>
      <c r="X124" s="50"/>
      <c r="Y124" s="50">
        <f>W124+X124</f>
        <v>334725</v>
      </c>
      <c r="Z124" s="50"/>
      <c r="AA124" s="50">
        <f t="shared" ref="AA124:AA126" si="269">Y124+Z124</f>
        <v>334725</v>
      </c>
      <c r="AB124" s="50"/>
      <c r="AC124" s="50">
        <f t="shared" ref="AC124:AC126" si="270">AA124+AB124</f>
        <v>334725</v>
      </c>
      <c r="AD124" s="50"/>
      <c r="AE124" s="50">
        <f t="shared" ref="AE124:AE126" si="271">AC124+AD124</f>
        <v>334725</v>
      </c>
      <c r="AF124" s="50">
        <v>-334725</v>
      </c>
      <c r="AG124" s="50">
        <f t="shared" ref="AG124:AG126" si="272">AE124+AF124</f>
        <v>0</v>
      </c>
      <c r="AH124" s="51"/>
      <c r="AI124" s="50">
        <f t="shared" ref="AI124:AI126" si="273">AG124+AH124</f>
        <v>0</v>
      </c>
      <c r="AJ124" s="52">
        <v>32132.900000000023</v>
      </c>
      <c r="AK124" s="50"/>
      <c r="AL124" s="52">
        <f t="shared" si="194"/>
        <v>32132.900000000023</v>
      </c>
      <c r="AM124" s="50"/>
      <c r="AN124" s="52">
        <f>AL124+AM124</f>
        <v>32132.900000000023</v>
      </c>
      <c r="AO124" s="50"/>
      <c r="AP124" s="52">
        <f t="shared" ref="AP124:AP126" si="274">AN124+AO124</f>
        <v>32132.900000000023</v>
      </c>
      <c r="AQ124" s="50"/>
      <c r="AR124" s="52">
        <f t="shared" ref="AR124:AR126" si="275">AP124+AQ124</f>
        <v>32132.900000000023</v>
      </c>
      <c r="AS124" s="50"/>
      <c r="AT124" s="52">
        <f t="shared" ref="AT124:AT126" si="276">AR124+AS124</f>
        <v>32132.900000000023</v>
      </c>
      <c r="AU124" s="50">
        <v>-32132.9</v>
      </c>
      <c r="AV124" s="52">
        <f t="shared" ref="AV124:AV126" si="277">AT124+AU124</f>
        <v>0</v>
      </c>
      <c r="AW124" s="51"/>
      <c r="AX124" s="52">
        <f t="shared" ref="AX124:AX126" si="278">AV124+AW124</f>
        <v>0</v>
      </c>
      <c r="AY124" s="24" t="s">
        <v>80</v>
      </c>
      <c r="AZ124" s="18" t="s">
        <v>28</v>
      </c>
      <c r="BA124" s="5"/>
    </row>
    <row r="125" spans="1:54" s="3" customFormat="1" hidden="1" x14ac:dyDescent="0.35">
      <c r="A125" s="1"/>
      <c r="B125" s="59" t="s">
        <v>16</v>
      </c>
      <c r="C125" s="60"/>
      <c r="D125" s="50">
        <v>44898.900000000016</v>
      </c>
      <c r="E125" s="50"/>
      <c r="F125" s="50">
        <f t="shared" si="186"/>
        <v>44898.900000000016</v>
      </c>
      <c r="G125" s="50"/>
      <c r="H125" s="53">
        <f t="shared" si="268"/>
        <v>44898.900000000016</v>
      </c>
      <c r="I125" s="50"/>
      <c r="J125" s="53">
        <f>H125+I125</f>
        <v>44898.900000000016</v>
      </c>
      <c r="K125" s="50"/>
      <c r="L125" s="50">
        <f>J125+K125</f>
        <v>44898.900000000016</v>
      </c>
      <c r="M125" s="50"/>
      <c r="N125" s="50">
        <f>L125+M125</f>
        <v>44898.900000000016</v>
      </c>
      <c r="O125" s="50">
        <v>-44898.9</v>
      </c>
      <c r="P125" s="50">
        <f>N125+O125</f>
        <v>0</v>
      </c>
      <c r="Q125" s="50"/>
      <c r="R125" s="50">
        <f>P125+Q125</f>
        <v>0</v>
      </c>
      <c r="S125" s="51"/>
      <c r="T125" s="50">
        <f>R125+S125</f>
        <v>0</v>
      </c>
      <c r="U125" s="50">
        <v>51915.1</v>
      </c>
      <c r="V125" s="50"/>
      <c r="W125" s="50">
        <f t="shared" si="188"/>
        <v>51915.1</v>
      </c>
      <c r="X125" s="50"/>
      <c r="Y125" s="53">
        <f>W125+X125</f>
        <v>51915.1</v>
      </c>
      <c r="Z125" s="50"/>
      <c r="AA125" s="53">
        <f t="shared" si="269"/>
        <v>51915.1</v>
      </c>
      <c r="AB125" s="50"/>
      <c r="AC125" s="50">
        <f t="shared" si="270"/>
        <v>51915.1</v>
      </c>
      <c r="AD125" s="50"/>
      <c r="AE125" s="50">
        <f t="shared" si="271"/>
        <v>51915.1</v>
      </c>
      <c r="AF125" s="50">
        <v>-51915.1</v>
      </c>
      <c r="AG125" s="50">
        <f t="shared" si="272"/>
        <v>0</v>
      </c>
      <c r="AH125" s="51"/>
      <c r="AI125" s="50">
        <f t="shared" si="273"/>
        <v>0</v>
      </c>
      <c r="AJ125" s="50">
        <v>1079896.9000000001</v>
      </c>
      <c r="AK125" s="50"/>
      <c r="AL125" s="52">
        <f t="shared" si="194"/>
        <v>1079896.9000000001</v>
      </c>
      <c r="AM125" s="50"/>
      <c r="AN125" s="54">
        <f>AL125+AM125</f>
        <v>1079896.9000000001</v>
      </c>
      <c r="AO125" s="50"/>
      <c r="AP125" s="54">
        <f t="shared" si="274"/>
        <v>1079896.9000000001</v>
      </c>
      <c r="AQ125" s="50"/>
      <c r="AR125" s="52">
        <f t="shared" si="275"/>
        <v>1079896.9000000001</v>
      </c>
      <c r="AS125" s="50"/>
      <c r="AT125" s="52">
        <f t="shared" si="276"/>
        <v>1079896.9000000001</v>
      </c>
      <c r="AU125" s="50">
        <v>-1079896.8999999999</v>
      </c>
      <c r="AV125" s="52">
        <f t="shared" si="277"/>
        <v>0</v>
      </c>
      <c r="AW125" s="51"/>
      <c r="AX125" s="52">
        <f t="shared" si="278"/>
        <v>0</v>
      </c>
      <c r="AY125" s="24" t="s">
        <v>179</v>
      </c>
      <c r="AZ125" s="18" t="s">
        <v>28</v>
      </c>
      <c r="BA125" s="5"/>
      <c r="BB125" s="32"/>
    </row>
    <row r="126" spans="1:54" s="3" customFormat="1" ht="54" hidden="1" x14ac:dyDescent="0.35">
      <c r="A126" s="1" t="s">
        <v>191</v>
      </c>
      <c r="B126" s="59" t="s">
        <v>65</v>
      </c>
      <c r="C126" s="60" t="s">
        <v>58</v>
      </c>
      <c r="D126" s="50">
        <f>D128+D129</f>
        <v>0</v>
      </c>
      <c r="E126" s="50">
        <f>E128+E129</f>
        <v>0</v>
      </c>
      <c r="F126" s="50">
        <f t="shared" si="186"/>
        <v>0</v>
      </c>
      <c r="G126" s="50">
        <f>G128+G129</f>
        <v>0</v>
      </c>
      <c r="H126" s="53">
        <f t="shared" si="268"/>
        <v>0</v>
      </c>
      <c r="I126" s="50">
        <f>I128+I129</f>
        <v>0</v>
      </c>
      <c r="J126" s="53">
        <f>H126+I126</f>
        <v>0</v>
      </c>
      <c r="K126" s="50">
        <f>K128+K129</f>
        <v>0</v>
      </c>
      <c r="L126" s="50">
        <f>J126+K126</f>
        <v>0</v>
      </c>
      <c r="M126" s="50">
        <f>M128+M129</f>
        <v>0</v>
      </c>
      <c r="N126" s="50">
        <f>L126+M126</f>
        <v>0</v>
      </c>
      <c r="O126" s="50">
        <f>O128+O129</f>
        <v>0</v>
      </c>
      <c r="P126" s="50">
        <f>N126+O126</f>
        <v>0</v>
      </c>
      <c r="Q126" s="50">
        <f>Q128+Q129</f>
        <v>0</v>
      </c>
      <c r="R126" s="50">
        <f>P126+Q126</f>
        <v>0</v>
      </c>
      <c r="S126" s="51">
        <f>S128+S129</f>
        <v>0</v>
      </c>
      <c r="T126" s="50">
        <f>R126+S126</f>
        <v>0</v>
      </c>
      <c r="U126" s="50">
        <f t="shared" ref="U126:AJ126" si="279">U128+U129</f>
        <v>34904.300000000003</v>
      </c>
      <c r="V126" s="50">
        <f>V128+V129</f>
        <v>0</v>
      </c>
      <c r="W126" s="50">
        <f t="shared" si="188"/>
        <v>34904.300000000003</v>
      </c>
      <c r="X126" s="50">
        <f>X128+X129</f>
        <v>0</v>
      </c>
      <c r="Y126" s="53">
        <f>W126+X126</f>
        <v>34904.300000000003</v>
      </c>
      <c r="Z126" s="50">
        <f>Z128+Z129</f>
        <v>0</v>
      </c>
      <c r="AA126" s="53">
        <f t="shared" si="269"/>
        <v>34904.300000000003</v>
      </c>
      <c r="AB126" s="50">
        <f>AB128+AB129</f>
        <v>0</v>
      </c>
      <c r="AC126" s="50">
        <f t="shared" si="270"/>
        <v>34904.300000000003</v>
      </c>
      <c r="AD126" s="50">
        <f>AD128+AD129</f>
        <v>0</v>
      </c>
      <c r="AE126" s="50">
        <f t="shared" si="271"/>
        <v>34904.300000000003</v>
      </c>
      <c r="AF126" s="50">
        <f>AF128+AF129</f>
        <v>-34904.300000000003</v>
      </c>
      <c r="AG126" s="50">
        <f t="shared" si="272"/>
        <v>0</v>
      </c>
      <c r="AH126" s="51">
        <f>AH128+AH129</f>
        <v>0</v>
      </c>
      <c r="AI126" s="50">
        <f t="shared" si="273"/>
        <v>0</v>
      </c>
      <c r="AJ126" s="50">
        <f t="shared" si="279"/>
        <v>0</v>
      </c>
      <c r="AK126" s="50">
        <f>AK128+AK129</f>
        <v>0</v>
      </c>
      <c r="AL126" s="52">
        <f t="shared" si="194"/>
        <v>0</v>
      </c>
      <c r="AM126" s="50">
        <f>AM128+AM129</f>
        <v>0</v>
      </c>
      <c r="AN126" s="54">
        <f>AL126+AM126</f>
        <v>0</v>
      </c>
      <c r="AO126" s="50">
        <f>AO128+AO129</f>
        <v>0</v>
      </c>
      <c r="AP126" s="54">
        <f t="shared" si="274"/>
        <v>0</v>
      </c>
      <c r="AQ126" s="50">
        <f>AQ128+AQ129</f>
        <v>0</v>
      </c>
      <c r="AR126" s="52">
        <f t="shared" si="275"/>
        <v>0</v>
      </c>
      <c r="AS126" s="50">
        <f>AS128+AS129</f>
        <v>0</v>
      </c>
      <c r="AT126" s="52">
        <f t="shared" si="276"/>
        <v>0</v>
      </c>
      <c r="AU126" s="50">
        <f>AU128+AU129</f>
        <v>0</v>
      </c>
      <c r="AV126" s="52">
        <f t="shared" si="277"/>
        <v>0</v>
      </c>
      <c r="AW126" s="51">
        <f>AW128+AW129</f>
        <v>0</v>
      </c>
      <c r="AX126" s="52">
        <f t="shared" si="278"/>
        <v>0</v>
      </c>
      <c r="AY126" s="24"/>
      <c r="AZ126" s="18" t="s">
        <v>28</v>
      </c>
      <c r="BA126" s="5"/>
      <c r="BB126" s="32"/>
    </row>
    <row r="127" spans="1:54" s="3" customFormat="1" hidden="1" x14ac:dyDescent="0.35">
      <c r="A127" s="1"/>
      <c r="B127" s="67" t="s">
        <v>5</v>
      </c>
      <c r="C127" s="60"/>
      <c r="D127" s="50"/>
      <c r="E127" s="50"/>
      <c r="F127" s="50"/>
      <c r="G127" s="50"/>
      <c r="H127" s="53"/>
      <c r="I127" s="50"/>
      <c r="J127" s="53"/>
      <c r="K127" s="50"/>
      <c r="L127" s="50"/>
      <c r="M127" s="50"/>
      <c r="N127" s="50"/>
      <c r="O127" s="50"/>
      <c r="P127" s="50"/>
      <c r="Q127" s="50"/>
      <c r="R127" s="50"/>
      <c r="S127" s="51"/>
      <c r="T127" s="50"/>
      <c r="U127" s="50"/>
      <c r="V127" s="50"/>
      <c r="W127" s="50"/>
      <c r="X127" s="50"/>
      <c r="Y127" s="53"/>
      <c r="Z127" s="50"/>
      <c r="AA127" s="53"/>
      <c r="AB127" s="50"/>
      <c r="AC127" s="50"/>
      <c r="AD127" s="50"/>
      <c r="AE127" s="50"/>
      <c r="AF127" s="50"/>
      <c r="AG127" s="50"/>
      <c r="AH127" s="51"/>
      <c r="AI127" s="50"/>
      <c r="AJ127" s="52"/>
      <c r="AK127" s="50"/>
      <c r="AL127" s="52"/>
      <c r="AM127" s="50"/>
      <c r="AN127" s="54"/>
      <c r="AO127" s="50"/>
      <c r="AP127" s="54"/>
      <c r="AQ127" s="50"/>
      <c r="AR127" s="52"/>
      <c r="AS127" s="50"/>
      <c r="AT127" s="52"/>
      <c r="AU127" s="50"/>
      <c r="AV127" s="52"/>
      <c r="AW127" s="51"/>
      <c r="AX127" s="52"/>
      <c r="AY127" s="24"/>
      <c r="AZ127" s="18" t="s">
        <v>28</v>
      </c>
      <c r="BA127" s="5"/>
      <c r="BB127" s="32"/>
    </row>
    <row r="128" spans="1:54" s="3" customFormat="1" hidden="1" x14ac:dyDescent="0.35">
      <c r="A128" s="1"/>
      <c r="B128" s="30" t="s">
        <v>6</v>
      </c>
      <c r="C128" s="8"/>
      <c r="D128" s="50">
        <v>0</v>
      </c>
      <c r="E128" s="50"/>
      <c r="F128" s="50">
        <f t="shared" si="186"/>
        <v>0</v>
      </c>
      <c r="G128" s="50"/>
      <c r="H128" s="50">
        <f t="shared" ref="H128:H130" si="280">F128+G128</f>
        <v>0</v>
      </c>
      <c r="I128" s="50"/>
      <c r="J128" s="50">
        <f>H128+I128</f>
        <v>0</v>
      </c>
      <c r="K128" s="50"/>
      <c r="L128" s="50">
        <f>J128+K128</f>
        <v>0</v>
      </c>
      <c r="M128" s="50"/>
      <c r="N128" s="50">
        <f>L128+M128</f>
        <v>0</v>
      </c>
      <c r="O128" s="50"/>
      <c r="P128" s="50">
        <f>N128+O128</f>
        <v>0</v>
      </c>
      <c r="Q128" s="50"/>
      <c r="R128" s="50">
        <f>P128+Q128</f>
        <v>0</v>
      </c>
      <c r="S128" s="51"/>
      <c r="T128" s="50">
        <f>R128+S128</f>
        <v>0</v>
      </c>
      <c r="U128" s="50">
        <v>8726.1</v>
      </c>
      <c r="V128" s="50"/>
      <c r="W128" s="50">
        <f t="shared" si="188"/>
        <v>8726.1</v>
      </c>
      <c r="X128" s="50"/>
      <c r="Y128" s="50">
        <f>W128+X128</f>
        <v>8726.1</v>
      </c>
      <c r="Z128" s="50"/>
      <c r="AA128" s="50">
        <f t="shared" ref="AA128:AA130" si="281">Y128+Z128</f>
        <v>8726.1</v>
      </c>
      <c r="AB128" s="50"/>
      <c r="AC128" s="50">
        <f t="shared" ref="AC128:AC130" si="282">AA128+AB128</f>
        <v>8726.1</v>
      </c>
      <c r="AD128" s="50"/>
      <c r="AE128" s="50">
        <f t="shared" ref="AE128:AE130" si="283">AC128+AD128</f>
        <v>8726.1</v>
      </c>
      <c r="AF128" s="50">
        <v>-8726.1</v>
      </c>
      <c r="AG128" s="50">
        <f t="shared" ref="AG128:AG130" si="284">AE128+AF128</f>
        <v>0</v>
      </c>
      <c r="AH128" s="51"/>
      <c r="AI128" s="50">
        <f t="shared" ref="AI128:AI130" si="285">AG128+AH128</f>
        <v>0</v>
      </c>
      <c r="AJ128" s="52">
        <v>0</v>
      </c>
      <c r="AK128" s="50"/>
      <c r="AL128" s="52">
        <f t="shared" si="194"/>
        <v>0</v>
      </c>
      <c r="AM128" s="50"/>
      <c r="AN128" s="52">
        <f>AL128+AM128</f>
        <v>0</v>
      </c>
      <c r="AO128" s="50"/>
      <c r="AP128" s="52">
        <f t="shared" ref="AP128:AP130" si="286">AN128+AO128</f>
        <v>0</v>
      </c>
      <c r="AQ128" s="50"/>
      <c r="AR128" s="52">
        <f t="shared" ref="AR128:AR130" si="287">AP128+AQ128</f>
        <v>0</v>
      </c>
      <c r="AS128" s="50"/>
      <c r="AT128" s="52">
        <f t="shared" ref="AT128:AT130" si="288">AR128+AS128</f>
        <v>0</v>
      </c>
      <c r="AU128" s="50"/>
      <c r="AV128" s="52">
        <f t="shared" ref="AV128:AV130" si="289">AT128+AU128</f>
        <v>0</v>
      </c>
      <c r="AW128" s="51"/>
      <c r="AX128" s="52">
        <f t="shared" ref="AX128:AX130" si="290">AV128+AW128</f>
        <v>0</v>
      </c>
      <c r="AY128" s="24" t="s">
        <v>81</v>
      </c>
      <c r="AZ128" s="18" t="s">
        <v>28</v>
      </c>
      <c r="BA128" s="5"/>
    </row>
    <row r="129" spans="1:54" s="3" customFormat="1" hidden="1" x14ac:dyDescent="0.35">
      <c r="A129" s="1"/>
      <c r="B129" s="59" t="s">
        <v>16</v>
      </c>
      <c r="C129" s="60"/>
      <c r="D129" s="50">
        <v>0</v>
      </c>
      <c r="E129" s="50"/>
      <c r="F129" s="50">
        <f t="shared" si="186"/>
        <v>0</v>
      </c>
      <c r="G129" s="50"/>
      <c r="H129" s="53">
        <f t="shared" si="280"/>
        <v>0</v>
      </c>
      <c r="I129" s="50"/>
      <c r="J129" s="53">
        <f>H129+I129</f>
        <v>0</v>
      </c>
      <c r="K129" s="50"/>
      <c r="L129" s="50">
        <f>J129+K129</f>
        <v>0</v>
      </c>
      <c r="M129" s="50"/>
      <c r="N129" s="50">
        <f>L129+M129</f>
        <v>0</v>
      </c>
      <c r="O129" s="50"/>
      <c r="P129" s="50">
        <f>N129+O129</f>
        <v>0</v>
      </c>
      <c r="Q129" s="50"/>
      <c r="R129" s="50">
        <f>P129+Q129</f>
        <v>0</v>
      </c>
      <c r="S129" s="51"/>
      <c r="T129" s="50">
        <f>R129+S129</f>
        <v>0</v>
      </c>
      <c r="U129" s="50">
        <v>26178.2</v>
      </c>
      <c r="V129" s="50"/>
      <c r="W129" s="50">
        <f t="shared" si="188"/>
        <v>26178.2</v>
      </c>
      <c r="X129" s="50"/>
      <c r="Y129" s="53">
        <f>W129+X129</f>
        <v>26178.2</v>
      </c>
      <c r="Z129" s="50"/>
      <c r="AA129" s="53">
        <f t="shared" si="281"/>
        <v>26178.2</v>
      </c>
      <c r="AB129" s="50"/>
      <c r="AC129" s="50">
        <f t="shared" si="282"/>
        <v>26178.2</v>
      </c>
      <c r="AD129" s="50"/>
      <c r="AE129" s="50">
        <f t="shared" si="283"/>
        <v>26178.2</v>
      </c>
      <c r="AF129" s="50">
        <v>-26178.2</v>
      </c>
      <c r="AG129" s="50">
        <f t="shared" si="284"/>
        <v>0</v>
      </c>
      <c r="AH129" s="51"/>
      <c r="AI129" s="50">
        <f t="shared" si="285"/>
        <v>0</v>
      </c>
      <c r="AJ129" s="50">
        <v>0</v>
      </c>
      <c r="AK129" s="50"/>
      <c r="AL129" s="52">
        <f t="shared" si="194"/>
        <v>0</v>
      </c>
      <c r="AM129" s="50"/>
      <c r="AN129" s="54">
        <f>AL129+AM129</f>
        <v>0</v>
      </c>
      <c r="AO129" s="50"/>
      <c r="AP129" s="54">
        <f t="shared" si="286"/>
        <v>0</v>
      </c>
      <c r="AQ129" s="50"/>
      <c r="AR129" s="52">
        <f t="shared" si="287"/>
        <v>0</v>
      </c>
      <c r="AS129" s="50"/>
      <c r="AT129" s="52">
        <f t="shared" si="288"/>
        <v>0</v>
      </c>
      <c r="AU129" s="50"/>
      <c r="AV129" s="52">
        <f t="shared" si="289"/>
        <v>0</v>
      </c>
      <c r="AW129" s="51"/>
      <c r="AX129" s="52">
        <f t="shared" si="290"/>
        <v>0</v>
      </c>
      <c r="AY129" s="24" t="s">
        <v>179</v>
      </c>
      <c r="AZ129" s="18" t="s">
        <v>28</v>
      </c>
      <c r="BA129" s="5"/>
      <c r="BB129" s="32"/>
    </row>
    <row r="130" spans="1:54" ht="54" x14ac:dyDescent="0.35">
      <c r="A130" s="33" t="s">
        <v>191</v>
      </c>
      <c r="B130" s="87" t="s">
        <v>66</v>
      </c>
      <c r="C130" s="89" t="s">
        <v>58</v>
      </c>
      <c r="D130" s="50">
        <f>D132+D133</f>
        <v>8664.7000000000007</v>
      </c>
      <c r="E130" s="50">
        <f>E132+E133</f>
        <v>0</v>
      </c>
      <c r="F130" s="50">
        <f t="shared" si="186"/>
        <v>8664.7000000000007</v>
      </c>
      <c r="G130" s="50">
        <f>G132+G133</f>
        <v>0</v>
      </c>
      <c r="H130" s="53">
        <f t="shared" si="280"/>
        <v>8664.7000000000007</v>
      </c>
      <c r="I130" s="50">
        <f>I132+I133</f>
        <v>0</v>
      </c>
      <c r="J130" s="53">
        <f>H130+I130</f>
        <v>8664.7000000000007</v>
      </c>
      <c r="K130" s="50">
        <f>K132+K133</f>
        <v>0</v>
      </c>
      <c r="L130" s="50">
        <f>J130+K130</f>
        <v>8664.7000000000007</v>
      </c>
      <c r="M130" s="50">
        <f>M132+M133</f>
        <v>0</v>
      </c>
      <c r="N130" s="50">
        <f>L130+M130</f>
        <v>8664.7000000000007</v>
      </c>
      <c r="O130" s="50">
        <f>O132+O133</f>
        <v>0</v>
      </c>
      <c r="P130" s="50">
        <f>N130+O130</f>
        <v>8664.7000000000007</v>
      </c>
      <c r="Q130" s="50">
        <f>Q132+Q133</f>
        <v>0</v>
      </c>
      <c r="R130" s="50">
        <f>P130+Q130</f>
        <v>8664.7000000000007</v>
      </c>
      <c r="S130" s="51">
        <f>S132+S133</f>
        <v>0</v>
      </c>
      <c r="T130" s="53">
        <f>R130+S130</f>
        <v>8664.7000000000007</v>
      </c>
      <c r="U130" s="50">
        <f t="shared" ref="U130:AJ130" si="291">U132+U133</f>
        <v>68386.8</v>
      </c>
      <c r="V130" s="50">
        <f>V132+V133</f>
        <v>0</v>
      </c>
      <c r="W130" s="50">
        <f t="shared" si="188"/>
        <v>68386.8</v>
      </c>
      <c r="X130" s="50">
        <f>X132+X133</f>
        <v>0</v>
      </c>
      <c r="Y130" s="53">
        <f>W130+X130</f>
        <v>68386.8</v>
      </c>
      <c r="Z130" s="50">
        <f>Z132+Z133</f>
        <v>0</v>
      </c>
      <c r="AA130" s="53">
        <f t="shared" si="281"/>
        <v>68386.8</v>
      </c>
      <c r="AB130" s="50">
        <f>AB132+AB133</f>
        <v>0</v>
      </c>
      <c r="AC130" s="50">
        <f t="shared" si="282"/>
        <v>68386.8</v>
      </c>
      <c r="AD130" s="50">
        <f>AD132+AD133</f>
        <v>0</v>
      </c>
      <c r="AE130" s="50">
        <f t="shared" si="283"/>
        <v>68386.8</v>
      </c>
      <c r="AF130" s="50">
        <f>AF132+AF133</f>
        <v>0</v>
      </c>
      <c r="AG130" s="50">
        <f t="shared" si="284"/>
        <v>68386.8</v>
      </c>
      <c r="AH130" s="51">
        <f>AH132+AH133</f>
        <v>0</v>
      </c>
      <c r="AI130" s="53">
        <f t="shared" si="285"/>
        <v>68386.8</v>
      </c>
      <c r="AJ130" s="50">
        <f t="shared" si="291"/>
        <v>45103.100000000006</v>
      </c>
      <c r="AK130" s="50">
        <f>AK132+AK133</f>
        <v>0</v>
      </c>
      <c r="AL130" s="52">
        <f t="shared" si="194"/>
        <v>45103.100000000006</v>
      </c>
      <c r="AM130" s="50">
        <f>AM132+AM133</f>
        <v>0</v>
      </c>
      <c r="AN130" s="54">
        <f>AL130+AM130</f>
        <v>45103.100000000006</v>
      </c>
      <c r="AO130" s="50">
        <f>AO132+AO133</f>
        <v>0</v>
      </c>
      <c r="AP130" s="54">
        <f t="shared" si="286"/>
        <v>45103.100000000006</v>
      </c>
      <c r="AQ130" s="50">
        <f>AQ132+AQ133</f>
        <v>0</v>
      </c>
      <c r="AR130" s="52">
        <f t="shared" si="287"/>
        <v>45103.100000000006</v>
      </c>
      <c r="AS130" s="50">
        <f>AS132+AS133</f>
        <v>0</v>
      </c>
      <c r="AT130" s="52">
        <f t="shared" si="288"/>
        <v>45103.100000000006</v>
      </c>
      <c r="AU130" s="50">
        <f>AU132+AU133</f>
        <v>0</v>
      </c>
      <c r="AV130" s="52">
        <f t="shared" si="289"/>
        <v>45103.100000000006</v>
      </c>
      <c r="AW130" s="51">
        <f>AW132+AW133</f>
        <v>0</v>
      </c>
      <c r="AX130" s="54">
        <f t="shared" si="290"/>
        <v>45103.100000000006</v>
      </c>
      <c r="AY130" s="24"/>
      <c r="BA130" s="5"/>
    </row>
    <row r="131" spans="1:54" x14ac:dyDescent="0.35">
      <c r="A131" s="33"/>
      <c r="B131" s="90" t="s">
        <v>5</v>
      </c>
      <c r="C131" s="89"/>
      <c r="D131" s="50"/>
      <c r="E131" s="50"/>
      <c r="F131" s="50"/>
      <c r="G131" s="50"/>
      <c r="H131" s="53"/>
      <c r="I131" s="50"/>
      <c r="J131" s="53"/>
      <c r="K131" s="50"/>
      <c r="L131" s="50"/>
      <c r="M131" s="50"/>
      <c r="N131" s="50"/>
      <c r="O131" s="50"/>
      <c r="P131" s="50"/>
      <c r="Q131" s="50"/>
      <c r="R131" s="50"/>
      <c r="S131" s="51"/>
      <c r="T131" s="53"/>
      <c r="U131" s="50"/>
      <c r="V131" s="50"/>
      <c r="W131" s="50"/>
      <c r="X131" s="50"/>
      <c r="Y131" s="53"/>
      <c r="Z131" s="50"/>
      <c r="AA131" s="53"/>
      <c r="AB131" s="50"/>
      <c r="AC131" s="50"/>
      <c r="AD131" s="50"/>
      <c r="AE131" s="50"/>
      <c r="AF131" s="50"/>
      <c r="AG131" s="50"/>
      <c r="AH131" s="51"/>
      <c r="AI131" s="53"/>
      <c r="AJ131" s="52"/>
      <c r="AK131" s="50"/>
      <c r="AL131" s="52"/>
      <c r="AM131" s="50"/>
      <c r="AN131" s="54"/>
      <c r="AO131" s="50"/>
      <c r="AP131" s="54"/>
      <c r="AQ131" s="50"/>
      <c r="AR131" s="52"/>
      <c r="AS131" s="50"/>
      <c r="AT131" s="52"/>
      <c r="AU131" s="50"/>
      <c r="AV131" s="52"/>
      <c r="AW131" s="51"/>
      <c r="AX131" s="54"/>
      <c r="AY131" s="24"/>
      <c r="BA131" s="5"/>
    </row>
    <row r="132" spans="1:54" s="3" customFormat="1" hidden="1" x14ac:dyDescent="0.35">
      <c r="A132" s="1"/>
      <c r="B132" s="30" t="s">
        <v>6</v>
      </c>
      <c r="C132" s="8"/>
      <c r="D132" s="50">
        <v>2166.1999999999998</v>
      </c>
      <c r="E132" s="50"/>
      <c r="F132" s="50">
        <f t="shared" si="186"/>
        <v>2166.1999999999998</v>
      </c>
      <c r="G132" s="50"/>
      <c r="H132" s="50">
        <f t="shared" ref="H132:H134" si="292">F132+G132</f>
        <v>2166.1999999999998</v>
      </c>
      <c r="I132" s="50"/>
      <c r="J132" s="50">
        <f>H132+I132</f>
        <v>2166.1999999999998</v>
      </c>
      <c r="K132" s="50"/>
      <c r="L132" s="50">
        <f>J132+K132</f>
        <v>2166.1999999999998</v>
      </c>
      <c r="M132" s="50"/>
      <c r="N132" s="50">
        <f>L132+M132</f>
        <v>2166.1999999999998</v>
      </c>
      <c r="O132" s="50"/>
      <c r="P132" s="50">
        <f>N132+O132</f>
        <v>2166.1999999999998</v>
      </c>
      <c r="Q132" s="50"/>
      <c r="R132" s="50">
        <f>P132+Q132</f>
        <v>2166.1999999999998</v>
      </c>
      <c r="S132" s="51"/>
      <c r="T132" s="50">
        <f>R132+S132</f>
        <v>2166.1999999999998</v>
      </c>
      <c r="U132" s="50">
        <v>68386.8</v>
      </c>
      <c r="V132" s="50"/>
      <c r="W132" s="50">
        <f t="shared" si="188"/>
        <v>68386.8</v>
      </c>
      <c r="X132" s="50"/>
      <c r="Y132" s="50">
        <f>W132+X132</f>
        <v>68386.8</v>
      </c>
      <c r="Z132" s="50"/>
      <c r="AA132" s="50">
        <f t="shared" ref="AA132:AA134" si="293">Y132+Z132</f>
        <v>68386.8</v>
      </c>
      <c r="AB132" s="50"/>
      <c r="AC132" s="50">
        <f t="shared" ref="AC132:AC134" si="294">AA132+AB132</f>
        <v>68386.8</v>
      </c>
      <c r="AD132" s="50"/>
      <c r="AE132" s="50">
        <f t="shared" ref="AE132:AE134" si="295">AC132+AD132</f>
        <v>68386.8</v>
      </c>
      <c r="AF132" s="50"/>
      <c r="AG132" s="50">
        <f t="shared" ref="AG132:AG134" si="296">AE132+AF132</f>
        <v>68386.8</v>
      </c>
      <c r="AH132" s="51"/>
      <c r="AI132" s="50">
        <f t="shared" ref="AI132:AI134" si="297">AG132+AH132</f>
        <v>68386.8</v>
      </c>
      <c r="AJ132" s="52">
        <v>0</v>
      </c>
      <c r="AK132" s="50"/>
      <c r="AL132" s="52">
        <f t="shared" si="194"/>
        <v>0</v>
      </c>
      <c r="AM132" s="50"/>
      <c r="AN132" s="52">
        <f>AL132+AM132</f>
        <v>0</v>
      </c>
      <c r="AO132" s="50"/>
      <c r="AP132" s="52">
        <f t="shared" ref="AP132:AP134" si="298">AN132+AO132</f>
        <v>0</v>
      </c>
      <c r="AQ132" s="50"/>
      <c r="AR132" s="52">
        <f t="shared" ref="AR132:AR134" si="299">AP132+AQ132</f>
        <v>0</v>
      </c>
      <c r="AS132" s="50"/>
      <c r="AT132" s="52">
        <f t="shared" ref="AT132:AT134" si="300">AR132+AS132</f>
        <v>0</v>
      </c>
      <c r="AU132" s="50"/>
      <c r="AV132" s="52">
        <f t="shared" ref="AV132:AV134" si="301">AT132+AU132</f>
        <v>0</v>
      </c>
      <c r="AW132" s="51"/>
      <c r="AX132" s="52">
        <f t="shared" ref="AX132:AX134" si="302">AV132+AW132</f>
        <v>0</v>
      </c>
      <c r="AY132" s="24" t="s">
        <v>178</v>
      </c>
      <c r="AZ132" s="18" t="s">
        <v>28</v>
      </c>
      <c r="BA132" s="5"/>
    </row>
    <row r="133" spans="1:54" x14ac:dyDescent="0.35">
      <c r="A133" s="33"/>
      <c r="B133" s="87" t="s">
        <v>16</v>
      </c>
      <c r="C133" s="89"/>
      <c r="D133" s="50">
        <v>6498.5</v>
      </c>
      <c r="E133" s="50"/>
      <c r="F133" s="50">
        <f t="shared" si="186"/>
        <v>6498.5</v>
      </c>
      <c r="G133" s="50"/>
      <c r="H133" s="53">
        <f t="shared" si="292"/>
        <v>6498.5</v>
      </c>
      <c r="I133" s="50"/>
      <c r="J133" s="53">
        <f>H133+I133</f>
        <v>6498.5</v>
      </c>
      <c r="K133" s="50"/>
      <c r="L133" s="50">
        <f>J133+K133</f>
        <v>6498.5</v>
      </c>
      <c r="M133" s="50"/>
      <c r="N133" s="50">
        <f>L133+M133</f>
        <v>6498.5</v>
      </c>
      <c r="O133" s="50"/>
      <c r="P133" s="50">
        <f>N133+O133</f>
        <v>6498.5</v>
      </c>
      <c r="Q133" s="50"/>
      <c r="R133" s="50">
        <f>P133+Q133</f>
        <v>6498.5</v>
      </c>
      <c r="S133" s="51"/>
      <c r="T133" s="53">
        <f>R133+S133</f>
        <v>6498.5</v>
      </c>
      <c r="U133" s="50">
        <v>0</v>
      </c>
      <c r="V133" s="50"/>
      <c r="W133" s="50">
        <f t="shared" si="188"/>
        <v>0</v>
      </c>
      <c r="X133" s="50"/>
      <c r="Y133" s="53">
        <f>W133+X133</f>
        <v>0</v>
      </c>
      <c r="Z133" s="50"/>
      <c r="AA133" s="53">
        <f t="shared" si="293"/>
        <v>0</v>
      </c>
      <c r="AB133" s="50"/>
      <c r="AC133" s="50">
        <f t="shared" si="294"/>
        <v>0</v>
      </c>
      <c r="AD133" s="50"/>
      <c r="AE133" s="50">
        <f t="shared" si="295"/>
        <v>0</v>
      </c>
      <c r="AF133" s="50"/>
      <c r="AG133" s="50">
        <f t="shared" si="296"/>
        <v>0</v>
      </c>
      <c r="AH133" s="51"/>
      <c r="AI133" s="53">
        <f t="shared" si="297"/>
        <v>0</v>
      </c>
      <c r="AJ133" s="50">
        <v>45103.100000000006</v>
      </c>
      <c r="AK133" s="50"/>
      <c r="AL133" s="52">
        <f t="shared" si="194"/>
        <v>45103.100000000006</v>
      </c>
      <c r="AM133" s="50"/>
      <c r="AN133" s="54">
        <f>AL133+AM133</f>
        <v>45103.100000000006</v>
      </c>
      <c r="AO133" s="50"/>
      <c r="AP133" s="54">
        <f t="shared" si="298"/>
        <v>45103.100000000006</v>
      </c>
      <c r="AQ133" s="50"/>
      <c r="AR133" s="52">
        <f t="shared" si="299"/>
        <v>45103.100000000006</v>
      </c>
      <c r="AS133" s="50"/>
      <c r="AT133" s="52">
        <f t="shared" si="300"/>
        <v>45103.100000000006</v>
      </c>
      <c r="AU133" s="50"/>
      <c r="AV133" s="52">
        <f t="shared" si="301"/>
        <v>45103.100000000006</v>
      </c>
      <c r="AW133" s="51"/>
      <c r="AX133" s="54">
        <f t="shared" si="302"/>
        <v>45103.100000000006</v>
      </c>
      <c r="AY133" s="24" t="s">
        <v>179</v>
      </c>
      <c r="BA133" s="5"/>
    </row>
    <row r="134" spans="1:54" ht="54" x14ac:dyDescent="0.35">
      <c r="A134" s="33" t="s">
        <v>192</v>
      </c>
      <c r="B134" s="87" t="s">
        <v>67</v>
      </c>
      <c r="C134" s="89" t="s">
        <v>58</v>
      </c>
      <c r="D134" s="50">
        <f>D136+D137</f>
        <v>8208.7000000000007</v>
      </c>
      <c r="E134" s="50">
        <f>E136+E137</f>
        <v>0</v>
      </c>
      <c r="F134" s="50">
        <f t="shared" si="186"/>
        <v>8208.7000000000007</v>
      </c>
      <c r="G134" s="50">
        <f>G136+G137</f>
        <v>0</v>
      </c>
      <c r="H134" s="53">
        <f t="shared" si="292"/>
        <v>8208.7000000000007</v>
      </c>
      <c r="I134" s="50">
        <f>I136+I137</f>
        <v>0</v>
      </c>
      <c r="J134" s="53">
        <f>H134+I134</f>
        <v>8208.7000000000007</v>
      </c>
      <c r="K134" s="50">
        <f>K136+K137</f>
        <v>0</v>
      </c>
      <c r="L134" s="50">
        <f>J134+K134</f>
        <v>8208.7000000000007</v>
      </c>
      <c r="M134" s="50">
        <f>M136+M137</f>
        <v>0</v>
      </c>
      <c r="N134" s="50">
        <f>L134+M134</f>
        <v>8208.7000000000007</v>
      </c>
      <c r="O134" s="50">
        <f>O136+O137</f>
        <v>0</v>
      </c>
      <c r="P134" s="50">
        <f>N134+O134</f>
        <v>8208.7000000000007</v>
      </c>
      <c r="Q134" s="50">
        <f>Q136+Q137</f>
        <v>0</v>
      </c>
      <c r="R134" s="50">
        <f>P134+Q134</f>
        <v>8208.7000000000007</v>
      </c>
      <c r="S134" s="51">
        <f>S136+S137</f>
        <v>0</v>
      </c>
      <c r="T134" s="53">
        <f>R134+S134</f>
        <v>8208.7000000000007</v>
      </c>
      <c r="U134" s="50">
        <f t="shared" ref="U134:AJ134" si="303">U136+U137</f>
        <v>102144.4</v>
      </c>
      <c r="V134" s="50">
        <f>V136+V137</f>
        <v>0</v>
      </c>
      <c r="W134" s="50">
        <f t="shared" si="188"/>
        <v>102144.4</v>
      </c>
      <c r="X134" s="50">
        <f>X136+X137</f>
        <v>0</v>
      </c>
      <c r="Y134" s="53">
        <f>W134+X134</f>
        <v>102144.4</v>
      </c>
      <c r="Z134" s="50">
        <f>Z136+Z137</f>
        <v>0</v>
      </c>
      <c r="AA134" s="53">
        <f t="shared" si="293"/>
        <v>102144.4</v>
      </c>
      <c r="AB134" s="50">
        <f>AB136+AB137</f>
        <v>0</v>
      </c>
      <c r="AC134" s="50">
        <f t="shared" si="294"/>
        <v>102144.4</v>
      </c>
      <c r="AD134" s="50">
        <f>AD136+AD137</f>
        <v>0</v>
      </c>
      <c r="AE134" s="50">
        <f t="shared" si="295"/>
        <v>102144.4</v>
      </c>
      <c r="AF134" s="50">
        <f>AF136+AF137</f>
        <v>0</v>
      </c>
      <c r="AG134" s="50">
        <f t="shared" si="296"/>
        <v>102144.4</v>
      </c>
      <c r="AH134" s="51">
        <f>AH136+AH137</f>
        <v>0</v>
      </c>
      <c r="AI134" s="53">
        <f t="shared" si="297"/>
        <v>102144.4</v>
      </c>
      <c r="AJ134" s="50">
        <f t="shared" si="303"/>
        <v>0</v>
      </c>
      <c r="AK134" s="50">
        <f>AK136+AK137</f>
        <v>0</v>
      </c>
      <c r="AL134" s="52">
        <f t="shared" si="194"/>
        <v>0</v>
      </c>
      <c r="AM134" s="50">
        <f>AM136+AM137</f>
        <v>0</v>
      </c>
      <c r="AN134" s="54">
        <f>AL134+AM134</f>
        <v>0</v>
      </c>
      <c r="AO134" s="50">
        <f>AO136+AO137</f>
        <v>0</v>
      </c>
      <c r="AP134" s="54">
        <f t="shared" si="298"/>
        <v>0</v>
      </c>
      <c r="AQ134" s="50">
        <f>AQ136+AQ137</f>
        <v>0</v>
      </c>
      <c r="AR134" s="52">
        <f t="shared" si="299"/>
        <v>0</v>
      </c>
      <c r="AS134" s="50">
        <f>AS136+AS137</f>
        <v>0</v>
      </c>
      <c r="AT134" s="52">
        <f t="shared" si="300"/>
        <v>0</v>
      </c>
      <c r="AU134" s="50">
        <f>AU136+AU137</f>
        <v>0</v>
      </c>
      <c r="AV134" s="52">
        <f t="shared" si="301"/>
        <v>0</v>
      </c>
      <c r="AW134" s="51">
        <f>AW136+AW137</f>
        <v>0</v>
      </c>
      <c r="AX134" s="54">
        <f t="shared" si="302"/>
        <v>0</v>
      </c>
      <c r="AY134" s="24"/>
      <c r="BA134" s="5"/>
    </row>
    <row r="135" spans="1:54" x14ac:dyDescent="0.35">
      <c r="A135" s="33"/>
      <c r="B135" s="90" t="s">
        <v>5</v>
      </c>
      <c r="C135" s="87"/>
      <c r="D135" s="50"/>
      <c r="E135" s="50"/>
      <c r="F135" s="50"/>
      <c r="G135" s="50"/>
      <c r="H135" s="53"/>
      <c r="I135" s="50"/>
      <c r="J135" s="53"/>
      <c r="K135" s="50"/>
      <c r="L135" s="50"/>
      <c r="M135" s="50"/>
      <c r="N135" s="50"/>
      <c r="O135" s="50"/>
      <c r="P135" s="50"/>
      <c r="Q135" s="50"/>
      <c r="R135" s="50"/>
      <c r="S135" s="51"/>
      <c r="T135" s="53"/>
      <c r="U135" s="50"/>
      <c r="V135" s="50"/>
      <c r="W135" s="50"/>
      <c r="X135" s="50"/>
      <c r="Y135" s="53"/>
      <c r="Z135" s="50"/>
      <c r="AA135" s="53"/>
      <c r="AB135" s="50"/>
      <c r="AC135" s="50"/>
      <c r="AD135" s="50"/>
      <c r="AE135" s="50"/>
      <c r="AF135" s="50"/>
      <c r="AG135" s="50"/>
      <c r="AH135" s="51"/>
      <c r="AI135" s="53"/>
      <c r="AJ135" s="52"/>
      <c r="AK135" s="50"/>
      <c r="AL135" s="52"/>
      <c r="AM135" s="50"/>
      <c r="AN135" s="54"/>
      <c r="AO135" s="50"/>
      <c r="AP135" s="54"/>
      <c r="AQ135" s="50"/>
      <c r="AR135" s="52"/>
      <c r="AS135" s="50"/>
      <c r="AT135" s="52"/>
      <c r="AU135" s="50"/>
      <c r="AV135" s="52"/>
      <c r="AW135" s="51"/>
      <c r="AX135" s="54"/>
      <c r="AY135" s="24"/>
      <c r="BA135" s="5"/>
    </row>
    <row r="136" spans="1:54" s="3" customFormat="1" hidden="1" x14ac:dyDescent="0.35">
      <c r="A136" s="1"/>
      <c r="B136" s="30" t="s">
        <v>6</v>
      </c>
      <c r="C136" s="2"/>
      <c r="D136" s="56">
        <v>2052.1999999999998</v>
      </c>
      <c r="E136" s="56"/>
      <c r="F136" s="56">
        <f t="shared" si="186"/>
        <v>2052.1999999999998</v>
      </c>
      <c r="G136" s="56"/>
      <c r="H136" s="56">
        <f t="shared" ref="H136:H138" si="304">F136+G136</f>
        <v>2052.1999999999998</v>
      </c>
      <c r="I136" s="56"/>
      <c r="J136" s="56">
        <f>H136+I136</f>
        <v>2052.1999999999998</v>
      </c>
      <c r="K136" s="56"/>
      <c r="L136" s="56">
        <f>J136+K136</f>
        <v>2052.1999999999998</v>
      </c>
      <c r="M136" s="56"/>
      <c r="N136" s="56">
        <f>L136+M136</f>
        <v>2052.1999999999998</v>
      </c>
      <c r="O136" s="56"/>
      <c r="P136" s="56">
        <f>N136+O136</f>
        <v>2052.1999999999998</v>
      </c>
      <c r="Q136" s="56"/>
      <c r="R136" s="56">
        <f>P136+Q136</f>
        <v>2052.1999999999998</v>
      </c>
      <c r="S136" s="57"/>
      <c r="T136" s="56">
        <f>R136+S136</f>
        <v>2052.1999999999998</v>
      </c>
      <c r="U136" s="56">
        <v>102144.4</v>
      </c>
      <c r="V136" s="56"/>
      <c r="W136" s="56">
        <f t="shared" si="188"/>
        <v>102144.4</v>
      </c>
      <c r="X136" s="56"/>
      <c r="Y136" s="56">
        <f>W136+X136</f>
        <v>102144.4</v>
      </c>
      <c r="Z136" s="56"/>
      <c r="AA136" s="56">
        <f t="shared" ref="AA136:AA138" si="305">Y136+Z136</f>
        <v>102144.4</v>
      </c>
      <c r="AB136" s="56"/>
      <c r="AC136" s="56">
        <f t="shared" ref="AC136:AC138" si="306">AA136+AB136</f>
        <v>102144.4</v>
      </c>
      <c r="AD136" s="56"/>
      <c r="AE136" s="56">
        <f t="shared" ref="AE136:AE138" si="307">AC136+AD136</f>
        <v>102144.4</v>
      </c>
      <c r="AF136" s="56"/>
      <c r="AG136" s="56">
        <f t="shared" ref="AG136:AG138" si="308">AE136+AF136</f>
        <v>102144.4</v>
      </c>
      <c r="AH136" s="57"/>
      <c r="AI136" s="56">
        <f t="shared" ref="AI136:AI138" si="309">AG136+AH136</f>
        <v>102144.4</v>
      </c>
      <c r="AJ136" s="58">
        <v>0</v>
      </c>
      <c r="AK136" s="56"/>
      <c r="AL136" s="58">
        <f t="shared" si="194"/>
        <v>0</v>
      </c>
      <c r="AM136" s="56"/>
      <c r="AN136" s="58">
        <f>AL136+AM136</f>
        <v>0</v>
      </c>
      <c r="AO136" s="56"/>
      <c r="AP136" s="58">
        <f t="shared" ref="AP136:AP138" si="310">AN136+AO136</f>
        <v>0</v>
      </c>
      <c r="AQ136" s="56"/>
      <c r="AR136" s="58">
        <f t="shared" ref="AR136:AR138" si="311">AP136+AQ136</f>
        <v>0</v>
      </c>
      <c r="AS136" s="56"/>
      <c r="AT136" s="58">
        <f t="shared" ref="AT136:AT138" si="312">AR136+AS136</f>
        <v>0</v>
      </c>
      <c r="AU136" s="56"/>
      <c r="AV136" s="58">
        <f t="shared" ref="AV136:AV138" si="313">AT136+AU136</f>
        <v>0</v>
      </c>
      <c r="AW136" s="57"/>
      <c r="AX136" s="58">
        <f t="shared" ref="AX136:AX138" si="314">AV136+AW136</f>
        <v>0</v>
      </c>
      <c r="AY136" s="24" t="s">
        <v>177</v>
      </c>
      <c r="AZ136" s="18" t="s">
        <v>28</v>
      </c>
      <c r="BA136" s="5"/>
    </row>
    <row r="137" spans="1:54" x14ac:dyDescent="0.35">
      <c r="A137" s="33"/>
      <c r="B137" s="87" t="s">
        <v>16</v>
      </c>
      <c r="C137" s="87"/>
      <c r="D137" s="50">
        <v>6156.5</v>
      </c>
      <c r="E137" s="50"/>
      <c r="F137" s="50">
        <f t="shared" si="186"/>
        <v>6156.5</v>
      </c>
      <c r="G137" s="50"/>
      <c r="H137" s="53">
        <f t="shared" si="304"/>
        <v>6156.5</v>
      </c>
      <c r="I137" s="50"/>
      <c r="J137" s="53">
        <f>H137+I137</f>
        <v>6156.5</v>
      </c>
      <c r="K137" s="50"/>
      <c r="L137" s="50">
        <f>J137+K137</f>
        <v>6156.5</v>
      </c>
      <c r="M137" s="50"/>
      <c r="N137" s="50">
        <f>L137+M137</f>
        <v>6156.5</v>
      </c>
      <c r="O137" s="50"/>
      <c r="P137" s="50">
        <f>N137+O137</f>
        <v>6156.5</v>
      </c>
      <c r="Q137" s="50"/>
      <c r="R137" s="50">
        <f>P137+Q137</f>
        <v>6156.5</v>
      </c>
      <c r="S137" s="51"/>
      <c r="T137" s="53">
        <f>R137+S137</f>
        <v>6156.5</v>
      </c>
      <c r="U137" s="50">
        <v>0</v>
      </c>
      <c r="V137" s="50"/>
      <c r="W137" s="50">
        <f t="shared" si="188"/>
        <v>0</v>
      </c>
      <c r="X137" s="50"/>
      <c r="Y137" s="53">
        <f>W137+X137</f>
        <v>0</v>
      </c>
      <c r="Z137" s="50"/>
      <c r="AA137" s="53">
        <f t="shared" si="305"/>
        <v>0</v>
      </c>
      <c r="AB137" s="50"/>
      <c r="AC137" s="50">
        <f t="shared" si="306"/>
        <v>0</v>
      </c>
      <c r="AD137" s="50"/>
      <c r="AE137" s="50">
        <f t="shared" si="307"/>
        <v>0</v>
      </c>
      <c r="AF137" s="50"/>
      <c r="AG137" s="50">
        <f t="shared" si="308"/>
        <v>0</v>
      </c>
      <c r="AH137" s="51"/>
      <c r="AI137" s="53">
        <f t="shared" si="309"/>
        <v>0</v>
      </c>
      <c r="AJ137" s="52">
        <v>0</v>
      </c>
      <c r="AK137" s="50"/>
      <c r="AL137" s="52">
        <f t="shared" si="194"/>
        <v>0</v>
      </c>
      <c r="AM137" s="50"/>
      <c r="AN137" s="54">
        <f>AL137+AM137</f>
        <v>0</v>
      </c>
      <c r="AO137" s="50"/>
      <c r="AP137" s="54">
        <f t="shared" si="310"/>
        <v>0</v>
      </c>
      <c r="AQ137" s="50"/>
      <c r="AR137" s="52">
        <f t="shared" si="311"/>
        <v>0</v>
      </c>
      <c r="AS137" s="50"/>
      <c r="AT137" s="52">
        <f t="shared" si="312"/>
        <v>0</v>
      </c>
      <c r="AU137" s="50"/>
      <c r="AV137" s="52">
        <f t="shared" si="313"/>
        <v>0</v>
      </c>
      <c r="AW137" s="51"/>
      <c r="AX137" s="54">
        <f t="shared" si="314"/>
        <v>0</v>
      </c>
      <c r="AY137" s="24" t="s">
        <v>179</v>
      </c>
      <c r="BA137" s="5"/>
    </row>
    <row r="138" spans="1:54" ht="54" x14ac:dyDescent="0.35">
      <c r="A138" s="33" t="s">
        <v>193</v>
      </c>
      <c r="B138" s="87" t="s">
        <v>68</v>
      </c>
      <c r="C138" s="89" t="s">
        <v>58</v>
      </c>
      <c r="D138" s="50">
        <f>D140+D141</f>
        <v>52324.600000000006</v>
      </c>
      <c r="E138" s="50">
        <f>E140+E141</f>
        <v>0</v>
      </c>
      <c r="F138" s="50">
        <f t="shared" si="186"/>
        <v>52324.600000000006</v>
      </c>
      <c r="G138" s="50">
        <f>G140+G141</f>
        <v>0</v>
      </c>
      <c r="H138" s="53">
        <f t="shared" si="304"/>
        <v>52324.600000000006</v>
      </c>
      <c r="I138" s="50">
        <f>I140+I141</f>
        <v>0</v>
      </c>
      <c r="J138" s="53">
        <f>H138+I138</f>
        <v>52324.600000000006</v>
      </c>
      <c r="K138" s="50">
        <f>K140+K141</f>
        <v>0</v>
      </c>
      <c r="L138" s="50">
        <f>J138+K138</f>
        <v>52324.600000000006</v>
      </c>
      <c r="M138" s="50">
        <f>M140+M141</f>
        <v>0</v>
      </c>
      <c r="N138" s="50">
        <f>L138+M138</f>
        <v>52324.600000000006</v>
      </c>
      <c r="O138" s="50">
        <f>O140+O141</f>
        <v>0</v>
      </c>
      <c r="P138" s="50">
        <f>N138+O138</f>
        <v>52324.600000000006</v>
      </c>
      <c r="Q138" s="50">
        <f>Q140+Q141</f>
        <v>0</v>
      </c>
      <c r="R138" s="50">
        <f>P138+Q138</f>
        <v>52324.600000000006</v>
      </c>
      <c r="S138" s="51">
        <f>S140+S141</f>
        <v>0</v>
      </c>
      <c r="T138" s="53">
        <f>R138+S138</f>
        <v>52324.600000000006</v>
      </c>
      <c r="U138" s="50">
        <f t="shared" ref="U138:AJ138" si="315">U140+U141</f>
        <v>0</v>
      </c>
      <c r="V138" s="50">
        <f>V140+V141</f>
        <v>0</v>
      </c>
      <c r="W138" s="50">
        <f t="shared" si="188"/>
        <v>0</v>
      </c>
      <c r="X138" s="50">
        <f>X140+X141</f>
        <v>0</v>
      </c>
      <c r="Y138" s="53">
        <f>W138+X138</f>
        <v>0</v>
      </c>
      <c r="Z138" s="50">
        <f>Z140+Z141</f>
        <v>0</v>
      </c>
      <c r="AA138" s="53">
        <f t="shared" si="305"/>
        <v>0</v>
      </c>
      <c r="AB138" s="50">
        <f>AB140+AB141</f>
        <v>0</v>
      </c>
      <c r="AC138" s="50">
        <f t="shared" si="306"/>
        <v>0</v>
      </c>
      <c r="AD138" s="50">
        <f>AD140+AD141</f>
        <v>0</v>
      </c>
      <c r="AE138" s="50">
        <f t="shared" si="307"/>
        <v>0</v>
      </c>
      <c r="AF138" s="50">
        <f>AF140+AF141</f>
        <v>0</v>
      </c>
      <c r="AG138" s="50">
        <f t="shared" si="308"/>
        <v>0</v>
      </c>
      <c r="AH138" s="51">
        <f>AH140+AH141</f>
        <v>0</v>
      </c>
      <c r="AI138" s="53">
        <f t="shared" si="309"/>
        <v>0</v>
      </c>
      <c r="AJ138" s="50">
        <f t="shared" si="315"/>
        <v>0</v>
      </c>
      <c r="AK138" s="50">
        <f>AK140+AK141</f>
        <v>0</v>
      </c>
      <c r="AL138" s="52">
        <f t="shared" si="194"/>
        <v>0</v>
      </c>
      <c r="AM138" s="50">
        <f>AM140+AM141</f>
        <v>0</v>
      </c>
      <c r="AN138" s="54">
        <f>AL138+AM138</f>
        <v>0</v>
      </c>
      <c r="AO138" s="50">
        <f>AO140+AO141</f>
        <v>0</v>
      </c>
      <c r="AP138" s="54">
        <f t="shared" si="310"/>
        <v>0</v>
      </c>
      <c r="AQ138" s="50">
        <f>AQ140+AQ141</f>
        <v>0</v>
      </c>
      <c r="AR138" s="52">
        <f t="shared" si="311"/>
        <v>0</v>
      </c>
      <c r="AS138" s="50">
        <f>AS140+AS141</f>
        <v>0</v>
      </c>
      <c r="AT138" s="52">
        <f t="shared" si="312"/>
        <v>0</v>
      </c>
      <c r="AU138" s="50">
        <f>AU140+AU141</f>
        <v>0</v>
      </c>
      <c r="AV138" s="52">
        <f t="shared" si="313"/>
        <v>0</v>
      </c>
      <c r="AW138" s="51">
        <f>AW140+AW141</f>
        <v>0</v>
      </c>
      <c r="AX138" s="54">
        <f t="shared" si="314"/>
        <v>0</v>
      </c>
      <c r="AY138" s="24"/>
      <c r="BA138" s="5"/>
    </row>
    <row r="139" spans="1:54" x14ac:dyDescent="0.35">
      <c r="A139" s="33"/>
      <c r="B139" s="87" t="s">
        <v>5</v>
      </c>
      <c r="C139" s="87"/>
      <c r="D139" s="50"/>
      <c r="E139" s="50"/>
      <c r="F139" s="50"/>
      <c r="G139" s="50"/>
      <c r="H139" s="53"/>
      <c r="I139" s="50"/>
      <c r="J139" s="53"/>
      <c r="K139" s="50"/>
      <c r="L139" s="50"/>
      <c r="M139" s="50"/>
      <c r="N139" s="50"/>
      <c r="O139" s="50"/>
      <c r="P139" s="50"/>
      <c r="Q139" s="50"/>
      <c r="R139" s="50"/>
      <c r="S139" s="51"/>
      <c r="T139" s="53"/>
      <c r="U139" s="50"/>
      <c r="V139" s="50"/>
      <c r="W139" s="50"/>
      <c r="X139" s="50"/>
      <c r="Y139" s="53"/>
      <c r="Z139" s="50"/>
      <c r="AA139" s="53"/>
      <c r="AB139" s="50"/>
      <c r="AC139" s="50"/>
      <c r="AD139" s="50"/>
      <c r="AE139" s="50"/>
      <c r="AF139" s="50"/>
      <c r="AG139" s="50"/>
      <c r="AH139" s="51"/>
      <c r="AI139" s="53"/>
      <c r="AJ139" s="52"/>
      <c r="AK139" s="50"/>
      <c r="AL139" s="52"/>
      <c r="AM139" s="50"/>
      <c r="AN139" s="54"/>
      <c r="AO139" s="50"/>
      <c r="AP139" s="54"/>
      <c r="AQ139" s="50"/>
      <c r="AR139" s="52"/>
      <c r="AS139" s="50"/>
      <c r="AT139" s="52"/>
      <c r="AU139" s="50"/>
      <c r="AV139" s="52"/>
      <c r="AW139" s="51"/>
      <c r="AX139" s="54"/>
      <c r="AY139" s="24"/>
      <c r="BA139" s="5"/>
    </row>
    <row r="140" spans="1:54" s="3" customFormat="1" hidden="1" x14ac:dyDescent="0.35">
      <c r="A140" s="1"/>
      <c r="B140" s="30" t="s">
        <v>6</v>
      </c>
      <c r="C140" s="2"/>
      <c r="D140" s="56">
        <v>22023.600000000002</v>
      </c>
      <c r="E140" s="56"/>
      <c r="F140" s="56">
        <f t="shared" si="186"/>
        <v>22023.600000000002</v>
      </c>
      <c r="G140" s="56"/>
      <c r="H140" s="56">
        <f t="shared" ref="H140:H142" si="316">F140+G140</f>
        <v>22023.600000000002</v>
      </c>
      <c r="I140" s="56"/>
      <c r="J140" s="56">
        <f>H140+I140</f>
        <v>22023.600000000002</v>
      </c>
      <c r="K140" s="56"/>
      <c r="L140" s="56">
        <f>J140+K140</f>
        <v>22023.600000000002</v>
      </c>
      <c r="M140" s="56"/>
      <c r="N140" s="56">
        <f>L140+M140</f>
        <v>22023.600000000002</v>
      </c>
      <c r="O140" s="56"/>
      <c r="P140" s="56">
        <f>N140+O140</f>
        <v>22023.600000000002</v>
      </c>
      <c r="Q140" s="56"/>
      <c r="R140" s="56">
        <f>P140+Q140</f>
        <v>22023.600000000002</v>
      </c>
      <c r="S140" s="57"/>
      <c r="T140" s="56">
        <f>R140+S140</f>
        <v>22023.600000000002</v>
      </c>
      <c r="U140" s="56">
        <v>0</v>
      </c>
      <c r="V140" s="56"/>
      <c r="W140" s="56">
        <f t="shared" si="188"/>
        <v>0</v>
      </c>
      <c r="X140" s="56"/>
      <c r="Y140" s="56">
        <f>W140+X140</f>
        <v>0</v>
      </c>
      <c r="Z140" s="56"/>
      <c r="AA140" s="56">
        <f t="shared" ref="AA140:AA142" si="317">Y140+Z140</f>
        <v>0</v>
      </c>
      <c r="AB140" s="56"/>
      <c r="AC140" s="56">
        <f t="shared" ref="AC140:AC142" si="318">AA140+AB140</f>
        <v>0</v>
      </c>
      <c r="AD140" s="56"/>
      <c r="AE140" s="56">
        <f t="shared" ref="AE140:AE142" si="319">AC140+AD140</f>
        <v>0</v>
      </c>
      <c r="AF140" s="56"/>
      <c r="AG140" s="56">
        <f t="shared" ref="AG140:AG142" si="320">AE140+AF140</f>
        <v>0</v>
      </c>
      <c r="AH140" s="57"/>
      <c r="AI140" s="56">
        <f t="shared" ref="AI140:AI142" si="321">AG140+AH140</f>
        <v>0</v>
      </c>
      <c r="AJ140" s="58">
        <v>0</v>
      </c>
      <c r="AK140" s="56"/>
      <c r="AL140" s="58">
        <f t="shared" si="194"/>
        <v>0</v>
      </c>
      <c r="AM140" s="56"/>
      <c r="AN140" s="58">
        <f>AL140+AM140</f>
        <v>0</v>
      </c>
      <c r="AO140" s="56"/>
      <c r="AP140" s="58">
        <f t="shared" ref="AP140:AP142" si="322">AN140+AO140</f>
        <v>0</v>
      </c>
      <c r="AQ140" s="56"/>
      <c r="AR140" s="58">
        <f t="shared" ref="AR140:AR142" si="323">AP140+AQ140</f>
        <v>0</v>
      </c>
      <c r="AS140" s="56"/>
      <c r="AT140" s="58">
        <f t="shared" ref="AT140:AT142" si="324">AR140+AS140</f>
        <v>0</v>
      </c>
      <c r="AU140" s="56"/>
      <c r="AV140" s="58">
        <f t="shared" ref="AV140:AV142" si="325">AT140+AU140</f>
        <v>0</v>
      </c>
      <c r="AW140" s="57"/>
      <c r="AX140" s="58">
        <f t="shared" ref="AX140:AX142" si="326">AV140+AW140</f>
        <v>0</v>
      </c>
      <c r="AY140" s="25" t="s">
        <v>82</v>
      </c>
      <c r="AZ140" s="18" t="s">
        <v>28</v>
      </c>
      <c r="BA140" s="5"/>
    </row>
    <row r="141" spans="1:54" x14ac:dyDescent="0.35">
      <c r="A141" s="33"/>
      <c r="B141" s="87" t="s">
        <v>16</v>
      </c>
      <c r="C141" s="87"/>
      <c r="D141" s="50">
        <v>30301</v>
      </c>
      <c r="E141" s="50"/>
      <c r="F141" s="50">
        <f t="shared" si="186"/>
        <v>30301</v>
      </c>
      <c r="G141" s="50"/>
      <c r="H141" s="53">
        <f t="shared" si="316"/>
        <v>30301</v>
      </c>
      <c r="I141" s="50"/>
      <c r="J141" s="53">
        <f>H141+I141</f>
        <v>30301</v>
      </c>
      <c r="K141" s="50"/>
      <c r="L141" s="50">
        <f>J141+K141</f>
        <v>30301</v>
      </c>
      <c r="M141" s="50"/>
      <c r="N141" s="50">
        <f>L141+M141</f>
        <v>30301</v>
      </c>
      <c r="O141" s="50"/>
      <c r="P141" s="50">
        <f>N141+O141</f>
        <v>30301</v>
      </c>
      <c r="Q141" s="50"/>
      <c r="R141" s="50">
        <f>P141+Q141</f>
        <v>30301</v>
      </c>
      <c r="S141" s="51"/>
      <c r="T141" s="53">
        <f>R141+S141</f>
        <v>30301</v>
      </c>
      <c r="U141" s="50">
        <v>0</v>
      </c>
      <c r="V141" s="50"/>
      <c r="W141" s="50">
        <f t="shared" si="188"/>
        <v>0</v>
      </c>
      <c r="X141" s="50"/>
      <c r="Y141" s="53">
        <f>W141+X141</f>
        <v>0</v>
      </c>
      <c r="Z141" s="50"/>
      <c r="AA141" s="53">
        <f t="shared" si="317"/>
        <v>0</v>
      </c>
      <c r="AB141" s="50"/>
      <c r="AC141" s="50">
        <f t="shared" si="318"/>
        <v>0</v>
      </c>
      <c r="AD141" s="50"/>
      <c r="AE141" s="50">
        <f t="shared" si="319"/>
        <v>0</v>
      </c>
      <c r="AF141" s="50"/>
      <c r="AG141" s="50">
        <f t="shared" si="320"/>
        <v>0</v>
      </c>
      <c r="AH141" s="51"/>
      <c r="AI141" s="53">
        <f t="shared" si="321"/>
        <v>0</v>
      </c>
      <c r="AJ141" s="52">
        <v>0</v>
      </c>
      <c r="AK141" s="50"/>
      <c r="AL141" s="52">
        <f t="shared" si="194"/>
        <v>0</v>
      </c>
      <c r="AM141" s="50"/>
      <c r="AN141" s="54">
        <f>AL141+AM141</f>
        <v>0</v>
      </c>
      <c r="AO141" s="50"/>
      <c r="AP141" s="54">
        <f t="shared" si="322"/>
        <v>0</v>
      </c>
      <c r="AQ141" s="50"/>
      <c r="AR141" s="52">
        <f t="shared" si="323"/>
        <v>0</v>
      </c>
      <c r="AS141" s="50"/>
      <c r="AT141" s="52">
        <f t="shared" si="324"/>
        <v>0</v>
      </c>
      <c r="AU141" s="50"/>
      <c r="AV141" s="52">
        <f t="shared" si="325"/>
        <v>0</v>
      </c>
      <c r="AW141" s="51"/>
      <c r="AX141" s="54">
        <f t="shared" si="326"/>
        <v>0</v>
      </c>
      <c r="AY141" s="24" t="s">
        <v>179</v>
      </c>
      <c r="BA141" s="5"/>
    </row>
    <row r="142" spans="1:54" s="3" customFormat="1" ht="54" hidden="1" x14ac:dyDescent="0.35">
      <c r="A142" s="1" t="s">
        <v>194</v>
      </c>
      <c r="B142" s="59" t="s">
        <v>69</v>
      </c>
      <c r="C142" s="60" t="s">
        <v>58</v>
      </c>
      <c r="D142" s="50">
        <f>D144+D145</f>
        <v>0</v>
      </c>
      <c r="E142" s="50">
        <f>E144+E145</f>
        <v>0</v>
      </c>
      <c r="F142" s="50">
        <f t="shared" si="186"/>
        <v>0</v>
      </c>
      <c r="G142" s="50">
        <f>G144+G145</f>
        <v>0</v>
      </c>
      <c r="H142" s="53">
        <f t="shared" si="316"/>
        <v>0</v>
      </c>
      <c r="I142" s="50">
        <f>I144+I145</f>
        <v>0</v>
      </c>
      <c r="J142" s="53">
        <f>H142+I142</f>
        <v>0</v>
      </c>
      <c r="K142" s="50">
        <f>K144+K145</f>
        <v>0</v>
      </c>
      <c r="L142" s="50">
        <f>J142+K142</f>
        <v>0</v>
      </c>
      <c r="M142" s="50">
        <f>M144+M145</f>
        <v>0</v>
      </c>
      <c r="N142" s="50">
        <f>L142+M142</f>
        <v>0</v>
      </c>
      <c r="O142" s="50">
        <f>O144+O145</f>
        <v>0</v>
      </c>
      <c r="P142" s="50">
        <f>N142+O142</f>
        <v>0</v>
      </c>
      <c r="Q142" s="50">
        <f>Q144+Q145</f>
        <v>0</v>
      </c>
      <c r="R142" s="50">
        <f>P142+Q142</f>
        <v>0</v>
      </c>
      <c r="S142" s="51">
        <f>S144+S145</f>
        <v>0</v>
      </c>
      <c r="T142" s="50">
        <f>R142+S142</f>
        <v>0</v>
      </c>
      <c r="U142" s="50">
        <f t="shared" ref="U142:AJ142" si="327">U144+U145</f>
        <v>39418.600000000006</v>
      </c>
      <c r="V142" s="50">
        <f>V144+V145</f>
        <v>0</v>
      </c>
      <c r="W142" s="50">
        <f t="shared" si="188"/>
        <v>39418.600000000006</v>
      </c>
      <c r="X142" s="50">
        <f>X144+X145</f>
        <v>0</v>
      </c>
      <c r="Y142" s="53">
        <f>W142+X142</f>
        <v>39418.600000000006</v>
      </c>
      <c r="Z142" s="50">
        <f>Z144+Z145</f>
        <v>0</v>
      </c>
      <c r="AA142" s="53">
        <f t="shared" si="317"/>
        <v>39418.600000000006</v>
      </c>
      <c r="AB142" s="50">
        <f>AB144+AB145</f>
        <v>0</v>
      </c>
      <c r="AC142" s="50">
        <f t="shared" si="318"/>
        <v>39418.600000000006</v>
      </c>
      <c r="AD142" s="50">
        <f>AD144+AD145</f>
        <v>0</v>
      </c>
      <c r="AE142" s="50">
        <f t="shared" si="319"/>
        <v>39418.600000000006</v>
      </c>
      <c r="AF142" s="50">
        <f>AF144+AF145</f>
        <v>-39418.600000000006</v>
      </c>
      <c r="AG142" s="50">
        <f t="shared" si="320"/>
        <v>0</v>
      </c>
      <c r="AH142" s="51">
        <f>AH144+AH145</f>
        <v>0</v>
      </c>
      <c r="AI142" s="50">
        <f t="shared" si="321"/>
        <v>0</v>
      </c>
      <c r="AJ142" s="50">
        <f t="shared" si="327"/>
        <v>0</v>
      </c>
      <c r="AK142" s="50">
        <f>AK144+AK145</f>
        <v>0</v>
      </c>
      <c r="AL142" s="52">
        <f t="shared" si="194"/>
        <v>0</v>
      </c>
      <c r="AM142" s="50">
        <f>AM144+AM145</f>
        <v>0</v>
      </c>
      <c r="AN142" s="54">
        <f>AL142+AM142</f>
        <v>0</v>
      </c>
      <c r="AO142" s="50">
        <f>AO144+AO145</f>
        <v>0</v>
      </c>
      <c r="AP142" s="54">
        <f t="shared" si="322"/>
        <v>0</v>
      </c>
      <c r="AQ142" s="50">
        <f>AQ144+AQ145</f>
        <v>0</v>
      </c>
      <c r="AR142" s="52">
        <f t="shared" si="323"/>
        <v>0</v>
      </c>
      <c r="AS142" s="50">
        <f>AS144+AS145</f>
        <v>0</v>
      </c>
      <c r="AT142" s="52">
        <f t="shared" si="324"/>
        <v>0</v>
      </c>
      <c r="AU142" s="50">
        <f>AU144+AU145</f>
        <v>0</v>
      </c>
      <c r="AV142" s="52">
        <f t="shared" si="325"/>
        <v>0</v>
      </c>
      <c r="AW142" s="51">
        <f>AW144+AW145</f>
        <v>0</v>
      </c>
      <c r="AX142" s="52">
        <f t="shared" si="326"/>
        <v>0</v>
      </c>
      <c r="AY142" s="24"/>
      <c r="AZ142" s="18" t="s">
        <v>28</v>
      </c>
      <c r="BA142" s="5"/>
      <c r="BB142" s="32"/>
    </row>
    <row r="143" spans="1:54" s="3" customFormat="1" hidden="1" x14ac:dyDescent="0.35">
      <c r="A143" s="1"/>
      <c r="B143" s="59" t="s">
        <v>5</v>
      </c>
      <c r="C143" s="60"/>
      <c r="D143" s="50"/>
      <c r="E143" s="50"/>
      <c r="F143" s="50"/>
      <c r="G143" s="50"/>
      <c r="H143" s="53"/>
      <c r="I143" s="50"/>
      <c r="J143" s="53"/>
      <c r="K143" s="50"/>
      <c r="L143" s="50"/>
      <c r="M143" s="50"/>
      <c r="N143" s="50"/>
      <c r="O143" s="50"/>
      <c r="P143" s="50"/>
      <c r="Q143" s="50"/>
      <c r="R143" s="50"/>
      <c r="S143" s="51"/>
      <c r="T143" s="50"/>
      <c r="U143" s="50"/>
      <c r="V143" s="50"/>
      <c r="W143" s="50"/>
      <c r="X143" s="50"/>
      <c r="Y143" s="53"/>
      <c r="Z143" s="50"/>
      <c r="AA143" s="53"/>
      <c r="AB143" s="50"/>
      <c r="AC143" s="50"/>
      <c r="AD143" s="50"/>
      <c r="AE143" s="50"/>
      <c r="AF143" s="50"/>
      <c r="AG143" s="50"/>
      <c r="AH143" s="51"/>
      <c r="AI143" s="50"/>
      <c r="AJ143" s="50"/>
      <c r="AK143" s="50"/>
      <c r="AL143" s="52"/>
      <c r="AM143" s="50"/>
      <c r="AN143" s="54"/>
      <c r="AO143" s="50"/>
      <c r="AP143" s="54"/>
      <c r="AQ143" s="50"/>
      <c r="AR143" s="52"/>
      <c r="AS143" s="50"/>
      <c r="AT143" s="52"/>
      <c r="AU143" s="50"/>
      <c r="AV143" s="52"/>
      <c r="AW143" s="51"/>
      <c r="AX143" s="52"/>
      <c r="AY143" s="24"/>
      <c r="AZ143" s="18" t="s">
        <v>28</v>
      </c>
      <c r="BA143" s="5"/>
      <c r="BB143" s="32"/>
    </row>
    <row r="144" spans="1:54" s="3" customFormat="1" hidden="1" x14ac:dyDescent="0.35">
      <c r="A144" s="1"/>
      <c r="B144" s="30" t="s">
        <v>6</v>
      </c>
      <c r="C144" s="6"/>
      <c r="D144" s="50">
        <v>0</v>
      </c>
      <c r="E144" s="50"/>
      <c r="F144" s="50">
        <f t="shared" si="186"/>
        <v>0</v>
      </c>
      <c r="G144" s="50"/>
      <c r="H144" s="50">
        <f t="shared" ref="H144:H146" si="328">F144+G144</f>
        <v>0</v>
      </c>
      <c r="I144" s="50"/>
      <c r="J144" s="50">
        <f>H144+I144</f>
        <v>0</v>
      </c>
      <c r="K144" s="50"/>
      <c r="L144" s="50">
        <f>J144+K144</f>
        <v>0</v>
      </c>
      <c r="M144" s="50"/>
      <c r="N144" s="50">
        <f>L144+M144</f>
        <v>0</v>
      </c>
      <c r="O144" s="50"/>
      <c r="P144" s="50">
        <f>N144+O144</f>
        <v>0</v>
      </c>
      <c r="Q144" s="50"/>
      <c r="R144" s="50">
        <f>P144+Q144</f>
        <v>0</v>
      </c>
      <c r="S144" s="51"/>
      <c r="T144" s="50">
        <f>R144+S144</f>
        <v>0</v>
      </c>
      <c r="U144" s="50">
        <v>9854.7000000000007</v>
      </c>
      <c r="V144" s="50"/>
      <c r="W144" s="50">
        <f t="shared" si="188"/>
        <v>9854.7000000000007</v>
      </c>
      <c r="X144" s="50"/>
      <c r="Y144" s="50">
        <f>W144+X144</f>
        <v>9854.7000000000007</v>
      </c>
      <c r="Z144" s="50"/>
      <c r="AA144" s="50">
        <f t="shared" ref="AA144:AA146" si="329">Y144+Z144</f>
        <v>9854.7000000000007</v>
      </c>
      <c r="AB144" s="50"/>
      <c r="AC144" s="50">
        <f t="shared" ref="AC144:AC146" si="330">AA144+AB144</f>
        <v>9854.7000000000007</v>
      </c>
      <c r="AD144" s="50"/>
      <c r="AE144" s="50">
        <f t="shared" ref="AE144:AE146" si="331">AC144+AD144</f>
        <v>9854.7000000000007</v>
      </c>
      <c r="AF144" s="50">
        <v>-9854.7000000000007</v>
      </c>
      <c r="AG144" s="50">
        <f t="shared" ref="AG144:AG146" si="332">AE144+AF144</f>
        <v>0</v>
      </c>
      <c r="AH144" s="51"/>
      <c r="AI144" s="50">
        <f t="shared" ref="AI144:AI146" si="333">AG144+AH144</f>
        <v>0</v>
      </c>
      <c r="AJ144" s="52">
        <v>0</v>
      </c>
      <c r="AK144" s="50"/>
      <c r="AL144" s="52">
        <f t="shared" si="194"/>
        <v>0</v>
      </c>
      <c r="AM144" s="50"/>
      <c r="AN144" s="52">
        <f>AL144+AM144</f>
        <v>0</v>
      </c>
      <c r="AO144" s="50"/>
      <c r="AP144" s="52">
        <f t="shared" ref="AP144:AP146" si="334">AN144+AO144</f>
        <v>0</v>
      </c>
      <c r="AQ144" s="50"/>
      <c r="AR144" s="52">
        <f t="shared" ref="AR144:AR146" si="335">AP144+AQ144</f>
        <v>0</v>
      </c>
      <c r="AS144" s="50"/>
      <c r="AT144" s="52">
        <f t="shared" ref="AT144:AT146" si="336">AR144+AS144</f>
        <v>0</v>
      </c>
      <c r="AU144" s="50"/>
      <c r="AV144" s="52">
        <f t="shared" ref="AV144:AV146" si="337">AT144+AU144</f>
        <v>0</v>
      </c>
      <c r="AW144" s="51"/>
      <c r="AX144" s="52">
        <f t="shared" ref="AX144:AX146" si="338">AV144+AW144</f>
        <v>0</v>
      </c>
      <c r="AY144" s="24" t="s">
        <v>83</v>
      </c>
      <c r="AZ144" s="18" t="s">
        <v>28</v>
      </c>
      <c r="BA144" s="5"/>
    </row>
    <row r="145" spans="1:54" s="3" customFormat="1" hidden="1" x14ac:dyDescent="0.35">
      <c r="A145" s="1"/>
      <c r="B145" s="59" t="s">
        <v>16</v>
      </c>
      <c r="C145" s="59"/>
      <c r="D145" s="50">
        <v>0</v>
      </c>
      <c r="E145" s="50"/>
      <c r="F145" s="50">
        <f t="shared" si="186"/>
        <v>0</v>
      </c>
      <c r="G145" s="50"/>
      <c r="H145" s="53">
        <f t="shared" si="328"/>
        <v>0</v>
      </c>
      <c r="I145" s="50"/>
      <c r="J145" s="53">
        <f>H145+I145</f>
        <v>0</v>
      </c>
      <c r="K145" s="50"/>
      <c r="L145" s="50">
        <f>J145+K145</f>
        <v>0</v>
      </c>
      <c r="M145" s="50"/>
      <c r="N145" s="50">
        <f>L145+M145</f>
        <v>0</v>
      </c>
      <c r="O145" s="50"/>
      <c r="P145" s="50">
        <f>N145+O145</f>
        <v>0</v>
      </c>
      <c r="Q145" s="50"/>
      <c r="R145" s="50">
        <f>P145+Q145</f>
        <v>0</v>
      </c>
      <c r="S145" s="51"/>
      <c r="T145" s="50">
        <f>R145+S145</f>
        <v>0</v>
      </c>
      <c r="U145" s="50">
        <v>29563.9</v>
      </c>
      <c r="V145" s="50"/>
      <c r="W145" s="50">
        <f t="shared" si="188"/>
        <v>29563.9</v>
      </c>
      <c r="X145" s="50"/>
      <c r="Y145" s="53">
        <f>W145+X145</f>
        <v>29563.9</v>
      </c>
      <c r="Z145" s="50"/>
      <c r="AA145" s="53">
        <f t="shared" si="329"/>
        <v>29563.9</v>
      </c>
      <c r="AB145" s="50"/>
      <c r="AC145" s="50">
        <f t="shared" si="330"/>
        <v>29563.9</v>
      </c>
      <c r="AD145" s="50"/>
      <c r="AE145" s="50">
        <f t="shared" si="331"/>
        <v>29563.9</v>
      </c>
      <c r="AF145" s="50">
        <v>-29563.9</v>
      </c>
      <c r="AG145" s="50">
        <f t="shared" si="332"/>
        <v>0</v>
      </c>
      <c r="AH145" s="51"/>
      <c r="AI145" s="50">
        <f t="shared" si="333"/>
        <v>0</v>
      </c>
      <c r="AJ145" s="52">
        <v>0</v>
      </c>
      <c r="AK145" s="50"/>
      <c r="AL145" s="52">
        <f t="shared" si="194"/>
        <v>0</v>
      </c>
      <c r="AM145" s="50"/>
      <c r="AN145" s="54">
        <f>AL145+AM145</f>
        <v>0</v>
      </c>
      <c r="AO145" s="50"/>
      <c r="AP145" s="54">
        <f t="shared" si="334"/>
        <v>0</v>
      </c>
      <c r="AQ145" s="50"/>
      <c r="AR145" s="52">
        <f t="shared" si="335"/>
        <v>0</v>
      </c>
      <c r="AS145" s="50"/>
      <c r="AT145" s="52">
        <f t="shared" si="336"/>
        <v>0</v>
      </c>
      <c r="AU145" s="50"/>
      <c r="AV145" s="52">
        <f t="shared" si="337"/>
        <v>0</v>
      </c>
      <c r="AW145" s="51"/>
      <c r="AX145" s="52">
        <f t="shared" si="338"/>
        <v>0</v>
      </c>
      <c r="AY145" s="24" t="s">
        <v>179</v>
      </c>
      <c r="AZ145" s="18" t="s">
        <v>28</v>
      </c>
      <c r="BA145" s="5"/>
      <c r="BB145" s="32"/>
    </row>
    <row r="146" spans="1:54" ht="54" x14ac:dyDescent="0.35">
      <c r="A146" s="33" t="s">
        <v>194</v>
      </c>
      <c r="B146" s="87" t="s">
        <v>70</v>
      </c>
      <c r="C146" s="87" t="s">
        <v>58</v>
      </c>
      <c r="D146" s="50">
        <f>D148+D149</f>
        <v>9829.9</v>
      </c>
      <c r="E146" s="50">
        <f>E148+E149</f>
        <v>0</v>
      </c>
      <c r="F146" s="50">
        <f t="shared" si="186"/>
        <v>9829.9</v>
      </c>
      <c r="G146" s="50">
        <f>G148+G149</f>
        <v>0</v>
      </c>
      <c r="H146" s="53">
        <f t="shared" si="328"/>
        <v>9829.9</v>
      </c>
      <c r="I146" s="50">
        <f>I148+I149</f>
        <v>0</v>
      </c>
      <c r="J146" s="53">
        <f>H146+I146</f>
        <v>9829.9</v>
      </c>
      <c r="K146" s="50">
        <f>K148+K149</f>
        <v>0</v>
      </c>
      <c r="L146" s="50">
        <f>J146+K146</f>
        <v>9829.9</v>
      </c>
      <c r="M146" s="50">
        <f>M148+M149</f>
        <v>0</v>
      </c>
      <c r="N146" s="50">
        <f>L146+M146</f>
        <v>9829.9</v>
      </c>
      <c r="O146" s="50">
        <f>O148+O149</f>
        <v>0</v>
      </c>
      <c r="P146" s="50">
        <f>N146+O146</f>
        <v>9829.9</v>
      </c>
      <c r="Q146" s="50">
        <f>Q148+Q149</f>
        <v>0</v>
      </c>
      <c r="R146" s="50">
        <f>P146+Q146</f>
        <v>9829.9</v>
      </c>
      <c r="S146" s="51">
        <f>S148+S149</f>
        <v>0</v>
      </c>
      <c r="T146" s="53">
        <f>R146+S146</f>
        <v>9829.9</v>
      </c>
      <c r="U146" s="50">
        <f t="shared" ref="U146:AJ146" si="339">U148+U149</f>
        <v>22936.400000000001</v>
      </c>
      <c r="V146" s="50">
        <f>V148+V149</f>
        <v>0</v>
      </c>
      <c r="W146" s="50">
        <f t="shared" si="188"/>
        <v>22936.400000000001</v>
      </c>
      <c r="X146" s="50">
        <f>X148+X149</f>
        <v>0</v>
      </c>
      <c r="Y146" s="53">
        <f>W146+X146</f>
        <v>22936.400000000001</v>
      </c>
      <c r="Z146" s="50">
        <f>Z148+Z149</f>
        <v>0</v>
      </c>
      <c r="AA146" s="53">
        <f t="shared" si="329"/>
        <v>22936.400000000001</v>
      </c>
      <c r="AB146" s="50">
        <f>AB148+AB149</f>
        <v>0</v>
      </c>
      <c r="AC146" s="50">
        <f t="shared" si="330"/>
        <v>22936.400000000001</v>
      </c>
      <c r="AD146" s="50">
        <f>AD148+AD149</f>
        <v>0</v>
      </c>
      <c r="AE146" s="50">
        <f t="shared" si="331"/>
        <v>22936.400000000001</v>
      </c>
      <c r="AF146" s="50">
        <f>AF148+AF149</f>
        <v>0</v>
      </c>
      <c r="AG146" s="50">
        <f t="shared" si="332"/>
        <v>22936.400000000001</v>
      </c>
      <c r="AH146" s="51">
        <f>AH148+AH149</f>
        <v>0</v>
      </c>
      <c r="AI146" s="53">
        <f t="shared" si="333"/>
        <v>22936.400000000001</v>
      </c>
      <c r="AJ146" s="50">
        <f t="shared" si="339"/>
        <v>0</v>
      </c>
      <c r="AK146" s="50">
        <f>AK148+AK149</f>
        <v>0</v>
      </c>
      <c r="AL146" s="52">
        <f t="shared" si="194"/>
        <v>0</v>
      </c>
      <c r="AM146" s="50">
        <f>AM148+AM149</f>
        <v>0</v>
      </c>
      <c r="AN146" s="54">
        <f>AL146+AM146</f>
        <v>0</v>
      </c>
      <c r="AO146" s="50">
        <f>AO148+AO149</f>
        <v>0</v>
      </c>
      <c r="AP146" s="54">
        <f t="shared" si="334"/>
        <v>0</v>
      </c>
      <c r="AQ146" s="50">
        <f>AQ148+AQ149</f>
        <v>0</v>
      </c>
      <c r="AR146" s="52">
        <f t="shared" si="335"/>
        <v>0</v>
      </c>
      <c r="AS146" s="50">
        <f>AS148+AS149</f>
        <v>0</v>
      </c>
      <c r="AT146" s="52">
        <f t="shared" si="336"/>
        <v>0</v>
      </c>
      <c r="AU146" s="50">
        <f>AU148+AU149</f>
        <v>0</v>
      </c>
      <c r="AV146" s="52">
        <f t="shared" si="337"/>
        <v>0</v>
      </c>
      <c r="AW146" s="51">
        <f>AW148+AW149</f>
        <v>0</v>
      </c>
      <c r="AX146" s="54">
        <f t="shared" si="338"/>
        <v>0</v>
      </c>
      <c r="AY146" s="24"/>
      <c r="BA146" s="5"/>
    </row>
    <row r="147" spans="1:54" x14ac:dyDescent="0.35">
      <c r="A147" s="33"/>
      <c r="B147" s="87" t="s">
        <v>5</v>
      </c>
      <c r="C147" s="89"/>
      <c r="D147" s="50"/>
      <c r="E147" s="50"/>
      <c r="F147" s="50"/>
      <c r="G147" s="50"/>
      <c r="H147" s="53"/>
      <c r="I147" s="50"/>
      <c r="J147" s="53"/>
      <c r="K147" s="50"/>
      <c r="L147" s="50"/>
      <c r="M147" s="50"/>
      <c r="N147" s="50"/>
      <c r="O147" s="50"/>
      <c r="P147" s="50"/>
      <c r="Q147" s="50"/>
      <c r="R147" s="50"/>
      <c r="S147" s="51"/>
      <c r="T147" s="53"/>
      <c r="U147" s="50"/>
      <c r="V147" s="50"/>
      <c r="W147" s="50"/>
      <c r="X147" s="50"/>
      <c r="Y147" s="53"/>
      <c r="Z147" s="50"/>
      <c r="AA147" s="53"/>
      <c r="AB147" s="50"/>
      <c r="AC147" s="50"/>
      <c r="AD147" s="50"/>
      <c r="AE147" s="50"/>
      <c r="AF147" s="50"/>
      <c r="AG147" s="50"/>
      <c r="AH147" s="51"/>
      <c r="AI147" s="53"/>
      <c r="AJ147" s="50"/>
      <c r="AK147" s="50"/>
      <c r="AL147" s="52"/>
      <c r="AM147" s="50"/>
      <c r="AN147" s="54"/>
      <c r="AO147" s="50"/>
      <c r="AP147" s="54"/>
      <c r="AQ147" s="50"/>
      <c r="AR147" s="52"/>
      <c r="AS147" s="50"/>
      <c r="AT147" s="52"/>
      <c r="AU147" s="50"/>
      <c r="AV147" s="52"/>
      <c r="AW147" s="51"/>
      <c r="AX147" s="54"/>
      <c r="AY147" s="24"/>
      <c r="BA147" s="5"/>
    </row>
    <row r="148" spans="1:54" s="3" customFormat="1" hidden="1" x14ac:dyDescent="0.35">
      <c r="A148" s="1"/>
      <c r="B148" s="30" t="s">
        <v>6</v>
      </c>
      <c r="C148" s="6"/>
      <c r="D148" s="50">
        <v>2457.5</v>
      </c>
      <c r="E148" s="50"/>
      <c r="F148" s="50">
        <f t="shared" si="186"/>
        <v>2457.5</v>
      </c>
      <c r="G148" s="50"/>
      <c r="H148" s="50">
        <f t="shared" ref="H148:H150" si="340">F148+G148</f>
        <v>2457.5</v>
      </c>
      <c r="I148" s="50"/>
      <c r="J148" s="50">
        <f>H148+I148</f>
        <v>2457.5</v>
      </c>
      <c r="K148" s="50"/>
      <c r="L148" s="50">
        <f>J148+K148</f>
        <v>2457.5</v>
      </c>
      <c r="M148" s="50"/>
      <c r="N148" s="50">
        <f>L148+M148</f>
        <v>2457.5</v>
      </c>
      <c r="O148" s="50"/>
      <c r="P148" s="50">
        <f>N148+O148</f>
        <v>2457.5</v>
      </c>
      <c r="Q148" s="50"/>
      <c r="R148" s="50">
        <f>P148+Q148</f>
        <v>2457.5</v>
      </c>
      <c r="S148" s="51"/>
      <c r="T148" s="50">
        <f>R148+S148</f>
        <v>2457.5</v>
      </c>
      <c r="U148" s="50">
        <v>5734.1</v>
      </c>
      <c r="V148" s="50"/>
      <c r="W148" s="50">
        <f t="shared" si="188"/>
        <v>5734.1</v>
      </c>
      <c r="X148" s="50"/>
      <c r="Y148" s="50">
        <f>W148+X148</f>
        <v>5734.1</v>
      </c>
      <c r="Z148" s="50"/>
      <c r="AA148" s="50">
        <f t="shared" ref="AA148:AA150" si="341">Y148+Z148</f>
        <v>5734.1</v>
      </c>
      <c r="AB148" s="50"/>
      <c r="AC148" s="50">
        <f t="shared" ref="AC148:AC150" si="342">AA148+AB148</f>
        <v>5734.1</v>
      </c>
      <c r="AD148" s="50"/>
      <c r="AE148" s="50">
        <f t="shared" ref="AE148:AE150" si="343">AC148+AD148</f>
        <v>5734.1</v>
      </c>
      <c r="AF148" s="50"/>
      <c r="AG148" s="50">
        <f t="shared" ref="AG148:AG150" si="344">AE148+AF148</f>
        <v>5734.1</v>
      </c>
      <c r="AH148" s="51"/>
      <c r="AI148" s="50">
        <f t="shared" ref="AI148:AI150" si="345">AG148+AH148</f>
        <v>5734.1</v>
      </c>
      <c r="AJ148" s="52">
        <v>0</v>
      </c>
      <c r="AK148" s="50"/>
      <c r="AL148" s="52">
        <f t="shared" si="194"/>
        <v>0</v>
      </c>
      <c r="AM148" s="50"/>
      <c r="AN148" s="52">
        <f>AL148+AM148</f>
        <v>0</v>
      </c>
      <c r="AO148" s="50"/>
      <c r="AP148" s="52">
        <f t="shared" ref="AP148:AP150" si="346">AN148+AO148</f>
        <v>0</v>
      </c>
      <c r="AQ148" s="50"/>
      <c r="AR148" s="52">
        <f t="shared" ref="AR148:AR150" si="347">AP148+AQ148</f>
        <v>0</v>
      </c>
      <c r="AS148" s="50"/>
      <c r="AT148" s="52">
        <f t="shared" ref="AT148:AT150" si="348">AR148+AS148</f>
        <v>0</v>
      </c>
      <c r="AU148" s="50"/>
      <c r="AV148" s="52">
        <f t="shared" ref="AV148:AV150" si="349">AT148+AU148</f>
        <v>0</v>
      </c>
      <c r="AW148" s="51"/>
      <c r="AX148" s="52">
        <f t="shared" ref="AX148:AX150" si="350">AV148+AW148</f>
        <v>0</v>
      </c>
      <c r="AY148" s="24" t="s">
        <v>84</v>
      </c>
      <c r="AZ148" s="18" t="s">
        <v>28</v>
      </c>
      <c r="BA148" s="5"/>
    </row>
    <row r="149" spans="1:54" x14ac:dyDescent="0.35">
      <c r="A149" s="33"/>
      <c r="B149" s="87" t="s">
        <v>16</v>
      </c>
      <c r="C149" s="87"/>
      <c r="D149" s="50">
        <v>7372.4</v>
      </c>
      <c r="E149" s="50"/>
      <c r="F149" s="50">
        <f t="shared" si="186"/>
        <v>7372.4</v>
      </c>
      <c r="G149" s="50"/>
      <c r="H149" s="53">
        <f t="shared" si="340"/>
        <v>7372.4</v>
      </c>
      <c r="I149" s="50"/>
      <c r="J149" s="53">
        <f>H149+I149</f>
        <v>7372.4</v>
      </c>
      <c r="K149" s="50"/>
      <c r="L149" s="50">
        <f>J149+K149</f>
        <v>7372.4</v>
      </c>
      <c r="M149" s="50"/>
      <c r="N149" s="50">
        <f>L149+M149</f>
        <v>7372.4</v>
      </c>
      <c r="O149" s="50"/>
      <c r="P149" s="50">
        <f>N149+O149</f>
        <v>7372.4</v>
      </c>
      <c r="Q149" s="50"/>
      <c r="R149" s="50">
        <f>P149+Q149</f>
        <v>7372.4</v>
      </c>
      <c r="S149" s="51"/>
      <c r="T149" s="53">
        <f>R149+S149</f>
        <v>7372.4</v>
      </c>
      <c r="U149" s="50">
        <v>17202.3</v>
      </c>
      <c r="V149" s="50"/>
      <c r="W149" s="50">
        <f t="shared" si="188"/>
        <v>17202.3</v>
      </c>
      <c r="X149" s="50"/>
      <c r="Y149" s="53">
        <f>W149+X149</f>
        <v>17202.3</v>
      </c>
      <c r="Z149" s="50"/>
      <c r="AA149" s="53">
        <f t="shared" si="341"/>
        <v>17202.3</v>
      </c>
      <c r="AB149" s="50"/>
      <c r="AC149" s="50">
        <f t="shared" si="342"/>
        <v>17202.3</v>
      </c>
      <c r="AD149" s="50"/>
      <c r="AE149" s="50">
        <f t="shared" si="343"/>
        <v>17202.3</v>
      </c>
      <c r="AF149" s="50"/>
      <c r="AG149" s="50">
        <f t="shared" si="344"/>
        <v>17202.3</v>
      </c>
      <c r="AH149" s="51"/>
      <c r="AI149" s="53">
        <f t="shared" si="345"/>
        <v>17202.3</v>
      </c>
      <c r="AJ149" s="52">
        <v>0</v>
      </c>
      <c r="AK149" s="50"/>
      <c r="AL149" s="52">
        <f t="shared" si="194"/>
        <v>0</v>
      </c>
      <c r="AM149" s="50"/>
      <c r="AN149" s="54">
        <f>AL149+AM149</f>
        <v>0</v>
      </c>
      <c r="AO149" s="50"/>
      <c r="AP149" s="54">
        <f t="shared" si="346"/>
        <v>0</v>
      </c>
      <c r="AQ149" s="50"/>
      <c r="AR149" s="52">
        <f t="shared" si="347"/>
        <v>0</v>
      </c>
      <c r="AS149" s="50"/>
      <c r="AT149" s="52">
        <f t="shared" si="348"/>
        <v>0</v>
      </c>
      <c r="AU149" s="50"/>
      <c r="AV149" s="52">
        <f t="shared" si="349"/>
        <v>0</v>
      </c>
      <c r="AW149" s="51"/>
      <c r="AX149" s="54">
        <f t="shared" si="350"/>
        <v>0</v>
      </c>
      <c r="AY149" s="24" t="s">
        <v>179</v>
      </c>
      <c r="BA149" s="5"/>
    </row>
    <row r="150" spans="1:54" s="3" customFormat="1" ht="54" hidden="1" x14ac:dyDescent="0.35">
      <c r="A150" s="1" t="s">
        <v>197</v>
      </c>
      <c r="B150" s="59" t="s">
        <v>71</v>
      </c>
      <c r="C150" s="59" t="s">
        <v>58</v>
      </c>
      <c r="D150" s="50">
        <f>D152+D153</f>
        <v>9829.9</v>
      </c>
      <c r="E150" s="50">
        <f>E152+E153</f>
        <v>0</v>
      </c>
      <c r="F150" s="50">
        <f t="shared" si="186"/>
        <v>9829.9</v>
      </c>
      <c r="G150" s="50">
        <f>G152+G153</f>
        <v>0</v>
      </c>
      <c r="H150" s="53">
        <f t="shared" si="340"/>
        <v>9829.9</v>
      </c>
      <c r="I150" s="50">
        <f>I152+I153</f>
        <v>0</v>
      </c>
      <c r="J150" s="53">
        <f>H150+I150</f>
        <v>9829.9</v>
      </c>
      <c r="K150" s="50">
        <f>K152+K153</f>
        <v>0</v>
      </c>
      <c r="L150" s="50">
        <f>J150+K150</f>
        <v>9829.9</v>
      </c>
      <c r="M150" s="50">
        <f>M152+M153</f>
        <v>0</v>
      </c>
      <c r="N150" s="50">
        <f>L150+M150</f>
        <v>9829.9</v>
      </c>
      <c r="O150" s="50">
        <f>O152+O153</f>
        <v>-9829.9</v>
      </c>
      <c r="P150" s="50">
        <f>N150+O150</f>
        <v>0</v>
      </c>
      <c r="Q150" s="50">
        <f>Q152+Q153</f>
        <v>0</v>
      </c>
      <c r="R150" s="50">
        <f>P150+Q150</f>
        <v>0</v>
      </c>
      <c r="S150" s="51">
        <f>S152+S153</f>
        <v>0</v>
      </c>
      <c r="T150" s="50">
        <f>R150+S150</f>
        <v>0</v>
      </c>
      <c r="U150" s="50">
        <f t="shared" ref="U150:AJ150" si="351">U152+U153</f>
        <v>22936.400000000001</v>
      </c>
      <c r="V150" s="50">
        <f>V152+V153</f>
        <v>0</v>
      </c>
      <c r="W150" s="50">
        <f t="shared" si="188"/>
        <v>22936.400000000001</v>
      </c>
      <c r="X150" s="50">
        <f>X152+X153</f>
        <v>0</v>
      </c>
      <c r="Y150" s="53">
        <f>W150+X150</f>
        <v>22936.400000000001</v>
      </c>
      <c r="Z150" s="50">
        <f>Z152+Z153</f>
        <v>0</v>
      </c>
      <c r="AA150" s="53">
        <f t="shared" si="341"/>
        <v>22936.400000000001</v>
      </c>
      <c r="AB150" s="50">
        <f>AB152+AB153</f>
        <v>0</v>
      </c>
      <c r="AC150" s="50">
        <f t="shared" si="342"/>
        <v>22936.400000000001</v>
      </c>
      <c r="AD150" s="50">
        <f>AD152+AD153</f>
        <v>0</v>
      </c>
      <c r="AE150" s="50">
        <f t="shared" si="343"/>
        <v>22936.400000000001</v>
      </c>
      <c r="AF150" s="50">
        <f>AF152+AF153</f>
        <v>-22936.400000000001</v>
      </c>
      <c r="AG150" s="50">
        <f t="shared" si="344"/>
        <v>0</v>
      </c>
      <c r="AH150" s="51">
        <f>AH152+AH153</f>
        <v>0</v>
      </c>
      <c r="AI150" s="50">
        <f t="shared" si="345"/>
        <v>0</v>
      </c>
      <c r="AJ150" s="50">
        <f t="shared" si="351"/>
        <v>0</v>
      </c>
      <c r="AK150" s="50">
        <f>AK152+AK153</f>
        <v>0</v>
      </c>
      <c r="AL150" s="52">
        <f t="shared" si="194"/>
        <v>0</v>
      </c>
      <c r="AM150" s="50">
        <f>AM152+AM153</f>
        <v>0</v>
      </c>
      <c r="AN150" s="54">
        <f>AL150+AM150</f>
        <v>0</v>
      </c>
      <c r="AO150" s="50">
        <f>AO152+AO153</f>
        <v>0</v>
      </c>
      <c r="AP150" s="54">
        <f t="shared" si="346"/>
        <v>0</v>
      </c>
      <c r="AQ150" s="50">
        <f>AQ152+AQ153</f>
        <v>0</v>
      </c>
      <c r="AR150" s="52">
        <f t="shared" si="347"/>
        <v>0</v>
      </c>
      <c r="AS150" s="50">
        <f>AS152+AS153</f>
        <v>0</v>
      </c>
      <c r="AT150" s="52">
        <f t="shared" si="348"/>
        <v>0</v>
      </c>
      <c r="AU150" s="50">
        <f>AU152+AU153</f>
        <v>0</v>
      </c>
      <c r="AV150" s="52">
        <f t="shared" si="349"/>
        <v>0</v>
      </c>
      <c r="AW150" s="51">
        <f>AW152+AW153</f>
        <v>0</v>
      </c>
      <c r="AX150" s="52">
        <f t="shared" si="350"/>
        <v>0</v>
      </c>
      <c r="AY150" s="24"/>
      <c r="AZ150" s="18" t="s">
        <v>28</v>
      </c>
      <c r="BA150" s="5"/>
      <c r="BB150" s="32"/>
    </row>
    <row r="151" spans="1:54" s="3" customFormat="1" hidden="1" x14ac:dyDescent="0.35">
      <c r="A151" s="1"/>
      <c r="B151" s="59" t="s">
        <v>5</v>
      </c>
      <c r="C151" s="60"/>
      <c r="D151" s="50"/>
      <c r="E151" s="50"/>
      <c r="F151" s="50"/>
      <c r="G151" s="50"/>
      <c r="H151" s="53"/>
      <c r="I151" s="50"/>
      <c r="J151" s="53"/>
      <c r="K151" s="50"/>
      <c r="L151" s="50"/>
      <c r="M151" s="50"/>
      <c r="N151" s="50"/>
      <c r="O151" s="50"/>
      <c r="P151" s="50"/>
      <c r="Q151" s="50"/>
      <c r="R151" s="50"/>
      <c r="S151" s="51"/>
      <c r="T151" s="50"/>
      <c r="U151" s="50"/>
      <c r="V151" s="50"/>
      <c r="W151" s="50"/>
      <c r="X151" s="50"/>
      <c r="Y151" s="53"/>
      <c r="Z151" s="50"/>
      <c r="AA151" s="53"/>
      <c r="AB151" s="50"/>
      <c r="AC151" s="50"/>
      <c r="AD151" s="50"/>
      <c r="AE151" s="50"/>
      <c r="AF151" s="50"/>
      <c r="AG151" s="50"/>
      <c r="AH151" s="51"/>
      <c r="AI151" s="50"/>
      <c r="AJ151" s="50"/>
      <c r="AK151" s="50"/>
      <c r="AL151" s="52"/>
      <c r="AM151" s="50"/>
      <c r="AN151" s="54"/>
      <c r="AO151" s="50"/>
      <c r="AP151" s="54"/>
      <c r="AQ151" s="50"/>
      <c r="AR151" s="52"/>
      <c r="AS151" s="50"/>
      <c r="AT151" s="52"/>
      <c r="AU151" s="50"/>
      <c r="AV151" s="52"/>
      <c r="AW151" s="51"/>
      <c r="AX151" s="52"/>
      <c r="AY151" s="24"/>
      <c r="AZ151" s="18" t="s">
        <v>28</v>
      </c>
      <c r="BA151" s="5"/>
      <c r="BB151" s="32"/>
    </row>
    <row r="152" spans="1:54" s="3" customFormat="1" hidden="1" x14ac:dyDescent="0.35">
      <c r="A152" s="1"/>
      <c r="B152" s="30" t="s">
        <v>6</v>
      </c>
      <c r="C152" s="6"/>
      <c r="D152" s="50">
        <v>2457.5</v>
      </c>
      <c r="E152" s="50"/>
      <c r="F152" s="50">
        <f t="shared" si="186"/>
        <v>2457.5</v>
      </c>
      <c r="G152" s="50"/>
      <c r="H152" s="50">
        <f t="shared" ref="H152:H154" si="352">F152+G152</f>
        <v>2457.5</v>
      </c>
      <c r="I152" s="50"/>
      <c r="J152" s="50">
        <f>H152+I152</f>
        <v>2457.5</v>
      </c>
      <c r="K152" s="50"/>
      <c r="L152" s="50">
        <f>J152+K152</f>
        <v>2457.5</v>
      </c>
      <c r="M152" s="50"/>
      <c r="N152" s="50">
        <f>L152+M152</f>
        <v>2457.5</v>
      </c>
      <c r="O152" s="50">
        <v>-2457.5</v>
      </c>
      <c r="P152" s="50">
        <f>N152+O152</f>
        <v>0</v>
      </c>
      <c r="Q152" s="50"/>
      <c r="R152" s="50">
        <f>P152+Q152</f>
        <v>0</v>
      </c>
      <c r="S152" s="51"/>
      <c r="T152" s="50">
        <f>R152+S152</f>
        <v>0</v>
      </c>
      <c r="U152" s="50">
        <v>5734.1</v>
      </c>
      <c r="V152" s="50"/>
      <c r="W152" s="50">
        <f t="shared" si="188"/>
        <v>5734.1</v>
      </c>
      <c r="X152" s="50"/>
      <c r="Y152" s="50">
        <f>W152+X152</f>
        <v>5734.1</v>
      </c>
      <c r="Z152" s="50"/>
      <c r="AA152" s="50">
        <f t="shared" ref="AA152:AA154" si="353">Y152+Z152</f>
        <v>5734.1</v>
      </c>
      <c r="AB152" s="50"/>
      <c r="AC152" s="50">
        <f t="shared" ref="AC152:AC154" si="354">AA152+AB152</f>
        <v>5734.1</v>
      </c>
      <c r="AD152" s="50"/>
      <c r="AE152" s="50">
        <f t="shared" ref="AE152:AE154" si="355">AC152+AD152</f>
        <v>5734.1</v>
      </c>
      <c r="AF152" s="50">
        <v>-5734.1</v>
      </c>
      <c r="AG152" s="50">
        <f t="shared" ref="AG152:AG154" si="356">AE152+AF152</f>
        <v>0</v>
      </c>
      <c r="AH152" s="51"/>
      <c r="AI152" s="50">
        <f t="shared" ref="AI152:AI154" si="357">AG152+AH152</f>
        <v>0</v>
      </c>
      <c r="AJ152" s="52">
        <v>0</v>
      </c>
      <c r="AK152" s="50"/>
      <c r="AL152" s="52">
        <f t="shared" si="194"/>
        <v>0</v>
      </c>
      <c r="AM152" s="50"/>
      <c r="AN152" s="52">
        <f>AL152+AM152</f>
        <v>0</v>
      </c>
      <c r="AO152" s="50"/>
      <c r="AP152" s="52">
        <f t="shared" ref="AP152:AP154" si="358">AN152+AO152</f>
        <v>0</v>
      </c>
      <c r="AQ152" s="50"/>
      <c r="AR152" s="52">
        <f t="shared" ref="AR152:AR154" si="359">AP152+AQ152</f>
        <v>0</v>
      </c>
      <c r="AS152" s="50"/>
      <c r="AT152" s="52">
        <f t="shared" ref="AT152:AT154" si="360">AR152+AS152</f>
        <v>0</v>
      </c>
      <c r="AU152" s="50"/>
      <c r="AV152" s="52">
        <f t="shared" ref="AV152:AV154" si="361">AT152+AU152</f>
        <v>0</v>
      </c>
      <c r="AW152" s="51"/>
      <c r="AX152" s="52">
        <f t="shared" ref="AX152:AX154" si="362">AV152+AW152</f>
        <v>0</v>
      </c>
      <c r="AY152" s="24" t="s">
        <v>85</v>
      </c>
      <c r="AZ152" s="18" t="s">
        <v>28</v>
      </c>
      <c r="BA152" s="5"/>
    </row>
    <row r="153" spans="1:54" s="3" customFormat="1" hidden="1" x14ac:dyDescent="0.35">
      <c r="A153" s="1"/>
      <c r="B153" s="59" t="s">
        <v>16</v>
      </c>
      <c r="C153" s="59"/>
      <c r="D153" s="50">
        <v>7372.4</v>
      </c>
      <c r="E153" s="50"/>
      <c r="F153" s="50">
        <f t="shared" si="186"/>
        <v>7372.4</v>
      </c>
      <c r="G153" s="50"/>
      <c r="H153" s="53">
        <f t="shared" si="352"/>
        <v>7372.4</v>
      </c>
      <c r="I153" s="50"/>
      <c r="J153" s="53">
        <f>H153+I153</f>
        <v>7372.4</v>
      </c>
      <c r="K153" s="50"/>
      <c r="L153" s="50">
        <f>J153+K153</f>
        <v>7372.4</v>
      </c>
      <c r="M153" s="50"/>
      <c r="N153" s="50">
        <f>L153+M153</f>
        <v>7372.4</v>
      </c>
      <c r="O153" s="50">
        <v>-7372.4</v>
      </c>
      <c r="P153" s="50">
        <f>N153+O153</f>
        <v>0</v>
      </c>
      <c r="Q153" s="50"/>
      <c r="R153" s="50">
        <f>P153+Q153</f>
        <v>0</v>
      </c>
      <c r="S153" s="51"/>
      <c r="T153" s="50">
        <f>R153+S153</f>
        <v>0</v>
      </c>
      <c r="U153" s="50">
        <v>17202.3</v>
      </c>
      <c r="V153" s="50"/>
      <c r="W153" s="50">
        <f t="shared" si="188"/>
        <v>17202.3</v>
      </c>
      <c r="X153" s="50"/>
      <c r="Y153" s="53">
        <f>W153+X153</f>
        <v>17202.3</v>
      </c>
      <c r="Z153" s="50"/>
      <c r="AA153" s="53">
        <f t="shared" si="353"/>
        <v>17202.3</v>
      </c>
      <c r="AB153" s="50"/>
      <c r="AC153" s="50">
        <f t="shared" si="354"/>
        <v>17202.3</v>
      </c>
      <c r="AD153" s="50"/>
      <c r="AE153" s="50">
        <f t="shared" si="355"/>
        <v>17202.3</v>
      </c>
      <c r="AF153" s="50">
        <v>-17202.3</v>
      </c>
      <c r="AG153" s="50">
        <f t="shared" si="356"/>
        <v>0</v>
      </c>
      <c r="AH153" s="51"/>
      <c r="AI153" s="50">
        <f t="shared" si="357"/>
        <v>0</v>
      </c>
      <c r="AJ153" s="52">
        <v>0</v>
      </c>
      <c r="AK153" s="50"/>
      <c r="AL153" s="52">
        <f t="shared" si="194"/>
        <v>0</v>
      </c>
      <c r="AM153" s="50"/>
      <c r="AN153" s="54">
        <f>AL153+AM153</f>
        <v>0</v>
      </c>
      <c r="AO153" s="50"/>
      <c r="AP153" s="54">
        <f t="shared" si="358"/>
        <v>0</v>
      </c>
      <c r="AQ153" s="50"/>
      <c r="AR153" s="52">
        <f t="shared" si="359"/>
        <v>0</v>
      </c>
      <c r="AS153" s="50"/>
      <c r="AT153" s="52">
        <f t="shared" si="360"/>
        <v>0</v>
      </c>
      <c r="AU153" s="50"/>
      <c r="AV153" s="52">
        <f t="shared" si="361"/>
        <v>0</v>
      </c>
      <c r="AW153" s="51"/>
      <c r="AX153" s="52">
        <f t="shared" si="362"/>
        <v>0</v>
      </c>
      <c r="AY153" s="24" t="s">
        <v>179</v>
      </c>
      <c r="AZ153" s="18" t="s">
        <v>28</v>
      </c>
      <c r="BA153" s="5"/>
      <c r="BB153" s="32"/>
    </row>
    <row r="154" spans="1:54" s="3" customFormat="1" ht="54" hidden="1" x14ac:dyDescent="0.35">
      <c r="A154" s="1" t="s">
        <v>198</v>
      </c>
      <c r="B154" s="59" t="s">
        <v>72</v>
      </c>
      <c r="C154" s="59" t="s">
        <v>58</v>
      </c>
      <c r="D154" s="50">
        <f>D156+D157</f>
        <v>51000</v>
      </c>
      <c r="E154" s="50">
        <f>E156+E157</f>
        <v>0</v>
      </c>
      <c r="F154" s="50">
        <f t="shared" si="186"/>
        <v>51000</v>
      </c>
      <c r="G154" s="50">
        <f>G156+G157</f>
        <v>0</v>
      </c>
      <c r="H154" s="53">
        <f t="shared" si="352"/>
        <v>51000</v>
      </c>
      <c r="I154" s="50">
        <f>I156+I157</f>
        <v>0</v>
      </c>
      <c r="J154" s="53">
        <f>H154+I154</f>
        <v>51000</v>
      </c>
      <c r="K154" s="50">
        <f>K156+K157</f>
        <v>0</v>
      </c>
      <c r="L154" s="50">
        <f>J154+K154</f>
        <v>51000</v>
      </c>
      <c r="M154" s="50">
        <f>M156+M157</f>
        <v>0</v>
      </c>
      <c r="N154" s="50">
        <f>L154+M154</f>
        <v>51000</v>
      </c>
      <c r="O154" s="50">
        <f>O156+O157</f>
        <v>-51000</v>
      </c>
      <c r="P154" s="50">
        <f>N154+O154</f>
        <v>0</v>
      </c>
      <c r="Q154" s="50">
        <f>Q156+Q157</f>
        <v>0</v>
      </c>
      <c r="R154" s="50">
        <f>P154+Q154</f>
        <v>0</v>
      </c>
      <c r="S154" s="51">
        <f>S156+S157</f>
        <v>0</v>
      </c>
      <c r="T154" s="50">
        <f>R154+S154</f>
        <v>0</v>
      </c>
      <c r="U154" s="50">
        <f t="shared" ref="U154:AJ154" si="363">U156+U157</f>
        <v>119000</v>
      </c>
      <c r="V154" s="50">
        <f>V156+V157</f>
        <v>0</v>
      </c>
      <c r="W154" s="50">
        <f t="shared" si="188"/>
        <v>119000</v>
      </c>
      <c r="X154" s="50">
        <f>X156+X157</f>
        <v>0</v>
      </c>
      <c r="Y154" s="53">
        <f>W154+X154</f>
        <v>119000</v>
      </c>
      <c r="Z154" s="50">
        <f>Z156+Z157</f>
        <v>0</v>
      </c>
      <c r="AA154" s="53">
        <f t="shared" si="353"/>
        <v>119000</v>
      </c>
      <c r="AB154" s="50">
        <f>AB156+AB157</f>
        <v>0</v>
      </c>
      <c r="AC154" s="50">
        <f t="shared" si="354"/>
        <v>119000</v>
      </c>
      <c r="AD154" s="50">
        <f>AD156+AD157</f>
        <v>0</v>
      </c>
      <c r="AE154" s="50">
        <f t="shared" si="355"/>
        <v>119000</v>
      </c>
      <c r="AF154" s="50">
        <f>AF156+AF157</f>
        <v>-119000</v>
      </c>
      <c r="AG154" s="50">
        <f t="shared" si="356"/>
        <v>0</v>
      </c>
      <c r="AH154" s="51">
        <f>AH156+AH157</f>
        <v>0</v>
      </c>
      <c r="AI154" s="50">
        <f t="shared" si="357"/>
        <v>0</v>
      </c>
      <c r="AJ154" s="50">
        <f t="shared" si="363"/>
        <v>0</v>
      </c>
      <c r="AK154" s="50">
        <f>AK156+AK157</f>
        <v>0</v>
      </c>
      <c r="AL154" s="52">
        <f t="shared" si="194"/>
        <v>0</v>
      </c>
      <c r="AM154" s="50">
        <f>AM156+AM157</f>
        <v>0</v>
      </c>
      <c r="AN154" s="54">
        <f>AL154+AM154</f>
        <v>0</v>
      </c>
      <c r="AO154" s="50">
        <f>AO156+AO157</f>
        <v>0</v>
      </c>
      <c r="AP154" s="54">
        <f t="shared" si="358"/>
        <v>0</v>
      </c>
      <c r="AQ154" s="50">
        <f>AQ156+AQ157</f>
        <v>0</v>
      </c>
      <c r="AR154" s="52">
        <f t="shared" si="359"/>
        <v>0</v>
      </c>
      <c r="AS154" s="50">
        <f>AS156+AS157</f>
        <v>0</v>
      </c>
      <c r="AT154" s="52">
        <f t="shared" si="360"/>
        <v>0</v>
      </c>
      <c r="AU154" s="50">
        <f>AU156+AU157</f>
        <v>0</v>
      </c>
      <c r="AV154" s="52">
        <f t="shared" si="361"/>
        <v>0</v>
      </c>
      <c r="AW154" s="51">
        <f>AW156+AW157</f>
        <v>0</v>
      </c>
      <c r="AX154" s="52">
        <f t="shared" si="362"/>
        <v>0</v>
      </c>
      <c r="AY154" s="24"/>
      <c r="AZ154" s="18" t="s">
        <v>28</v>
      </c>
      <c r="BA154" s="5"/>
      <c r="BB154" s="32"/>
    </row>
    <row r="155" spans="1:54" s="3" customFormat="1" hidden="1" x14ac:dyDescent="0.35">
      <c r="A155" s="1"/>
      <c r="B155" s="59" t="s">
        <v>5</v>
      </c>
      <c r="C155" s="59"/>
      <c r="D155" s="50"/>
      <c r="E155" s="50"/>
      <c r="F155" s="50"/>
      <c r="G155" s="50"/>
      <c r="H155" s="53"/>
      <c r="I155" s="50"/>
      <c r="J155" s="53"/>
      <c r="K155" s="50"/>
      <c r="L155" s="50"/>
      <c r="M155" s="50"/>
      <c r="N155" s="50"/>
      <c r="O155" s="50"/>
      <c r="P155" s="50"/>
      <c r="Q155" s="50"/>
      <c r="R155" s="50"/>
      <c r="S155" s="51"/>
      <c r="T155" s="50"/>
      <c r="U155" s="50"/>
      <c r="V155" s="50"/>
      <c r="W155" s="50"/>
      <c r="X155" s="50"/>
      <c r="Y155" s="53"/>
      <c r="Z155" s="50"/>
      <c r="AA155" s="53"/>
      <c r="AB155" s="50"/>
      <c r="AC155" s="50"/>
      <c r="AD155" s="50"/>
      <c r="AE155" s="50"/>
      <c r="AF155" s="50"/>
      <c r="AG155" s="50"/>
      <c r="AH155" s="51"/>
      <c r="AI155" s="50"/>
      <c r="AJ155" s="50"/>
      <c r="AK155" s="50"/>
      <c r="AL155" s="52"/>
      <c r="AM155" s="50"/>
      <c r="AN155" s="54"/>
      <c r="AO155" s="50"/>
      <c r="AP155" s="54"/>
      <c r="AQ155" s="50"/>
      <c r="AR155" s="52"/>
      <c r="AS155" s="50"/>
      <c r="AT155" s="52"/>
      <c r="AU155" s="50"/>
      <c r="AV155" s="52"/>
      <c r="AW155" s="51"/>
      <c r="AX155" s="52"/>
      <c r="AY155" s="24"/>
      <c r="AZ155" s="18" t="s">
        <v>28</v>
      </c>
      <c r="BA155" s="5"/>
      <c r="BB155" s="32"/>
    </row>
    <row r="156" spans="1:54" s="3" customFormat="1" hidden="1" x14ac:dyDescent="0.35">
      <c r="A156" s="1"/>
      <c r="B156" s="30" t="s">
        <v>6</v>
      </c>
      <c r="C156" s="9"/>
      <c r="D156" s="50">
        <v>12750</v>
      </c>
      <c r="E156" s="50"/>
      <c r="F156" s="50">
        <f t="shared" si="186"/>
        <v>12750</v>
      </c>
      <c r="G156" s="50"/>
      <c r="H156" s="50">
        <f t="shared" ref="H156:H158" si="364">F156+G156</f>
        <v>12750</v>
      </c>
      <c r="I156" s="50"/>
      <c r="J156" s="50">
        <f>H156+I156</f>
        <v>12750</v>
      </c>
      <c r="K156" s="50"/>
      <c r="L156" s="50">
        <f>J156+K156</f>
        <v>12750</v>
      </c>
      <c r="M156" s="50"/>
      <c r="N156" s="50">
        <f>L156+M156</f>
        <v>12750</v>
      </c>
      <c r="O156" s="50">
        <v>-12750</v>
      </c>
      <c r="P156" s="50">
        <f>N156+O156</f>
        <v>0</v>
      </c>
      <c r="Q156" s="50"/>
      <c r="R156" s="50">
        <f>P156+Q156</f>
        <v>0</v>
      </c>
      <c r="S156" s="51"/>
      <c r="T156" s="50">
        <f>R156+S156</f>
        <v>0</v>
      </c>
      <c r="U156" s="50">
        <v>29750</v>
      </c>
      <c r="V156" s="50"/>
      <c r="W156" s="50">
        <f t="shared" si="188"/>
        <v>29750</v>
      </c>
      <c r="X156" s="50"/>
      <c r="Y156" s="50">
        <f>W156+X156</f>
        <v>29750</v>
      </c>
      <c r="Z156" s="50"/>
      <c r="AA156" s="50">
        <f t="shared" ref="AA156:AA158" si="365">Y156+Z156</f>
        <v>29750</v>
      </c>
      <c r="AB156" s="50"/>
      <c r="AC156" s="50">
        <f t="shared" ref="AC156:AC158" si="366">AA156+AB156</f>
        <v>29750</v>
      </c>
      <c r="AD156" s="50"/>
      <c r="AE156" s="50">
        <f t="shared" ref="AE156:AE158" si="367">AC156+AD156</f>
        <v>29750</v>
      </c>
      <c r="AF156" s="50">
        <v>-29750</v>
      </c>
      <c r="AG156" s="50">
        <f t="shared" ref="AG156:AG158" si="368">AE156+AF156</f>
        <v>0</v>
      </c>
      <c r="AH156" s="51"/>
      <c r="AI156" s="50">
        <f t="shared" ref="AI156:AI158" si="369">AG156+AH156</f>
        <v>0</v>
      </c>
      <c r="AJ156" s="50">
        <v>0</v>
      </c>
      <c r="AK156" s="50"/>
      <c r="AL156" s="52">
        <f t="shared" si="194"/>
        <v>0</v>
      </c>
      <c r="AM156" s="50"/>
      <c r="AN156" s="52">
        <f>AL156+AM156</f>
        <v>0</v>
      </c>
      <c r="AO156" s="50"/>
      <c r="AP156" s="52">
        <f t="shared" ref="AP156:AP158" si="370">AN156+AO156</f>
        <v>0</v>
      </c>
      <c r="AQ156" s="50"/>
      <c r="AR156" s="52">
        <f t="shared" ref="AR156:AR158" si="371">AP156+AQ156</f>
        <v>0</v>
      </c>
      <c r="AS156" s="50"/>
      <c r="AT156" s="52">
        <f t="shared" ref="AT156:AT158" si="372">AR156+AS156</f>
        <v>0</v>
      </c>
      <c r="AU156" s="50"/>
      <c r="AV156" s="52">
        <f t="shared" ref="AV156:AV158" si="373">AT156+AU156</f>
        <v>0</v>
      </c>
      <c r="AW156" s="51"/>
      <c r="AX156" s="52">
        <f t="shared" ref="AX156:AX158" si="374">AV156+AW156</f>
        <v>0</v>
      </c>
      <c r="AY156" s="24" t="s">
        <v>86</v>
      </c>
      <c r="AZ156" s="18" t="s">
        <v>28</v>
      </c>
      <c r="BA156" s="5"/>
    </row>
    <row r="157" spans="1:54" s="3" customFormat="1" hidden="1" x14ac:dyDescent="0.35">
      <c r="A157" s="1"/>
      <c r="B157" s="59" t="s">
        <v>16</v>
      </c>
      <c r="C157" s="59"/>
      <c r="D157" s="50">
        <v>38250</v>
      </c>
      <c r="E157" s="50"/>
      <c r="F157" s="50">
        <f t="shared" si="186"/>
        <v>38250</v>
      </c>
      <c r="G157" s="50"/>
      <c r="H157" s="53">
        <f t="shared" si="364"/>
        <v>38250</v>
      </c>
      <c r="I157" s="50"/>
      <c r="J157" s="53">
        <f>H157+I157</f>
        <v>38250</v>
      </c>
      <c r="K157" s="50"/>
      <c r="L157" s="50">
        <f>J157+K157</f>
        <v>38250</v>
      </c>
      <c r="M157" s="50"/>
      <c r="N157" s="50">
        <f>L157+M157</f>
        <v>38250</v>
      </c>
      <c r="O157" s="50">
        <v>-38250</v>
      </c>
      <c r="P157" s="50">
        <f>N157+O157</f>
        <v>0</v>
      </c>
      <c r="Q157" s="50"/>
      <c r="R157" s="50">
        <f>P157+Q157</f>
        <v>0</v>
      </c>
      <c r="S157" s="51"/>
      <c r="T157" s="50">
        <f>R157+S157</f>
        <v>0</v>
      </c>
      <c r="U157" s="50">
        <v>89250</v>
      </c>
      <c r="V157" s="50"/>
      <c r="W157" s="50">
        <f t="shared" si="188"/>
        <v>89250</v>
      </c>
      <c r="X157" s="50"/>
      <c r="Y157" s="53">
        <f>W157+X157</f>
        <v>89250</v>
      </c>
      <c r="Z157" s="50"/>
      <c r="AA157" s="53">
        <f t="shared" si="365"/>
        <v>89250</v>
      </c>
      <c r="AB157" s="50"/>
      <c r="AC157" s="50">
        <f t="shared" si="366"/>
        <v>89250</v>
      </c>
      <c r="AD157" s="50"/>
      <c r="AE157" s="50">
        <f t="shared" si="367"/>
        <v>89250</v>
      </c>
      <c r="AF157" s="50">
        <v>-89250</v>
      </c>
      <c r="AG157" s="50">
        <f t="shared" si="368"/>
        <v>0</v>
      </c>
      <c r="AH157" s="51"/>
      <c r="AI157" s="50">
        <f t="shared" si="369"/>
        <v>0</v>
      </c>
      <c r="AJ157" s="50">
        <v>0</v>
      </c>
      <c r="AK157" s="50"/>
      <c r="AL157" s="52">
        <f t="shared" si="194"/>
        <v>0</v>
      </c>
      <c r="AM157" s="50"/>
      <c r="AN157" s="54">
        <f>AL157+AM157</f>
        <v>0</v>
      </c>
      <c r="AO157" s="50"/>
      <c r="AP157" s="54">
        <f t="shared" si="370"/>
        <v>0</v>
      </c>
      <c r="AQ157" s="50"/>
      <c r="AR157" s="52">
        <f t="shared" si="371"/>
        <v>0</v>
      </c>
      <c r="AS157" s="50"/>
      <c r="AT157" s="52">
        <f t="shared" si="372"/>
        <v>0</v>
      </c>
      <c r="AU157" s="50"/>
      <c r="AV157" s="52">
        <f t="shared" si="373"/>
        <v>0</v>
      </c>
      <c r="AW157" s="51"/>
      <c r="AX157" s="52">
        <f t="shared" si="374"/>
        <v>0</v>
      </c>
      <c r="AY157" s="24" t="s">
        <v>179</v>
      </c>
      <c r="AZ157" s="18" t="s">
        <v>28</v>
      </c>
      <c r="BA157" s="5"/>
      <c r="BB157" s="32"/>
    </row>
    <row r="158" spans="1:54" s="3" customFormat="1" ht="54" hidden="1" x14ac:dyDescent="0.35">
      <c r="A158" s="1" t="s">
        <v>199</v>
      </c>
      <c r="B158" s="59" t="s">
        <v>73</v>
      </c>
      <c r="C158" s="60" t="s">
        <v>58</v>
      </c>
      <c r="D158" s="50">
        <f>D160+D161</f>
        <v>25500</v>
      </c>
      <c r="E158" s="50">
        <f>E160+E161</f>
        <v>0</v>
      </c>
      <c r="F158" s="50">
        <f t="shared" si="186"/>
        <v>25500</v>
      </c>
      <c r="G158" s="50">
        <f>G160+G161</f>
        <v>0</v>
      </c>
      <c r="H158" s="53">
        <f t="shared" si="364"/>
        <v>25500</v>
      </c>
      <c r="I158" s="50">
        <f>I160+I161</f>
        <v>0</v>
      </c>
      <c r="J158" s="53">
        <f>H158+I158</f>
        <v>25500</v>
      </c>
      <c r="K158" s="50">
        <f>K160+K161</f>
        <v>0</v>
      </c>
      <c r="L158" s="50">
        <f>J158+K158</f>
        <v>25500</v>
      </c>
      <c r="M158" s="50">
        <f>M160+M161</f>
        <v>0</v>
      </c>
      <c r="N158" s="50">
        <f>L158+M158</f>
        <v>25500</v>
      </c>
      <c r="O158" s="50">
        <f>O160+O161</f>
        <v>-25500</v>
      </c>
      <c r="P158" s="50">
        <f>N158+O158</f>
        <v>0</v>
      </c>
      <c r="Q158" s="50">
        <f>Q160+Q161</f>
        <v>0</v>
      </c>
      <c r="R158" s="50">
        <f>P158+Q158</f>
        <v>0</v>
      </c>
      <c r="S158" s="51">
        <f>S160+S161</f>
        <v>0</v>
      </c>
      <c r="T158" s="50">
        <f>R158+S158</f>
        <v>0</v>
      </c>
      <c r="U158" s="50">
        <f t="shared" ref="U158:AJ158" si="375">U160+U161</f>
        <v>59500</v>
      </c>
      <c r="V158" s="50">
        <f>V160+V161</f>
        <v>0</v>
      </c>
      <c r="W158" s="50">
        <f t="shared" si="188"/>
        <v>59500</v>
      </c>
      <c r="X158" s="50">
        <f>X160+X161</f>
        <v>0</v>
      </c>
      <c r="Y158" s="53">
        <f>W158+X158</f>
        <v>59500</v>
      </c>
      <c r="Z158" s="50">
        <f>Z160+Z161</f>
        <v>0</v>
      </c>
      <c r="AA158" s="53">
        <f t="shared" si="365"/>
        <v>59500</v>
      </c>
      <c r="AB158" s="50">
        <f>AB160+AB161</f>
        <v>0</v>
      </c>
      <c r="AC158" s="50">
        <f t="shared" si="366"/>
        <v>59500</v>
      </c>
      <c r="AD158" s="50">
        <f>AD160+AD161</f>
        <v>0</v>
      </c>
      <c r="AE158" s="50">
        <f t="shared" si="367"/>
        <v>59500</v>
      </c>
      <c r="AF158" s="50">
        <f>AF160+AF161</f>
        <v>-59500</v>
      </c>
      <c r="AG158" s="50">
        <f t="shared" si="368"/>
        <v>0</v>
      </c>
      <c r="AH158" s="51">
        <f>AH160+AH161</f>
        <v>0</v>
      </c>
      <c r="AI158" s="50">
        <f t="shared" si="369"/>
        <v>0</v>
      </c>
      <c r="AJ158" s="50">
        <f t="shared" si="375"/>
        <v>0</v>
      </c>
      <c r="AK158" s="50">
        <f>AK160+AK161</f>
        <v>0</v>
      </c>
      <c r="AL158" s="52">
        <f t="shared" si="194"/>
        <v>0</v>
      </c>
      <c r="AM158" s="50">
        <f>AM160+AM161</f>
        <v>0</v>
      </c>
      <c r="AN158" s="54">
        <f>AL158+AM158</f>
        <v>0</v>
      </c>
      <c r="AO158" s="50">
        <f>AO160+AO161</f>
        <v>0</v>
      </c>
      <c r="AP158" s="54">
        <f t="shared" si="370"/>
        <v>0</v>
      </c>
      <c r="AQ158" s="50">
        <f>AQ160+AQ161</f>
        <v>0</v>
      </c>
      <c r="AR158" s="52">
        <f t="shared" si="371"/>
        <v>0</v>
      </c>
      <c r="AS158" s="50">
        <f>AS160+AS161</f>
        <v>0</v>
      </c>
      <c r="AT158" s="52">
        <f t="shared" si="372"/>
        <v>0</v>
      </c>
      <c r="AU158" s="50">
        <f>AU160+AU161</f>
        <v>0</v>
      </c>
      <c r="AV158" s="52">
        <f t="shared" si="373"/>
        <v>0</v>
      </c>
      <c r="AW158" s="51">
        <f>AW160+AW161</f>
        <v>0</v>
      </c>
      <c r="AX158" s="52">
        <f t="shared" si="374"/>
        <v>0</v>
      </c>
      <c r="AY158" s="24"/>
      <c r="AZ158" s="18" t="s">
        <v>28</v>
      </c>
      <c r="BA158" s="5"/>
      <c r="BB158" s="32"/>
    </row>
    <row r="159" spans="1:54" s="3" customFormat="1" hidden="1" x14ac:dyDescent="0.35">
      <c r="A159" s="1"/>
      <c r="B159" s="59" t="s">
        <v>5</v>
      </c>
      <c r="C159" s="59"/>
      <c r="D159" s="50"/>
      <c r="E159" s="50"/>
      <c r="F159" s="50"/>
      <c r="G159" s="50"/>
      <c r="H159" s="53"/>
      <c r="I159" s="50"/>
      <c r="J159" s="53"/>
      <c r="K159" s="50"/>
      <c r="L159" s="50"/>
      <c r="M159" s="50"/>
      <c r="N159" s="50"/>
      <c r="O159" s="50"/>
      <c r="P159" s="50"/>
      <c r="Q159" s="50"/>
      <c r="R159" s="50"/>
      <c r="S159" s="51"/>
      <c r="T159" s="50"/>
      <c r="U159" s="50"/>
      <c r="V159" s="50"/>
      <c r="W159" s="50"/>
      <c r="X159" s="50"/>
      <c r="Y159" s="53"/>
      <c r="Z159" s="50"/>
      <c r="AA159" s="53"/>
      <c r="AB159" s="50"/>
      <c r="AC159" s="50"/>
      <c r="AD159" s="50"/>
      <c r="AE159" s="50"/>
      <c r="AF159" s="50"/>
      <c r="AG159" s="50"/>
      <c r="AH159" s="51"/>
      <c r="AI159" s="50"/>
      <c r="AJ159" s="50"/>
      <c r="AK159" s="50"/>
      <c r="AL159" s="52"/>
      <c r="AM159" s="50"/>
      <c r="AN159" s="54"/>
      <c r="AO159" s="50"/>
      <c r="AP159" s="54"/>
      <c r="AQ159" s="50"/>
      <c r="AR159" s="52"/>
      <c r="AS159" s="50"/>
      <c r="AT159" s="52"/>
      <c r="AU159" s="50"/>
      <c r="AV159" s="52"/>
      <c r="AW159" s="51"/>
      <c r="AX159" s="52"/>
      <c r="AY159" s="24"/>
      <c r="AZ159" s="18" t="s">
        <v>28</v>
      </c>
      <c r="BA159" s="5"/>
      <c r="BB159" s="32"/>
    </row>
    <row r="160" spans="1:54" s="3" customFormat="1" hidden="1" x14ac:dyDescent="0.35">
      <c r="A160" s="1"/>
      <c r="B160" s="30" t="s">
        <v>6</v>
      </c>
      <c r="C160" s="7"/>
      <c r="D160" s="50">
        <v>6375</v>
      </c>
      <c r="E160" s="50"/>
      <c r="F160" s="50">
        <f t="shared" si="186"/>
        <v>6375</v>
      </c>
      <c r="G160" s="50"/>
      <c r="H160" s="50">
        <f t="shared" ref="H160:H167" si="376">F160+G160</f>
        <v>6375</v>
      </c>
      <c r="I160" s="50"/>
      <c r="J160" s="50">
        <f>H160+I160</f>
        <v>6375</v>
      </c>
      <c r="K160" s="50"/>
      <c r="L160" s="50">
        <f>J160+K160</f>
        <v>6375</v>
      </c>
      <c r="M160" s="50"/>
      <c r="N160" s="50">
        <f>L160+M160</f>
        <v>6375</v>
      </c>
      <c r="O160" s="50">
        <v>-6375</v>
      </c>
      <c r="P160" s="50">
        <f t="shared" ref="P160:P167" si="377">N160+O160</f>
        <v>0</v>
      </c>
      <c r="Q160" s="50"/>
      <c r="R160" s="50">
        <f t="shared" ref="R160:R167" si="378">P160+Q160</f>
        <v>0</v>
      </c>
      <c r="S160" s="51"/>
      <c r="T160" s="50">
        <f t="shared" ref="T160:T167" si="379">R160+S160</f>
        <v>0</v>
      </c>
      <c r="U160" s="50">
        <v>14875</v>
      </c>
      <c r="V160" s="50"/>
      <c r="W160" s="50">
        <f t="shared" si="188"/>
        <v>14875</v>
      </c>
      <c r="X160" s="50"/>
      <c r="Y160" s="50">
        <f>W160+X160</f>
        <v>14875</v>
      </c>
      <c r="Z160" s="50"/>
      <c r="AA160" s="50">
        <f t="shared" ref="AA160:AA167" si="380">Y160+Z160</f>
        <v>14875</v>
      </c>
      <c r="AB160" s="50"/>
      <c r="AC160" s="50">
        <f t="shared" ref="AC160:AC167" si="381">AA160+AB160</f>
        <v>14875</v>
      </c>
      <c r="AD160" s="50"/>
      <c r="AE160" s="50">
        <f t="shared" ref="AE160:AE167" si="382">AC160+AD160</f>
        <v>14875</v>
      </c>
      <c r="AF160" s="50">
        <v>-14875</v>
      </c>
      <c r="AG160" s="50">
        <f t="shared" ref="AG160:AG167" si="383">AE160+AF160</f>
        <v>0</v>
      </c>
      <c r="AH160" s="51"/>
      <c r="AI160" s="50">
        <f t="shared" ref="AI160:AI167" si="384">AG160+AH160</f>
        <v>0</v>
      </c>
      <c r="AJ160" s="52">
        <v>0</v>
      </c>
      <c r="AK160" s="50"/>
      <c r="AL160" s="52">
        <f t="shared" si="194"/>
        <v>0</v>
      </c>
      <c r="AM160" s="50"/>
      <c r="AN160" s="52">
        <f>AL160+AM160</f>
        <v>0</v>
      </c>
      <c r="AO160" s="50"/>
      <c r="AP160" s="52">
        <f t="shared" ref="AP160:AP167" si="385">AN160+AO160</f>
        <v>0</v>
      </c>
      <c r="AQ160" s="50"/>
      <c r="AR160" s="52">
        <f t="shared" ref="AR160:AR167" si="386">AP160+AQ160</f>
        <v>0</v>
      </c>
      <c r="AS160" s="50"/>
      <c r="AT160" s="52">
        <f t="shared" ref="AT160:AT167" si="387">AR160+AS160</f>
        <v>0</v>
      </c>
      <c r="AU160" s="50"/>
      <c r="AV160" s="52">
        <f t="shared" ref="AV160:AV167" si="388">AT160+AU160</f>
        <v>0</v>
      </c>
      <c r="AW160" s="51"/>
      <c r="AX160" s="52">
        <f t="shared" ref="AX160:AX167" si="389">AV160+AW160</f>
        <v>0</v>
      </c>
      <c r="AY160" s="24" t="s">
        <v>87</v>
      </c>
      <c r="AZ160" s="18" t="s">
        <v>28</v>
      </c>
      <c r="BA160" s="5"/>
    </row>
    <row r="161" spans="1:54" s="3" customFormat="1" hidden="1" x14ac:dyDescent="0.35">
      <c r="A161" s="1"/>
      <c r="B161" s="59" t="s">
        <v>16</v>
      </c>
      <c r="C161" s="59"/>
      <c r="D161" s="50">
        <v>19125</v>
      </c>
      <c r="E161" s="50"/>
      <c r="F161" s="50">
        <f t="shared" si="186"/>
        <v>19125</v>
      </c>
      <c r="G161" s="50"/>
      <c r="H161" s="53">
        <f t="shared" si="376"/>
        <v>19125</v>
      </c>
      <c r="I161" s="50"/>
      <c r="J161" s="53">
        <f>H161+I161</f>
        <v>19125</v>
      </c>
      <c r="K161" s="50"/>
      <c r="L161" s="50">
        <f>J161+K161</f>
        <v>19125</v>
      </c>
      <c r="M161" s="50"/>
      <c r="N161" s="50">
        <f>L161+M161</f>
        <v>19125</v>
      </c>
      <c r="O161" s="50">
        <v>-19125</v>
      </c>
      <c r="P161" s="50">
        <f t="shared" si="377"/>
        <v>0</v>
      </c>
      <c r="Q161" s="50"/>
      <c r="R161" s="50">
        <f t="shared" si="378"/>
        <v>0</v>
      </c>
      <c r="S161" s="51"/>
      <c r="T161" s="50">
        <f t="shared" si="379"/>
        <v>0</v>
      </c>
      <c r="U161" s="50">
        <v>44625</v>
      </c>
      <c r="V161" s="50"/>
      <c r="W161" s="50">
        <f t="shared" si="188"/>
        <v>44625</v>
      </c>
      <c r="X161" s="50"/>
      <c r="Y161" s="53">
        <f>W161+X161</f>
        <v>44625</v>
      </c>
      <c r="Z161" s="50"/>
      <c r="AA161" s="53">
        <f t="shared" si="380"/>
        <v>44625</v>
      </c>
      <c r="AB161" s="50"/>
      <c r="AC161" s="50">
        <f t="shared" si="381"/>
        <v>44625</v>
      </c>
      <c r="AD161" s="50"/>
      <c r="AE161" s="50">
        <f t="shared" si="382"/>
        <v>44625</v>
      </c>
      <c r="AF161" s="50">
        <v>-44625</v>
      </c>
      <c r="AG161" s="50">
        <f t="shared" si="383"/>
        <v>0</v>
      </c>
      <c r="AH161" s="51"/>
      <c r="AI161" s="50">
        <f t="shared" si="384"/>
        <v>0</v>
      </c>
      <c r="AJ161" s="52">
        <v>0</v>
      </c>
      <c r="AK161" s="50"/>
      <c r="AL161" s="52">
        <f t="shared" si="194"/>
        <v>0</v>
      </c>
      <c r="AM161" s="50"/>
      <c r="AN161" s="54">
        <f>AL161+AM161</f>
        <v>0</v>
      </c>
      <c r="AO161" s="50"/>
      <c r="AP161" s="54">
        <f t="shared" si="385"/>
        <v>0</v>
      </c>
      <c r="AQ161" s="50"/>
      <c r="AR161" s="52">
        <f t="shared" si="386"/>
        <v>0</v>
      </c>
      <c r="AS161" s="50"/>
      <c r="AT161" s="52">
        <f t="shared" si="387"/>
        <v>0</v>
      </c>
      <c r="AU161" s="50"/>
      <c r="AV161" s="52">
        <f t="shared" si="388"/>
        <v>0</v>
      </c>
      <c r="AW161" s="51"/>
      <c r="AX161" s="52">
        <f t="shared" si="389"/>
        <v>0</v>
      </c>
      <c r="AY161" s="24" t="s">
        <v>179</v>
      </c>
      <c r="AZ161" s="18" t="s">
        <v>28</v>
      </c>
      <c r="BA161" s="5"/>
      <c r="BB161" s="32"/>
    </row>
    <row r="162" spans="1:54" ht="54" x14ac:dyDescent="0.35">
      <c r="A162" s="33" t="s">
        <v>195</v>
      </c>
      <c r="B162" s="87" t="s">
        <v>236</v>
      </c>
      <c r="C162" s="87" t="s">
        <v>58</v>
      </c>
      <c r="D162" s="50"/>
      <c r="E162" s="50"/>
      <c r="F162" s="50"/>
      <c r="G162" s="50">
        <v>473.24599999999998</v>
      </c>
      <c r="H162" s="53">
        <f t="shared" si="376"/>
        <v>473.24599999999998</v>
      </c>
      <c r="I162" s="50"/>
      <c r="J162" s="53">
        <f>H162+I162</f>
        <v>473.24599999999998</v>
      </c>
      <c r="K162" s="50"/>
      <c r="L162" s="50">
        <f>J162+K162</f>
        <v>473.24599999999998</v>
      </c>
      <c r="M162" s="50"/>
      <c r="N162" s="50">
        <f>L162+M162</f>
        <v>473.24599999999998</v>
      </c>
      <c r="O162" s="50"/>
      <c r="P162" s="50">
        <f t="shared" si="377"/>
        <v>473.24599999999998</v>
      </c>
      <c r="Q162" s="50"/>
      <c r="R162" s="50">
        <f t="shared" si="378"/>
        <v>473.24599999999998</v>
      </c>
      <c r="S162" s="51"/>
      <c r="T162" s="53">
        <f t="shared" si="379"/>
        <v>473.24599999999998</v>
      </c>
      <c r="U162" s="50"/>
      <c r="V162" s="50"/>
      <c r="W162" s="50"/>
      <c r="X162" s="50"/>
      <c r="Y162" s="53">
        <f>W162+X162</f>
        <v>0</v>
      </c>
      <c r="Z162" s="50"/>
      <c r="AA162" s="53">
        <f t="shared" si="380"/>
        <v>0</v>
      </c>
      <c r="AB162" s="50"/>
      <c r="AC162" s="50">
        <f t="shared" si="381"/>
        <v>0</v>
      </c>
      <c r="AD162" s="50"/>
      <c r="AE162" s="50">
        <f t="shared" si="382"/>
        <v>0</v>
      </c>
      <c r="AF162" s="50"/>
      <c r="AG162" s="50">
        <f t="shared" si="383"/>
        <v>0</v>
      </c>
      <c r="AH162" s="51"/>
      <c r="AI162" s="53">
        <f t="shared" si="384"/>
        <v>0</v>
      </c>
      <c r="AJ162" s="52"/>
      <c r="AK162" s="50"/>
      <c r="AL162" s="52"/>
      <c r="AM162" s="50"/>
      <c r="AN162" s="54">
        <f>AL162+AM162</f>
        <v>0</v>
      </c>
      <c r="AO162" s="50"/>
      <c r="AP162" s="54">
        <f t="shared" si="385"/>
        <v>0</v>
      </c>
      <c r="AQ162" s="50"/>
      <c r="AR162" s="52">
        <f t="shared" si="386"/>
        <v>0</v>
      </c>
      <c r="AS162" s="50"/>
      <c r="AT162" s="52">
        <f t="shared" si="387"/>
        <v>0</v>
      </c>
      <c r="AU162" s="50"/>
      <c r="AV162" s="52">
        <f t="shared" si="388"/>
        <v>0</v>
      </c>
      <c r="AW162" s="51"/>
      <c r="AX162" s="54">
        <f t="shared" si="389"/>
        <v>0</v>
      </c>
      <c r="AY162" s="24" t="s">
        <v>237</v>
      </c>
      <c r="BA162" s="5"/>
    </row>
    <row r="163" spans="1:54" ht="54" x14ac:dyDescent="0.35">
      <c r="A163" s="33" t="s">
        <v>196</v>
      </c>
      <c r="B163" s="87" t="s">
        <v>240</v>
      </c>
      <c r="C163" s="87" t="s">
        <v>58</v>
      </c>
      <c r="D163" s="50"/>
      <c r="E163" s="50"/>
      <c r="F163" s="50"/>
      <c r="G163" s="50">
        <v>17289.173999999999</v>
      </c>
      <c r="H163" s="53">
        <f t="shared" si="376"/>
        <v>17289.173999999999</v>
      </c>
      <c r="I163" s="50"/>
      <c r="J163" s="53">
        <f>H163+I163</f>
        <v>17289.173999999999</v>
      </c>
      <c r="K163" s="50"/>
      <c r="L163" s="50">
        <f>J163+K163</f>
        <v>17289.173999999999</v>
      </c>
      <c r="M163" s="50"/>
      <c r="N163" s="50">
        <f>L163+M163</f>
        <v>17289.173999999999</v>
      </c>
      <c r="O163" s="50">
        <v>4101.2809999999999</v>
      </c>
      <c r="P163" s="50">
        <f t="shared" si="377"/>
        <v>21390.454999999998</v>
      </c>
      <c r="Q163" s="50"/>
      <c r="R163" s="50">
        <f t="shared" si="378"/>
        <v>21390.454999999998</v>
      </c>
      <c r="S163" s="51"/>
      <c r="T163" s="53">
        <f t="shared" si="379"/>
        <v>21390.454999999998</v>
      </c>
      <c r="U163" s="50"/>
      <c r="V163" s="50"/>
      <c r="W163" s="50"/>
      <c r="X163" s="50"/>
      <c r="Y163" s="53">
        <f>W163+X163</f>
        <v>0</v>
      </c>
      <c r="Z163" s="50"/>
      <c r="AA163" s="53">
        <f t="shared" si="380"/>
        <v>0</v>
      </c>
      <c r="AB163" s="50"/>
      <c r="AC163" s="50">
        <f t="shared" si="381"/>
        <v>0</v>
      </c>
      <c r="AD163" s="50"/>
      <c r="AE163" s="50">
        <f t="shared" si="382"/>
        <v>0</v>
      </c>
      <c r="AF163" s="50"/>
      <c r="AG163" s="50">
        <f t="shared" si="383"/>
        <v>0</v>
      </c>
      <c r="AH163" s="51"/>
      <c r="AI163" s="53">
        <f t="shared" si="384"/>
        <v>0</v>
      </c>
      <c r="AJ163" s="52"/>
      <c r="AK163" s="50"/>
      <c r="AL163" s="52"/>
      <c r="AM163" s="50"/>
      <c r="AN163" s="54">
        <f>AL163+AM163</f>
        <v>0</v>
      </c>
      <c r="AO163" s="50"/>
      <c r="AP163" s="54">
        <f t="shared" si="385"/>
        <v>0</v>
      </c>
      <c r="AQ163" s="50"/>
      <c r="AR163" s="52">
        <f t="shared" si="386"/>
        <v>0</v>
      </c>
      <c r="AS163" s="50"/>
      <c r="AT163" s="52">
        <f t="shared" si="387"/>
        <v>0</v>
      </c>
      <c r="AU163" s="50"/>
      <c r="AV163" s="52">
        <f t="shared" si="388"/>
        <v>0</v>
      </c>
      <c r="AW163" s="51"/>
      <c r="AX163" s="54">
        <f t="shared" si="389"/>
        <v>0</v>
      </c>
      <c r="AY163" s="31">
        <v>2010142580</v>
      </c>
      <c r="BA163" s="5"/>
    </row>
    <row r="164" spans="1:54" s="3" customFormat="1" ht="54" hidden="1" x14ac:dyDescent="0.35">
      <c r="A164" s="73" t="s">
        <v>202</v>
      </c>
      <c r="B164" s="72" t="s">
        <v>255</v>
      </c>
      <c r="C164" s="72" t="s">
        <v>58</v>
      </c>
      <c r="D164" s="50"/>
      <c r="E164" s="50"/>
      <c r="F164" s="50"/>
      <c r="G164" s="50"/>
      <c r="H164" s="53"/>
      <c r="I164" s="50"/>
      <c r="J164" s="53"/>
      <c r="K164" s="50"/>
      <c r="L164" s="50"/>
      <c r="M164" s="50"/>
      <c r="N164" s="50"/>
      <c r="O164" s="50"/>
      <c r="P164" s="50">
        <f t="shared" si="377"/>
        <v>0</v>
      </c>
      <c r="Q164" s="50"/>
      <c r="R164" s="50">
        <f t="shared" si="378"/>
        <v>0</v>
      </c>
      <c r="S164" s="51"/>
      <c r="T164" s="50">
        <f t="shared" si="379"/>
        <v>0</v>
      </c>
      <c r="U164" s="50"/>
      <c r="V164" s="50"/>
      <c r="W164" s="50"/>
      <c r="X164" s="50"/>
      <c r="Y164" s="53"/>
      <c r="Z164" s="50"/>
      <c r="AA164" s="53"/>
      <c r="AB164" s="50"/>
      <c r="AC164" s="50"/>
      <c r="AD164" s="50"/>
      <c r="AE164" s="50"/>
      <c r="AF164" s="50"/>
      <c r="AG164" s="50">
        <f t="shared" si="383"/>
        <v>0</v>
      </c>
      <c r="AH164" s="51"/>
      <c r="AI164" s="50">
        <f t="shared" si="384"/>
        <v>0</v>
      </c>
      <c r="AJ164" s="52"/>
      <c r="AK164" s="50"/>
      <c r="AL164" s="52"/>
      <c r="AM164" s="50"/>
      <c r="AN164" s="54"/>
      <c r="AO164" s="50"/>
      <c r="AP164" s="54"/>
      <c r="AQ164" s="50"/>
      <c r="AR164" s="52"/>
      <c r="AS164" s="50"/>
      <c r="AT164" s="52"/>
      <c r="AU164" s="50"/>
      <c r="AV164" s="52">
        <f t="shared" si="388"/>
        <v>0</v>
      </c>
      <c r="AW164" s="51"/>
      <c r="AX164" s="52">
        <f t="shared" si="389"/>
        <v>0</v>
      </c>
      <c r="AY164" s="31" t="s">
        <v>256</v>
      </c>
      <c r="AZ164" s="18" t="s">
        <v>28</v>
      </c>
      <c r="BA164" s="5"/>
      <c r="BB164" s="32"/>
    </row>
    <row r="165" spans="1:54" s="3" customFormat="1" ht="54" hidden="1" x14ac:dyDescent="0.35">
      <c r="A165" s="73" t="s">
        <v>203</v>
      </c>
      <c r="B165" s="72" t="s">
        <v>257</v>
      </c>
      <c r="C165" s="72" t="s">
        <v>258</v>
      </c>
      <c r="D165" s="50"/>
      <c r="E165" s="50"/>
      <c r="F165" s="50"/>
      <c r="G165" s="50"/>
      <c r="H165" s="53"/>
      <c r="I165" s="50"/>
      <c r="J165" s="53"/>
      <c r="K165" s="50"/>
      <c r="L165" s="50"/>
      <c r="M165" s="50"/>
      <c r="N165" s="50"/>
      <c r="O165" s="50"/>
      <c r="P165" s="50">
        <f t="shared" si="377"/>
        <v>0</v>
      </c>
      <c r="Q165" s="50"/>
      <c r="R165" s="50">
        <f t="shared" si="378"/>
        <v>0</v>
      </c>
      <c r="S165" s="51"/>
      <c r="T165" s="50">
        <f t="shared" si="379"/>
        <v>0</v>
      </c>
      <c r="U165" s="50"/>
      <c r="V165" s="50"/>
      <c r="W165" s="50"/>
      <c r="X165" s="50"/>
      <c r="Y165" s="53"/>
      <c r="Z165" s="50"/>
      <c r="AA165" s="53"/>
      <c r="AB165" s="50"/>
      <c r="AC165" s="50"/>
      <c r="AD165" s="50"/>
      <c r="AE165" s="50"/>
      <c r="AF165" s="50"/>
      <c r="AG165" s="50">
        <f t="shared" si="383"/>
        <v>0</v>
      </c>
      <c r="AH165" s="51"/>
      <c r="AI165" s="50">
        <f t="shared" si="384"/>
        <v>0</v>
      </c>
      <c r="AJ165" s="52"/>
      <c r="AK165" s="50"/>
      <c r="AL165" s="52"/>
      <c r="AM165" s="50"/>
      <c r="AN165" s="54"/>
      <c r="AO165" s="50"/>
      <c r="AP165" s="54"/>
      <c r="AQ165" s="50"/>
      <c r="AR165" s="52"/>
      <c r="AS165" s="50"/>
      <c r="AT165" s="52"/>
      <c r="AU165" s="50"/>
      <c r="AV165" s="52">
        <f t="shared" si="388"/>
        <v>0</v>
      </c>
      <c r="AW165" s="51"/>
      <c r="AX165" s="52">
        <f t="shared" si="389"/>
        <v>0</v>
      </c>
      <c r="AY165" s="31" t="s">
        <v>259</v>
      </c>
      <c r="AZ165" s="18" t="s">
        <v>28</v>
      </c>
      <c r="BA165" s="5"/>
      <c r="BB165" s="32"/>
    </row>
    <row r="166" spans="1:54" ht="54" x14ac:dyDescent="0.35">
      <c r="A166" s="33" t="s">
        <v>197</v>
      </c>
      <c r="B166" s="87" t="s">
        <v>255</v>
      </c>
      <c r="C166" s="87" t="s">
        <v>58</v>
      </c>
      <c r="D166" s="50"/>
      <c r="E166" s="50"/>
      <c r="F166" s="50"/>
      <c r="G166" s="50"/>
      <c r="H166" s="53"/>
      <c r="I166" s="50"/>
      <c r="J166" s="53"/>
      <c r="K166" s="50"/>
      <c r="L166" s="50"/>
      <c r="M166" s="50"/>
      <c r="N166" s="50"/>
      <c r="O166" s="50"/>
      <c r="P166" s="50">
        <f t="shared" si="377"/>
        <v>0</v>
      </c>
      <c r="Q166" s="50"/>
      <c r="R166" s="50">
        <f t="shared" si="378"/>
        <v>0</v>
      </c>
      <c r="S166" s="51"/>
      <c r="T166" s="53">
        <f t="shared" si="379"/>
        <v>0</v>
      </c>
      <c r="U166" s="50"/>
      <c r="V166" s="50"/>
      <c r="W166" s="50"/>
      <c r="X166" s="50"/>
      <c r="Y166" s="53"/>
      <c r="Z166" s="50"/>
      <c r="AA166" s="53"/>
      <c r="AB166" s="50"/>
      <c r="AC166" s="50"/>
      <c r="AD166" s="50"/>
      <c r="AE166" s="50"/>
      <c r="AF166" s="50">
        <v>11301.947</v>
      </c>
      <c r="AG166" s="50">
        <f t="shared" si="383"/>
        <v>11301.947</v>
      </c>
      <c r="AH166" s="51"/>
      <c r="AI166" s="53">
        <f t="shared" si="384"/>
        <v>11301.947</v>
      </c>
      <c r="AJ166" s="52"/>
      <c r="AK166" s="50"/>
      <c r="AL166" s="52"/>
      <c r="AM166" s="50"/>
      <c r="AN166" s="54"/>
      <c r="AO166" s="50"/>
      <c r="AP166" s="54"/>
      <c r="AQ166" s="50"/>
      <c r="AR166" s="52"/>
      <c r="AS166" s="50"/>
      <c r="AT166" s="52"/>
      <c r="AU166" s="50"/>
      <c r="AV166" s="52">
        <f t="shared" si="388"/>
        <v>0</v>
      </c>
      <c r="AW166" s="51"/>
      <c r="AX166" s="54">
        <f t="shared" si="389"/>
        <v>0</v>
      </c>
      <c r="AY166" s="31" t="s">
        <v>256</v>
      </c>
      <c r="BA166" s="5"/>
    </row>
    <row r="167" spans="1:54" x14ac:dyDescent="0.35">
      <c r="A167" s="33"/>
      <c r="B167" s="87" t="s">
        <v>88</v>
      </c>
      <c r="C167" s="87"/>
      <c r="D167" s="47">
        <f>D171+D172</f>
        <v>142743.1</v>
      </c>
      <c r="E167" s="47">
        <f>E171+E172</f>
        <v>0</v>
      </c>
      <c r="F167" s="47">
        <f t="shared" ref="F167:F217" si="390">D167+E167</f>
        <v>142743.1</v>
      </c>
      <c r="G167" s="47">
        <f>G171+G172</f>
        <v>0</v>
      </c>
      <c r="H167" s="47">
        <f t="shared" si="376"/>
        <v>142743.1</v>
      </c>
      <c r="I167" s="47">
        <f>I171+I172</f>
        <v>0</v>
      </c>
      <c r="J167" s="47">
        <f>H167+I167</f>
        <v>142743.1</v>
      </c>
      <c r="K167" s="47">
        <f>K171+K172</f>
        <v>0</v>
      </c>
      <c r="L167" s="47">
        <f>J167+K167</f>
        <v>142743.1</v>
      </c>
      <c r="M167" s="47">
        <f>M171+M172</f>
        <v>0</v>
      </c>
      <c r="N167" s="47">
        <f>L167+M167</f>
        <v>142743.1</v>
      </c>
      <c r="O167" s="47">
        <f>O171+O172</f>
        <v>0</v>
      </c>
      <c r="P167" s="47">
        <f t="shared" si="377"/>
        <v>142743.1</v>
      </c>
      <c r="Q167" s="52">
        <f>Q171+Q172</f>
        <v>0</v>
      </c>
      <c r="R167" s="47">
        <f t="shared" si="378"/>
        <v>142743.1</v>
      </c>
      <c r="S167" s="47">
        <f>S171+S172</f>
        <v>0</v>
      </c>
      <c r="T167" s="54">
        <f t="shared" si="379"/>
        <v>142743.1</v>
      </c>
      <c r="U167" s="47">
        <f t="shared" ref="U167:AJ167" si="391">U171+U172</f>
        <v>71197.200000000012</v>
      </c>
      <c r="V167" s="47">
        <f>V171+V172</f>
        <v>0</v>
      </c>
      <c r="W167" s="47">
        <f t="shared" ref="W167:W217" si="392">U167+V167</f>
        <v>71197.200000000012</v>
      </c>
      <c r="X167" s="47">
        <f>X171+X172</f>
        <v>0</v>
      </c>
      <c r="Y167" s="47">
        <f>W167+X167</f>
        <v>71197.200000000012</v>
      </c>
      <c r="Z167" s="47">
        <f>Z171+Z172</f>
        <v>0</v>
      </c>
      <c r="AA167" s="47">
        <f t="shared" si="380"/>
        <v>71197.200000000012</v>
      </c>
      <c r="AB167" s="47">
        <f>AB171+AB172</f>
        <v>0</v>
      </c>
      <c r="AC167" s="47">
        <f t="shared" si="381"/>
        <v>71197.200000000012</v>
      </c>
      <c r="AD167" s="47">
        <f>AD171+AD172</f>
        <v>0</v>
      </c>
      <c r="AE167" s="47">
        <f t="shared" si="382"/>
        <v>71197.200000000012</v>
      </c>
      <c r="AF167" s="52">
        <f>AF171+AF172</f>
        <v>0</v>
      </c>
      <c r="AG167" s="47">
        <f t="shared" si="383"/>
        <v>71197.200000000012</v>
      </c>
      <c r="AH167" s="47">
        <f>AH171+AH172</f>
        <v>0</v>
      </c>
      <c r="AI167" s="54">
        <f t="shared" si="384"/>
        <v>71197.200000000012</v>
      </c>
      <c r="AJ167" s="47">
        <f t="shared" si="391"/>
        <v>18552.5</v>
      </c>
      <c r="AK167" s="47">
        <f>AK171+AK172</f>
        <v>0</v>
      </c>
      <c r="AL167" s="47">
        <f t="shared" ref="AL167:AL217" si="393">AJ167+AK167</f>
        <v>18552.5</v>
      </c>
      <c r="AM167" s="47">
        <f>AM171+AM172</f>
        <v>0</v>
      </c>
      <c r="AN167" s="47">
        <f>AL167+AM167</f>
        <v>18552.5</v>
      </c>
      <c r="AO167" s="47">
        <f>AO171+AO172</f>
        <v>0</v>
      </c>
      <c r="AP167" s="47">
        <f t="shared" si="385"/>
        <v>18552.5</v>
      </c>
      <c r="AQ167" s="47">
        <f>AQ171+AQ172</f>
        <v>0</v>
      </c>
      <c r="AR167" s="47">
        <f t="shared" si="386"/>
        <v>18552.5</v>
      </c>
      <c r="AS167" s="47">
        <f>AS171+AS172</f>
        <v>0</v>
      </c>
      <c r="AT167" s="47">
        <f t="shared" si="387"/>
        <v>18552.5</v>
      </c>
      <c r="AU167" s="52">
        <f>AU171+AU172</f>
        <v>0</v>
      </c>
      <c r="AV167" s="47">
        <f t="shared" si="388"/>
        <v>18552.5</v>
      </c>
      <c r="AW167" s="47">
        <f>AW171+AW172</f>
        <v>0</v>
      </c>
      <c r="AX167" s="54">
        <f t="shared" si="389"/>
        <v>18552.5</v>
      </c>
      <c r="AY167" s="26"/>
      <c r="AZ167" s="19"/>
      <c r="BA167" s="12"/>
      <c r="BB167" s="13"/>
    </row>
    <row r="168" spans="1:54" x14ac:dyDescent="0.35">
      <c r="A168" s="33"/>
      <c r="B168" s="87" t="s">
        <v>5</v>
      </c>
      <c r="C168" s="8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52"/>
      <c r="R168" s="47"/>
      <c r="S168" s="47"/>
      <c r="T168" s="54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52"/>
      <c r="AG168" s="47"/>
      <c r="AH168" s="47"/>
      <c r="AI168" s="54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52"/>
      <c r="AV168" s="47"/>
      <c r="AW168" s="47"/>
      <c r="AX168" s="54"/>
      <c r="AY168" s="26"/>
      <c r="AZ168" s="19"/>
      <c r="BA168" s="12"/>
      <c r="BB168" s="13"/>
    </row>
    <row r="169" spans="1:54" s="13" customFormat="1" hidden="1" x14ac:dyDescent="0.35">
      <c r="A169" s="10"/>
      <c r="B169" s="11" t="s">
        <v>6</v>
      </c>
      <c r="C169" s="38"/>
      <c r="D169" s="47">
        <f>D173</f>
        <v>37541.5</v>
      </c>
      <c r="E169" s="47">
        <f>E173</f>
        <v>0</v>
      </c>
      <c r="F169" s="47">
        <f t="shared" si="390"/>
        <v>37541.5</v>
      </c>
      <c r="G169" s="47">
        <f>G173</f>
        <v>0</v>
      </c>
      <c r="H169" s="47">
        <f t="shared" ref="H169:H171" si="394">F169+G169</f>
        <v>37541.5</v>
      </c>
      <c r="I169" s="47">
        <f>I173</f>
        <v>0</v>
      </c>
      <c r="J169" s="47">
        <f>H169+I169</f>
        <v>37541.5</v>
      </c>
      <c r="K169" s="47">
        <f>K173</f>
        <v>0</v>
      </c>
      <c r="L169" s="47">
        <f>J169+K169</f>
        <v>37541.5</v>
      </c>
      <c r="M169" s="47">
        <f>M173</f>
        <v>0</v>
      </c>
      <c r="N169" s="47">
        <f>L169+M169</f>
        <v>37541.5</v>
      </c>
      <c r="O169" s="47">
        <f>O173</f>
        <v>0</v>
      </c>
      <c r="P169" s="47">
        <f>N169+O169</f>
        <v>37541.5</v>
      </c>
      <c r="Q169" s="52">
        <f>Q173</f>
        <v>0</v>
      </c>
      <c r="R169" s="47">
        <f>P169+Q169</f>
        <v>37541.5</v>
      </c>
      <c r="S169" s="47">
        <f>S173</f>
        <v>0</v>
      </c>
      <c r="T169" s="47">
        <f>R169+S169</f>
        <v>37541.5</v>
      </c>
      <c r="U169" s="47">
        <f t="shared" ref="U169:AJ169" si="395">U173</f>
        <v>18724.900000000001</v>
      </c>
      <c r="V169" s="47">
        <f>V173</f>
        <v>0</v>
      </c>
      <c r="W169" s="47">
        <f t="shared" si="392"/>
        <v>18724.900000000001</v>
      </c>
      <c r="X169" s="47">
        <f>X173</f>
        <v>0</v>
      </c>
      <c r="Y169" s="47">
        <f>W169+X169</f>
        <v>18724.900000000001</v>
      </c>
      <c r="Z169" s="47">
        <f>Z173</f>
        <v>0</v>
      </c>
      <c r="AA169" s="47">
        <f t="shared" ref="AA169:AA171" si="396">Y169+Z169</f>
        <v>18724.900000000001</v>
      </c>
      <c r="AB169" s="47">
        <f>AB173</f>
        <v>0</v>
      </c>
      <c r="AC169" s="47">
        <f t="shared" ref="AC169:AC171" si="397">AA169+AB169</f>
        <v>18724.900000000001</v>
      </c>
      <c r="AD169" s="47">
        <f>AD173</f>
        <v>0</v>
      </c>
      <c r="AE169" s="47">
        <f t="shared" ref="AE169:AE171" si="398">AC169+AD169</f>
        <v>18724.900000000001</v>
      </c>
      <c r="AF169" s="52">
        <f>AF173</f>
        <v>0</v>
      </c>
      <c r="AG169" s="47">
        <f t="shared" ref="AG169:AG171" si="399">AE169+AF169</f>
        <v>18724.900000000001</v>
      </c>
      <c r="AH169" s="47">
        <f>AH173</f>
        <v>0</v>
      </c>
      <c r="AI169" s="47">
        <f t="shared" ref="AI169:AI171" si="400">AG169+AH169</f>
        <v>18724.900000000001</v>
      </c>
      <c r="AJ169" s="47">
        <f t="shared" si="395"/>
        <v>4879.3</v>
      </c>
      <c r="AK169" s="47">
        <f>AK173</f>
        <v>0</v>
      </c>
      <c r="AL169" s="47">
        <f t="shared" si="393"/>
        <v>4879.3</v>
      </c>
      <c r="AM169" s="47">
        <f>AM173</f>
        <v>0</v>
      </c>
      <c r="AN169" s="47">
        <f>AL169+AM169</f>
        <v>4879.3</v>
      </c>
      <c r="AO169" s="47">
        <f>AO173</f>
        <v>0</v>
      </c>
      <c r="AP169" s="47">
        <f t="shared" ref="AP169:AP171" si="401">AN169+AO169</f>
        <v>4879.3</v>
      </c>
      <c r="AQ169" s="47">
        <f>AQ173</f>
        <v>0</v>
      </c>
      <c r="AR169" s="47">
        <f t="shared" ref="AR169:AR171" si="402">AP169+AQ169</f>
        <v>4879.3</v>
      </c>
      <c r="AS169" s="47">
        <f>AS173</f>
        <v>0</v>
      </c>
      <c r="AT169" s="47">
        <f t="shared" ref="AT169:AT171" si="403">AR169+AS169</f>
        <v>4879.3</v>
      </c>
      <c r="AU169" s="52">
        <f>AU173</f>
        <v>0</v>
      </c>
      <c r="AV169" s="47">
        <f t="shared" ref="AV169:AV171" si="404">AT169+AU169</f>
        <v>4879.3</v>
      </c>
      <c r="AW169" s="47">
        <f>AW173</f>
        <v>0</v>
      </c>
      <c r="AX169" s="47">
        <f t="shared" ref="AX169:AX171" si="405">AV169+AW169</f>
        <v>4879.3</v>
      </c>
      <c r="AY169" s="26"/>
      <c r="AZ169" s="19" t="s">
        <v>28</v>
      </c>
      <c r="BA169" s="12"/>
    </row>
    <row r="170" spans="1:54" x14ac:dyDescent="0.35">
      <c r="A170" s="33"/>
      <c r="B170" s="87" t="s">
        <v>24</v>
      </c>
      <c r="C170" s="87"/>
      <c r="D170" s="47">
        <f>D174</f>
        <v>105201.60000000001</v>
      </c>
      <c r="E170" s="47">
        <f>E174</f>
        <v>0</v>
      </c>
      <c r="F170" s="47">
        <f t="shared" si="390"/>
        <v>105201.60000000001</v>
      </c>
      <c r="G170" s="47">
        <f>G174</f>
        <v>0</v>
      </c>
      <c r="H170" s="47">
        <f t="shared" si="394"/>
        <v>105201.60000000001</v>
      </c>
      <c r="I170" s="47">
        <f>I174</f>
        <v>0</v>
      </c>
      <c r="J170" s="47">
        <f>H170+I170</f>
        <v>105201.60000000001</v>
      </c>
      <c r="K170" s="47">
        <f>K174</f>
        <v>0</v>
      </c>
      <c r="L170" s="47">
        <f>J170+K170</f>
        <v>105201.60000000001</v>
      </c>
      <c r="M170" s="47">
        <f>M174</f>
        <v>0</v>
      </c>
      <c r="N170" s="47">
        <f>L170+M170</f>
        <v>105201.60000000001</v>
      </c>
      <c r="O170" s="47">
        <f>O174</f>
        <v>0</v>
      </c>
      <c r="P170" s="47">
        <f>N170+O170</f>
        <v>105201.60000000001</v>
      </c>
      <c r="Q170" s="52">
        <f>Q174</f>
        <v>0</v>
      </c>
      <c r="R170" s="47">
        <f>P170+Q170</f>
        <v>105201.60000000001</v>
      </c>
      <c r="S170" s="47">
        <f>S174</f>
        <v>0</v>
      </c>
      <c r="T170" s="54">
        <f>R170+S170</f>
        <v>105201.60000000001</v>
      </c>
      <c r="U170" s="47">
        <f t="shared" ref="U170:AJ170" si="406">U174</f>
        <v>52472.3</v>
      </c>
      <c r="V170" s="47">
        <f>V174</f>
        <v>0</v>
      </c>
      <c r="W170" s="47">
        <f t="shared" si="392"/>
        <v>52472.3</v>
      </c>
      <c r="X170" s="47">
        <f>X174</f>
        <v>0</v>
      </c>
      <c r="Y170" s="47">
        <f>W170+X170</f>
        <v>52472.3</v>
      </c>
      <c r="Z170" s="47">
        <f>Z174</f>
        <v>0</v>
      </c>
      <c r="AA170" s="47">
        <f t="shared" si="396"/>
        <v>52472.3</v>
      </c>
      <c r="AB170" s="47">
        <f>AB174</f>
        <v>0</v>
      </c>
      <c r="AC170" s="47">
        <f t="shared" si="397"/>
        <v>52472.3</v>
      </c>
      <c r="AD170" s="47">
        <f>AD174</f>
        <v>0</v>
      </c>
      <c r="AE170" s="47">
        <f t="shared" si="398"/>
        <v>52472.3</v>
      </c>
      <c r="AF170" s="52">
        <f>AF174</f>
        <v>0</v>
      </c>
      <c r="AG170" s="47">
        <f t="shared" si="399"/>
        <v>52472.3</v>
      </c>
      <c r="AH170" s="47">
        <f>AH174</f>
        <v>0</v>
      </c>
      <c r="AI170" s="54">
        <f t="shared" si="400"/>
        <v>52472.3</v>
      </c>
      <c r="AJ170" s="47">
        <f t="shared" si="406"/>
        <v>13673.2</v>
      </c>
      <c r="AK170" s="47">
        <f>AK174</f>
        <v>0</v>
      </c>
      <c r="AL170" s="47">
        <f t="shared" si="393"/>
        <v>13673.2</v>
      </c>
      <c r="AM170" s="47">
        <f>AM174</f>
        <v>0</v>
      </c>
      <c r="AN170" s="47">
        <f>AL170+AM170</f>
        <v>13673.2</v>
      </c>
      <c r="AO170" s="47">
        <f>AO174</f>
        <v>0</v>
      </c>
      <c r="AP170" s="47">
        <f t="shared" si="401"/>
        <v>13673.2</v>
      </c>
      <c r="AQ170" s="47">
        <f>AQ174</f>
        <v>0</v>
      </c>
      <c r="AR170" s="47">
        <f t="shared" si="402"/>
        <v>13673.2</v>
      </c>
      <c r="AS170" s="47">
        <f>AS174</f>
        <v>0</v>
      </c>
      <c r="AT170" s="47">
        <f t="shared" si="403"/>
        <v>13673.2</v>
      </c>
      <c r="AU170" s="52">
        <f>AU174</f>
        <v>0</v>
      </c>
      <c r="AV170" s="47">
        <f t="shared" si="404"/>
        <v>13673.2</v>
      </c>
      <c r="AW170" s="47">
        <f>AW174</f>
        <v>0</v>
      </c>
      <c r="AX170" s="54">
        <f t="shared" si="405"/>
        <v>13673.2</v>
      </c>
      <c r="AY170" s="26"/>
      <c r="AZ170" s="19"/>
      <c r="BA170" s="12"/>
      <c r="BB170" s="13"/>
    </row>
    <row r="171" spans="1:54" ht="36" x14ac:dyDescent="0.35">
      <c r="A171" s="33" t="s">
        <v>198</v>
      </c>
      <c r="B171" s="87" t="s">
        <v>89</v>
      </c>
      <c r="C171" s="89" t="s">
        <v>90</v>
      </c>
      <c r="D171" s="52">
        <f>D173+D174</f>
        <v>142743.1</v>
      </c>
      <c r="E171" s="52">
        <f>E173+E174</f>
        <v>0</v>
      </c>
      <c r="F171" s="52">
        <f t="shared" si="390"/>
        <v>142743.1</v>
      </c>
      <c r="G171" s="52">
        <f>G173+G174</f>
        <v>0</v>
      </c>
      <c r="H171" s="54">
        <f t="shared" si="394"/>
        <v>142743.1</v>
      </c>
      <c r="I171" s="52">
        <f>I173+I174</f>
        <v>0</v>
      </c>
      <c r="J171" s="54">
        <f>H171+I171</f>
        <v>142743.1</v>
      </c>
      <c r="K171" s="52">
        <f>K173+K174</f>
        <v>0</v>
      </c>
      <c r="L171" s="52">
        <f>J171+K171</f>
        <v>142743.1</v>
      </c>
      <c r="M171" s="52">
        <f>M173+M174</f>
        <v>0</v>
      </c>
      <c r="N171" s="52">
        <f>L171+M171</f>
        <v>142743.1</v>
      </c>
      <c r="O171" s="52">
        <f>O173+O174</f>
        <v>0</v>
      </c>
      <c r="P171" s="52">
        <f>N171+O171</f>
        <v>142743.1</v>
      </c>
      <c r="Q171" s="52">
        <f>Q173+Q174</f>
        <v>0</v>
      </c>
      <c r="R171" s="52">
        <f>P171+Q171</f>
        <v>142743.1</v>
      </c>
      <c r="S171" s="55">
        <f>S173+S174</f>
        <v>0</v>
      </c>
      <c r="T171" s="54">
        <f>R171+S171</f>
        <v>142743.1</v>
      </c>
      <c r="U171" s="52">
        <f t="shared" ref="U171:AJ171" si="407">U173+U174</f>
        <v>71197.200000000012</v>
      </c>
      <c r="V171" s="52">
        <f>V173+V174</f>
        <v>0</v>
      </c>
      <c r="W171" s="52">
        <f t="shared" si="392"/>
        <v>71197.200000000012</v>
      </c>
      <c r="X171" s="52">
        <f>X173+X174</f>
        <v>0</v>
      </c>
      <c r="Y171" s="54">
        <f>W171+X171</f>
        <v>71197.200000000012</v>
      </c>
      <c r="Z171" s="52">
        <f>Z173+Z174</f>
        <v>0</v>
      </c>
      <c r="AA171" s="54">
        <f t="shared" si="396"/>
        <v>71197.200000000012</v>
      </c>
      <c r="AB171" s="52">
        <f>AB173+AB174</f>
        <v>0</v>
      </c>
      <c r="AC171" s="52">
        <f t="shared" si="397"/>
        <v>71197.200000000012</v>
      </c>
      <c r="AD171" s="52">
        <f>AD173+AD174</f>
        <v>0</v>
      </c>
      <c r="AE171" s="52">
        <f t="shared" si="398"/>
        <v>71197.200000000012</v>
      </c>
      <c r="AF171" s="52">
        <f>AF173+AF174</f>
        <v>0</v>
      </c>
      <c r="AG171" s="52">
        <f t="shared" si="399"/>
        <v>71197.200000000012</v>
      </c>
      <c r="AH171" s="55">
        <f>AH173+AH174</f>
        <v>0</v>
      </c>
      <c r="AI171" s="54">
        <f t="shared" si="400"/>
        <v>71197.200000000012</v>
      </c>
      <c r="AJ171" s="52">
        <f t="shared" si="407"/>
        <v>18552.5</v>
      </c>
      <c r="AK171" s="52">
        <f>AK173+AK174</f>
        <v>0</v>
      </c>
      <c r="AL171" s="52">
        <f t="shared" si="393"/>
        <v>18552.5</v>
      </c>
      <c r="AM171" s="52">
        <f>AM173+AM174</f>
        <v>0</v>
      </c>
      <c r="AN171" s="54">
        <f>AL171+AM171</f>
        <v>18552.5</v>
      </c>
      <c r="AO171" s="52">
        <f>AO173+AO174</f>
        <v>0</v>
      </c>
      <c r="AP171" s="54">
        <f t="shared" si="401"/>
        <v>18552.5</v>
      </c>
      <c r="AQ171" s="52">
        <f>AQ173+AQ174</f>
        <v>0</v>
      </c>
      <c r="AR171" s="52">
        <f t="shared" si="402"/>
        <v>18552.5</v>
      </c>
      <c r="AS171" s="52">
        <f>AS173+AS174</f>
        <v>0</v>
      </c>
      <c r="AT171" s="52">
        <f t="shared" si="403"/>
        <v>18552.5</v>
      </c>
      <c r="AU171" s="52">
        <f>AU173+AU174</f>
        <v>0</v>
      </c>
      <c r="AV171" s="52">
        <f t="shared" si="404"/>
        <v>18552.5</v>
      </c>
      <c r="AW171" s="55">
        <f>AW173+AW174</f>
        <v>0</v>
      </c>
      <c r="AX171" s="54">
        <f t="shared" si="405"/>
        <v>18552.5</v>
      </c>
      <c r="AY171" s="24"/>
      <c r="BA171" s="5"/>
    </row>
    <row r="172" spans="1:54" x14ac:dyDescent="0.35">
      <c r="A172" s="33"/>
      <c r="B172" s="87" t="s">
        <v>5</v>
      </c>
      <c r="C172" s="89"/>
      <c r="D172" s="52"/>
      <c r="E172" s="52"/>
      <c r="F172" s="52"/>
      <c r="G172" s="52"/>
      <c r="H172" s="54"/>
      <c r="I172" s="52"/>
      <c r="J172" s="54"/>
      <c r="K172" s="52"/>
      <c r="L172" s="52"/>
      <c r="M172" s="52"/>
      <c r="N172" s="52"/>
      <c r="O172" s="52"/>
      <c r="P172" s="52"/>
      <c r="Q172" s="52"/>
      <c r="R172" s="52"/>
      <c r="S172" s="55"/>
      <c r="T172" s="54"/>
      <c r="U172" s="52"/>
      <c r="V172" s="52"/>
      <c r="W172" s="52"/>
      <c r="X172" s="52"/>
      <c r="Y172" s="54"/>
      <c r="Z172" s="52"/>
      <c r="AA172" s="54"/>
      <c r="AB172" s="52"/>
      <c r="AC172" s="52"/>
      <c r="AD172" s="52"/>
      <c r="AE172" s="52"/>
      <c r="AF172" s="52"/>
      <c r="AG172" s="52"/>
      <c r="AH172" s="55"/>
      <c r="AI172" s="54"/>
      <c r="AJ172" s="52"/>
      <c r="AK172" s="52"/>
      <c r="AL172" s="52"/>
      <c r="AM172" s="52"/>
      <c r="AN172" s="54"/>
      <c r="AO172" s="52"/>
      <c r="AP172" s="54"/>
      <c r="AQ172" s="52"/>
      <c r="AR172" s="52"/>
      <c r="AS172" s="52"/>
      <c r="AT172" s="52"/>
      <c r="AU172" s="52"/>
      <c r="AV172" s="52"/>
      <c r="AW172" s="55"/>
      <c r="AX172" s="54"/>
      <c r="AY172" s="24"/>
      <c r="BA172" s="5"/>
    </row>
    <row r="173" spans="1:54" s="3" customFormat="1" hidden="1" x14ac:dyDescent="0.35">
      <c r="A173" s="1"/>
      <c r="B173" s="30" t="s">
        <v>6</v>
      </c>
      <c r="C173" s="4"/>
      <c r="D173" s="52">
        <v>37541.5</v>
      </c>
      <c r="E173" s="52"/>
      <c r="F173" s="52">
        <f t="shared" si="390"/>
        <v>37541.5</v>
      </c>
      <c r="G173" s="52"/>
      <c r="H173" s="52">
        <f t="shared" ref="H173:H177" si="408">F173+G173</f>
        <v>37541.5</v>
      </c>
      <c r="I173" s="52"/>
      <c r="J173" s="52">
        <f>H173+I173</f>
        <v>37541.5</v>
      </c>
      <c r="K173" s="52"/>
      <c r="L173" s="52">
        <f>J173+K173</f>
        <v>37541.5</v>
      </c>
      <c r="M173" s="52"/>
      <c r="N173" s="52">
        <f>L173+M173</f>
        <v>37541.5</v>
      </c>
      <c r="O173" s="52"/>
      <c r="P173" s="52">
        <f>N173+O173</f>
        <v>37541.5</v>
      </c>
      <c r="Q173" s="52"/>
      <c r="R173" s="52">
        <f>P173+Q173</f>
        <v>37541.5</v>
      </c>
      <c r="S173" s="55"/>
      <c r="T173" s="52">
        <f>R173+S173</f>
        <v>37541.5</v>
      </c>
      <c r="U173" s="52">
        <v>18724.900000000001</v>
      </c>
      <c r="V173" s="52"/>
      <c r="W173" s="52">
        <f t="shared" si="392"/>
        <v>18724.900000000001</v>
      </c>
      <c r="X173" s="52"/>
      <c r="Y173" s="52">
        <f>W173+X173</f>
        <v>18724.900000000001</v>
      </c>
      <c r="Z173" s="52"/>
      <c r="AA173" s="52">
        <f t="shared" ref="AA173:AA177" si="409">Y173+Z173</f>
        <v>18724.900000000001</v>
      </c>
      <c r="AB173" s="52"/>
      <c r="AC173" s="52">
        <f t="shared" ref="AC173:AC177" si="410">AA173+AB173</f>
        <v>18724.900000000001</v>
      </c>
      <c r="AD173" s="52"/>
      <c r="AE173" s="52">
        <f t="shared" ref="AE173:AE177" si="411">AC173+AD173</f>
        <v>18724.900000000001</v>
      </c>
      <c r="AF173" s="52"/>
      <c r="AG173" s="52">
        <f t="shared" ref="AG173:AG177" si="412">AE173+AF173</f>
        <v>18724.900000000001</v>
      </c>
      <c r="AH173" s="55"/>
      <c r="AI173" s="52">
        <f t="shared" ref="AI173:AI177" si="413">AG173+AH173</f>
        <v>18724.900000000001</v>
      </c>
      <c r="AJ173" s="52">
        <v>4879.3</v>
      </c>
      <c r="AK173" s="52"/>
      <c r="AL173" s="52">
        <f t="shared" si="393"/>
        <v>4879.3</v>
      </c>
      <c r="AM173" s="52"/>
      <c r="AN173" s="52">
        <f>AL173+AM173</f>
        <v>4879.3</v>
      </c>
      <c r="AO173" s="52"/>
      <c r="AP173" s="52">
        <f t="shared" ref="AP173:AP177" si="414">AN173+AO173</f>
        <v>4879.3</v>
      </c>
      <c r="AQ173" s="52"/>
      <c r="AR173" s="52">
        <f t="shared" ref="AR173:AR177" si="415">AP173+AQ173</f>
        <v>4879.3</v>
      </c>
      <c r="AS173" s="52"/>
      <c r="AT173" s="52">
        <f t="shared" ref="AT173:AT177" si="416">AR173+AS173</f>
        <v>4879.3</v>
      </c>
      <c r="AU173" s="52"/>
      <c r="AV173" s="52">
        <f t="shared" ref="AV173:AV177" si="417">AT173+AU173</f>
        <v>4879.3</v>
      </c>
      <c r="AW173" s="55"/>
      <c r="AX173" s="52">
        <f t="shared" ref="AX173:AX177" si="418">AV173+AW173</f>
        <v>4879.3</v>
      </c>
      <c r="AY173" s="24" t="s">
        <v>91</v>
      </c>
      <c r="AZ173" s="18" t="s">
        <v>28</v>
      </c>
      <c r="BA173" s="5"/>
    </row>
    <row r="174" spans="1:54" x14ac:dyDescent="0.35">
      <c r="A174" s="33"/>
      <c r="B174" s="87" t="s">
        <v>24</v>
      </c>
      <c r="C174" s="89"/>
      <c r="D174" s="52">
        <v>105201.60000000001</v>
      </c>
      <c r="E174" s="52"/>
      <c r="F174" s="52">
        <f t="shared" si="390"/>
        <v>105201.60000000001</v>
      </c>
      <c r="G174" s="52"/>
      <c r="H174" s="54">
        <f t="shared" si="408"/>
        <v>105201.60000000001</v>
      </c>
      <c r="I174" s="52"/>
      <c r="J174" s="54">
        <f>H174+I174</f>
        <v>105201.60000000001</v>
      </c>
      <c r="K174" s="52"/>
      <c r="L174" s="52">
        <f>J174+K174</f>
        <v>105201.60000000001</v>
      </c>
      <c r="M174" s="52"/>
      <c r="N174" s="52">
        <f>L174+M174</f>
        <v>105201.60000000001</v>
      </c>
      <c r="O174" s="52"/>
      <c r="P174" s="52">
        <f>N174+O174</f>
        <v>105201.60000000001</v>
      </c>
      <c r="Q174" s="52"/>
      <c r="R174" s="52">
        <f>P174+Q174</f>
        <v>105201.60000000001</v>
      </c>
      <c r="S174" s="55"/>
      <c r="T174" s="54">
        <f>R174+S174</f>
        <v>105201.60000000001</v>
      </c>
      <c r="U174" s="52">
        <v>52472.3</v>
      </c>
      <c r="V174" s="52"/>
      <c r="W174" s="52">
        <f t="shared" si="392"/>
        <v>52472.3</v>
      </c>
      <c r="X174" s="52"/>
      <c r="Y174" s="54">
        <f>W174+X174</f>
        <v>52472.3</v>
      </c>
      <c r="Z174" s="52"/>
      <c r="AA174" s="54">
        <f t="shared" si="409"/>
        <v>52472.3</v>
      </c>
      <c r="AB174" s="52"/>
      <c r="AC174" s="52">
        <f t="shared" si="410"/>
        <v>52472.3</v>
      </c>
      <c r="AD174" s="52"/>
      <c r="AE174" s="52">
        <f t="shared" si="411"/>
        <v>52472.3</v>
      </c>
      <c r="AF174" s="52"/>
      <c r="AG174" s="52">
        <f t="shared" si="412"/>
        <v>52472.3</v>
      </c>
      <c r="AH174" s="55"/>
      <c r="AI174" s="54">
        <f t="shared" si="413"/>
        <v>52472.3</v>
      </c>
      <c r="AJ174" s="52">
        <v>13673.2</v>
      </c>
      <c r="AK174" s="52"/>
      <c r="AL174" s="52">
        <f t="shared" si="393"/>
        <v>13673.2</v>
      </c>
      <c r="AM174" s="52"/>
      <c r="AN174" s="54">
        <f>AL174+AM174</f>
        <v>13673.2</v>
      </c>
      <c r="AO174" s="52"/>
      <c r="AP174" s="54">
        <f t="shared" si="414"/>
        <v>13673.2</v>
      </c>
      <c r="AQ174" s="52"/>
      <c r="AR174" s="52">
        <f t="shared" si="415"/>
        <v>13673.2</v>
      </c>
      <c r="AS174" s="52"/>
      <c r="AT174" s="52">
        <f t="shared" si="416"/>
        <v>13673.2</v>
      </c>
      <c r="AU174" s="52"/>
      <c r="AV174" s="52">
        <f t="shared" si="417"/>
        <v>13673.2</v>
      </c>
      <c r="AW174" s="55"/>
      <c r="AX174" s="54">
        <f t="shared" si="418"/>
        <v>13673.2</v>
      </c>
      <c r="AY174" s="24" t="s">
        <v>91</v>
      </c>
      <c r="BA174" s="5"/>
    </row>
    <row r="175" spans="1:54" x14ac:dyDescent="0.35">
      <c r="A175" s="33"/>
      <c r="B175" s="87" t="s">
        <v>223</v>
      </c>
      <c r="C175" s="89"/>
      <c r="D175" s="47"/>
      <c r="E175" s="47"/>
      <c r="F175" s="47"/>
      <c r="G175" s="47">
        <f>G176</f>
        <v>91891.491999999998</v>
      </c>
      <c r="H175" s="47">
        <f t="shared" si="408"/>
        <v>91891.491999999998</v>
      </c>
      <c r="I175" s="47">
        <f>I176</f>
        <v>-90.495000000000005</v>
      </c>
      <c r="J175" s="47">
        <f>H175+I175</f>
        <v>91800.997000000003</v>
      </c>
      <c r="K175" s="47">
        <f>K176</f>
        <v>0</v>
      </c>
      <c r="L175" s="47">
        <f>J175+K175</f>
        <v>91800.997000000003</v>
      </c>
      <c r="M175" s="47">
        <f>M176</f>
        <v>0</v>
      </c>
      <c r="N175" s="47">
        <f>L175+M175</f>
        <v>91800.997000000003</v>
      </c>
      <c r="O175" s="47">
        <f>O176</f>
        <v>0</v>
      </c>
      <c r="P175" s="47">
        <f>N175+O175</f>
        <v>91800.997000000003</v>
      </c>
      <c r="Q175" s="52">
        <f>Q176</f>
        <v>0</v>
      </c>
      <c r="R175" s="47">
        <f>P175+Q175</f>
        <v>91800.997000000003</v>
      </c>
      <c r="S175" s="47">
        <f>S176</f>
        <v>0</v>
      </c>
      <c r="T175" s="54">
        <f>R175+S175</f>
        <v>91800.997000000003</v>
      </c>
      <c r="U175" s="47"/>
      <c r="V175" s="47"/>
      <c r="W175" s="47"/>
      <c r="X175" s="47">
        <f>X176</f>
        <v>0</v>
      </c>
      <c r="Y175" s="47">
        <f>W175+X175</f>
        <v>0</v>
      </c>
      <c r="Z175" s="47">
        <f>Z176</f>
        <v>0</v>
      </c>
      <c r="AA175" s="47">
        <f t="shared" si="409"/>
        <v>0</v>
      </c>
      <c r="AB175" s="47">
        <f>AB176</f>
        <v>0</v>
      </c>
      <c r="AC175" s="47">
        <f t="shared" si="410"/>
        <v>0</v>
      </c>
      <c r="AD175" s="47">
        <f>AD176</f>
        <v>0</v>
      </c>
      <c r="AE175" s="47">
        <f t="shared" si="411"/>
        <v>0</v>
      </c>
      <c r="AF175" s="52">
        <f>AF176</f>
        <v>0</v>
      </c>
      <c r="AG175" s="47">
        <f t="shared" si="412"/>
        <v>0</v>
      </c>
      <c r="AH175" s="47">
        <f>AH176</f>
        <v>0</v>
      </c>
      <c r="AI175" s="54">
        <f t="shared" si="413"/>
        <v>0</v>
      </c>
      <c r="AJ175" s="47"/>
      <c r="AK175" s="47"/>
      <c r="AL175" s="47"/>
      <c r="AM175" s="47">
        <f>AM176</f>
        <v>0</v>
      </c>
      <c r="AN175" s="47">
        <f>AL175+AM175</f>
        <v>0</v>
      </c>
      <c r="AO175" s="47">
        <f>AO176</f>
        <v>0</v>
      </c>
      <c r="AP175" s="47">
        <f t="shared" si="414"/>
        <v>0</v>
      </c>
      <c r="AQ175" s="47">
        <f>AQ176</f>
        <v>0</v>
      </c>
      <c r="AR175" s="47">
        <f t="shared" si="415"/>
        <v>0</v>
      </c>
      <c r="AS175" s="47">
        <f>AS176</f>
        <v>0</v>
      </c>
      <c r="AT175" s="47">
        <f t="shared" si="416"/>
        <v>0</v>
      </c>
      <c r="AU175" s="52">
        <f>AU176</f>
        <v>0</v>
      </c>
      <c r="AV175" s="47">
        <f t="shared" si="417"/>
        <v>0</v>
      </c>
      <c r="AW175" s="47">
        <f>AW176</f>
        <v>0</v>
      </c>
      <c r="AX175" s="54">
        <f t="shared" si="418"/>
        <v>0</v>
      </c>
      <c r="AY175" s="26"/>
      <c r="AZ175" s="19"/>
      <c r="BA175" s="12"/>
      <c r="BB175" s="13"/>
    </row>
    <row r="176" spans="1:54" ht="54" x14ac:dyDescent="0.35">
      <c r="A176" s="33" t="s">
        <v>199</v>
      </c>
      <c r="B176" s="87" t="s">
        <v>242</v>
      </c>
      <c r="C176" s="89" t="s">
        <v>31</v>
      </c>
      <c r="D176" s="52"/>
      <c r="E176" s="52"/>
      <c r="F176" s="52"/>
      <c r="G176" s="52">
        <f>3164.312+88727.18</f>
        <v>91891.491999999998</v>
      </c>
      <c r="H176" s="54">
        <f t="shared" si="408"/>
        <v>91891.491999999998</v>
      </c>
      <c r="I176" s="52">
        <v>-90.495000000000005</v>
      </c>
      <c r="J176" s="54">
        <f>H176+I176</f>
        <v>91800.997000000003</v>
      </c>
      <c r="K176" s="52"/>
      <c r="L176" s="52">
        <f>J176+K176</f>
        <v>91800.997000000003</v>
      </c>
      <c r="M176" s="52"/>
      <c r="N176" s="52">
        <f>L176+M176</f>
        <v>91800.997000000003</v>
      </c>
      <c r="O176" s="52"/>
      <c r="P176" s="52">
        <f>N176+O176</f>
        <v>91800.997000000003</v>
      </c>
      <c r="Q176" s="52"/>
      <c r="R176" s="52">
        <f>P176+Q176</f>
        <v>91800.997000000003</v>
      </c>
      <c r="S176" s="55"/>
      <c r="T176" s="54">
        <f>R176+S176</f>
        <v>91800.997000000003</v>
      </c>
      <c r="U176" s="52"/>
      <c r="V176" s="52"/>
      <c r="W176" s="52"/>
      <c r="X176" s="52"/>
      <c r="Y176" s="54">
        <f>W176+X176</f>
        <v>0</v>
      </c>
      <c r="Z176" s="52"/>
      <c r="AA176" s="54">
        <f t="shared" si="409"/>
        <v>0</v>
      </c>
      <c r="AB176" s="52"/>
      <c r="AC176" s="52">
        <f t="shared" si="410"/>
        <v>0</v>
      </c>
      <c r="AD176" s="52"/>
      <c r="AE176" s="52">
        <f t="shared" si="411"/>
        <v>0</v>
      </c>
      <c r="AF176" s="52"/>
      <c r="AG176" s="52">
        <f t="shared" si="412"/>
        <v>0</v>
      </c>
      <c r="AH176" s="55"/>
      <c r="AI176" s="54">
        <f t="shared" si="413"/>
        <v>0</v>
      </c>
      <c r="AJ176" s="52"/>
      <c r="AK176" s="52"/>
      <c r="AL176" s="52"/>
      <c r="AM176" s="52"/>
      <c r="AN176" s="54">
        <f>AL176+AM176</f>
        <v>0</v>
      </c>
      <c r="AO176" s="52"/>
      <c r="AP176" s="54">
        <f t="shared" si="414"/>
        <v>0</v>
      </c>
      <c r="AQ176" s="52"/>
      <c r="AR176" s="52">
        <f t="shared" si="415"/>
        <v>0</v>
      </c>
      <c r="AS176" s="52"/>
      <c r="AT176" s="52">
        <f t="shared" si="416"/>
        <v>0</v>
      </c>
      <c r="AU176" s="52"/>
      <c r="AV176" s="52">
        <f t="shared" si="417"/>
        <v>0</v>
      </c>
      <c r="AW176" s="55"/>
      <c r="AX176" s="54">
        <f t="shared" si="418"/>
        <v>0</v>
      </c>
      <c r="AY176" s="31" t="s">
        <v>224</v>
      </c>
      <c r="BA176" s="5"/>
    </row>
    <row r="177" spans="1:54" x14ac:dyDescent="0.35">
      <c r="A177" s="33"/>
      <c r="B177" s="87" t="s">
        <v>7</v>
      </c>
      <c r="C177" s="87"/>
      <c r="D177" s="47">
        <f>D181+D182+D186+D187</f>
        <v>332580.8</v>
      </c>
      <c r="E177" s="47">
        <f>E181+E182+E186+E187</f>
        <v>0</v>
      </c>
      <c r="F177" s="47">
        <f t="shared" si="390"/>
        <v>332580.8</v>
      </c>
      <c r="G177" s="47">
        <f>G181+G182+G186+G187+G188</f>
        <v>106617.02500000001</v>
      </c>
      <c r="H177" s="47">
        <f t="shared" si="408"/>
        <v>439197.82500000001</v>
      </c>
      <c r="I177" s="47">
        <f>I181+I182+I186+I187+I188</f>
        <v>0</v>
      </c>
      <c r="J177" s="47">
        <f>H177+I177</f>
        <v>439197.82500000001</v>
      </c>
      <c r="K177" s="47">
        <f>K181+K182+K186+K187+K188</f>
        <v>0</v>
      </c>
      <c r="L177" s="47">
        <f>J177+K177</f>
        <v>439197.82500000001</v>
      </c>
      <c r="M177" s="47">
        <f>M181+M182+M186+M187+M188</f>
        <v>0</v>
      </c>
      <c r="N177" s="47">
        <f>L177+M177</f>
        <v>439197.82500000001</v>
      </c>
      <c r="O177" s="47">
        <f>O181+O182+O186+O187+O188</f>
        <v>0</v>
      </c>
      <c r="P177" s="47">
        <f>N177+O177</f>
        <v>439197.82500000001</v>
      </c>
      <c r="Q177" s="52">
        <f>Q181+Q182+Q186+Q187+Q188</f>
        <v>0</v>
      </c>
      <c r="R177" s="47">
        <f>P177+Q177</f>
        <v>439197.82500000001</v>
      </c>
      <c r="S177" s="47">
        <f>S181+S182+S186+S187+S188</f>
        <v>0</v>
      </c>
      <c r="T177" s="54">
        <f>R177+S177</f>
        <v>439197.82500000001</v>
      </c>
      <c r="U177" s="47">
        <f t="shared" ref="U177:AJ177" si="419">U181+U182+U186+U187</f>
        <v>133857.79999999999</v>
      </c>
      <c r="V177" s="47">
        <f>V181+V182+V186+V187</f>
        <v>0</v>
      </c>
      <c r="W177" s="47">
        <f t="shared" si="392"/>
        <v>133857.79999999999</v>
      </c>
      <c r="X177" s="47">
        <f>X181+X182+X186+X187+X188</f>
        <v>0</v>
      </c>
      <c r="Y177" s="47">
        <f>W177+X177</f>
        <v>133857.79999999999</v>
      </c>
      <c r="Z177" s="47">
        <f>Z181+Z182+Z186+Z187+Z188</f>
        <v>0</v>
      </c>
      <c r="AA177" s="47">
        <f t="shared" si="409"/>
        <v>133857.79999999999</v>
      </c>
      <c r="AB177" s="47">
        <f>AB181+AB182+AB186+AB187+AB188</f>
        <v>0</v>
      </c>
      <c r="AC177" s="47">
        <f t="shared" si="410"/>
        <v>133857.79999999999</v>
      </c>
      <c r="AD177" s="47">
        <f>AD181+AD182+AD186+AD187+AD188</f>
        <v>0</v>
      </c>
      <c r="AE177" s="47">
        <f t="shared" si="411"/>
        <v>133857.79999999999</v>
      </c>
      <c r="AF177" s="52">
        <f>AF181+AF182+AF186+AF187+AF188</f>
        <v>0</v>
      </c>
      <c r="AG177" s="47">
        <f t="shared" si="412"/>
        <v>133857.79999999999</v>
      </c>
      <c r="AH177" s="47">
        <f>AH181+AH182+AH186+AH187+AH188</f>
        <v>0</v>
      </c>
      <c r="AI177" s="54">
        <f t="shared" si="413"/>
        <v>133857.79999999999</v>
      </c>
      <c r="AJ177" s="47">
        <f t="shared" si="419"/>
        <v>190073.7</v>
      </c>
      <c r="AK177" s="47">
        <f>AK181+AK182+AK186+AK187</f>
        <v>0</v>
      </c>
      <c r="AL177" s="47">
        <f t="shared" si="393"/>
        <v>190073.7</v>
      </c>
      <c r="AM177" s="47">
        <f>AM181+AM182+AM186+AM187+AM188</f>
        <v>0</v>
      </c>
      <c r="AN177" s="47">
        <f>AL177+AM177</f>
        <v>190073.7</v>
      </c>
      <c r="AO177" s="47">
        <f>AO181+AO182+AO186+AO187+AO188</f>
        <v>0</v>
      </c>
      <c r="AP177" s="47">
        <f t="shared" si="414"/>
        <v>190073.7</v>
      </c>
      <c r="AQ177" s="47">
        <f>AQ181+AQ182+AQ186+AQ187+AQ188</f>
        <v>0</v>
      </c>
      <c r="AR177" s="47">
        <f t="shared" si="415"/>
        <v>190073.7</v>
      </c>
      <c r="AS177" s="47">
        <f>AS181+AS182+AS186+AS187+AS188</f>
        <v>0</v>
      </c>
      <c r="AT177" s="47">
        <f t="shared" si="416"/>
        <v>190073.7</v>
      </c>
      <c r="AU177" s="52">
        <f>AU181+AU182+AU186+AU187+AU188</f>
        <v>0</v>
      </c>
      <c r="AV177" s="47">
        <f t="shared" si="417"/>
        <v>190073.7</v>
      </c>
      <c r="AW177" s="47">
        <f>AW181+AW182+AW186+AW187+AW188</f>
        <v>0</v>
      </c>
      <c r="AX177" s="54">
        <f t="shared" si="418"/>
        <v>190073.7</v>
      </c>
      <c r="AY177" s="26"/>
      <c r="AZ177" s="19"/>
      <c r="BA177" s="12"/>
      <c r="BB177" s="13"/>
    </row>
    <row r="178" spans="1:54" x14ac:dyDescent="0.35">
      <c r="A178" s="33"/>
      <c r="B178" s="87" t="s">
        <v>5</v>
      </c>
      <c r="C178" s="8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52"/>
      <c r="R178" s="47"/>
      <c r="S178" s="47"/>
      <c r="T178" s="54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52"/>
      <c r="AG178" s="47"/>
      <c r="AH178" s="47"/>
      <c r="AI178" s="54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52"/>
      <c r="AV178" s="47"/>
      <c r="AW178" s="47"/>
      <c r="AX178" s="54"/>
      <c r="AY178" s="26"/>
      <c r="AZ178" s="19"/>
      <c r="BA178" s="12"/>
      <c r="BB178" s="13"/>
    </row>
    <row r="179" spans="1:54" s="13" customFormat="1" hidden="1" x14ac:dyDescent="0.35">
      <c r="A179" s="10"/>
      <c r="B179" s="11" t="s">
        <v>6</v>
      </c>
      <c r="C179" s="16"/>
      <c r="D179" s="47">
        <f>D181+D184+D186+D187</f>
        <v>280368.40000000002</v>
      </c>
      <c r="E179" s="47">
        <f>E181+E184+E186+E187</f>
        <v>0</v>
      </c>
      <c r="F179" s="47">
        <f t="shared" si="390"/>
        <v>280368.40000000002</v>
      </c>
      <c r="G179" s="47">
        <f>G181+G184+G186+G187+G188</f>
        <v>106617.02500000001</v>
      </c>
      <c r="H179" s="47">
        <f t="shared" ref="H179:H182" si="420">F179+G179</f>
        <v>386985.42500000005</v>
      </c>
      <c r="I179" s="47">
        <f>I181+I184+I186+I187+I188</f>
        <v>0</v>
      </c>
      <c r="J179" s="47">
        <f>H179+I179</f>
        <v>386985.42500000005</v>
      </c>
      <c r="K179" s="47">
        <f>K181+K184+K186+K187+K188</f>
        <v>0</v>
      </c>
      <c r="L179" s="47">
        <f>J179+K179</f>
        <v>386985.42500000005</v>
      </c>
      <c r="M179" s="47">
        <f>M181+M184+M186+M187+M188</f>
        <v>0</v>
      </c>
      <c r="N179" s="47">
        <f>L179+M179</f>
        <v>386985.42500000005</v>
      </c>
      <c r="O179" s="47">
        <f>O181+O184+O186+O187+O188</f>
        <v>0</v>
      </c>
      <c r="P179" s="47">
        <f>N179+O179</f>
        <v>386985.42500000005</v>
      </c>
      <c r="Q179" s="52">
        <f>Q181+Q184+Q186+Q187+Q188</f>
        <v>0</v>
      </c>
      <c r="R179" s="47">
        <f>P179+Q179</f>
        <v>386985.42500000005</v>
      </c>
      <c r="S179" s="47">
        <f>S181+S184+S186+S187+S188</f>
        <v>0</v>
      </c>
      <c r="T179" s="47">
        <f>R179+S179</f>
        <v>386985.42500000005</v>
      </c>
      <c r="U179" s="47">
        <f t="shared" ref="U179:AJ179" si="421">U181+U184+U186+U187</f>
        <v>133857.79999999999</v>
      </c>
      <c r="V179" s="47">
        <f>V181+V184+V186+V187</f>
        <v>0</v>
      </c>
      <c r="W179" s="47">
        <f t="shared" si="392"/>
        <v>133857.79999999999</v>
      </c>
      <c r="X179" s="47">
        <f>X181+X184+X186+X187</f>
        <v>0</v>
      </c>
      <c r="Y179" s="47">
        <f>W179+X179</f>
        <v>133857.79999999999</v>
      </c>
      <c r="Z179" s="47">
        <f>Z181+Z184+Z186+Z187</f>
        <v>0</v>
      </c>
      <c r="AA179" s="47">
        <f t="shared" ref="AA179:AA182" si="422">Y179+Z179</f>
        <v>133857.79999999999</v>
      </c>
      <c r="AB179" s="47">
        <f>AB181+AB184+AB186+AB187+AB188</f>
        <v>0</v>
      </c>
      <c r="AC179" s="47">
        <f t="shared" ref="AC179:AC182" si="423">AA179+AB179</f>
        <v>133857.79999999999</v>
      </c>
      <c r="AD179" s="47">
        <f>AD181+AD184+AD186+AD187+AD188</f>
        <v>0</v>
      </c>
      <c r="AE179" s="47">
        <f t="shared" ref="AE179:AE182" si="424">AC179+AD179</f>
        <v>133857.79999999999</v>
      </c>
      <c r="AF179" s="52">
        <f>AF181+AF184+AF186+AF187+AF188</f>
        <v>0</v>
      </c>
      <c r="AG179" s="47">
        <f t="shared" ref="AG179:AG182" si="425">AE179+AF179</f>
        <v>133857.79999999999</v>
      </c>
      <c r="AH179" s="47">
        <f>AH181+AH184+AH186+AH187+AH188</f>
        <v>0</v>
      </c>
      <c r="AI179" s="47">
        <f t="shared" ref="AI179:AI182" si="426">AG179+AH179</f>
        <v>133857.79999999999</v>
      </c>
      <c r="AJ179" s="47">
        <f t="shared" si="421"/>
        <v>190073.7</v>
      </c>
      <c r="AK179" s="47">
        <f>AK181+AK184+AK186+AK187</f>
        <v>0</v>
      </c>
      <c r="AL179" s="47">
        <f t="shared" si="393"/>
        <v>190073.7</v>
      </c>
      <c r="AM179" s="47">
        <f>AM181+AM184+AM186+AM187</f>
        <v>0</v>
      </c>
      <c r="AN179" s="47">
        <f>AL179+AM179</f>
        <v>190073.7</v>
      </c>
      <c r="AO179" s="47">
        <f>AO181+AO184+AO186+AO187</f>
        <v>0</v>
      </c>
      <c r="AP179" s="47">
        <f t="shared" ref="AP179:AP182" si="427">AN179+AO179</f>
        <v>190073.7</v>
      </c>
      <c r="AQ179" s="47">
        <f>AQ181+AQ184+AQ186+AQ187+AQ188</f>
        <v>0</v>
      </c>
      <c r="AR179" s="47">
        <f t="shared" ref="AR179:AR182" si="428">AP179+AQ179</f>
        <v>190073.7</v>
      </c>
      <c r="AS179" s="47">
        <f>AS181+AS184+AS186+AS187+AS188</f>
        <v>0</v>
      </c>
      <c r="AT179" s="47">
        <f t="shared" ref="AT179:AT182" si="429">AR179+AS179</f>
        <v>190073.7</v>
      </c>
      <c r="AU179" s="52">
        <f>AU181+AU184+AU186+AU187+AU188</f>
        <v>0</v>
      </c>
      <c r="AV179" s="47">
        <f t="shared" ref="AV179:AV182" si="430">AT179+AU179</f>
        <v>190073.7</v>
      </c>
      <c r="AW179" s="47">
        <f>AW181+AW184+AW186+AW187+AW188</f>
        <v>0</v>
      </c>
      <c r="AX179" s="47">
        <f t="shared" ref="AX179:AX182" si="431">AV179+AW179</f>
        <v>190073.7</v>
      </c>
      <c r="AY179" s="26"/>
      <c r="AZ179" s="19" t="s">
        <v>28</v>
      </c>
      <c r="BA179" s="12"/>
    </row>
    <row r="180" spans="1:54" x14ac:dyDescent="0.35">
      <c r="A180" s="33"/>
      <c r="B180" s="87" t="s">
        <v>24</v>
      </c>
      <c r="C180" s="87"/>
      <c r="D180" s="47">
        <f>D185</f>
        <v>52212.4</v>
      </c>
      <c r="E180" s="47">
        <f>E185</f>
        <v>0</v>
      </c>
      <c r="F180" s="47">
        <f t="shared" si="390"/>
        <v>52212.4</v>
      </c>
      <c r="G180" s="47">
        <f>G185</f>
        <v>0</v>
      </c>
      <c r="H180" s="47">
        <f t="shared" si="420"/>
        <v>52212.4</v>
      </c>
      <c r="I180" s="47">
        <f>I185</f>
        <v>0</v>
      </c>
      <c r="J180" s="47">
        <f>H180+I180</f>
        <v>52212.4</v>
      </c>
      <c r="K180" s="47">
        <f>K185</f>
        <v>0</v>
      </c>
      <c r="L180" s="47">
        <f>J180+K180</f>
        <v>52212.4</v>
      </c>
      <c r="M180" s="47">
        <f>M185</f>
        <v>0</v>
      </c>
      <c r="N180" s="47">
        <f>L180+M180</f>
        <v>52212.4</v>
      </c>
      <c r="O180" s="47">
        <f>O185</f>
        <v>0</v>
      </c>
      <c r="P180" s="47">
        <f>N180+O180</f>
        <v>52212.4</v>
      </c>
      <c r="Q180" s="52">
        <f>Q185</f>
        <v>0</v>
      </c>
      <c r="R180" s="47">
        <f>P180+Q180</f>
        <v>52212.4</v>
      </c>
      <c r="S180" s="47">
        <f>S185</f>
        <v>0</v>
      </c>
      <c r="T180" s="54">
        <f>R180+S180</f>
        <v>52212.4</v>
      </c>
      <c r="U180" s="47">
        <f t="shared" ref="U180:AJ180" si="432">U185</f>
        <v>0</v>
      </c>
      <c r="V180" s="47">
        <f>V185</f>
        <v>0</v>
      </c>
      <c r="W180" s="47">
        <f t="shared" si="392"/>
        <v>0</v>
      </c>
      <c r="X180" s="47">
        <f>X185</f>
        <v>0</v>
      </c>
      <c r="Y180" s="47">
        <f>W180+X180</f>
        <v>0</v>
      </c>
      <c r="Z180" s="47">
        <f>Z185</f>
        <v>0</v>
      </c>
      <c r="AA180" s="47">
        <f t="shared" si="422"/>
        <v>0</v>
      </c>
      <c r="AB180" s="47">
        <f>AB185</f>
        <v>0</v>
      </c>
      <c r="AC180" s="47">
        <f t="shared" si="423"/>
        <v>0</v>
      </c>
      <c r="AD180" s="47">
        <f>AD185</f>
        <v>0</v>
      </c>
      <c r="AE180" s="47">
        <f t="shared" si="424"/>
        <v>0</v>
      </c>
      <c r="AF180" s="52">
        <f>AF185</f>
        <v>0</v>
      </c>
      <c r="AG180" s="47">
        <f t="shared" si="425"/>
        <v>0</v>
      </c>
      <c r="AH180" s="47">
        <f>AH185</f>
        <v>0</v>
      </c>
      <c r="AI180" s="54">
        <f t="shared" si="426"/>
        <v>0</v>
      </c>
      <c r="AJ180" s="47">
        <f t="shared" si="432"/>
        <v>0</v>
      </c>
      <c r="AK180" s="47">
        <f>AK185</f>
        <v>0</v>
      </c>
      <c r="AL180" s="47">
        <f t="shared" si="393"/>
        <v>0</v>
      </c>
      <c r="AM180" s="47">
        <f>AM185</f>
        <v>0</v>
      </c>
      <c r="AN180" s="47">
        <f>AL180+AM180</f>
        <v>0</v>
      </c>
      <c r="AO180" s="47">
        <f>AO185</f>
        <v>0</v>
      </c>
      <c r="AP180" s="47">
        <f t="shared" si="427"/>
        <v>0</v>
      </c>
      <c r="AQ180" s="47">
        <f>AQ185</f>
        <v>0</v>
      </c>
      <c r="AR180" s="47">
        <f t="shared" si="428"/>
        <v>0</v>
      </c>
      <c r="AS180" s="47">
        <f>AS185</f>
        <v>0</v>
      </c>
      <c r="AT180" s="47">
        <f t="shared" si="429"/>
        <v>0</v>
      </c>
      <c r="AU180" s="52">
        <f>AU185</f>
        <v>0</v>
      </c>
      <c r="AV180" s="47">
        <f t="shared" si="430"/>
        <v>0</v>
      </c>
      <c r="AW180" s="47">
        <f>AW185</f>
        <v>0</v>
      </c>
      <c r="AX180" s="54">
        <f t="shared" si="431"/>
        <v>0</v>
      </c>
      <c r="AY180" s="26"/>
      <c r="AZ180" s="19"/>
      <c r="BA180" s="12"/>
      <c r="BB180" s="13"/>
    </row>
    <row r="181" spans="1:54" ht="54" x14ac:dyDescent="0.35">
      <c r="A181" s="125" t="s">
        <v>200</v>
      </c>
      <c r="B181" s="122" t="s">
        <v>92</v>
      </c>
      <c r="C181" s="89" t="s">
        <v>25</v>
      </c>
      <c r="D181" s="52">
        <v>55213.3</v>
      </c>
      <c r="E181" s="52">
        <f>-55213.3+37258.9</f>
        <v>-17954.400000000001</v>
      </c>
      <c r="F181" s="52">
        <f t="shared" si="390"/>
        <v>37258.9</v>
      </c>
      <c r="G181" s="52"/>
      <c r="H181" s="54">
        <f t="shared" si="420"/>
        <v>37258.9</v>
      </c>
      <c r="I181" s="52"/>
      <c r="J181" s="54">
        <f>H181+I181</f>
        <v>37258.9</v>
      </c>
      <c r="K181" s="52"/>
      <c r="L181" s="52">
        <f>J181+K181</f>
        <v>37258.9</v>
      </c>
      <c r="M181" s="52"/>
      <c r="N181" s="52">
        <f>L181+M181</f>
        <v>37258.9</v>
      </c>
      <c r="O181" s="52"/>
      <c r="P181" s="52">
        <f>N181+O181</f>
        <v>37258.9</v>
      </c>
      <c r="Q181" s="52"/>
      <c r="R181" s="52">
        <f>P181+Q181</f>
        <v>37258.9</v>
      </c>
      <c r="S181" s="55"/>
      <c r="T181" s="54">
        <f>R181+S181</f>
        <v>37258.9</v>
      </c>
      <c r="U181" s="52">
        <v>0</v>
      </c>
      <c r="V181" s="52"/>
      <c r="W181" s="52">
        <f t="shared" si="392"/>
        <v>0</v>
      </c>
      <c r="X181" s="52"/>
      <c r="Y181" s="54">
        <f>W181+X181</f>
        <v>0</v>
      </c>
      <c r="Z181" s="52"/>
      <c r="AA181" s="54">
        <f t="shared" si="422"/>
        <v>0</v>
      </c>
      <c r="AB181" s="52"/>
      <c r="AC181" s="52">
        <f t="shared" si="423"/>
        <v>0</v>
      </c>
      <c r="AD181" s="52"/>
      <c r="AE181" s="52">
        <f t="shared" si="424"/>
        <v>0</v>
      </c>
      <c r="AF181" s="52"/>
      <c r="AG181" s="52">
        <f t="shared" si="425"/>
        <v>0</v>
      </c>
      <c r="AH181" s="55"/>
      <c r="AI181" s="54">
        <f t="shared" si="426"/>
        <v>0</v>
      </c>
      <c r="AJ181" s="52">
        <v>0</v>
      </c>
      <c r="AK181" s="52"/>
      <c r="AL181" s="52">
        <f t="shared" si="393"/>
        <v>0</v>
      </c>
      <c r="AM181" s="52"/>
      <c r="AN181" s="54">
        <f>AL181+AM181</f>
        <v>0</v>
      </c>
      <c r="AO181" s="52"/>
      <c r="AP181" s="54">
        <f t="shared" si="427"/>
        <v>0</v>
      </c>
      <c r="AQ181" s="52"/>
      <c r="AR181" s="52">
        <f t="shared" si="428"/>
        <v>0</v>
      </c>
      <c r="AS181" s="52"/>
      <c r="AT181" s="52">
        <f t="shared" si="429"/>
        <v>0</v>
      </c>
      <c r="AU181" s="52"/>
      <c r="AV181" s="52">
        <f t="shared" si="430"/>
        <v>0</v>
      </c>
      <c r="AW181" s="55"/>
      <c r="AX181" s="54">
        <f t="shared" si="431"/>
        <v>0</v>
      </c>
      <c r="AY181" s="24" t="s">
        <v>95</v>
      </c>
      <c r="BA181" s="5"/>
    </row>
    <row r="182" spans="1:54" ht="54" x14ac:dyDescent="0.35">
      <c r="A182" s="126"/>
      <c r="B182" s="124"/>
      <c r="C182" s="89" t="s">
        <v>31</v>
      </c>
      <c r="D182" s="52">
        <f>D184+D185</f>
        <v>277367.5</v>
      </c>
      <c r="E182" s="52">
        <f>E184+E185</f>
        <v>17954.400000000001</v>
      </c>
      <c r="F182" s="52">
        <f t="shared" si="390"/>
        <v>295321.90000000002</v>
      </c>
      <c r="G182" s="52">
        <f>G184+G185</f>
        <v>8782.1970000000001</v>
      </c>
      <c r="H182" s="54">
        <f t="shared" si="420"/>
        <v>304104.09700000001</v>
      </c>
      <c r="I182" s="52">
        <f>I184+I185</f>
        <v>0</v>
      </c>
      <c r="J182" s="54">
        <f>H182+I182</f>
        <v>304104.09700000001</v>
      </c>
      <c r="K182" s="52">
        <f>K184+K185</f>
        <v>0</v>
      </c>
      <c r="L182" s="52">
        <f>J182+K182</f>
        <v>304104.09700000001</v>
      </c>
      <c r="M182" s="52">
        <f>M184+M185</f>
        <v>0</v>
      </c>
      <c r="N182" s="52">
        <f>L182+M182</f>
        <v>304104.09700000001</v>
      </c>
      <c r="O182" s="52">
        <f>O184+O185</f>
        <v>0</v>
      </c>
      <c r="P182" s="52">
        <f>N182+O182</f>
        <v>304104.09700000001</v>
      </c>
      <c r="Q182" s="52">
        <f>Q184+Q185</f>
        <v>0</v>
      </c>
      <c r="R182" s="52">
        <f>P182+Q182</f>
        <v>304104.09700000001</v>
      </c>
      <c r="S182" s="55">
        <f>S184+S185</f>
        <v>0</v>
      </c>
      <c r="T182" s="54">
        <f>R182+S182</f>
        <v>304104.09700000001</v>
      </c>
      <c r="U182" s="52">
        <f t="shared" ref="U182:AJ182" si="433">U184+U185</f>
        <v>0</v>
      </c>
      <c r="V182" s="52">
        <f>V184+V185</f>
        <v>0</v>
      </c>
      <c r="W182" s="52">
        <f t="shared" si="392"/>
        <v>0</v>
      </c>
      <c r="X182" s="52">
        <f>X184+X185</f>
        <v>0</v>
      </c>
      <c r="Y182" s="54">
        <f>W182+X182</f>
        <v>0</v>
      </c>
      <c r="Z182" s="52">
        <f>Z184+Z185</f>
        <v>0</v>
      </c>
      <c r="AA182" s="54">
        <f t="shared" si="422"/>
        <v>0</v>
      </c>
      <c r="AB182" s="52">
        <f>AB184+AB185</f>
        <v>0</v>
      </c>
      <c r="AC182" s="52">
        <f t="shared" si="423"/>
        <v>0</v>
      </c>
      <c r="AD182" s="52">
        <f>AD184+AD185</f>
        <v>0</v>
      </c>
      <c r="AE182" s="52">
        <f t="shared" si="424"/>
        <v>0</v>
      </c>
      <c r="AF182" s="52">
        <f>AF184+AF185</f>
        <v>0</v>
      </c>
      <c r="AG182" s="52">
        <f t="shared" si="425"/>
        <v>0</v>
      </c>
      <c r="AH182" s="55">
        <f>AH184+AH185</f>
        <v>0</v>
      </c>
      <c r="AI182" s="54">
        <f t="shared" si="426"/>
        <v>0</v>
      </c>
      <c r="AJ182" s="52">
        <f t="shared" si="433"/>
        <v>0</v>
      </c>
      <c r="AK182" s="52">
        <f>AK184+AK185</f>
        <v>0</v>
      </c>
      <c r="AL182" s="52">
        <f t="shared" si="393"/>
        <v>0</v>
      </c>
      <c r="AM182" s="52">
        <f>AM184+AM185</f>
        <v>0</v>
      </c>
      <c r="AN182" s="54">
        <f>AL182+AM182</f>
        <v>0</v>
      </c>
      <c r="AO182" s="52">
        <f>AO184+AO185</f>
        <v>0</v>
      </c>
      <c r="AP182" s="54">
        <f t="shared" si="427"/>
        <v>0</v>
      </c>
      <c r="AQ182" s="52">
        <f>AQ184+AQ185</f>
        <v>0</v>
      </c>
      <c r="AR182" s="52">
        <f t="shared" si="428"/>
        <v>0</v>
      </c>
      <c r="AS182" s="52">
        <f>AS184+AS185</f>
        <v>0</v>
      </c>
      <c r="AT182" s="52">
        <f t="shared" si="429"/>
        <v>0</v>
      </c>
      <c r="AU182" s="52">
        <f>AU184+AU185</f>
        <v>0</v>
      </c>
      <c r="AV182" s="52">
        <f t="shared" si="430"/>
        <v>0</v>
      </c>
      <c r="AW182" s="55">
        <f>AW184+AW185</f>
        <v>0</v>
      </c>
      <c r="AX182" s="54">
        <f t="shared" si="431"/>
        <v>0</v>
      </c>
      <c r="AY182" s="24"/>
      <c r="BA182" s="5"/>
    </row>
    <row r="183" spans="1:54" x14ac:dyDescent="0.35">
      <c r="A183" s="33"/>
      <c r="B183" s="87" t="s">
        <v>5</v>
      </c>
      <c r="C183" s="89"/>
      <c r="D183" s="52"/>
      <c r="E183" s="52"/>
      <c r="F183" s="52"/>
      <c r="G183" s="52"/>
      <c r="H183" s="54"/>
      <c r="I183" s="52"/>
      <c r="J183" s="54"/>
      <c r="K183" s="52"/>
      <c r="L183" s="52"/>
      <c r="M183" s="52"/>
      <c r="N183" s="52"/>
      <c r="O183" s="52"/>
      <c r="P183" s="52"/>
      <c r="Q183" s="52"/>
      <c r="R183" s="52"/>
      <c r="S183" s="55"/>
      <c r="T183" s="54"/>
      <c r="U183" s="52"/>
      <c r="V183" s="52"/>
      <c r="W183" s="52"/>
      <c r="X183" s="52"/>
      <c r="Y183" s="54"/>
      <c r="Z183" s="52"/>
      <c r="AA183" s="54"/>
      <c r="AB183" s="52"/>
      <c r="AC183" s="52"/>
      <c r="AD183" s="52"/>
      <c r="AE183" s="52"/>
      <c r="AF183" s="52"/>
      <c r="AG183" s="52"/>
      <c r="AH183" s="55"/>
      <c r="AI183" s="54"/>
      <c r="AJ183" s="52"/>
      <c r="AK183" s="52"/>
      <c r="AL183" s="52"/>
      <c r="AM183" s="52"/>
      <c r="AN183" s="54"/>
      <c r="AO183" s="52"/>
      <c r="AP183" s="54"/>
      <c r="AQ183" s="52"/>
      <c r="AR183" s="52"/>
      <c r="AS183" s="52"/>
      <c r="AT183" s="52"/>
      <c r="AU183" s="52"/>
      <c r="AV183" s="52"/>
      <c r="AW183" s="55"/>
      <c r="AX183" s="54"/>
      <c r="AY183" s="24"/>
      <c r="BA183" s="5"/>
    </row>
    <row r="184" spans="1:54" s="3" customFormat="1" hidden="1" x14ac:dyDescent="0.35">
      <c r="A184" s="1"/>
      <c r="B184" s="30" t="s">
        <v>6</v>
      </c>
      <c r="C184" s="4"/>
      <c r="D184" s="52">
        <v>225155.1</v>
      </c>
      <c r="E184" s="52">
        <v>17954.400000000001</v>
      </c>
      <c r="F184" s="52">
        <f t="shared" si="390"/>
        <v>243109.5</v>
      </c>
      <c r="G184" s="52">
        <v>8782.1970000000001</v>
      </c>
      <c r="H184" s="52">
        <f t="shared" ref="H184:H204" si="434">F184+G184</f>
        <v>251891.69699999999</v>
      </c>
      <c r="I184" s="52"/>
      <c r="J184" s="52">
        <f t="shared" ref="J184:J204" si="435">H184+I184</f>
        <v>251891.69699999999</v>
      </c>
      <c r="K184" s="52"/>
      <c r="L184" s="52">
        <f t="shared" ref="L184:L204" si="436">J184+K184</f>
        <v>251891.69699999999</v>
      </c>
      <c r="M184" s="52"/>
      <c r="N184" s="52">
        <f t="shared" ref="N184:N204" si="437">L184+M184</f>
        <v>251891.69699999999</v>
      </c>
      <c r="O184" s="52"/>
      <c r="P184" s="52">
        <f t="shared" ref="P184:P204" si="438">N184+O184</f>
        <v>251891.69699999999</v>
      </c>
      <c r="Q184" s="52"/>
      <c r="R184" s="52">
        <f t="shared" ref="R184:R204" si="439">P184+Q184</f>
        <v>251891.69699999999</v>
      </c>
      <c r="S184" s="55"/>
      <c r="T184" s="52">
        <f t="shared" ref="T184:T204" si="440">R184+S184</f>
        <v>251891.69699999999</v>
      </c>
      <c r="U184" s="52">
        <v>0</v>
      </c>
      <c r="V184" s="52"/>
      <c r="W184" s="52">
        <f t="shared" si="392"/>
        <v>0</v>
      </c>
      <c r="X184" s="52"/>
      <c r="Y184" s="52">
        <f t="shared" ref="Y184:Y204" si="441">W184+X184</f>
        <v>0</v>
      </c>
      <c r="Z184" s="52"/>
      <c r="AA184" s="52">
        <f t="shared" ref="AA184:AA204" si="442">Y184+Z184</f>
        <v>0</v>
      </c>
      <c r="AB184" s="52"/>
      <c r="AC184" s="52">
        <f t="shared" ref="AC184:AC204" si="443">AA184+AB184</f>
        <v>0</v>
      </c>
      <c r="AD184" s="52"/>
      <c r="AE184" s="52">
        <f t="shared" ref="AE184:AE204" si="444">AC184+AD184</f>
        <v>0</v>
      </c>
      <c r="AF184" s="52"/>
      <c r="AG184" s="52">
        <f t="shared" ref="AG184:AG204" si="445">AE184+AF184</f>
        <v>0</v>
      </c>
      <c r="AH184" s="55"/>
      <c r="AI184" s="52">
        <f t="shared" ref="AI184:AI204" si="446">AG184+AH184</f>
        <v>0</v>
      </c>
      <c r="AJ184" s="52">
        <v>0</v>
      </c>
      <c r="AK184" s="52"/>
      <c r="AL184" s="52">
        <f t="shared" si="393"/>
        <v>0</v>
      </c>
      <c r="AM184" s="52"/>
      <c r="AN184" s="52">
        <f t="shared" ref="AN184:AN204" si="447">AL184+AM184</f>
        <v>0</v>
      </c>
      <c r="AO184" s="52"/>
      <c r="AP184" s="52">
        <f t="shared" ref="AP184:AP204" si="448">AN184+AO184</f>
        <v>0</v>
      </c>
      <c r="AQ184" s="52"/>
      <c r="AR184" s="52">
        <f t="shared" ref="AR184:AR204" si="449">AP184+AQ184</f>
        <v>0</v>
      </c>
      <c r="AS184" s="52"/>
      <c r="AT184" s="52">
        <f t="shared" ref="AT184:AT204" si="450">AR184+AS184</f>
        <v>0</v>
      </c>
      <c r="AU184" s="52"/>
      <c r="AV184" s="52">
        <f t="shared" ref="AV184:AV204" si="451">AT184+AU184</f>
        <v>0</v>
      </c>
      <c r="AW184" s="55"/>
      <c r="AX184" s="52">
        <f t="shared" ref="AX184:AX204" si="452">AV184+AW184</f>
        <v>0</v>
      </c>
      <c r="AY184" s="24" t="s">
        <v>95</v>
      </c>
      <c r="AZ184" s="18" t="s">
        <v>28</v>
      </c>
      <c r="BA184" s="5"/>
    </row>
    <row r="185" spans="1:54" x14ac:dyDescent="0.35">
      <c r="A185" s="91"/>
      <c r="B185" s="87" t="s">
        <v>24</v>
      </c>
      <c r="C185" s="89"/>
      <c r="D185" s="52">
        <v>52212.4</v>
      </c>
      <c r="E185" s="52"/>
      <c r="F185" s="52">
        <f t="shared" si="390"/>
        <v>52212.4</v>
      </c>
      <c r="G185" s="52"/>
      <c r="H185" s="54">
        <f t="shared" si="434"/>
        <v>52212.4</v>
      </c>
      <c r="I185" s="52"/>
      <c r="J185" s="54">
        <f t="shared" si="435"/>
        <v>52212.4</v>
      </c>
      <c r="K185" s="52"/>
      <c r="L185" s="52">
        <f t="shared" si="436"/>
        <v>52212.4</v>
      </c>
      <c r="M185" s="52"/>
      <c r="N185" s="52">
        <f t="shared" si="437"/>
        <v>52212.4</v>
      </c>
      <c r="O185" s="52"/>
      <c r="P185" s="52">
        <f t="shared" si="438"/>
        <v>52212.4</v>
      </c>
      <c r="Q185" s="52"/>
      <c r="R185" s="52">
        <f t="shared" si="439"/>
        <v>52212.4</v>
      </c>
      <c r="S185" s="55"/>
      <c r="T185" s="54">
        <f t="shared" si="440"/>
        <v>52212.4</v>
      </c>
      <c r="U185" s="52">
        <v>0</v>
      </c>
      <c r="V185" s="52"/>
      <c r="W185" s="52">
        <f t="shared" si="392"/>
        <v>0</v>
      </c>
      <c r="X185" s="52"/>
      <c r="Y185" s="54">
        <f t="shared" si="441"/>
        <v>0</v>
      </c>
      <c r="Z185" s="52"/>
      <c r="AA185" s="54">
        <f t="shared" si="442"/>
        <v>0</v>
      </c>
      <c r="AB185" s="52"/>
      <c r="AC185" s="52">
        <f t="shared" si="443"/>
        <v>0</v>
      </c>
      <c r="AD185" s="52"/>
      <c r="AE185" s="52">
        <f t="shared" si="444"/>
        <v>0</v>
      </c>
      <c r="AF185" s="52"/>
      <c r="AG185" s="52">
        <f t="shared" si="445"/>
        <v>0</v>
      </c>
      <c r="AH185" s="55"/>
      <c r="AI185" s="54">
        <f t="shared" si="446"/>
        <v>0</v>
      </c>
      <c r="AJ185" s="52">
        <v>0</v>
      </c>
      <c r="AK185" s="52"/>
      <c r="AL185" s="52">
        <f t="shared" si="393"/>
        <v>0</v>
      </c>
      <c r="AM185" s="52"/>
      <c r="AN185" s="54">
        <f t="shared" si="447"/>
        <v>0</v>
      </c>
      <c r="AO185" s="52"/>
      <c r="AP185" s="54">
        <f t="shared" si="448"/>
        <v>0</v>
      </c>
      <c r="AQ185" s="52"/>
      <c r="AR185" s="52">
        <f t="shared" si="449"/>
        <v>0</v>
      </c>
      <c r="AS185" s="52"/>
      <c r="AT185" s="52">
        <f t="shared" si="450"/>
        <v>0</v>
      </c>
      <c r="AU185" s="52"/>
      <c r="AV185" s="52">
        <f t="shared" si="451"/>
        <v>0</v>
      </c>
      <c r="AW185" s="55"/>
      <c r="AX185" s="54">
        <f t="shared" si="452"/>
        <v>0</v>
      </c>
      <c r="AY185" s="24" t="s">
        <v>95</v>
      </c>
      <c r="BA185" s="5"/>
    </row>
    <row r="186" spans="1:54" ht="54" x14ac:dyDescent="0.35">
      <c r="A186" s="91" t="s">
        <v>201</v>
      </c>
      <c r="B186" s="87" t="s">
        <v>93</v>
      </c>
      <c r="C186" s="89" t="s">
        <v>31</v>
      </c>
      <c r="D186" s="52">
        <v>0</v>
      </c>
      <c r="E186" s="52"/>
      <c r="F186" s="52">
        <f t="shared" si="390"/>
        <v>0</v>
      </c>
      <c r="G186" s="52"/>
      <c r="H186" s="54">
        <f t="shared" si="434"/>
        <v>0</v>
      </c>
      <c r="I186" s="52"/>
      <c r="J186" s="54">
        <f t="shared" si="435"/>
        <v>0</v>
      </c>
      <c r="K186" s="52"/>
      <c r="L186" s="52">
        <f t="shared" si="436"/>
        <v>0</v>
      </c>
      <c r="M186" s="52"/>
      <c r="N186" s="52">
        <f t="shared" si="437"/>
        <v>0</v>
      </c>
      <c r="O186" s="52"/>
      <c r="P186" s="52">
        <f t="shared" si="438"/>
        <v>0</v>
      </c>
      <c r="Q186" s="52"/>
      <c r="R186" s="52">
        <f t="shared" si="439"/>
        <v>0</v>
      </c>
      <c r="S186" s="55"/>
      <c r="T186" s="54">
        <f t="shared" si="440"/>
        <v>0</v>
      </c>
      <c r="U186" s="52">
        <v>34000.1</v>
      </c>
      <c r="V186" s="52"/>
      <c r="W186" s="52">
        <f t="shared" si="392"/>
        <v>34000.1</v>
      </c>
      <c r="X186" s="52"/>
      <c r="Y186" s="54">
        <f t="shared" si="441"/>
        <v>34000.1</v>
      </c>
      <c r="Z186" s="52"/>
      <c r="AA186" s="54">
        <f t="shared" si="442"/>
        <v>34000.1</v>
      </c>
      <c r="AB186" s="52"/>
      <c r="AC186" s="52">
        <f t="shared" si="443"/>
        <v>34000.1</v>
      </c>
      <c r="AD186" s="52"/>
      <c r="AE186" s="52">
        <f t="shared" si="444"/>
        <v>34000.1</v>
      </c>
      <c r="AF186" s="52"/>
      <c r="AG186" s="52">
        <f t="shared" si="445"/>
        <v>34000.1</v>
      </c>
      <c r="AH186" s="55"/>
      <c r="AI186" s="54">
        <f t="shared" si="446"/>
        <v>34000.1</v>
      </c>
      <c r="AJ186" s="52">
        <v>190073.7</v>
      </c>
      <c r="AK186" s="52"/>
      <c r="AL186" s="52">
        <f t="shared" si="393"/>
        <v>190073.7</v>
      </c>
      <c r="AM186" s="52"/>
      <c r="AN186" s="54">
        <f t="shared" si="447"/>
        <v>190073.7</v>
      </c>
      <c r="AO186" s="52"/>
      <c r="AP186" s="54">
        <f t="shared" si="448"/>
        <v>190073.7</v>
      </c>
      <c r="AQ186" s="52"/>
      <c r="AR186" s="52">
        <f t="shared" si="449"/>
        <v>190073.7</v>
      </c>
      <c r="AS186" s="52"/>
      <c r="AT186" s="52">
        <f t="shared" si="450"/>
        <v>190073.7</v>
      </c>
      <c r="AU186" s="52"/>
      <c r="AV186" s="52">
        <f t="shared" si="451"/>
        <v>190073.7</v>
      </c>
      <c r="AW186" s="55"/>
      <c r="AX186" s="54">
        <f t="shared" si="452"/>
        <v>190073.7</v>
      </c>
      <c r="AY186" s="31" t="s">
        <v>96</v>
      </c>
      <c r="BA186" s="5"/>
    </row>
    <row r="187" spans="1:54" ht="54" x14ac:dyDescent="0.35">
      <c r="A187" s="33" t="s">
        <v>202</v>
      </c>
      <c r="B187" s="87" t="s">
        <v>94</v>
      </c>
      <c r="C187" s="89" t="s">
        <v>31</v>
      </c>
      <c r="D187" s="52">
        <v>0</v>
      </c>
      <c r="E187" s="52"/>
      <c r="F187" s="52">
        <f t="shared" si="390"/>
        <v>0</v>
      </c>
      <c r="G187" s="52"/>
      <c r="H187" s="54">
        <f t="shared" si="434"/>
        <v>0</v>
      </c>
      <c r="I187" s="52"/>
      <c r="J187" s="54">
        <f t="shared" si="435"/>
        <v>0</v>
      </c>
      <c r="K187" s="52"/>
      <c r="L187" s="52">
        <f t="shared" si="436"/>
        <v>0</v>
      </c>
      <c r="M187" s="52"/>
      <c r="N187" s="52">
        <f t="shared" si="437"/>
        <v>0</v>
      </c>
      <c r="O187" s="52"/>
      <c r="P187" s="52">
        <f t="shared" si="438"/>
        <v>0</v>
      </c>
      <c r="Q187" s="52"/>
      <c r="R187" s="52">
        <f t="shared" si="439"/>
        <v>0</v>
      </c>
      <c r="S187" s="55"/>
      <c r="T187" s="54">
        <f t="shared" si="440"/>
        <v>0</v>
      </c>
      <c r="U187" s="52">
        <v>99857.7</v>
      </c>
      <c r="V187" s="52"/>
      <c r="W187" s="52">
        <f t="shared" si="392"/>
        <v>99857.7</v>
      </c>
      <c r="X187" s="52"/>
      <c r="Y187" s="54">
        <f t="shared" si="441"/>
        <v>99857.7</v>
      </c>
      <c r="Z187" s="52"/>
      <c r="AA187" s="54">
        <f t="shared" si="442"/>
        <v>99857.7</v>
      </c>
      <c r="AB187" s="52"/>
      <c r="AC187" s="52">
        <f t="shared" si="443"/>
        <v>99857.7</v>
      </c>
      <c r="AD187" s="52"/>
      <c r="AE187" s="52">
        <f t="shared" si="444"/>
        <v>99857.7</v>
      </c>
      <c r="AF187" s="52"/>
      <c r="AG187" s="52">
        <f t="shared" si="445"/>
        <v>99857.7</v>
      </c>
      <c r="AH187" s="55"/>
      <c r="AI187" s="54">
        <f t="shared" si="446"/>
        <v>99857.7</v>
      </c>
      <c r="AJ187" s="52">
        <v>0</v>
      </c>
      <c r="AK187" s="52"/>
      <c r="AL187" s="52">
        <f t="shared" si="393"/>
        <v>0</v>
      </c>
      <c r="AM187" s="52"/>
      <c r="AN187" s="54">
        <f t="shared" si="447"/>
        <v>0</v>
      </c>
      <c r="AO187" s="52"/>
      <c r="AP187" s="54">
        <f t="shared" si="448"/>
        <v>0</v>
      </c>
      <c r="AQ187" s="52"/>
      <c r="AR187" s="52">
        <f t="shared" si="449"/>
        <v>0</v>
      </c>
      <c r="AS187" s="52"/>
      <c r="AT187" s="52">
        <f t="shared" si="450"/>
        <v>0</v>
      </c>
      <c r="AU187" s="52"/>
      <c r="AV187" s="52">
        <f t="shared" si="451"/>
        <v>0</v>
      </c>
      <c r="AW187" s="55"/>
      <c r="AX187" s="54">
        <f t="shared" si="452"/>
        <v>0</v>
      </c>
      <c r="AY187" s="31" t="s">
        <v>97</v>
      </c>
      <c r="BA187" s="5"/>
    </row>
    <row r="188" spans="1:54" ht="54" x14ac:dyDescent="0.35">
      <c r="A188" s="33" t="s">
        <v>203</v>
      </c>
      <c r="B188" s="87" t="s">
        <v>229</v>
      </c>
      <c r="C188" s="89" t="s">
        <v>31</v>
      </c>
      <c r="D188" s="52"/>
      <c r="E188" s="52"/>
      <c r="F188" s="52"/>
      <c r="G188" s="52">
        <f>53907.562+43927.266</f>
        <v>97834.828000000009</v>
      </c>
      <c r="H188" s="54">
        <f t="shared" si="434"/>
        <v>97834.828000000009</v>
      </c>
      <c r="I188" s="52"/>
      <c r="J188" s="54">
        <f t="shared" si="435"/>
        <v>97834.828000000009</v>
      </c>
      <c r="K188" s="52"/>
      <c r="L188" s="52">
        <f t="shared" si="436"/>
        <v>97834.828000000009</v>
      </c>
      <c r="M188" s="52"/>
      <c r="N188" s="52">
        <f t="shared" si="437"/>
        <v>97834.828000000009</v>
      </c>
      <c r="O188" s="52"/>
      <c r="P188" s="52">
        <f t="shared" si="438"/>
        <v>97834.828000000009</v>
      </c>
      <c r="Q188" s="52"/>
      <c r="R188" s="52">
        <f t="shared" si="439"/>
        <v>97834.828000000009</v>
      </c>
      <c r="S188" s="55"/>
      <c r="T188" s="54">
        <f t="shared" si="440"/>
        <v>97834.828000000009</v>
      </c>
      <c r="U188" s="52"/>
      <c r="V188" s="52"/>
      <c r="W188" s="52"/>
      <c r="X188" s="52"/>
      <c r="Y188" s="54">
        <f t="shared" si="441"/>
        <v>0</v>
      </c>
      <c r="Z188" s="52"/>
      <c r="AA188" s="54">
        <f t="shared" si="442"/>
        <v>0</v>
      </c>
      <c r="AB188" s="52"/>
      <c r="AC188" s="52">
        <f t="shared" si="443"/>
        <v>0</v>
      </c>
      <c r="AD188" s="52"/>
      <c r="AE188" s="52">
        <f t="shared" si="444"/>
        <v>0</v>
      </c>
      <c r="AF188" s="52"/>
      <c r="AG188" s="52">
        <f t="shared" si="445"/>
        <v>0</v>
      </c>
      <c r="AH188" s="55"/>
      <c r="AI188" s="54">
        <f t="shared" si="446"/>
        <v>0</v>
      </c>
      <c r="AJ188" s="52"/>
      <c r="AK188" s="52"/>
      <c r="AL188" s="52"/>
      <c r="AM188" s="52"/>
      <c r="AN188" s="54">
        <f t="shared" si="447"/>
        <v>0</v>
      </c>
      <c r="AO188" s="52"/>
      <c r="AP188" s="54">
        <f t="shared" si="448"/>
        <v>0</v>
      </c>
      <c r="AQ188" s="52"/>
      <c r="AR188" s="52">
        <f t="shared" si="449"/>
        <v>0</v>
      </c>
      <c r="AS188" s="52"/>
      <c r="AT188" s="52">
        <f t="shared" si="450"/>
        <v>0</v>
      </c>
      <c r="AU188" s="52"/>
      <c r="AV188" s="52">
        <f t="shared" si="451"/>
        <v>0</v>
      </c>
      <c r="AW188" s="55"/>
      <c r="AX188" s="54">
        <f t="shared" si="452"/>
        <v>0</v>
      </c>
      <c r="AY188" s="31" t="s">
        <v>230</v>
      </c>
      <c r="BA188" s="5"/>
    </row>
    <row r="189" spans="1:54" x14ac:dyDescent="0.35">
      <c r="A189" s="33"/>
      <c r="B189" s="87" t="s">
        <v>14</v>
      </c>
      <c r="C189" s="87"/>
      <c r="D189" s="47">
        <f>D190+D191+D192+D193+D194+D195+D196+D197+D198+D199</f>
        <v>17423.900000000001</v>
      </c>
      <c r="E189" s="47">
        <f>E190+E191+E192+E193+E194+E195+E196+E197+E198+E199</f>
        <v>0</v>
      </c>
      <c r="F189" s="47">
        <f t="shared" si="390"/>
        <v>17423.900000000001</v>
      </c>
      <c r="G189" s="47">
        <f>G190+G191+G192+G193+G194+G195+G196+G197+G198+G199+G200+G201</f>
        <v>6514.0309999999999</v>
      </c>
      <c r="H189" s="47">
        <f t="shared" si="434"/>
        <v>23937.931</v>
      </c>
      <c r="I189" s="47">
        <f>I190+I191+I192+I193+I194+I195+I196+I197+I198+I199+I200+I201</f>
        <v>0</v>
      </c>
      <c r="J189" s="47">
        <f t="shared" si="435"/>
        <v>23937.931</v>
      </c>
      <c r="K189" s="47">
        <f>K190+K191+K192+K193+K194+K195+K196+K197+K198+K199+K200+K201</f>
        <v>0</v>
      </c>
      <c r="L189" s="47">
        <f t="shared" si="436"/>
        <v>23937.931</v>
      </c>
      <c r="M189" s="47">
        <f>M190+M191+M192+M193+M194+M195+M196+M197+M198+M199+M200+M201</f>
        <v>0</v>
      </c>
      <c r="N189" s="47">
        <f t="shared" si="437"/>
        <v>23937.931</v>
      </c>
      <c r="O189" s="47">
        <f>O190+O191+O192+O193+O194+O195+O196+O197+O198+O199+O200+O201</f>
        <v>-529.92200000000003</v>
      </c>
      <c r="P189" s="47">
        <f t="shared" si="438"/>
        <v>23408.009000000002</v>
      </c>
      <c r="Q189" s="52">
        <f>Q190+Q191+Q192+Q193+Q194+Q195+Q196+Q197+Q198+Q199+Q200+Q201</f>
        <v>0</v>
      </c>
      <c r="R189" s="47">
        <f t="shared" si="439"/>
        <v>23408.009000000002</v>
      </c>
      <c r="S189" s="47">
        <f>S190+S191+S192+S193+S194+S195+S196+S197+S198+S199+S200+S201</f>
        <v>0</v>
      </c>
      <c r="T189" s="54">
        <f t="shared" si="440"/>
        <v>23408.009000000002</v>
      </c>
      <c r="U189" s="47">
        <f t="shared" ref="U189:AJ189" si="453">U190+U191+U192+U193+U194+U195+U196+U197+U198+U199</f>
        <v>73471.899999999994</v>
      </c>
      <c r="V189" s="47">
        <f>V190+V191+V192+V193+V194+V195+V196+V197+V198+V199</f>
        <v>0</v>
      </c>
      <c r="W189" s="47">
        <f t="shared" si="392"/>
        <v>73471.899999999994</v>
      </c>
      <c r="X189" s="47">
        <f>X190+X191+X192+X193+X194+X195+X196+X197+X198+X199+X200+X201</f>
        <v>0</v>
      </c>
      <c r="Y189" s="47">
        <f t="shared" si="441"/>
        <v>73471.899999999994</v>
      </c>
      <c r="Z189" s="47">
        <f>Z190+Z191+Z192+Z193+Z194+Z195+Z196+Z197+Z198+Z199+Z200+Z201</f>
        <v>0</v>
      </c>
      <c r="AA189" s="47">
        <f t="shared" si="442"/>
        <v>73471.899999999994</v>
      </c>
      <c r="AB189" s="47">
        <f>AB190+AB191+AB192+AB193+AB194+AB195+AB196+AB197+AB198+AB199+AB200+AB201</f>
        <v>0</v>
      </c>
      <c r="AC189" s="47">
        <f t="shared" si="443"/>
        <v>73471.899999999994</v>
      </c>
      <c r="AD189" s="47">
        <f>AD190+AD191+AD192+AD193+AD194+AD195+AD196+AD197+AD198+AD199+AD200+AD201</f>
        <v>0</v>
      </c>
      <c r="AE189" s="47">
        <f t="shared" si="444"/>
        <v>73471.899999999994</v>
      </c>
      <c r="AF189" s="52">
        <f>AF190+AF191+AF192+AF193+AF194+AF195+AF196+AF197+AF198+AF199+AF200+AF201</f>
        <v>0</v>
      </c>
      <c r="AG189" s="47">
        <f t="shared" si="445"/>
        <v>73471.899999999994</v>
      </c>
      <c r="AH189" s="47">
        <f>AH190+AH191+AH192+AH193+AH194+AH195+AH196+AH197+AH198+AH199+AH200+AH201</f>
        <v>0</v>
      </c>
      <c r="AI189" s="54">
        <f t="shared" si="446"/>
        <v>73471.899999999994</v>
      </c>
      <c r="AJ189" s="47">
        <f t="shared" si="453"/>
        <v>196753.80000000002</v>
      </c>
      <c r="AK189" s="47">
        <f>AK190+AK191+AK192+AK193+AK194+AK195+AK196+AK197+AK198+AK199</f>
        <v>0</v>
      </c>
      <c r="AL189" s="47">
        <f t="shared" si="393"/>
        <v>196753.80000000002</v>
      </c>
      <c r="AM189" s="47">
        <f>AM190+AM191+AM192+AM193+AM194+AM195+AM196+AM197+AM198+AM199+AM200+AM201</f>
        <v>0</v>
      </c>
      <c r="AN189" s="47">
        <f t="shared" si="447"/>
        <v>196753.80000000002</v>
      </c>
      <c r="AO189" s="47">
        <f>AO190+AO191+AO192+AO193+AO194+AO195+AO196+AO197+AO198+AO199+AO200+AO201</f>
        <v>0</v>
      </c>
      <c r="AP189" s="47">
        <f t="shared" si="448"/>
        <v>196753.80000000002</v>
      </c>
      <c r="AQ189" s="47">
        <f>AQ190+AQ191+AQ192+AQ193+AQ194+AQ195+AQ196+AQ197+AQ198+AQ199+AQ200+AQ201</f>
        <v>0</v>
      </c>
      <c r="AR189" s="47">
        <f t="shared" si="449"/>
        <v>196753.80000000002</v>
      </c>
      <c r="AS189" s="47">
        <f>AS190+AS191+AS192+AS193+AS194+AS195+AS196+AS197+AS198+AS199+AS200+AS201</f>
        <v>0</v>
      </c>
      <c r="AT189" s="47">
        <f t="shared" si="450"/>
        <v>196753.80000000002</v>
      </c>
      <c r="AU189" s="52">
        <f>AU190+AU191+AU192+AU193+AU194+AU195+AU196+AU197+AU198+AU199+AU200+AU201</f>
        <v>0</v>
      </c>
      <c r="AV189" s="47">
        <f t="shared" si="451"/>
        <v>196753.80000000002</v>
      </c>
      <c r="AW189" s="47">
        <f>AW190+AW191+AW192+AW193+AW194+AW195+AW196+AW197+AW198+AW199+AW200+AW201</f>
        <v>0</v>
      </c>
      <c r="AX189" s="54">
        <f t="shared" si="452"/>
        <v>196753.80000000002</v>
      </c>
      <c r="AY189" s="26"/>
      <c r="AZ189" s="19"/>
      <c r="BA189" s="12"/>
      <c r="BB189" s="13"/>
    </row>
    <row r="190" spans="1:54" ht="54" x14ac:dyDescent="0.35">
      <c r="A190" s="33" t="s">
        <v>204</v>
      </c>
      <c r="B190" s="87" t="s">
        <v>98</v>
      </c>
      <c r="C190" s="89" t="s">
        <v>31</v>
      </c>
      <c r="D190" s="52">
        <v>0</v>
      </c>
      <c r="E190" s="52"/>
      <c r="F190" s="52">
        <f t="shared" si="390"/>
        <v>0</v>
      </c>
      <c r="G190" s="52"/>
      <c r="H190" s="54">
        <f t="shared" si="434"/>
        <v>0</v>
      </c>
      <c r="I190" s="52"/>
      <c r="J190" s="54">
        <f t="shared" si="435"/>
        <v>0</v>
      </c>
      <c r="K190" s="52"/>
      <c r="L190" s="52">
        <f t="shared" si="436"/>
        <v>0</v>
      </c>
      <c r="M190" s="52"/>
      <c r="N190" s="52">
        <f t="shared" si="437"/>
        <v>0</v>
      </c>
      <c r="O190" s="52"/>
      <c r="P190" s="52">
        <f t="shared" si="438"/>
        <v>0</v>
      </c>
      <c r="Q190" s="52"/>
      <c r="R190" s="52">
        <f t="shared" si="439"/>
        <v>0</v>
      </c>
      <c r="S190" s="55"/>
      <c r="T190" s="54">
        <f t="shared" si="440"/>
        <v>0</v>
      </c>
      <c r="U190" s="52">
        <v>0</v>
      </c>
      <c r="V190" s="52"/>
      <c r="W190" s="52">
        <f t="shared" si="392"/>
        <v>0</v>
      </c>
      <c r="X190" s="52"/>
      <c r="Y190" s="54">
        <f t="shared" si="441"/>
        <v>0</v>
      </c>
      <c r="Z190" s="52"/>
      <c r="AA190" s="54">
        <f t="shared" si="442"/>
        <v>0</v>
      </c>
      <c r="AB190" s="52"/>
      <c r="AC190" s="52">
        <f t="shared" si="443"/>
        <v>0</v>
      </c>
      <c r="AD190" s="52"/>
      <c r="AE190" s="52">
        <f t="shared" si="444"/>
        <v>0</v>
      </c>
      <c r="AF190" s="52"/>
      <c r="AG190" s="52">
        <f t="shared" si="445"/>
        <v>0</v>
      </c>
      <c r="AH190" s="55"/>
      <c r="AI190" s="54">
        <f t="shared" si="446"/>
        <v>0</v>
      </c>
      <c r="AJ190" s="52">
        <v>35549</v>
      </c>
      <c r="AK190" s="52"/>
      <c r="AL190" s="52">
        <f t="shared" si="393"/>
        <v>35549</v>
      </c>
      <c r="AM190" s="52"/>
      <c r="AN190" s="54">
        <f t="shared" si="447"/>
        <v>35549</v>
      </c>
      <c r="AO190" s="52"/>
      <c r="AP190" s="54">
        <f t="shared" si="448"/>
        <v>35549</v>
      </c>
      <c r="AQ190" s="52"/>
      <c r="AR190" s="52">
        <f t="shared" si="449"/>
        <v>35549</v>
      </c>
      <c r="AS190" s="52"/>
      <c r="AT190" s="52">
        <f t="shared" si="450"/>
        <v>35549</v>
      </c>
      <c r="AU190" s="52"/>
      <c r="AV190" s="52">
        <f t="shared" si="451"/>
        <v>35549</v>
      </c>
      <c r="AW190" s="55"/>
      <c r="AX190" s="54">
        <f t="shared" si="452"/>
        <v>35549</v>
      </c>
      <c r="AY190" s="31" t="s">
        <v>102</v>
      </c>
      <c r="BA190" s="5"/>
    </row>
    <row r="191" spans="1:54" ht="54" x14ac:dyDescent="0.35">
      <c r="A191" s="33" t="s">
        <v>205</v>
      </c>
      <c r="B191" s="87" t="s">
        <v>99</v>
      </c>
      <c r="C191" s="89" t="s">
        <v>31</v>
      </c>
      <c r="D191" s="52">
        <v>0</v>
      </c>
      <c r="E191" s="52"/>
      <c r="F191" s="52">
        <f t="shared" si="390"/>
        <v>0</v>
      </c>
      <c r="G191" s="52"/>
      <c r="H191" s="54">
        <f t="shared" si="434"/>
        <v>0</v>
      </c>
      <c r="I191" s="52"/>
      <c r="J191" s="54">
        <f t="shared" si="435"/>
        <v>0</v>
      </c>
      <c r="K191" s="52"/>
      <c r="L191" s="52">
        <f t="shared" si="436"/>
        <v>0</v>
      </c>
      <c r="M191" s="52"/>
      <c r="N191" s="52">
        <f t="shared" si="437"/>
        <v>0</v>
      </c>
      <c r="O191" s="52"/>
      <c r="P191" s="52">
        <f t="shared" si="438"/>
        <v>0</v>
      </c>
      <c r="Q191" s="52"/>
      <c r="R191" s="52">
        <f t="shared" si="439"/>
        <v>0</v>
      </c>
      <c r="S191" s="55"/>
      <c r="T191" s="54">
        <f t="shared" si="440"/>
        <v>0</v>
      </c>
      <c r="U191" s="52">
        <v>57683.9</v>
      </c>
      <c r="V191" s="52"/>
      <c r="W191" s="52">
        <f t="shared" si="392"/>
        <v>57683.9</v>
      </c>
      <c r="X191" s="52"/>
      <c r="Y191" s="54">
        <f t="shared" si="441"/>
        <v>57683.9</v>
      </c>
      <c r="Z191" s="52"/>
      <c r="AA191" s="54">
        <f t="shared" si="442"/>
        <v>57683.9</v>
      </c>
      <c r="AB191" s="52"/>
      <c r="AC191" s="52">
        <f t="shared" si="443"/>
        <v>57683.9</v>
      </c>
      <c r="AD191" s="52"/>
      <c r="AE191" s="52">
        <f t="shared" si="444"/>
        <v>57683.9</v>
      </c>
      <c r="AF191" s="52"/>
      <c r="AG191" s="52">
        <f t="shared" si="445"/>
        <v>57683.9</v>
      </c>
      <c r="AH191" s="55"/>
      <c r="AI191" s="54">
        <f t="shared" si="446"/>
        <v>57683.9</v>
      </c>
      <c r="AJ191" s="52">
        <v>151968.9</v>
      </c>
      <c r="AK191" s="52"/>
      <c r="AL191" s="52">
        <f t="shared" si="393"/>
        <v>151968.9</v>
      </c>
      <c r="AM191" s="52"/>
      <c r="AN191" s="54">
        <f t="shared" si="447"/>
        <v>151968.9</v>
      </c>
      <c r="AO191" s="52"/>
      <c r="AP191" s="54">
        <f t="shared" si="448"/>
        <v>151968.9</v>
      </c>
      <c r="AQ191" s="52"/>
      <c r="AR191" s="52">
        <f t="shared" si="449"/>
        <v>151968.9</v>
      </c>
      <c r="AS191" s="52"/>
      <c r="AT191" s="52">
        <f t="shared" si="450"/>
        <v>151968.9</v>
      </c>
      <c r="AU191" s="52"/>
      <c r="AV191" s="52">
        <f t="shared" si="451"/>
        <v>151968.9</v>
      </c>
      <c r="AW191" s="55"/>
      <c r="AX191" s="54">
        <f t="shared" si="452"/>
        <v>151968.9</v>
      </c>
      <c r="AY191" s="31" t="s">
        <v>103</v>
      </c>
      <c r="BA191" s="5"/>
    </row>
    <row r="192" spans="1:54" ht="54" x14ac:dyDescent="0.35">
      <c r="A192" s="33" t="s">
        <v>206</v>
      </c>
      <c r="B192" s="87" t="s">
        <v>100</v>
      </c>
      <c r="C192" s="89" t="s">
        <v>31</v>
      </c>
      <c r="D192" s="52">
        <v>5597.5</v>
      </c>
      <c r="E192" s="52"/>
      <c r="F192" s="52">
        <f t="shared" si="390"/>
        <v>5597.5</v>
      </c>
      <c r="G192" s="52"/>
      <c r="H192" s="54">
        <f t="shared" si="434"/>
        <v>5597.5</v>
      </c>
      <c r="I192" s="52"/>
      <c r="J192" s="54">
        <f t="shared" si="435"/>
        <v>5597.5</v>
      </c>
      <c r="K192" s="52"/>
      <c r="L192" s="52">
        <f t="shared" si="436"/>
        <v>5597.5</v>
      </c>
      <c r="M192" s="52"/>
      <c r="N192" s="52">
        <f t="shared" si="437"/>
        <v>5597.5</v>
      </c>
      <c r="O192" s="52">
        <v>-491.20499999999998</v>
      </c>
      <c r="P192" s="52">
        <f t="shared" si="438"/>
        <v>5106.2950000000001</v>
      </c>
      <c r="Q192" s="52"/>
      <c r="R192" s="52">
        <f t="shared" si="439"/>
        <v>5106.2950000000001</v>
      </c>
      <c r="S192" s="55"/>
      <c r="T192" s="54">
        <f t="shared" si="440"/>
        <v>5106.2950000000001</v>
      </c>
      <c r="U192" s="52">
        <v>0</v>
      </c>
      <c r="V192" s="52"/>
      <c r="W192" s="52">
        <f t="shared" si="392"/>
        <v>0</v>
      </c>
      <c r="X192" s="52"/>
      <c r="Y192" s="54">
        <f t="shared" si="441"/>
        <v>0</v>
      </c>
      <c r="Z192" s="52"/>
      <c r="AA192" s="54">
        <f t="shared" si="442"/>
        <v>0</v>
      </c>
      <c r="AB192" s="52"/>
      <c r="AC192" s="52">
        <f t="shared" si="443"/>
        <v>0</v>
      </c>
      <c r="AD192" s="52"/>
      <c r="AE192" s="52">
        <f t="shared" si="444"/>
        <v>0</v>
      </c>
      <c r="AF192" s="52"/>
      <c r="AG192" s="52">
        <f t="shared" si="445"/>
        <v>0</v>
      </c>
      <c r="AH192" s="55"/>
      <c r="AI192" s="54">
        <f t="shared" si="446"/>
        <v>0</v>
      </c>
      <c r="AJ192" s="52">
        <v>0</v>
      </c>
      <c r="AK192" s="52"/>
      <c r="AL192" s="52">
        <f t="shared" si="393"/>
        <v>0</v>
      </c>
      <c r="AM192" s="52"/>
      <c r="AN192" s="54">
        <f t="shared" si="447"/>
        <v>0</v>
      </c>
      <c r="AO192" s="52"/>
      <c r="AP192" s="54">
        <f t="shared" si="448"/>
        <v>0</v>
      </c>
      <c r="AQ192" s="52"/>
      <c r="AR192" s="52">
        <f t="shared" si="449"/>
        <v>0</v>
      </c>
      <c r="AS192" s="52"/>
      <c r="AT192" s="52">
        <f t="shared" si="450"/>
        <v>0</v>
      </c>
      <c r="AU192" s="52"/>
      <c r="AV192" s="52">
        <f t="shared" si="451"/>
        <v>0</v>
      </c>
      <c r="AW192" s="55"/>
      <c r="AX192" s="54">
        <f t="shared" si="452"/>
        <v>0</v>
      </c>
      <c r="AY192" s="31" t="s">
        <v>104</v>
      </c>
      <c r="BA192" s="5"/>
    </row>
    <row r="193" spans="1:54" ht="54" x14ac:dyDescent="0.35">
      <c r="A193" s="33" t="s">
        <v>207</v>
      </c>
      <c r="B193" s="87" t="s">
        <v>101</v>
      </c>
      <c r="C193" s="89" t="s">
        <v>31</v>
      </c>
      <c r="D193" s="52">
        <v>2897.7</v>
      </c>
      <c r="E193" s="52"/>
      <c r="F193" s="52">
        <f t="shared" si="390"/>
        <v>2897.7</v>
      </c>
      <c r="G193" s="52"/>
      <c r="H193" s="54">
        <f t="shared" si="434"/>
        <v>2897.7</v>
      </c>
      <c r="I193" s="52"/>
      <c r="J193" s="54">
        <f t="shared" si="435"/>
        <v>2897.7</v>
      </c>
      <c r="K193" s="52"/>
      <c r="L193" s="52">
        <f t="shared" si="436"/>
        <v>2897.7</v>
      </c>
      <c r="M193" s="52"/>
      <c r="N193" s="52">
        <f t="shared" si="437"/>
        <v>2897.7</v>
      </c>
      <c r="O193" s="52"/>
      <c r="P193" s="52">
        <f t="shared" si="438"/>
        <v>2897.7</v>
      </c>
      <c r="Q193" s="52"/>
      <c r="R193" s="52">
        <f t="shared" si="439"/>
        <v>2897.7</v>
      </c>
      <c r="S193" s="55"/>
      <c r="T193" s="54">
        <f t="shared" si="440"/>
        <v>2897.7</v>
      </c>
      <c r="U193" s="52">
        <v>0</v>
      </c>
      <c r="V193" s="52"/>
      <c r="W193" s="52">
        <f t="shared" si="392"/>
        <v>0</v>
      </c>
      <c r="X193" s="52"/>
      <c r="Y193" s="54">
        <f t="shared" si="441"/>
        <v>0</v>
      </c>
      <c r="Z193" s="52"/>
      <c r="AA193" s="54">
        <f t="shared" si="442"/>
        <v>0</v>
      </c>
      <c r="AB193" s="52"/>
      <c r="AC193" s="52">
        <f t="shared" si="443"/>
        <v>0</v>
      </c>
      <c r="AD193" s="52"/>
      <c r="AE193" s="52">
        <f t="shared" si="444"/>
        <v>0</v>
      </c>
      <c r="AF193" s="52"/>
      <c r="AG193" s="52">
        <f t="shared" si="445"/>
        <v>0</v>
      </c>
      <c r="AH193" s="55"/>
      <c r="AI193" s="54">
        <f t="shared" si="446"/>
        <v>0</v>
      </c>
      <c r="AJ193" s="52">
        <v>0</v>
      </c>
      <c r="AK193" s="52"/>
      <c r="AL193" s="52">
        <f t="shared" si="393"/>
        <v>0</v>
      </c>
      <c r="AM193" s="52"/>
      <c r="AN193" s="54">
        <f t="shared" si="447"/>
        <v>0</v>
      </c>
      <c r="AO193" s="52"/>
      <c r="AP193" s="54">
        <f t="shared" si="448"/>
        <v>0</v>
      </c>
      <c r="AQ193" s="52"/>
      <c r="AR193" s="52">
        <f t="shared" si="449"/>
        <v>0</v>
      </c>
      <c r="AS193" s="52"/>
      <c r="AT193" s="52">
        <f t="shared" si="450"/>
        <v>0</v>
      </c>
      <c r="AU193" s="52"/>
      <c r="AV193" s="52">
        <f t="shared" si="451"/>
        <v>0</v>
      </c>
      <c r="AW193" s="55"/>
      <c r="AX193" s="54">
        <f t="shared" si="452"/>
        <v>0</v>
      </c>
      <c r="AY193" s="31" t="s">
        <v>105</v>
      </c>
      <c r="BA193" s="5"/>
    </row>
    <row r="194" spans="1:54" ht="54" x14ac:dyDescent="0.35">
      <c r="A194" s="33" t="s">
        <v>208</v>
      </c>
      <c r="B194" s="87" t="s">
        <v>112</v>
      </c>
      <c r="C194" s="89" t="s">
        <v>31</v>
      </c>
      <c r="D194" s="52">
        <v>7747.3</v>
      </c>
      <c r="E194" s="52"/>
      <c r="F194" s="52">
        <f t="shared" si="390"/>
        <v>7747.3</v>
      </c>
      <c r="G194" s="52"/>
      <c r="H194" s="54">
        <f t="shared" si="434"/>
        <v>7747.3</v>
      </c>
      <c r="I194" s="52"/>
      <c r="J194" s="54">
        <f t="shared" si="435"/>
        <v>7747.3</v>
      </c>
      <c r="K194" s="52"/>
      <c r="L194" s="52">
        <f t="shared" si="436"/>
        <v>7747.3</v>
      </c>
      <c r="M194" s="52"/>
      <c r="N194" s="52">
        <f t="shared" si="437"/>
        <v>7747.3</v>
      </c>
      <c r="O194" s="52">
        <v>-38.716999999999999</v>
      </c>
      <c r="P194" s="52">
        <f t="shared" si="438"/>
        <v>7708.5830000000005</v>
      </c>
      <c r="Q194" s="52"/>
      <c r="R194" s="52">
        <f t="shared" si="439"/>
        <v>7708.5830000000005</v>
      </c>
      <c r="S194" s="55"/>
      <c r="T194" s="54">
        <f t="shared" si="440"/>
        <v>7708.5830000000005</v>
      </c>
      <c r="U194" s="52">
        <v>0</v>
      </c>
      <c r="V194" s="52"/>
      <c r="W194" s="52">
        <f t="shared" si="392"/>
        <v>0</v>
      </c>
      <c r="X194" s="52"/>
      <c r="Y194" s="54">
        <f t="shared" si="441"/>
        <v>0</v>
      </c>
      <c r="Z194" s="52"/>
      <c r="AA194" s="54">
        <f t="shared" si="442"/>
        <v>0</v>
      </c>
      <c r="AB194" s="52"/>
      <c r="AC194" s="52">
        <f t="shared" si="443"/>
        <v>0</v>
      </c>
      <c r="AD194" s="52"/>
      <c r="AE194" s="52">
        <f t="shared" si="444"/>
        <v>0</v>
      </c>
      <c r="AF194" s="52"/>
      <c r="AG194" s="52">
        <f t="shared" si="445"/>
        <v>0</v>
      </c>
      <c r="AH194" s="55"/>
      <c r="AI194" s="54">
        <f t="shared" si="446"/>
        <v>0</v>
      </c>
      <c r="AJ194" s="52">
        <v>0</v>
      </c>
      <c r="AK194" s="52"/>
      <c r="AL194" s="52">
        <f t="shared" si="393"/>
        <v>0</v>
      </c>
      <c r="AM194" s="52"/>
      <c r="AN194" s="54">
        <f t="shared" si="447"/>
        <v>0</v>
      </c>
      <c r="AO194" s="52"/>
      <c r="AP194" s="54">
        <f t="shared" si="448"/>
        <v>0</v>
      </c>
      <c r="AQ194" s="52"/>
      <c r="AR194" s="52">
        <f t="shared" si="449"/>
        <v>0</v>
      </c>
      <c r="AS194" s="52"/>
      <c r="AT194" s="52">
        <f t="shared" si="450"/>
        <v>0</v>
      </c>
      <c r="AU194" s="52"/>
      <c r="AV194" s="52">
        <f t="shared" si="451"/>
        <v>0</v>
      </c>
      <c r="AW194" s="55"/>
      <c r="AX194" s="54">
        <f t="shared" si="452"/>
        <v>0</v>
      </c>
      <c r="AY194" s="31" t="s">
        <v>106</v>
      </c>
      <c r="BA194" s="5"/>
    </row>
    <row r="195" spans="1:54" ht="54" x14ac:dyDescent="0.35">
      <c r="A195" s="33" t="s">
        <v>209</v>
      </c>
      <c r="B195" s="87" t="s">
        <v>113</v>
      </c>
      <c r="C195" s="89" t="s">
        <v>31</v>
      </c>
      <c r="D195" s="52">
        <v>574.9</v>
      </c>
      <c r="E195" s="52"/>
      <c r="F195" s="52">
        <f t="shared" si="390"/>
        <v>574.9</v>
      </c>
      <c r="G195" s="52"/>
      <c r="H195" s="54">
        <f t="shared" si="434"/>
        <v>574.9</v>
      </c>
      <c r="I195" s="52"/>
      <c r="J195" s="54">
        <f t="shared" si="435"/>
        <v>574.9</v>
      </c>
      <c r="K195" s="52"/>
      <c r="L195" s="52">
        <f t="shared" si="436"/>
        <v>574.9</v>
      </c>
      <c r="M195" s="52"/>
      <c r="N195" s="52">
        <f t="shared" si="437"/>
        <v>574.9</v>
      </c>
      <c r="O195" s="52"/>
      <c r="P195" s="52">
        <f t="shared" si="438"/>
        <v>574.9</v>
      </c>
      <c r="Q195" s="52"/>
      <c r="R195" s="52">
        <f t="shared" si="439"/>
        <v>574.9</v>
      </c>
      <c r="S195" s="55"/>
      <c r="T195" s="54">
        <f t="shared" si="440"/>
        <v>574.9</v>
      </c>
      <c r="U195" s="52">
        <v>7574</v>
      </c>
      <c r="V195" s="52"/>
      <c r="W195" s="52">
        <f t="shared" si="392"/>
        <v>7574</v>
      </c>
      <c r="X195" s="52"/>
      <c r="Y195" s="54">
        <f t="shared" si="441"/>
        <v>7574</v>
      </c>
      <c r="Z195" s="52"/>
      <c r="AA195" s="54">
        <f t="shared" si="442"/>
        <v>7574</v>
      </c>
      <c r="AB195" s="52"/>
      <c r="AC195" s="52">
        <f t="shared" si="443"/>
        <v>7574</v>
      </c>
      <c r="AD195" s="52"/>
      <c r="AE195" s="52">
        <f t="shared" si="444"/>
        <v>7574</v>
      </c>
      <c r="AF195" s="52"/>
      <c r="AG195" s="52">
        <f t="shared" si="445"/>
        <v>7574</v>
      </c>
      <c r="AH195" s="55"/>
      <c r="AI195" s="54">
        <f t="shared" si="446"/>
        <v>7574</v>
      </c>
      <c r="AJ195" s="52">
        <v>0</v>
      </c>
      <c r="AK195" s="52"/>
      <c r="AL195" s="52">
        <f t="shared" si="393"/>
        <v>0</v>
      </c>
      <c r="AM195" s="52"/>
      <c r="AN195" s="54">
        <f t="shared" si="447"/>
        <v>0</v>
      </c>
      <c r="AO195" s="52"/>
      <c r="AP195" s="54">
        <f t="shared" si="448"/>
        <v>0</v>
      </c>
      <c r="AQ195" s="52"/>
      <c r="AR195" s="52">
        <f t="shared" si="449"/>
        <v>0</v>
      </c>
      <c r="AS195" s="52"/>
      <c r="AT195" s="52">
        <f t="shared" si="450"/>
        <v>0</v>
      </c>
      <c r="AU195" s="52"/>
      <c r="AV195" s="52">
        <f t="shared" si="451"/>
        <v>0</v>
      </c>
      <c r="AW195" s="55"/>
      <c r="AX195" s="54">
        <f t="shared" si="452"/>
        <v>0</v>
      </c>
      <c r="AY195" s="31" t="s">
        <v>107</v>
      </c>
      <c r="BA195" s="5"/>
    </row>
    <row r="196" spans="1:54" ht="54" x14ac:dyDescent="0.35">
      <c r="A196" s="33" t="s">
        <v>210</v>
      </c>
      <c r="B196" s="87" t="s">
        <v>114</v>
      </c>
      <c r="C196" s="89" t="s">
        <v>31</v>
      </c>
      <c r="D196" s="52">
        <v>0</v>
      </c>
      <c r="E196" s="52"/>
      <c r="F196" s="52">
        <f t="shared" si="390"/>
        <v>0</v>
      </c>
      <c r="G196" s="52"/>
      <c r="H196" s="54">
        <f t="shared" si="434"/>
        <v>0</v>
      </c>
      <c r="I196" s="52"/>
      <c r="J196" s="54">
        <f t="shared" si="435"/>
        <v>0</v>
      </c>
      <c r="K196" s="52"/>
      <c r="L196" s="52">
        <f t="shared" si="436"/>
        <v>0</v>
      </c>
      <c r="M196" s="52"/>
      <c r="N196" s="52">
        <f t="shared" si="437"/>
        <v>0</v>
      </c>
      <c r="O196" s="52"/>
      <c r="P196" s="52">
        <f t="shared" si="438"/>
        <v>0</v>
      </c>
      <c r="Q196" s="52"/>
      <c r="R196" s="52">
        <f t="shared" si="439"/>
        <v>0</v>
      </c>
      <c r="S196" s="55"/>
      <c r="T196" s="54">
        <f t="shared" si="440"/>
        <v>0</v>
      </c>
      <c r="U196" s="52">
        <v>640.5</v>
      </c>
      <c r="V196" s="52"/>
      <c r="W196" s="52">
        <f t="shared" si="392"/>
        <v>640.5</v>
      </c>
      <c r="X196" s="52"/>
      <c r="Y196" s="54">
        <f t="shared" si="441"/>
        <v>640.5</v>
      </c>
      <c r="Z196" s="52"/>
      <c r="AA196" s="54">
        <f t="shared" si="442"/>
        <v>640.5</v>
      </c>
      <c r="AB196" s="52"/>
      <c r="AC196" s="52">
        <f t="shared" si="443"/>
        <v>640.5</v>
      </c>
      <c r="AD196" s="52"/>
      <c r="AE196" s="52">
        <f t="shared" si="444"/>
        <v>640.5</v>
      </c>
      <c r="AF196" s="52"/>
      <c r="AG196" s="52">
        <f t="shared" si="445"/>
        <v>640.5</v>
      </c>
      <c r="AH196" s="55"/>
      <c r="AI196" s="54">
        <f t="shared" si="446"/>
        <v>640.5</v>
      </c>
      <c r="AJ196" s="52">
        <v>7899.7</v>
      </c>
      <c r="AK196" s="52"/>
      <c r="AL196" s="52">
        <f t="shared" si="393"/>
        <v>7899.7</v>
      </c>
      <c r="AM196" s="52"/>
      <c r="AN196" s="54">
        <f t="shared" si="447"/>
        <v>7899.7</v>
      </c>
      <c r="AO196" s="52"/>
      <c r="AP196" s="54">
        <f t="shared" si="448"/>
        <v>7899.7</v>
      </c>
      <c r="AQ196" s="52"/>
      <c r="AR196" s="52">
        <f t="shared" si="449"/>
        <v>7899.7</v>
      </c>
      <c r="AS196" s="52"/>
      <c r="AT196" s="52">
        <f t="shared" si="450"/>
        <v>7899.7</v>
      </c>
      <c r="AU196" s="52"/>
      <c r="AV196" s="52">
        <f t="shared" si="451"/>
        <v>7899.7</v>
      </c>
      <c r="AW196" s="55"/>
      <c r="AX196" s="54">
        <f t="shared" si="452"/>
        <v>7899.7</v>
      </c>
      <c r="AY196" s="31" t="s">
        <v>108</v>
      </c>
      <c r="BA196" s="5"/>
    </row>
    <row r="197" spans="1:54" ht="54" x14ac:dyDescent="0.35">
      <c r="A197" s="33" t="s">
        <v>219</v>
      </c>
      <c r="B197" s="87" t="s">
        <v>115</v>
      </c>
      <c r="C197" s="89" t="s">
        <v>31</v>
      </c>
      <c r="D197" s="52">
        <v>606.5</v>
      </c>
      <c r="E197" s="52"/>
      <c r="F197" s="52">
        <f t="shared" si="390"/>
        <v>606.5</v>
      </c>
      <c r="G197" s="52"/>
      <c r="H197" s="54">
        <f t="shared" si="434"/>
        <v>606.5</v>
      </c>
      <c r="I197" s="52"/>
      <c r="J197" s="54">
        <f t="shared" si="435"/>
        <v>606.5</v>
      </c>
      <c r="K197" s="52"/>
      <c r="L197" s="52">
        <f t="shared" si="436"/>
        <v>606.5</v>
      </c>
      <c r="M197" s="52"/>
      <c r="N197" s="52">
        <f t="shared" si="437"/>
        <v>606.5</v>
      </c>
      <c r="O197" s="52"/>
      <c r="P197" s="52">
        <f t="shared" si="438"/>
        <v>606.5</v>
      </c>
      <c r="Q197" s="52"/>
      <c r="R197" s="52">
        <f t="shared" si="439"/>
        <v>606.5</v>
      </c>
      <c r="S197" s="55"/>
      <c r="T197" s="54">
        <f t="shared" si="440"/>
        <v>606.5</v>
      </c>
      <c r="U197" s="52">
        <v>7573.5</v>
      </c>
      <c r="V197" s="52"/>
      <c r="W197" s="52">
        <f t="shared" si="392"/>
        <v>7573.5</v>
      </c>
      <c r="X197" s="52"/>
      <c r="Y197" s="54">
        <f t="shared" si="441"/>
        <v>7573.5</v>
      </c>
      <c r="Z197" s="52"/>
      <c r="AA197" s="54">
        <f t="shared" si="442"/>
        <v>7573.5</v>
      </c>
      <c r="AB197" s="52"/>
      <c r="AC197" s="52">
        <f t="shared" si="443"/>
        <v>7573.5</v>
      </c>
      <c r="AD197" s="52"/>
      <c r="AE197" s="52">
        <f t="shared" si="444"/>
        <v>7573.5</v>
      </c>
      <c r="AF197" s="52"/>
      <c r="AG197" s="52">
        <f t="shared" si="445"/>
        <v>7573.5</v>
      </c>
      <c r="AH197" s="55"/>
      <c r="AI197" s="54">
        <f t="shared" si="446"/>
        <v>7573.5</v>
      </c>
      <c r="AJ197" s="52">
        <v>0</v>
      </c>
      <c r="AK197" s="52"/>
      <c r="AL197" s="52">
        <f t="shared" si="393"/>
        <v>0</v>
      </c>
      <c r="AM197" s="52"/>
      <c r="AN197" s="54">
        <f t="shared" si="447"/>
        <v>0</v>
      </c>
      <c r="AO197" s="52"/>
      <c r="AP197" s="54">
        <f t="shared" si="448"/>
        <v>0</v>
      </c>
      <c r="AQ197" s="52"/>
      <c r="AR197" s="52">
        <f t="shared" si="449"/>
        <v>0</v>
      </c>
      <c r="AS197" s="52"/>
      <c r="AT197" s="52">
        <f t="shared" si="450"/>
        <v>0</v>
      </c>
      <c r="AU197" s="52"/>
      <c r="AV197" s="52">
        <f t="shared" si="451"/>
        <v>0</v>
      </c>
      <c r="AW197" s="55"/>
      <c r="AX197" s="54">
        <f t="shared" si="452"/>
        <v>0</v>
      </c>
      <c r="AY197" s="31" t="s">
        <v>109</v>
      </c>
      <c r="BA197" s="5"/>
    </row>
    <row r="198" spans="1:54" ht="54" x14ac:dyDescent="0.35">
      <c r="A198" s="33" t="s">
        <v>231</v>
      </c>
      <c r="B198" s="87" t="s">
        <v>116</v>
      </c>
      <c r="C198" s="89" t="s">
        <v>31</v>
      </c>
      <c r="D198" s="52">
        <v>0</v>
      </c>
      <c r="E198" s="52"/>
      <c r="F198" s="52">
        <f t="shared" si="390"/>
        <v>0</v>
      </c>
      <c r="G198" s="52"/>
      <c r="H198" s="54">
        <f t="shared" si="434"/>
        <v>0</v>
      </c>
      <c r="I198" s="52"/>
      <c r="J198" s="54">
        <f t="shared" si="435"/>
        <v>0</v>
      </c>
      <c r="K198" s="52"/>
      <c r="L198" s="52">
        <f t="shared" si="436"/>
        <v>0</v>
      </c>
      <c r="M198" s="52"/>
      <c r="N198" s="52">
        <f t="shared" si="437"/>
        <v>0</v>
      </c>
      <c r="O198" s="52"/>
      <c r="P198" s="52">
        <f t="shared" si="438"/>
        <v>0</v>
      </c>
      <c r="Q198" s="52"/>
      <c r="R198" s="52">
        <f t="shared" si="439"/>
        <v>0</v>
      </c>
      <c r="S198" s="55"/>
      <c r="T198" s="54">
        <f t="shared" si="440"/>
        <v>0</v>
      </c>
      <c r="U198" s="52">
        <v>0</v>
      </c>
      <c r="V198" s="52"/>
      <c r="W198" s="52">
        <f t="shared" si="392"/>
        <v>0</v>
      </c>
      <c r="X198" s="52"/>
      <c r="Y198" s="54">
        <f t="shared" si="441"/>
        <v>0</v>
      </c>
      <c r="Z198" s="52"/>
      <c r="AA198" s="54">
        <f t="shared" si="442"/>
        <v>0</v>
      </c>
      <c r="AB198" s="52"/>
      <c r="AC198" s="52">
        <f t="shared" si="443"/>
        <v>0</v>
      </c>
      <c r="AD198" s="52"/>
      <c r="AE198" s="52">
        <f t="shared" si="444"/>
        <v>0</v>
      </c>
      <c r="AF198" s="52"/>
      <c r="AG198" s="52">
        <f t="shared" si="445"/>
        <v>0</v>
      </c>
      <c r="AH198" s="55"/>
      <c r="AI198" s="54">
        <f t="shared" si="446"/>
        <v>0</v>
      </c>
      <c r="AJ198" s="52">
        <v>668.1</v>
      </c>
      <c r="AK198" s="52"/>
      <c r="AL198" s="52">
        <f t="shared" si="393"/>
        <v>668.1</v>
      </c>
      <c r="AM198" s="52"/>
      <c r="AN198" s="54">
        <f t="shared" si="447"/>
        <v>668.1</v>
      </c>
      <c r="AO198" s="52"/>
      <c r="AP198" s="54">
        <f t="shared" si="448"/>
        <v>668.1</v>
      </c>
      <c r="AQ198" s="52"/>
      <c r="AR198" s="52">
        <f t="shared" si="449"/>
        <v>668.1</v>
      </c>
      <c r="AS198" s="52"/>
      <c r="AT198" s="52">
        <f t="shared" si="450"/>
        <v>668.1</v>
      </c>
      <c r="AU198" s="52"/>
      <c r="AV198" s="52">
        <f t="shared" si="451"/>
        <v>668.1</v>
      </c>
      <c r="AW198" s="55"/>
      <c r="AX198" s="54">
        <f t="shared" si="452"/>
        <v>668.1</v>
      </c>
      <c r="AY198" s="31" t="s">
        <v>110</v>
      </c>
      <c r="BA198" s="5"/>
    </row>
    <row r="199" spans="1:54" ht="54" x14ac:dyDescent="0.35">
      <c r="A199" s="33" t="s">
        <v>232</v>
      </c>
      <c r="B199" s="87" t="s">
        <v>117</v>
      </c>
      <c r="C199" s="89" t="s">
        <v>31</v>
      </c>
      <c r="D199" s="52">
        <v>0</v>
      </c>
      <c r="E199" s="52"/>
      <c r="F199" s="52">
        <f t="shared" si="390"/>
        <v>0</v>
      </c>
      <c r="G199" s="52"/>
      <c r="H199" s="54">
        <f t="shared" si="434"/>
        <v>0</v>
      </c>
      <c r="I199" s="52"/>
      <c r="J199" s="54">
        <f t="shared" si="435"/>
        <v>0</v>
      </c>
      <c r="K199" s="52"/>
      <c r="L199" s="52">
        <f t="shared" si="436"/>
        <v>0</v>
      </c>
      <c r="M199" s="52"/>
      <c r="N199" s="52">
        <f t="shared" si="437"/>
        <v>0</v>
      </c>
      <c r="O199" s="52"/>
      <c r="P199" s="52">
        <f t="shared" si="438"/>
        <v>0</v>
      </c>
      <c r="Q199" s="52"/>
      <c r="R199" s="52">
        <f t="shared" si="439"/>
        <v>0</v>
      </c>
      <c r="S199" s="55"/>
      <c r="T199" s="54">
        <f t="shared" si="440"/>
        <v>0</v>
      </c>
      <c r="U199" s="52">
        <v>0</v>
      </c>
      <c r="V199" s="52"/>
      <c r="W199" s="52">
        <f t="shared" si="392"/>
        <v>0</v>
      </c>
      <c r="X199" s="52"/>
      <c r="Y199" s="54">
        <f t="shared" si="441"/>
        <v>0</v>
      </c>
      <c r="Z199" s="52"/>
      <c r="AA199" s="54">
        <f t="shared" si="442"/>
        <v>0</v>
      </c>
      <c r="AB199" s="52"/>
      <c r="AC199" s="52">
        <f t="shared" si="443"/>
        <v>0</v>
      </c>
      <c r="AD199" s="52"/>
      <c r="AE199" s="52">
        <f t="shared" si="444"/>
        <v>0</v>
      </c>
      <c r="AF199" s="52"/>
      <c r="AG199" s="52">
        <f t="shared" si="445"/>
        <v>0</v>
      </c>
      <c r="AH199" s="55"/>
      <c r="AI199" s="54">
        <f t="shared" si="446"/>
        <v>0</v>
      </c>
      <c r="AJ199" s="52">
        <v>668.1</v>
      </c>
      <c r="AK199" s="52"/>
      <c r="AL199" s="52">
        <f t="shared" si="393"/>
        <v>668.1</v>
      </c>
      <c r="AM199" s="52"/>
      <c r="AN199" s="54">
        <f t="shared" si="447"/>
        <v>668.1</v>
      </c>
      <c r="AO199" s="52"/>
      <c r="AP199" s="54">
        <f t="shared" si="448"/>
        <v>668.1</v>
      </c>
      <c r="AQ199" s="52"/>
      <c r="AR199" s="52">
        <f t="shared" si="449"/>
        <v>668.1</v>
      </c>
      <c r="AS199" s="52"/>
      <c r="AT199" s="52">
        <f t="shared" si="450"/>
        <v>668.1</v>
      </c>
      <c r="AU199" s="52"/>
      <c r="AV199" s="52">
        <f t="shared" si="451"/>
        <v>668.1</v>
      </c>
      <c r="AW199" s="55"/>
      <c r="AX199" s="54">
        <f t="shared" si="452"/>
        <v>668.1</v>
      </c>
      <c r="AY199" s="31" t="s">
        <v>111</v>
      </c>
      <c r="BA199" s="5"/>
    </row>
    <row r="200" spans="1:54" ht="54" x14ac:dyDescent="0.35">
      <c r="A200" s="33" t="s">
        <v>233</v>
      </c>
      <c r="B200" s="87" t="s">
        <v>226</v>
      </c>
      <c r="C200" s="89" t="s">
        <v>31</v>
      </c>
      <c r="D200" s="52"/>
      <c r="E200" s="52"/>
      <c r="F200" s="52"/>
      <c r="G200" s="52">
        <v>6493.0309999999999</v>
      </c>
      <c r="H200" s="54">
        <f t="shared" si="434"/>
        <v>6493.0309999999999</v>
      </c>
      <c r="I200" s="52"/>
      <c r="J200" s="54">
        <f t="shared" si="435"/>
        <v>6493.0309999999999</v>
      </c>
      <c r="K200" s="52"/>
      <c r="L200" s="52">
        <f t="shared" si="436"/>
        <v>6493.0309999999999</v>
      </c>
      <c r="M200" s="52"/>
      <c r="N200" s="52">
        <f t="shared" si="437"/>
        <v>6493.0309999999999</v>
      </c>
      <c r="O200" s="52"/>
      <c r="P200" s="52">
        <f t="shared" si="438"/>
        <v>6493.0309999999999</v>
      </c>
      <c r="Q200" s="52"/>
      <c r="R200" s="52">
        <f t="shared" si="439"/>
        <v>6493.0309999999999</v>
      </c>
      <c r="S200" s="55"/>
      <c r="T200" s="54">
        <f t="shared" si="440"/>
        <v>6493.0309999999999</v>
      </c>
      <c r="U200" s="52"/>
      <c r="V200" s="52"/>
      <c r="W200" s="52"/>
      <c r="X200" s="52"/>
      <c r="Y200" s="54">
        <f t="shared" si="441"/>
        <v>0</v>
      </c>
      <c r="Z200" s="52"/>
      <c r="AA200" s="54">
        <f t="shared" si="442"/>
        <v>0</v>
      </c>
      <c r="AB200" s="52"/>
      <c r="AC200" s="52">
        <f t="shared" si="443"/>
        <v>0</v>
      </c>
      <c r="AD200" s="52"/>
      <c r="AE200" s="52">
        <f t="shared" si="444"/>
        <v>0</v>
      </c>
      <c r="AF200" s="52"/>
      <c r="AG200" s="52">
        <f t="shared" si="445"/>
        <v>0</v>
      </c>
      <c r="AH200" s="55"/>
      <c r="AI200" s="54">
        <f t="shared" si="446"/>
        <v>0</v>
      </c>
      <c r="AJ200" s="52"/>
      <c r="AK200" s="52"/>
      <c r="AL200" s="52"/>
      <c r="AM200" s="52"/>
      <c r="AN200" s="54">
        <f t="shared" si="447"/>
        <v>0</v>
      </c>
      <c r="AO200" s="52"/>
      <c r="AP200" s="54">
        <f t="shared" si="448"/>
        <v>0</v>
      </c>
      <c r="AQ200" s="52"/>
      <c r="AR200" s="52">
        <f t="shared" si="449"/>
        <v>0</v>
      </c>
      <c r="AS200" s="52"/>
      <c r="AT200" s="52">
        <f t="shared" si="450"/>
        <v>0</v>
      </c>
      <c r="AU200" s="52"/>
      <c r="AV200" s="52">
        <f t="shared" si="451"/>
        <v>0</v>
      </c>
      <c r="AW200" s="55"/>
      <c r="AX200" s="54">
        <f t="shared" si="452"/>
        <v>0</v>
      </c>
      <c r="AY200" s="31" t="s">
        <v>228</v>
      </c>
      <c r="BA200" s="5"/>
    </row>
    <row r="201" spans="1:54" ht="54" x14ac:dyDescent="0.35">
      <c r="A201" s="33" t="s">
        <v>234</v>
      </c>
      <c r="B201" s="87" t="s">
        <v>225</v>
      </c>
      <c r="C201" s="89" t="s">
        <v>31</v>
      </c>
      <c r="D201" s="52"/>
      <c r="E201" s="52"/>
      <c r="F201" s="52"/>
      <c r="G201" s="52">
        <v>21</v>
      </c>
      <c r="H201" s="54">
        <f t="shared" si="434"/>
        <v>21</v>
      </c>
      <c r="I201" s="52"/>
      <c r="J201" s="54">
        <f t="shared" si="435"/>
        <v>21</v>
      </c>
      <c r="K201" s="52"/>
      <c r="L201" s="52">
        <f t="shared" si="436"/>
        <v>21</v>
      </c>
      <c r="M201" s="52"/>
      <c r="N201" s="52">
        <f t="shared" si="437"/>
        <v>21</v>
      </c>
      <c r="O201" s="52"/>
      <c r="P201" s="52">
        <f t="shared" si="438"/>
        <v>21</v>
      </c>
      <c r="Q201" s="52"/>
      <c r="R201" s="52">
        <f t="shared" si="439"/>
        <v>21</v>
      </c>
      <c r="S201" s="55"/>
      <c r="T201" s="54">
        <f t="shared" si="440"/>
        <v>21</v>
      </c>
      <c r="U201" s="52"/>
      <c r="V201" s="52"/>
      <c r="W201" s="52"/>
      <c r="X201" s="52"/>
      <c r="Y201" s="54">
        <f t="shared" si="441"/>
        <v>0</v>
      </c>
      <c r="Z201" s="52"/>
      <c r="AA201" s="54">
        <f t="shared" si="442"/>
        <v>0</v>
      </c>
      <c r="AB201" s="52"/>
      <c r="AC201" s="52">
        <f t="shared" si="443"/>
        <v>0</v>
      </c>
      <c r="AD201" s="52"/>
      <c r="AE201" s="52">
        <f t="shared" si="444"/>
        <v>0</v>
      </c>
      <c r="AF201" s="52"/>
      <c r="AG201" s="52">
        <f t="shared" si="445"/>
        <v>0</v>
      </c>
      <c r="AH201" s="55"/>
      <c r="AI201" s="54">
        <f t="shared" si="446"/>
        <v>0</v>
      </c>
      <c r="AJ201" s="52"/>
      <c r="AK201" s="52"/>
      <c r="AL201" s="52"/>
      <c r="AM201" s="52"/>
      <c r="AN201" s="54">
        <f t="shared" si="447"/>
        <v>0</v>
      </c>
      <c r="AO201" s="52"/>
      <c r="AP201" s="54">
        <f t="shared" si="448"/>
        <v>0</v>
      </c>
      <c r="AQ201" s="52"/>
      <c r="AR201" s="52">
        <f t="shared" si="449"/>
        <v>0</v>
      </c>
      <c r="AS201" s="52"/>
      <c r="AT201" s="52">
        <f t="shared" si="450"/>
        <v>0</v>
      </c>
      <c r="AU201" s="52"/>
      <c r="AV201" s="52">
        <f t="shared" si="451"/>
        <v>0</v>
      </c>
      <c r="AW201" s="55"/>
      <c r="AX201" s="54">
        <f t="shared" si="452"/>
        <v>0</v>
      </c>
      <c r="AY201" s="31" t="s">
        <v>227</v>
      </c>
      <c r="BA201" s="5"/>
    </row>
    <row r="202" spans="1:54" x14ac:dyDescent="0.35">
      <c r="A202" s="33"/>
      <c r="B202" s="87" t="s">
        <v>221</v>
      </c>
      <c r="C202" s="89"/>
      <c r="D202" s="47"/>
      <c r="E202" s="47"/>
      <c r="F202" s="47"/>
      <c r="G202" s="47">
        <f>G203</f>
        <v>550</v>
      </c>
      <c r="H202" s="47">
        <f t="shared" si="434"/>
        <v>550</v>
      </c>
      <c r="I202" s="47">
        <f>I203</f>
        <v>0</v>
      </c>
      <c r="J202" s="47">
        <f t="shared" si="435"/>
        <v>550</v>
      </c>
      <c r="K202" s="47">
        <f>K203</f>
        <v>0</v>
      </c>
      <c r="L202" s="47">
        <f t="shared" si="436"/>
        <v>550</v>
      </c>
      <c r="M202" s="47">
        <f>M203</f>
        <v>0</v>
      </c>
      <c r="N202" s="47">
        <f t="shared" si="437"/>
        <v>550</v>
      </c>
      <c r="O202" s="47">
        <f>O203</f>
        <v>0</v>
      </c>
      <c r="P202" s="47">
        <f t="shared" si="438"/>
        <v>550</v>
      </c>
      <c r="Q202" s="52">
        <f>Q203</f>
        <v>0</v>
      </c>
      <c r="R202" s="47">
        <f t="shared" si="439"/>
        <v>550</v>
      </c>
      <c r="S202" s="47">
        <f>S203</f>
        <v>0</v>
      </c>
      <c r="T202" s="54">
        <f t="shared" si="440"/>
        <v>550</v>
      </c>
      <c r="U202" s="47"/>
      <c r="V202" s="47"/>
      <c r="W202" s="47"/>
      <c r="X202" s="47">
        <f>X203</f>
        <v>0</v>
      </c>
      <c r="Y202" s="47">
        <f t="shared" si="441"/>
        <v>0</v>
      </c>
      <c r="Z202" s="47">
        <f>Z203</f>
        <v>0</v>
      </c>
      <c r="AA202" s="47">
        <f t="shared" si="442"/>
        <v>0</v>
      </c>
      <c r="AB202" s="47">
        <f>AB203</f>
        <v>0</v>
      </c>
      <c r="AC202" s="47">
        <f t="shared" si="443"/>
        <v>0</v>
      </c>
      <c r="AD202" s="47">
        <f>AD203</f>
        <v>0</v>
      </c>
      <c r="AE202" s="47">
        <f t="shared" si="444"/>
        <v>0</v>
      </c>
      <c r="AF202" s="52">
        <f>AF203</f>
        <v>0</v>
      </c>
      <c r="AG202" s="47">
        <f t="shared" si="445"/>
        <v>0</v>
      </c>
      <c r="AH202" s="47">
        <f>AH203</f>
        <v>0</v>
      </c>
      <c r="AI202" s="54">
        <f t="shared" si="446"/>
        <v>0</v>
      </c>
      <c r="AJ202" s="47"/>
      <c r="AK202" s="47"/>
      <c r="AL202" s="47"/>
      <c r="AM202" s="47">
        <f>AM203</f>
        <v>0</v>
      </c>
      <c r="AN202" s="47">
        <f t="shared" si="447"/>
        <v>0</v>
      </c>
      <c r="AO202" s="47">
        <f>AO203</f>
        <v>0</v>
      </c>
      <c r="AP202" s="47">
        <f t="shared" si="448"/>
        <v>0</v>
      </c>
      <c r="AQ202" s="47">
        <f>AQ203</f>
        <v>0</v>
      </c>
      <c r="AR202" s="47">
        <f t="shared" si="449"/>
        <v>0</v>
      </c>
      <c r="AS202" s="47">
        <f>AS203</f>
        <v>0</v>
      </c>
      <c r="AT202" s="47">
        <f t="shared" si="450"/>
        <v>0</v>
      </c>
      <c r="AU202" s="52">
        <f>AU203</f>
        <v>0</v>
      </c>
      <c r="AV202" s="47">
        <f t="shared" si="451"/>
        <v>0</v>
      </c>
      <c r="AW202" s="47">
        <f>AW203</f>
        <v>0</v>
      </c>
      <c r="AX202" s="54">
        <f t="shared" si="452"/>
        <v>0</v>
      </c>
      <c r="AY202" s="74"/>
      <c r="AZ202" s="19"/>
      <c r="BA202" s="12"/>
      <c r="BB202" s="13"/>
    </row>
    <row r="203" spans="1:54" ht="54" x14ac:dyDescent="0.35">
      <c r="A203" s="33" t="s">
        <v>262</v>
      </c>
      <c r="B203" s="87" t="s">
        <v>220</v>
      </c>
      <c r="C203" s="89" t="s">
        <v>31</v>
      </c>
      <c r="D203" s="52"/>
      <c r="E203" s="52"/>
      <c r="F203" s="52"/>
      <c r="G203" s="52">
        <v>550</v>
      </c>
      <c r="H203" s="54">
        <f t="shared" si="434"/>
        <v>550</v>
      </c>
      <c r="I203" s="52"/>
      <c r="J203" s="54">
        <f t="shared" si="435"/>
        <v>550</v>
      </c>
      <c r="K203" s="52"/>
      <c r="L203" s="52">
        <f t="shared" si="436"/>
        <v>550</v>
      </c>
      <c r="M203" s="52"/>
      <c r="N203" s="52">
        <f t="shared" si="437"/>
        <v>550</v>
      </c>
      <c r="O203" s="52"/>
      <c r="P203" s="52">
        <f t="shared" si="438"/>
        <v>550</v>
      </c>
      <c r="Q203" s="52"/>
      <c r="R203" s="52">
        <f t="shared" si="439"/>
        <v>550</v>
      </c>
      <c r="S203" s="55"/>
      <c r="T203" s="54">
        <f t="shared" si="440"/>
        <v>550</v>
      </c>
      <c r="U203" s="52"/>
      <c r="V203" s="52"/>
      <c r="W203" s="52"/>
      <c r="X203" s="52"/>
      <c r="Y203" s="54">
        <f t="shared" si="441"/>
        <v>0</v>
      </c>
      <c r="Z203" s="52"/>
      <c r="AA203" s="54">
        <f t="shared" si="442"/>
        <v>0</v>
      </c>
      <c r="AB203" s="52"/>
      <c r="AC203" s="52">
        <f t="shared" si="443"/>
        <v>0</v>
      </c>
      <c r="AD203" s="52"/>
      <c r="AE203" s="52">
        <f t="shared" si="444"/>
        <v>0</v>
      </c>
      <c r="AF203" s="52"/>
      <c r="AG203" s="52">
        <f t="shared" si="445"/>
        <v>0</v>
      </c>
      <c r="AH203" s="55"/>
      <c r="AI203" s="54">
        <f t="shared" si="446"/>
        <v>0</v>
      </c>
      <c r="AJ203" s="52"/>
      <c r="AK203" s="52"/>
      <c r="AL203" s="52"/>
      <c r="AM203" s="52"/>
      <c r="AN203" s="54">
        <f t="shared" si="447"/>
        <v>0</v>
      </c>
      <c r="AO203" s="52"/>
      <c r="AP203" s="54">
        <f t="shared" si="448"/>
        <v>0</v>
      </c>
      <c r="AQ203" s="52"/>
      <c r="AR203" s="52">
        <f t="shared" si="449"/>
        <v>0</v>
      </c>
      <c r="AS203" s="52"/>
      <c r="AT203" s="52">
        <f t="shared" si="450"/>
        <v>0</v>
      </c>
      <c r="AU203" s="52"/>
      <c r="AV203" s="52">
        <f t="shared" si="451"/>
        <v>0</v>
      </c>
      <c r="AW203" s="55"/>
      <c r="AX203" s="54">
        <f t="shared" si="452"/>
        <v>0</v>
      </c>
      <c r="AY203" s="31" t="s">
        <v>222</v>
      </c>
      <c r="BA203" s="5"/>
    </row>
    <row r="204" spans="1:54" x14ac:dyDescent="0.35">
      <c r="A204" s="92"/>
      <c r="B204" s="118" t="s">
        <v>8</v>
      </c>
      <c r="C204" s="118"/>
      <c r="D204" s="47">
        <f>D17+D64+D109+D114+D167+D177+D189</f>
        <v>6800503.4999999981</v>
      </c>
      <c r="E204" s="47">
        <f>E17+E64+E109+E114+E167+E177+E189</f>
        <v>48868.25299999999</v>
      </c>
      <c r="F204" s="47">
        <f t="shared" si="390"/>
        <v>6849371.7529999977</v>
      </c>
      <c r="G204" s="47">
        <f>G17+G64+G109+G114+G167+G177+G189+G202+G175</f>
        <v>515914.25800000003</v>
      </c>
      <c r="H204" s="47">
        <f t="shared" si="434"/>
        <v>7365286.0109999981</v>
      </c>
      <c r="I204" s="47">
        <f>I17+I64+I109+I114+I167+I177+I189+I202+I175</f>
        <v>2922.7530000000002</v>
      </c>
      <c r="J204" s="47">
        <f t="shared" si="435"/>
        <v>7368208.7639999976</v>
      </c>
      <c r="K204" s="47">
        <f>K17+K64+K109+K114+K167+K177+K189+K202+K175</f>
        <v>124060.12599999999</v>
      </c>
      <c r="L204" s="47">
        <f t="shared" si="436"/>
        <v>7492268.8899999978</v>
      </c>
      <c r="M204" s="47">
        <f>M17+M64+M109+M114+M167+M177+M189+M202+M175</f>
        <v>6186.5230000000001</v>
      </c>
      <c r="N204" s="47">
        <f t="shared" si="437"/>
        <v>7498455.4129999978</v>
      </c>
      <c r="O204" s="47">
        <f>O17+O64+O109+O114+O167+O177+O189+O202+O175</f>
        <v>-19314.320000000014</v>
      </c>
      <c r="P204" s="47">
        <f t="shared" si="438"/>
        <v>7479141.0929999975</v>
      </c>
      <c r="Q204" s="52">
        <f>Q17+Q64+Q109+Q114+Q167+Q177+Q189+Q202+Q175</f>
        <v>6573.6139999999996</v>
      </c>
      <c r="R204" s="47">
        <f t="shared" si="439"/>
        <v>7485714.7069999976</v>
      </c>
      <c r="S204" s="55">
        <f>S17+S64+S109+S114+S167+S177+S189+S202+S175</f>
        <v>31071.832999999999</v>
      </c>
      <c r="T204" s="54">
        <f t="shared" si="440"/>
        <v>7516786.5399999972</v>
      </c>
      <c r="U204" s="47">
        <f>U17+U64+U109+U114+U167+U177+U189</f>
        <v>4356218.1000000006</v>
      </c>
      <c r="V204" s="47">
        <f>V17+V64+V109+V114+V167+V177+V189</f>
        <v>-17553.7</v>
      </c>
      <c r="W204" s="47">
        <f t="shared" si="392"/>
        <v>4338664.4000000004</v>
      </c>
      <c r="X204" s="47">
        <f>X17+X64+X109+X114+X167+X177+X189+X202+X175</f>
        <v>261748.13200000001</v>
      </c>
      <c r="Y204" s="47">
        <f t="shared" si="441"/>
        <v>4600412.5320000006</v>
      </c>
      <c r="Z204" s="47">
        <f>Z17+Z64+Z109+Z114+Z167+Z177+Z189+Z202+Z175</f>
        <v>-71.385000000000005</v>
      </c>
      <c r="AA204" s="47">
        <f t="shared" si="442"/>
        <v>4600341.1470000008</v>
      </c>
      <c r="AB204" s="47">
        <f>AB17+AB64+AB109+AB114+AB167+AB177+AB189+AB202+AB175</f>
        <v>-80676.462</v>
      </c>
      <c r="AC204" s="47">
        <f t="shared" si="443"/>
        <v>4519664.6850000005</v>
      </c>
      <c r="AD204" s="47">
        <f>AD17+AD64+AD109+AD114+AD167+AD177+AD189+AD202+AD175</f>
        <v>0</v>
      </c>
      <c r="AE204" s="47">
        <f t="shared" si="444"/>
        <v>4519664.6850000005</v>
      </c>
      <c r="AF204" s="52">
        <f>AF17+AF64+AF109+AF114+AF167+AF177+AF189+AF202+AF175</f>
        <v>-141754.59600000002</v>
      </c>
      <c r="AG204" s="47">
        <f t="shared" si="445"/>
        <v>4377910.0890000006</v>
      </c>
      <c r="AH204" s="47">
        <f>AH17+AH64+AH109+AH114+AH167+AH177+AH189+AH202+AH175</f>
        <v>0</v>
      </c>
      <c r="AI204" s="54">
        <f t="shared" si="446"/>
        <v>4377910.0890000006</v>
      </c>
      <c r="AJ204" s="47">
        <f>AJ17+AJ64+AJ109+AJ114+AJ167+AJ177+AJ189</f>
        <v>4082734.5000000009</v>
      </c>
      <c r="AK204" s="47">
        <f>AK17+AK64+AK109+AK114+AK167+AK177+AK189</f>
        <v>0</v>
      </c>
      <c r="AL204" s="47">
        <f t="shared" si="393"/>
        <v>4082734.5000000009</v>
      </c>
      <c r="AM204" s="47">
        <f>AM17+AM64+AM109+AM114+AM167+AM177+AM189+AM202+AM175</f>
        <v>0.10000000000218279</v>
      </c>
      <c r="AN204" s="47">
        <f t="shared" si="447"/>
        <v>4082734.600000001</v>
      </c>
      <c r="AO204" s="47">
        <f>AO17+AO64+AO109+AO114+AO167+AO177+AO189+AO202+AO175</f>
        <v>0</v>
      </c>
      <c r="AP204" s="47">
        <f t="shared" si="448"/>
        <v>4082734.600000001</v>
      </c>
      <c r="AQ204" s="47">
        <f>AQ17+AQ64+AQ109+AQ114+AQ167+AQ177+AQ189+AQ202+AQ175</f>
        <v>0</v>
      </c>
      <c r="AR204" s="47">
        <f t="shared" si="449"/>
        <v>4082734.600000001</v>
      </c>
      <c r="AS204" s="47">
        <f>AS17+AS64+AS109+AS114+AS167+AS177+AS189+AS202+AS175</f>
        <v>0</v>
      </c>
      <c r="AT204" s="47">
        <f t="shared" si="450"/>
        <v>4082734.600000001</v>
      </c>
      <c r="AU204" s="52">
        <f>AU17+AU64+AU109+AU114+AU167+AU177+AU189+AU202+AU175</f>
        <v>-1068335.4999999998</v>
      </c>
      <c r="AV204" s="47">
        <f t="shared" si="451"/>
        <v>3014399.1000000015</v>
      </c>
      <c r="AW204" s="47">
        <f>AW17+AW64+AW109+AW114+AW167+AW177+AW189+AW202+AW175</f>
        <v>0</v>
      </c>
      <c r="AX204" s="54">
        <f t="shared" si="452"/>
        <v>3014399.1000000015</v>
      </c>
      <c r="AY204" s="26"/>
      <c r="AZ204" s="19"/>
      <c r="BA204" s="12"/>
      <c r="BB204" s="13"/>
    </row>
    <row r="205" spans="1:54" x14ac:dyDescent="0.35">
      <c r="A205" s="92"/>
      <c r="B205" s="113" t="s">
        <v>9</v>
      </c>
      <c r="C205" s="121"/>
      <c r="D205" s="52"/>
      <c r="E205" s="52"/>
      <c r="F205" s="52"/>
      <c r="G205" s="52"/>
      <c r="H205" s="54"/>
      <c r="I205" s="52"/>
      <c r="J205" s="54"/>
      <c r="K205" s="52"/>
      <c r="L205" s="52"/>
      <c r="M205" s="52"/>
      <c r="N205" s="52"/>
      <c r="O205" s="52"/>
      <c r="P205" s="52"/>
      <c r="Q205" s="52"/>
      <c r="R205" s="52"/>
      <c r="S205" s="55"/>
      <c r="T205" s="54"/>
      <c r="U205" s="52"/>
      <c r="V205" s="52"/>
      <c r="W205" s="52"/>
      <c r="X205" s="52"/>
      <c r="Y205" s="54"/>
      <c r="Z205" s="52"/>
      <c r="AA205" s="54"/>
      <c r="AB205" s="52"/>
      <c r="AC205" s="52"/>
      <c r="AD205" s="52"/>
      <c r="AE205" s="52"/>
      <c r="AF205" s="52"/>
      <c r="AG205" s="52"/>
      <c r="AH205" s="55"/>
      <c r="AI205" s="54"/>
      <c r="AJ205" s="52"/>
      <c r="AK205" s="52"/>
      <c r="AL205" s="52"/>
      <c r="AM205" s="52"/>
      <c r="AN205" s="54"/>
      <c r="AO205" s="52"/>
      <c r="AP205" s="54"/>
      <c r="AQ205" s="52"/>
      <c r="AR205" s="52"/>
      <c r="AS205" s="52"/>
      <c r="AT205" s="52"/>
      <c r="AU205" s="52"/>
      <c r="AV205" s="52"/>
      <c r="AW205" s="55"/>
      <c r="AX205" s="54"/>
      <c r="AY205" s="24"/>
      <c r="BA205" s="5"/>
    </row>
    <row r="206" spans="1:54" x14ac:dyDescent="0.35">
      <c r="A206" s="92"/>
      <c r="B206" s="113" t="s">
        <v>16</v>
      </c>
      <c r="C206" s="121"/>
      <c r="D206" s="52">
        <f>D117</f>
        <v>159974.70000000001</v>
      </c>
      <c r="E206" s="52">
        <f>E117</f>
        <v>0</v>
      </c>
      <c r="F206" s="52">
        <f t="shared" si="390"/>
        <v>159974.70000000001</v>
      </c>
      <c r="G206" s="52">
        <f>G117</f>
        <v>0</v>
      </c>
      <c r="H206" s="54">
        <f>F206+G206</f>
        <v>159974.70000000001</v>
      </c>
      <c r="I206" s="52">
        <f>I117</f>
        <v>0</v>
      </c>
      <c r="J206" s="54">
        <f>H206+I206</f>
        <v>159974.70000000001</v>
      </c>
      <c r="K206" s="52">
        <f>K117</f>
        <v>0</v>
      </c>
      <c r="L206" s="52">
        <f>J206+K206</f>
        <v>159974.70000000001</v>
      </c>
      <c r="M206" s="52">
        <f>M117</f>
        <v>0</v>
      </c>
      <c r="N206" s="52">
        <f>L206+M206</f>
        <v>159974.70000000001</v>
      </c>
      <c r="O206" s="52">
        <f>O117</f>
        <v>-109646.3</v>
      </c>
      <c r="P206" s="52">
        <f>N206+O206</f>
        <v>50328.400000000009</v>
      </c>
      <c r="Q206" s="52">
        <f>Q117</f>
        <v>0</v>
      </c>
      <c r="R206" s="52">
        <f>P206+Q206</f>
        <v>50328.400000000009</v>
      </c>
      <c r="S206" s="55">
        <f>S117</f>
        <v>0</v>
      </c>
      <c r="T206" s="54">
        <f>R206+S206</f>
        <v>50328.400000000009</v>
      </c>
      <c r="U206" s="52">
        <f>U117</f>
        <v>275936.80000000005</v>
      </c>
      <c r="V206" s="52">
        <f>V117</f>
        <v>0</v>
      </c>
      <c r="W206" s="52">
        <f t="shared" si="392"/>
        <v>275936.80000000005</v>
      </c>
      <c r="X206" s="52">
        <f>X117</f>
        <v>0</v>
      </c>
      <c r="Y206" s="54">
        <f>W206+X206</f>
        <v>275936.80000000005</v>
      </c>
      <c r="Z206" s="52">
        <f>Z117</f>
        <v>0</v>
      </c>
      <c r="AA206" s="54">
        <f t="shared" ref="AA206:AA209" si="454">Y206+Z206</f>
        <v>275936.80000000005</v>
      </c>
      <c r="AB206" s="52">
        <f>AB117</f>
        <v>0</v>
      </c>
      <c r="AC206" s="52">
        <f t="shared" ref="AC206:AC209" si="455">AA206+AB206</f>
        <v>275936.80000000005</v>
      </c>
      <c r="AD206" s="52">
        <f>AD117</f>
        <v>0</v>
      </c>
      <c r="AE206" s="52">
        <f t="shared" ref="AE206:AE209" si="456">AC206+AD206</f>
        <v>275936.80000000005</v>
      </c>
      <c r="AF206" s="52">
        <f>AF117</f>
        <v>-258734.5</v>
      </c>
      <c r="AG206" s="52">
        <f t="shared" ref="AG206:AG209" si="457">AE206+AF206</f>
        <v>17202.300000000047</v>
      </c>
      <c r="AH206" s="55">
        <f>AH117</f>
        <v>0</v>
      </c>
      <c r="AI206" s="54">
        <f t="shared" ref="AI206:AI209" si="458">AG206+AH206</f>
        <v>17202.300000000047</v>
      </c>
      <c r="AJ206" s="52">
        <f>AJ117</f>
        <v>1125000.0000000002</v>
      </c>
      <c r="AK206" s="52">
        <f>AK117</f>
        <v>0</v>
      </c>
      <c r="AL206" s="52">
        <f t="shared" si="393"/>
        <v>1125000.0000000002</v>
      </c>
      <c r="AM206" s="52">
        <f>AM117</f>
        <v>0</v>
      </c>
      <c r="AN206" s="54">
        <f>AL206+AM206</f>
        <v>1125000.0000000002</v>
      </c>
      <c r="AO206" s="52">
        <f>AO117</f>
        <v>0</v>
      </c>
      <c r="AP206" s="54">
        <f t="shared" ref="AP206:AP209" si="459">AN206+AO206</f>
        <v>1125000.0000000002</v>
      </c>
      <c r="AQ206" s="52">
        <f>AQ117</f>
        <v>0</v>
      </c>
      <c r="AR206" s="52">
        <f t="shared" ref="AR206:AR209" si="460">AP206+AQ206</f>
        <v>1125000.0000000002</v>
      </c>
      <c r="AS206" s="52">
        <f>AS117</f>
        <v>0</v>
      </c>
      <c r="AT206" s="52">
        <f t="shared" ref="AT206:AT209" si="461">AR206+AS206</f>
        <v>1125000.0000000002</v>
      </c>
      <c r="AU206" s="52">
        <f>AU117</f>
        <v>-1079896.8999999999</v>
      </c>
      <c r="AV206" s="52">
        <f t="shared" ref="AV206:AV209" si="462">AT206+AU206</f>
        <v>45103.100000000326</v>
      </c>
      <c r="AW206" s="55">
        <f>AW117</f>
        <v>0</v>
      </c>
      <c r="AX206" s="54">
        <f t="shared" ref="AX206:AX209" si="463">AV206+AW206</f>
        <v>45103.100000000326</v>
      </c>
      <c r="AY206" s="24"/>
      <c r="BA206" s="5"/>
    </row>
    <row r="207" spans="1:54" x14ac:dyDescent="0.35">
      <c r="A207" s="92"/>
      <c r="B207" s="113" t="s">
        <v>11</v>
      </c>
      <c r="C207" s="114"/>
      <c r="D207" s="52">
        <f>D20+D67+D180+D170</f>
        <v>517536.80000000005</v>
      </c>
      <c r="E207" s="52">
        <f>E20+E67+E180+E170</f>
        <v>0</v>
      </c>
      <c r="F207" s="52">
        <f t="shared" si="390"/>
        <v>517536.80000000005</v>
      </c>
      <c r="G207" s="52">
        <f>G20+G67+G180+G170</f>
        <v>-1892.7999999999993</v>
      </c>
      <c r="H207" s="54">
        <f t="shared" ref="H207:H209" si="464">F207+G207</f>
        <v>515644.00000000006</v>
      </c>
      <c r="I207" s="52">
        <f>I20+I67+I180+I170</f>
        <v>0</v>
      </c>
      <c r="J207" s="54">
        <f>H207+I207</f>
        <v>515644.00000000006</v>
      </c>
      <c r="K207" s="52">
        <f>K20+K67+K180+K170</f>
        <v>0</v>
      </c>
      <c r="L207" s="52">
        <f>J207+K207</f>
        <v>515644.00000000006</v>
      </c>
      <c r="M207" s="52">
        <f>M20+M67+M180+M170</f>
        <v>0</v>
      </c>
      <c r="N207" s="52">
        <f>L207+M207</f>
        <v>515644.00000000006</v>
      </c>
      <c r="O207" s="52">
        <f>O20+O67+O180+O170</f>
        <v>4065.4</v>
      </c>
      <c r="P207" s="52">
        <f>N207+O207</f>
        <v>519709.40000000008</v>
      </c>
      <c r="Q207" s="52">
        <f>Q20+Q67+Q180+Q170</f>
        <v>0</v>
      </c>
      <c r="R207" s="52">
        <f>P207+Q207</f>
        <v>519709.40000000008</v>
      </c>
      <c r="S207" s="55">
        <f>S20+S67+S180+S170</f>
        <v>0</v>
      </c>
      <c r="T207" s="54">
        <f>R207+S207</f>
        <v>519709.40000000008</v>
      </c>
      <c r="U207" s="52">
        <f>U20+U67+U180+U170</f>
        <v>848323.4</v>
      </c>
      <c r="V207" s="52">
        <f>V20+V67+V180+V170</f>
        <v>0</v>
      </c>
      <c r="W207" s="52">
        <f t="shared" si="392"/>
        <v>848323.4</v>
      </c>
      <c r="X207" s="52">
        <f>X20+X67+X180+X170</f>
        <v>97911.8</v>
      </c>
      <c r="Y207" s="54">
        <f>W207+X207</f>
        <v>946235.20000000007</v>
      </c>
      <c r="Z207" s="52">
        <f>Z20+Z67+Z180+Z170</f>
        <v>0</v>
      </c>
      <c r="AA207" s="54">
        <f t="shared" si="454"/>
        <v>946235.20000000007</v>
      </c>
      <c r="AB207" s="52">
        <f>AB20+AB67+AB180+AB170</f>
        <v>0</v>
      </c>
      <c r="AC207" s="52">
        <f t="shared" si="455"/>
        <v>946235.20000000007</v>
      </c>
      <c r="AD207" s="52">
        <f>AD20+AD67+AD180+AD170</f>
        <v>0</v>
      </c>
      <c r="AE207" s="52">
        <f t="shared" si="456"/>
        <v>946235.20000000007</v>
      </c>
      <c r="AF207" s="52">
        <f>AF20+AF67+AF180+AF170</f>
        <v>26346.6</v>
      </c>
      <c r="AG207" s="52">
        <f t="shared" si="457"/>
        <v>972581.8</v>
      </c>
      <c r="AH207" s="55">
        <f>AH20+AH67+AH180+AH170</f>
        <v>0</v>
      </c>
      <c r="AI207" s="54">
        <f t="shared" si="458"/>
        <v>972581.8</v>
      </c>
      <c r="AJ207" s="52">
        <f>AJ20+AJ67+AJ180+AJ170</f>
        <v>392443.10000000003</v>
      </c>
      <c r="AK207" s="52">
        <f>AK20+AK67+AK180+AK170</f>
        <v>0</v>
      </c>
      <c r="AL207" s="52">
        <f t="shared" si="393"/>
        <v>392443.10000000003</v>
      </c>
      <c r="AM207" s="52">
        <f>AM20+AM67+AM180+AM170</f>
        <v>-14881.199999999999</v>
      </c>
      <c r="AN207" s="54">
        <f>AL207+AM207</f>
        <v>377561.9</v>
      </c>
      <c r="AO207" s="52">
        <f>AO20+AO67+AO180+AO170</f>
        <v>0</v>
      </c>
      <c r="AP207" s="54">
        <f t="shared" si="459"/>
        <v>377561.9</v>
      </c>
      <c r="AQ207" s="52">
        <f>AQ20+AQ67+AQ180+AQ170</f>
        <v>0</v>
      </c>
      <c r="AR207" s="52">
        <f t="shared" si="460"/>
        <v>377561.9</v>
      </c>
      <c r="AS207" s="52">
        <f>AS20+AS67+AS180+AS170</f>
        <v>0</v>
      </c>
      <c r="AT207" s="52">
        <f t="shared" si="461"/>
        <v>377561.9</v>
      </c>
      <c r="AU207" s="52">
        <f>AU20+AU67+AU180+AU170</f>
        <v>110275.6</v>
      </c>
      <c r="AV207" s="52">
        <f t="shared" si="462"/>
        <v>487837.5</v>
      </c>
      <c r="AW207" s="55">
        <f>AW20+AW67+AW180+AW170</f>
        <v>0</v>
      </c>
      <c r="AX207" s="54">
        <f t="shared" si="463"/>
        <v>487837.5</v>
      </c>
      <c r="AY207" s="24"/>
      <c r="BA207" s="5"/>
    </row>
    <row r="208" spans="1:54" x14ac:dyDescent="0.35">
      <c r="A208" s="92"/>
      <c r="B208" s="113" t="s">
        <v>15</v>
      </c>
      <c r="C208" s="114"/>
      <c r="D208" s="52">
        <f>D21+D68</f>
        <v>1077469.8</v>
      </c>
      <c r="E208" s="52">
        <f>E21+E68</f>
        <v>0</v>
      </c>
      <c r="F208" s="52">
        <f t="shared" si="390"/>
        <v>1077469.8</v>
      </c>
      <c r="G208" s="52">
        <f>G21+G68</f>
        <v>212520.6</v>
      </c>
      <c r="H208" s="54">
        <f t="shared" si="464"/>
        <v>1289990.4000000001</v>
      </c>
      <c r="I208" s="52">
        <f>I21+I68</f>
        <v>0</v>
      </c>
      <c r="J208" s="54">
        <f>H208+I208</f>
        <v>1289990.4000000001</v>
      </c>
      <c r="K208" s="52">
        <f>K21+K68</f>
        <v>0</v>
      </c>
      <c r="L208" s="52">
        <f>J208+K208</f>
        <v>1289990.4000000001</v>
      </c>
      <c r="M208" s="52">
        <f>M21+M68</f>
        <v>0</v>
      </c>
      <c r="N208" s="52">
        <f>L208+M208</f>
        <v>1289990.4000000001</v>
      </c>
      <c r="O208" s="52">
        <f>O21+O68</f>
        <v>77242.100000000006</v>
      </c>
      <c r="P208" s="52">
        <f>N208+O208</f>
        <v>1367232.5000000002</v>
      </c>
      <c r="Q208" s="52">
        <f>Q21+Q68</f>
        <v>0</v>
      </c>
      <c r="R208" s="52">
        <f>P208+Q208</f>
        <v>1367232.5000000002</v>
      </c>
      <c r="S208" s="55">
        <f>S21+S68</f>
        <v>0</v>
      </c>
      <c r="T208" s="54">
        <f>R208+S208</f>
        <v>1367232.5000000002</v>
      </c>
      <c r="U208" s="52">
        <f>U21+U68</f>
        <v>115488.1</v>
      </c>
      <c r="V208" s="52">
        <f>V21+V68</f>
        <v>0</v>
      </c>
      <c r="W208" s="52">
        <f t="shared" si="392"/>
        <v>115488.1</v>
      </c>
      <c r="X208" s="52">
        <f>X21+X68</f>
        <v>80129.599999999991</v>
      </c>
      <c r="Y208" s="54">
        <f>W208+X208</f>
        <v>195617.7</v>
      </c>
      <c r="Z208" s="52">
        <f>Z21+Z68</f>
        <v>0</v>
      </c>
      <c r="AA208" s="54">
        <f t="shared" si="454"/>
        <v>195617.7</v>
      </c>
      <c r="AB208" s="52">
        <f>AB21+AB68</f>
        <v>0</v>
      </c>
      <c r="AC208" s="52">
        <f t="shared" si="455"/>
        <v>195617.7</v>
      </c>
      <c r="AD208" s="52">
        <f>AD21+AD68</f>
        <v>0</v>
      </c>
      <c r="AE208" s="52">
        <f t="shared" si="456"/>
        <v>195617.7</v>
      </c>
      <c r="AF208" s="52">
        <f>AF21+AF68</f>
        <v>500584.6</v>
      </c>
      <c r="AG208" s="52">
        <f t="shared" si="457"/>
        <v>696202.3</v>
      </c>
      <c r="AH208" s="55">
        <f>AH21+AH68</f>
        <v>0</v>
      </c>
      <c r="AI208" s="54">
        <f t="shared" si="458"/>
        <v>696202.3</v>
      </c>
      <c r="AJ208" s="52">
        <f>AJ21+AJ68</f>
        <v>114841.1</v>
      </c>
      <c r="AK208" s="52">
        <f>AK21+AK68</f>
        <v>0</v>
      </c>
      <c r="AL208" s="52">
        <f t="shared" si="393"/>
        <v>114841.1</v>
      </c>
      <c r="AM208" s="52">
        <f>AM21+AM68</f>
        <v>14881.3</v>
      </c>
      <c r="AN208" s="54">
        <f>AL208+AM208</f>
        <v>129722.40000000001</v>
      </c>
      <c r="AO208" s="52">
        <f>AO21+AO68</f>
        <v>0</v>
      </c>
      <c r="AP208" s="54">
        <f t="shared" si="459"/>
        <v>129722.40000000001</v>
      </c>
      <c r="AQ208" s="52">
        <f>AQ21+AQ68</f>
        <v>0</v>
      </c>
      <c r="AR208" s="52">
        <f t="shared" si="460"/>
        <v>129722.40000000001</v>
      </c>
      <c r="AS208" s="52">
        <f>AS21+AS68</f>
        <v>0</v>
      </c>
      <c r="AT208" s="52">
        <f t="shared" si="461"/>
        <v>129722.40000000001</v>
      </c>
      <c r="AU208" s="52">
        <f>AU21+AU68</f>
        <v>0</v>
      </c>
      <c r="AV208" s="52">
        <f t="shared" si="462"/>
        <v>129722.40000000001</v>
      </c>
      <c r="AW208" s="55">
        <f>AW21+AW68</f>
        <v>0</v>
      </c>
      <c r="AX208" s="54">
        <f t="shared" si="463"/>
        <v>129722.40000000001</v>
      </c>
      <c r="AY208" s="24"/>
      <c r="BA208" s="5"/>
    </row>
    <row r="209" spans="1:53" x14ac:dyDescent="0.35">
      <c r="A209" s="92"/>
      <c r="B209" s="118" t="s">
        <v>20</v>
      </c>
      <c r="C209" s="115"/>
      <c r="D209" s="52">
        <f>D69</f>
        <v>2440528.4</v>
      </c>
      <c r="E209" s="52">
        <f>E69</f>
        <v>0</v>
      </c>
      <c r="F209" s="52">
        <f t="shared" si="390"/>
        <v>2440528.4</v>
      </c>
      <c r="G209" s="52">
        <f>G69</f>
        <v>0</v>
      </c>
      <c r="H209" s="54">
        <f t="shared" si="464"/>
        <v>2440528.4</v>
      </c>
      <c r="I209" s="52">
        <f>I69</f>
        <v>0</v>
      </c>
      <c r="J209" s="54">
        <f>H209+I209</f>
        <v>2440528.4</v>
      </c>
      <c r="K209" s="52">
        <f>K69</f>
        <v>0</v>
      </c>
      <c r="L209" s="52">
        <f>J209+K209</f>
        <v>2440528.4</v>
      </c>
      <c r="M209" s="52">
        <f>M69</f>
        <v>0</v>
      </c>
      <c r="N209" s="52">
        <f>L209+M209</f>
        <v>2440528.4</v>
      </c>
      <c r="O209" s="52">
        <f>O69</f>
        <v>0</v>
      </c>
      <c r="P209" s="52">
        <f>N209+O209</f>
        <v>2440528.4</v>
      </c>
      <c r="Q209" s="52">
        <f>Q69</f>
        <v>0</v>
      </c>
      <c r="R209" s="52">
        <f>P209+Q209</f>
        <v>2440528.4</v>
      </c>
      <c r="S209" s="55">
        <f>S69</f>
        <v>0</v>
      </c>
      <c r="T209" s="54">
        <f>R209+S209</f>
        <v>2440528.4</v>
      </c>
      <c r="U209" s="52">
        <f>U69</f>
        <v>346343.1</v>
      </c>
      <c r="V209" s="52">
        <f>V69</f>
        <v>0</v>
      </c>
      <c r="W209" s="52">
        <f t="shared" si="392"/>
        <v>346343.1</v>
      </c>
      <c r="X209" s="52">
        <f>X69</f>
        <v>0</v>
      </c>
      <c r="Y209" s="54">
        <f>W209+X209</f>
        <v>346343.1</v>
      </c>
      <c r="Z209" s="52">
        <f>Z69</f>
        <v>0</v>
      </c>
      <c r="AA209" s="54">
        <f t="shared" si="454"/>
        <v>346343.1</v>
      </c>
      <c r="AB209" s="52">
        <f>AB69</f>
        <v>0</v>
      </c>
      <c r="AC209" s="52">
        <f t="shared" si="455"/>
        <v>346343.1</v>
      </c>
      <c r="AD209" s="52">
        <f>AD69</f>
        <v>0</v>
      </c>
      <c r="AE209" s="52">
        <f t="shared" si="456"/>
        <v>346343.1</v>
      </c>
      <c r="AF209" s="52">
        <f>AF69</f>
        <v>0</v>
      </c>
      <c r="AG209" s="52">
        <f t="shared" si="457"/>
        <v>346343.1</v>
      </c>
      <c r="AH209" s="55">
        <f>AH69</f>
        <v>0</v>
      </c>
      <c r="AI209" s="54">
        <f t="shared" si="458"/>
        <v>346343.1</v>
      </c>
      <c r="AJ209" s="52">
        <f>AJ69</f>
        <v>0</v>
      </c>
      <c r="AK209" s="52">
        <f>AK69</f>
        <v>0</v>
      </c>
      <c r="AL209" s="52">
        <f t="shared" si="393"/>
        <v>0</v>
      </c>
      <c r="AM209" s="52">
        <f>AM69</f>
        <v>0</v>
      </c>
      <c r="AN209" s="54">
        <f>AL209+AM209</f>
        <v>0</v>
      </c>
      <c r="AO209" s="52">
        <f>AO69</f>
        <v>0</v>
      </c>
      <c r="AP209" s="54">
        <f t="shared" si="459"/>
        <v>0</v>
      </c>
      <c r="AQ209" s="52">
        <f>AQ69</f>
        <v>0</v>
      </c>
      <c r="AR209" s="52">
        <f t="shared" si="460"/>
        <v>0</v>
      </c>
      <c r="AS209" s="52">
        <f>AS69</f>
        <v>0</v>
      </c>
      <c r="AT209" s="52">
        <f t="shared" si="461"/>
        <v>0</v>
      </c>
      <c r="AU209" s="52">
        <f>AU69</f>
        <v>0</v>
      </c>
      <c r="AV209" s="52">
        <f t="shared" si="462"/>
        <v>0</v>
      </c>
      <c r="AW209" s="55">
        <f>AW69</f>
        <v>0</v>
      </c>
      <c r="AX209" s="54">
        <f t="shared" si="463"/>
        <v>0</v>
      </c>
      <c r="AY209" s="24"/>
      <c r="BA209" s="5"/>
    </row>
    <row r="210" spans="1:53" x14ac:dyDescent="0.35">
      <c r="A210" s="92"/>
      <c r="B210" s="118" t="s">
        <v>10</v>
      </c>
      <c r="C210" s="118"/>
      <c r="D210" s="52"/>
      <c r="E210" s="52"/>
      <c r="F210" s="52"/>
      <c r="G210" s="52"/>
      <c r="H210" s="54"/>
      <c r="I210" s="52"/>
      <c r="J210" s="54"/>
      <c r="K210" s="52"/>
      <c r="L210" s="52"/>
      <c r="M210" s="52"/>
      <c r="N210" s="52"/>
      <c r="O210" s="52"/>
      <c r="P210" s="52"/>
      <c r="Q210" s="52"/>
      <c r="R210" s="52"/>
      <c r="S210" s="55"/>
      <c r="T210" s="54"/>
      <c r="U210" s="52"/>
      <c r="V210" s="52"/>
      <c r="W210" s="52"/>
      <c r="X210" s="52"/>
      <c r="Y210" s="54"/>
      <c r="Z210" s="52"/>
      <c r="AA210" s="54"/>
      <c r="AB210" s="52"/>
      <c r="AC210" s="52"/>
      <c r="AD210" s="52"/>
      <c r="AE210" s="52"/>
      <c r="AF210" s="52"/>
      <c r="AG210" s="52"/>
      <c r="AH210" s="55"/>
      <c r="AI210" s="54"/>
      <c r="AJ210" s="52"/>
      <c r="AK210" s="52"/>
      <c r="AL210" s="52"/>
      <c r="AM210" s="52"/>
      <c r="AN210" s="54"/>
      <c r="AO210" s="52"/>
      <c r="AP210" s="54"/>
      <c r="AQ210" s="52"/>
      <c r="AR210" s="52"/>
      <c r="AS210" s="52"/>
      <c r="AT210" s="52"/>
      <c r="AU210" s="52"/>
      <c r="AV210" s="52"/>
      <c r="AW210" s="55"/>
      <c r="AX210" s="54"/>
      <c r="AY210" s="24"/>
      <c r="BA210" s="5"/>
    </row>
    <row r="211" spans="1:53" x14ac:dyDescent="0.35">
      <c r="A211" s="92"/>
      <c r="B211" s="119" t="s">
        <v>13</v>
      </c>
      <c r="C211" s="119"/>
      <c r="D211" s="52">
        <f>D89+D99+D102+D105+D70+D73+D78+D80+D83+D110+D112+D182+D186+D187+D190+D191+D192+D193+D194+D195+D196+D197+D198+D199+D22+D23+D27+D28+D29+D30+D34+D39+D44+D53+D55+D57</f>
        <v>4920938.9999999991</v>
      </c>
      <c r="E211" s="52">
        <f>E89+E99+E102+E105+E70+E73+E78+E80+E83+E110+E112+E182+E186+E187+E190+E191+E192+E193+E194+E195+E196+E197+E198+E199+E22+E23+E27+E28+E29+E30+E34+E39+E44+E53+E55+E57</f>
        <v>-45441.247000000003</v>
      </c>
      <c r="F211" s="52">
        <f t="shared" si="390"/>
        <v>4875497.7529999986</v>
      </c>
      <c r="G211" s="52">
        <f>G89+G99+G102+G105+G70+G73+G78+G80+G83+G110+G112+G182+G186+G187+G190+G191+G192+G193+G194+G195+G196+G197+G198+G199+G22+G23+G27+G28+G29+G30+G34+G39+G44+G53+G55+G57+G203+G176+G200+G201+G188+G108+G59</f>
        <v>326050.07200000004</v>
      </c>
      <c r="H211" s="54">
        <f t="shared" ref="H211:H217" si="465">F211+G211</f>
        <v>5201547.8249999983</v>
      </c>
      <c r="I211" s="52">
        <f>I89+I99+I102+I105+I70+I73+I78+I80+I83+I110+I112+I182+I186+I187+I190+I191+I192+I193+I194+I195+I196+I197+I198+I199+I22+I23+I27+I28+I29+I30+I34+I39+I44+I53+I55+I57+I203+I176+I200+I201+I188+I108+I59</f>
        <v>-19.11</v>
      </c>
      <c r="J211" s="54">
        <f t="shared" ref="J211:J217" si="466">H211+I211</f>
        <v>5201528.714999998</v>
      </c>
      <c r="K211" s="52">
        <f>K89+K99+K102+K105+K70+K73+K78+K80+K83+K110+K112+K182+K186+K187+K190+K191+K192+K193+K194+K195+K196+K197+K198+K199+K22+K23+K27+K28+K29+K30+K34+K39+K44+K53+K55+K57+K203+K176+K200+K201+K188+K108+K59</f>
        <v>0</v>
      </c>
      <c r="L211" s="52">
        <f t="shared" ref="L211:L217" si="467">J211+K211</f>
        <v>5201528.714999998</v>
      </c>
      <c r="M211" s="52">
        <f>M89+M99+M102+M105+M70+M73+M78+M80+M83+M110+M112+M182+M186+M187+M190+M191+M192+M193+M194+M195+M196+M197+M198+M199+M22+M23+M27+M28+M29+M30+M34+M39+M44+M53+M55+M57+M203+M176+M200+M201+M188+M108+M59+M60+M48</f>
        <v>0</v>
      </c>
      <c r="N211" s="52">
        <f t="shared" ref="N211:N217" si="468">L211+M211</f>
        <v>5201528.714999998</v>
      </c>
      <c r="O211" s="52">
        <f>O89+O99+O102+O105+O70+O73+O78+O80+O83+O110+O112+O182+O186+O187+O190+O191+O192+O193+O194+O195+O196+O197+O198+O199+O22+O23+O27+O28+O29+O30+O34+O39+O44+O53+O55+O57+O203+O176+O200+O201+O188+O108+O59+O60+O48</f>
        <v>36933.745999999999</v>
      </c>
      <c r="P211" s="52">
        <f t="shared" ref="P211:P217" si="469">N211+O211</f>
        <v>5238462.4609999983</v>
      </c>
      <c r="Q211" s="52">
        <f>Q89+Q99+Q102+Q105+Q70+Q73+Q78+Q80+Q83+Q110+Q112+Q182+Q186+Q187+Q190+Q191+Q192+Q193+Q194+Q195+Q196+Q197+Q198+Q199+Q22+Q23+Q27+Q28+Q29+Q30+Q34+Q39+Q44+Q53+Q55+Q57+Q203+Q176+Q200+Q201+Q188+Q108+Q59+Q60+Q48</f>
        <v>0</v>
      </c>
      <c r="R211" s="52">
        <f t="shared" ref="R211:R217" si="470">P211+Q211</f>
        <v>5238462.4609999983</v>
      </c>
      <c r="S211" s="55">
        <f>S89+S99+S102+S105+S70+S73+S78+S80+S83+S110+S112+S182+S186+S187+S190+S191+S192+S193+S194+S195+S196+S197+S198+S199+S22+S23+S27+S28+S29+S30+S34+S39+S44+S53+S55+S57+S203+S176+S200+S201+S188+S108+S59+S60+S48</f>
        <v>0</v>
      </c>
      <c r="T211" s="54">
        <f t="shared" ref="T211:T217" si="471">R211+S211</f>
        <v>5238462.4609999983</v>
      </c>
      <c r="U211" s="52">
        <f>U89+U99+U102+U105+U70+U73+U78+U80+U83+U110+U112+U182+U186+U187+U190+U191+U192+U193+U194+U195+U196+U197+U198+U199+U22+U23+U27+U28+U29+U30+U34+U39+U44+U53+U55+U57</f>
        <v>2129232</v>
      </c>
      <c r="V211" s="52">
        <f>V89+V99+V102+V105+V70+V73+V78+V80+V83+V110+V112+V182+V186+V187+V190+V191+V192+V193+V194+V195+V196+V197+V198+V199+V22+V23+V27+V28+V29+V30+V34+V39+V44+V53+V55+V57</f>
        <v>0</v>
      </c>
      <c r="W211" s="52">
        <f t="shared" si="392"/>
        <v>2129232</v>
      </c>
      <c r="X211" s="52">
        <f>X89+X99+X102+X105+X70+X73+X78+X80+X83+X110+X112+X182+X186+X187+X190+X191+X192+X193+X194+X195+X196+X197+X198+X199+X22+X23+X27+X28+X29+X30+X34+X39+X44+X53+X55+X57+X203+X176+X200+X201+X188+X108+X59</f>
        <v>261748.13199999998</v>
      </c>
      <c r="Y211" s="54">
        <f t="shared" ref="Y211:Y217" si="472">W211+X211</f>
        <v>2390980.1320000002</v>
      </c>
      <c r="Z211" s="52">
        <f>Z89+Z99+Z102+Z105+Z70+Z73+Z78+Z80+Z83+Z110+Z112+Z182+Z186+Z187+Z190+Z191+Z192+Z193+Z194+Z195+Z196+Z197+Z198+Z199+Z22+Z23+Z27+Z28+Z29+Z30+Z34+Z39+Z44+Z53+Z55+Z57+Z203+Z176+Z200+Z201+Z188+Z108+Z59</f>
        <v>-71.385000000000005</v>
      </c>
      <c r="AA211" s="54">
        <f t="shared" ref="AA211:AA217" si="473">Y211+Z211</f>
        <v>2390908.7470000004</v>
      </c>
      <c r="AB211" s="52">
        <f>AB89+AB99+AB102+AB105+AB70+AB73+AB78+AB80+AB83+AB110+AB112+AB182+AB186+AB187+AB190+AB191+AB192+AB193+AB194+AB195+AB196+AB197+AB198+AB199+AB22+AB23+AB27+AB28+AB29+AB30+AB34+AB39+AB44+AB53+AB55+AB57+AB203+AB176+AB200+AB201+AB188+AB108+AB59</f>
        <v>0</v>
      </c>
      <c r="AC211" s="52">
        <f t="shared" ref="AC211:AC217" si="474">AA211+AB211</f>
        <v>2390908.7470000004</v>
      </c>
      <c r="AD211" s="52">
        <f>AD89+AD99+AD102+AD105+AD70+AD73+AD78+AD80+AD83+AD110+AD112+AD182+AD186+AD187+AD190+AD191+AD192+AD193+AD194+AD195+AD196+AD197+AD198+AD199+AD22+AD23+AD27+AD28+AD29+AD30+AD34+AD39+AD44+AD53+AD55+AD57+AD203+AD176+AD200+AD201+AD188+AD108+AD59+AD60+AD48</f>
        <v>0</v>
      </c>
      <c r="AE211" s="52">
        <f t="shared" ref="AE211:AE217" si="475">AC211+AD211</f>
        <v>2390908.7470000004</v>
      </c>
      <c r="AF211" s="52">
        <f>AF89+AF99+AF102+AF105+AF70+AF73+AF78+AF80+AF83+AF110+AF112+AF182+AF186+AF187+AF190+AF191+AF192+AF193+AF194+AF195+AF196+AF197+AF198+AF199+AF22+AF23+AF27+AF28+AF29+AF30+AF34+AF39+AF44+AF53+AF55+AF57+AF203+AF176+AF200+AF201+AF188+AF108+AF59+AF60+AF48</f>
        <v>570766.88500000001</v>
      </c>
      <c r="AG211" s="52">
        <f t="shared" ref="AG211:AG217" si="476">AE211+AF211</f>
        <v>2961675.6320000002</v>
      </c>
      <c r="AH211" s="55">
        <f>AH89+AH99+AH102+AH105+AH70+AH73+AH78+AH80+AH83+AH110+AH112+AH182+AH186+AH187+AH190+AH191+AH192+AH193+AH194+AH195+AH196+AH197+AH198+AH199+AH22+AH23+AH27+AH28+AH29+AH30+AH34+AH39+AH44+AH53+AH55+AH57+AH203+AH176+AH200+AH201+AH188+AH108+AH59+AH60+AH48</f>
        <v>0</v>
      </c>
      <c r="AI211" s="54">
        <f t="shared" ref="AI211:AI217" si="477">AG211+AH211</f>
        <v>2961675.6320000002</v>
      </c>
      <c r="AJ211" s="52">
        <f>AJ89+AJ99+AJ102+AJ105+AJ70+AJ73+AJ78+AJ80+AJ83+AJ110+AJ112+AJ182+AJ186+AJ187+AJ190+AJ191+AJ192+AJ193+AJ194+AJ195+AJ196+AJ197+AJ198+AJ199+AJ22+AJ23+AJ27+AJ28+AJ29+AJ30+AJ34+AJ39+AJ44+AJ53+AJ55+AJ57</f>
        <v>2099611.6</v>
      </c>
      <c r="AK211" s="52">
        <f>AK89+AK99+AK102+AK105+AK70+AK73+AK78+AK80+AK83+AK110+AK112+AK182+AK186+AK187+AK190+AK191+AK192+AK193+AK194+AK195+AK196+AK197+AK198+AK199+AK22+AK23+AK27+AK28+AK29+AK30+AK34+AK39+AK44+AK53+AK55+AK57</f>
        <v>0</v>
      </c>
      <c r="AL211" s="52">
        <f t="shared" si="393"/>
        <v>2099611.6</v>
      </c>
      <c r="AM211" s="52">
        <f>AM89+AM99+AM102+AM105+AM70+AM73+AM78+AM80+AM83+AM110+AM112+AM182+AM186+AM187+AM190+AM191+AM192+AM193+AM194+AM195+AM196+AM197+AM198+AM199+AM22+AM23+AM27+AM28+AM29+AM30+AM34+AM39+AM44+AM53+AM55+AM57+AM203+AM176+AM200+AM201+AM188+AM108+AM59</f>
        <v>0</v>
      </c>
      <c r="AN211" s="54">
        <f t="shared" ref="AN211:AN217" si="478">AL211+AM211</f>
        <v>2099611.6</v>
      </c>
      <c r="AO211" s="52">
        <f>AO89+AO99+AO102+AO105+AO70+AO73+AO78+AO80+AO83+AO110+AO112+AO182+AO186+AO187+AO190+AO191+AO192+AO193+AO194+AO195+AO196+AO197+AO198+AO199+AO22+AO23+AO27+AO28+AO29+AO30+AO34+AO39+AO44+AO53+AO55+AO57+AO203+AO176+AO200+AO201+AO188+AO108+AO59</f>
        <v>0</v>
      </c>
      <c r="AP211" s="54">
        <f t="shared" ref="AP211:AP217" si="479">AN211+AO211</f>
        <v>2099611.6</v>
      </c>
      <c r="AQ211" s="52">
        <f>AQ89+AQ99+AQ102+AQ105+AQ70+AQ73+AQ78+AQ80+AQ83+AQ110+AQ112+AQ182+AQ186+AQ187+AQ190+AQ191+AQ192+AQ193+AQ194+AQ195+AQ196+AQ197+AQ198+AQ199+AQ22+AQ23+AQ27+AQ28+AQ29+AQ30+AQ34+AQ39+AQ44+AQ53+AQ55+AQ57+AQ203+AQ176+AQ200+AQ201+AQ188+AQ108+AQ59</f>
        <v>0</v>
      </c>
      <c r="AR211" s="52">
        <f t="shared" ref="AR211:AR217" si="480">AP211+AQ211</f>
        <v>2099611.6</v>
      </c>
      <c r="AS211" s="52">
        <f>AS89+AS99+AS102+AS105+AS70+AS73+AS78+AS80+AS83+AS110+AS112+AS182+AS186+AS187+AS190+AS191+AS192+AS193+AS194+AS195+AS196+AS197+AS198+AS199+AS22+AS23+AS27+AS28+AS29+AS30+AS34+AS39+AS44+AS53+AS55+AS57+AS203+AS176+AS200+AS201+AS188+AS108+AS59+AS60+AS48</f>
        <v>0</v>
      </c>
      <c r="AT211" s="52">
        <f t="shared" ref="AT211:AT217" si="481">AR211+AS211</f>
        <v>2099611.6</v>
      </c>
      <c r="AU211" s="52">
        <f>AU89+AU99+AU102+AU105+AU70+AU73+AU78+AU80+AU83+AU110+AU112+AU182+AU186+AU187+AU190+AU191+AU192+AU193+AU194+AU195+AU196+AU197+AU198+AU199+AU22+AU23+AU27+AU28+AU29+AU30+AU34+AU39+AU44+AU53+AU55+AU57+AU203+AU176+AU200+AU201+AU188+AU108+AU59+AU60+AU48</f>
        <v>43694.3</v>
      </c>
      <c r="AV211" s="52">
        <f t="shared" ref="AV211:AV217" si="482">AT211+AU211</f>
        <v>2143305.9</v>
      </c>
      <c r="AW211" s="55">
        <f>AW89+AW99+AW102+AW105+AW70+AW73+AW78+AW80+AW83+AW110+AW112+AW182+AW186+AW187+AW190+AW191+AW192+AW193+AW194+AW195+AW196+AW197+AW198+AW199+AW22+AW23+AW27+AW28+AW29+AW30+AW34+AW39+AW44+AW53+AW55+AW57+AW203+AW176+AW200+AW201+AW188+AW108+AW59+AW60+AW48</f>
        <v>0</v>
      </c>
      <c r="AX211" s="54">
        <f t="shared" ref="AX211:AX217" si="483">AV211+AW211</f>
        <v>2143305.9</v>
      </c>
      <c r="AY211" s="24"/>
      <c r="BA211" s="5"/>
    </row>
    <row r="212" spans="1:53" x14ac:dyDescent="0.35">
      <c r="A212" s="92"/>
      <c r="B212" s="119" t="s">
        <v>127</v>
      </c>
      <c r="C212" s="119"/>
      <c r="D212" s="52">
        <f>D54+D56+D58</f>
        <v>0</v>
      </c>
      <c r="E212" s="52">
        <f>E54+E56+E58</f>
        <v>0</v>
      </c>
      <c r="F212" s="52">
        <f t="shared" si="390"/>
        <v>0</v>
      </c>
      <c r="G212" s="52">
        <f>G54+G56+G58</f>
        <v>0</v>
      </c>
      <c r="H212" s="54">
        <f t="shared" si="465"/>
        <v>0</v>
      </c>
      <c r="I212" s="52">
        <f>I54+I56+I58</f>
        <v>0</v>
      </c>
      <c r="J212" s="54">
        <f t="shared" si="466"/>
        <v>0</v>
      </c>
      <c r="K212" s="52">
        <f>K54+K56+K58</f>
        <v>0</v>
      </c>
      <c r="L212" s="52">
        <f t="shared" si="467"/>
        <v>0</v>
      </c>
      <c r="M212" s="52">
        <f>M54+M56+M58</f>
        <v>0</v>
      </c>
      <c r="N212" s="52">
        <f t="shared" si="468"/>
        <v>0</v>
      </c>
      <c r="O212" s="52">
        <f>O54+O56+O58</f>
        <v>0</v>
      </c>
      <c r="P212" s="52">
        <f t="shared" si="469"/>
        <v>0</v>
      </c>
      <c r="Q212" s="52">
        <f>Q54+Q56+Q58</f>
        <v>0</v>
      </c>
      <c r="R212" s="52">
        <f t="shared" si="470"/>
        <v>0</v>
      </c>
      <c r="S212" s="55">
        <f>S54+S56+S58</f>
        <v>0</v>
      </c>
      <c r="T212" s="54">
        <f t="shared" si="471"/>
        <v>0</v>
      </c>
      <c r="U212" s="52">
        <f>U54+U56+U58</f>
        <v>1912.2</v>
      </c>
      <c r="V212" s="52">
        <f>V54+V56+V58</f>
        <v>0</v>
      </c>
      <c r="W212" s="52">
        <f t="shared" si="392"/>
        <v>1912.2</v>
      </c>
      <c r="X212" s="52">
        <f>X54+X56+X58</f>
        <v>0</v>
      </c>
      <c r="Y212" s="54">
        <f t="shared" si="472"/>
        <v>1912.2</v>
      </c>
      <c r="Z212" s="52">
        <f>Z54+Z56+Z58</f>
        <v>0</v>
      </c>
      <c r="AA212" s="54">
        <f t="shared" si="473"/>
        <v>1912.2</v>
      </c>
      <c r="AB212" s="52">
        <f>AB54+AB56+AB58</f>
        <v>0</v>
      </c>
      <c r="AC212" s="52">
        <f t="shared" si="474"/>
        <v>1912.2</v>
      </c>
      <c r="AD212" s="52">
        <f>AD54+AD56+AD58</f>
        <v>0</v>
      </c>
      <c r="AE212" s="52">
        <f t="shared" si="475"/>
        <v>1912.2</v>
      </c>
      <c r="AF212" s="52">
        <f>AF54+AF56+AF58</f>
        <v>0</v>
      </c>
      <c r="AG212" s="52">
        <f t="shared" si="476"/>
        <v>1912.2</v>
      </c>
      <c r="AH212" s="55">
        <f>AH54+AH56+AH58</f>
        <v>0</v>
      </c>
      <c r="AI212" s="54">
        <f t="shared" si="477"/>
        <v>1912.2</v>
      </c>
      <c r="AJ212" s="52">
        <f>AJ54+AJ56+AJ58</f>
        <v>1410.5</v>
      </c>
      <c r="AK212" s="52">
        <f>AK54+AK56+AK58</f>
        <v>0</v>
      </c>
      <c r="AL212" s="52">
        <f t="shared" si="393"/>
        <v>1410.5</v>
      </c>
      <c r="AM212" s="52">
        <f>AM54+AM56+AM58</f>
        <v>0</v>
      </c>
      <c r="AN212" s="54">
        <f t="shared" si="478"/>
        <v>1410.5</v>
      </c>
      <c r="AO212" s="52">
        <f>AO54+AO56+AO58</f>
        <v>0</v>
      </c>
      <c r="AP212" s="54">
        <f t="shared" si="479"/>
        <v>1410.5</v>
      </c>
      <c r="AQ212" s="52">
        <f>AQ54+AQ56+AQ58</f>
        <v>0</v>
      </c>
      <c r="AR212" s="52">
        <f t="shared" si="480"/>
        <v>1410.5</v>
      </c>
      <c r="AS212" s="52">
        <f>AS54+AS56+AS58</f>
        <v>0</v>
      </c>
      <c r="AT212" s="52">
        <f t="shared" si="481"/>
        <v>1410.5</v>
      </c>
      <c r="AU212" s="52">
        <f>AU54+AU56+AU58</f>
        <v>0</v>
      </c>
      <c r="AV212" s="52">
        <f t="shared" si="482"/>
        <v>1410.5</v>
      </c>
      <c r="AW212" s="55">
        <f>AW54+AW56+AW58</f>
        <v>0</v>
      </c>
      <c r="AX212" s="54">
        <f t="shared" si="483"/>
        <v>1410.5</v>
      </c>
      <c r="AY212" s="24"/>
      <c r="BA212" s="5"/>
    </row>
    <row r="213" spans="1:53" x14ac:dyDescent="0.35">
      <c r="A213" s="92"/>
      <c r="B213" s="120" t="s">
        <v>3</v>
      </c>
      <c r="C213" s="115"/>
      <c r="D213" s="52">
        <f>D84+D92+D95</f>
        <v>879843.1</v>
      </c>
      <c r="E213" s="52">
        <f>E84+E92+E95</f>
        <v>100000</v>
      </c>
      <c r="F213" s="52">
        <f t="shared" si="390"/>
        <v>979843.1</v>
      </c>
      <c r="G213" s="52">
        <f>G84+G92+G95</f>
        <v>30618.598000000002</v>
      </c>
      <c r="H213" s="54">
        <f t="shared" si="465"/>
        <v>1010461.698</v>
      </c>
      <c r="I213" s="52">
        <f>I84+I92+I95</f>
        <v>2941.8629999999998</v>
      </c>
      <c r="J213" s="54">
        <f t="shared" si="466"/>
        <v>1013403.561</v>
      </c>
      <c r="K213" s="52">
        <f>K84+K92+K95</f>
        <v>124060.12599999999</v>
      </c>
      <c r="L213" s="52">
        <f t="shared" si="467"/>
        <v>1137463.6869999999</v>
      </c>
      <c r="M213" s="52">
        <f>M84+M92+M95</f>
        <v>6186.5230000000001</v>
      </c>
      <c r="N213" s="52">
        <f t="shared" si="468"/>
        <v>1143650.21</v>
      </c>
      <c r="O213" s="52">
        <f>O84+O92+O95</f>
        <v>110662.95300000001</v>
      </c>
      <c r="P213" s="52">
        <f t="shared" si="469"/>
        <v>1254313.1629999999</v>
      </c>
      <c r="Q213" s="52">
        <f>Q84+Q92+Q95</f>
        <v>6573.6139999999996</v>
      </c>
      <c r="R213" s="52">
        <f t="shared" si="470"/>
        <v>1260886.777</v>
      </c>
      <c r="S213" s="55">
        <f>S84+S92+S95</f>
        <v>31071.832999999999</v>
      </c>
      <c r="T213" s="54">
        <f t="shared" si="471"/>
        <v>1291958.6100000001</v>
      </c>
      <c r="U213" s="52">
        <f>U84+U92+U95</f>
        <v>1175817.7</v>
      </c>
      <c r="V213" s="52">
        <f>V84+V92+V95</f>
        <v>0</v>
      </c>
      <c r="W213" s="52">
        <f t="shared" si="392"/>
        <v>1175817.7</v>
      </c>
      <c r="X213" s="52">
        <f>X84+X92+X95</f>
        <v>0</v>
      </c>
      <c r="Y213" s="54">
        <f t="shared" si="472"/>
        <v>1175817.7</v>
      </c>
      <c r="Z213" s="52">
        <f>Z84+Z92+Z95</f>
        <v>0</v>
      </c>
      <c r="AA213" s="54">
        <f t="shared" si="473"/>
        <v>1175817.7</v>
      </c>
      <c r="AB213" s="52">
        <f>AB84+AB92+AB95</f>
        <v>-80676.462</v>
      </c>
      <c r="AC213" s="52">
        <f t="shared" si="474"/>
        <v>1095141.2379999999</v>
      </c>
      <c r="AD213" s="52">
        <f>AD84+AD92+AD95</f>
        <v>0</v>
      </c>
      <c r="AE213" s="52">
        <f t="shared" si="475"/>
        <v>1095141.2379999999</v>
      </c>
      <c r="AF213" s="52">
        <f>AF84+AF92+AF95</f>
        <v>-75828.428</v>
      </c>
      <c r="AG213" s="52">
        <f t="shared" si="476"/>
        <v>1019312.8099999999</v>
      </c>
      <c r="AH213" s="55">
        <f>AH84+AH92+AH95</f>
        <v>0</v>
      </c>
      <c r="AI213" s="54">
        <f t="shared" si="477"/>
        <v>1019312.8099999999</v>
      </c>
      <c r="AJ213" s="52">
        <f>AJ84+AJ92+AJ95</f>
        <v>758705.8</v>
      </c>
      <c r="AK213" s="52">
        <f>AK84+AK92+AK95</f>
        <v>0</v>
      </c>
      <c r="AL213" s="52">
        <f t="shared" si="393"/>
        <v>758705.8</v>
      </c>
      <c r="AM213" s="52">
        <f>AM84+AM92+AM95</f>
        <v>0.10000000000218279</v>
      </c>
      <c r="AN213" s="54">
        <f t="shared" si="478"/>
        <v>758705.9</v>
      </c>
      <c r="AO213" s="52">
        <f>AO84+AO92+AO95</f>
        <v>0</v>
      </c>
      <c r="AP213" s="54">
        <f t="shared" si="479"/>
        <v>758705.9</v>
      </c>
      <c r="AQ213" s="52">
        <f>AQ84+AQ92+AQ95</f>
        <v>0</v>
      </c>
      <c r="AR213" s="52">
        <f t="shared" si="480"/>
        <v>758705.9</v>
      </c>
      <c r="AS213" s="52">
        <f>AS84+AS92+AS95</f>
        <v>0</v>
      </c>
      <c r="AT213" s="52">
        <f t="shared" si="481"/>
        <v>758705.9</v>
      </c>
      <c r="AU213" s="52">
        <f>AU84+AU92+AU95</f>
        <v>0</v>
      </c>
      <c r="AV213" s="52">
        <f t="shared" si="482"/>
        <v>758705.9</v>
      </c>
      <c r="AW213" s="55">
        <f>AW84+AW92+AW95</f>
        <v>0</v>
      </c>
      <c r="AX213" s="54">
        <f t="shared" si="483"/>
        <v>758705.9</v>
      </c>
      <c r="AY213" s="24"/>
      <c r="BA213" s="5"/>
    </row>
    <row r="214" spans="1:53" x14ac:dyDescent="0.35">
      <c r="A214" s="92"/>
      <c r="B214" s="118" t="s">
        <v>22</v>
      </c>
      <c r="C214" s="115"/>
      <c r="D214" s="52">
        <f>D111+D118+D119+D120+D121+D122+D126+D130+D134+D138+D142+D146+D150+D154+D158</f>
        <v>625877.70000000007</v>
      </c>
      <c r="E214" s="52">
        <f>E111+E118+E119+E120+E121+E122+E126+E130+E134+E138+E142+E146+E150+E154+E158</f>
        <v>0</v>
      </c>
      <c r="F214" s="52">
        <f t="shared" si="390"/>
        <v>625877.70000000007</v>
      </c>
      <c r="G214" s="52">
        <f>G111+G118+G119+G120+G121+G122+G126+G130+G134+G138+G142+G146+G150+G154+G158+G113+G162+G163</f>
        <v>137599.58000000002</v>
      </c>
      <c r="H214" s="54">
        <f t="shared" si="465"/>
        <v>763477.28</v>
      </c>
      <c r="I214" s="52">
        <f>I111+I118+I119+I120+I121+I122+I126+I130+I134+I138+I142+I146+I150+I154+I158+I113+I162+I163</f>
        <v>0</v>
      </c>
      <c r="J214" s="54">
        <f t="shared" si="466"/>
        <v>763477.28</v>
      </c>
      <c r="K214" s="52">
        <f>K111+K118+K119+K120+K121+K122+K126+K130+K134+K138+K142+K146+K150+K154+K158+K113+K162+K163</f>
        <v>0</v>
      </c>
      <c r="L214" s="52">
        <f t="shared" si="467"/>
        <v>763477.28</v>
      </c>
      <c r="M214" s="52">
        <f>M111+M118+M119+M120+M121+M122+M126+M130+M134+M138+M142+M146+M150+M154+M158+M113+M162+M163</f>
        <v>0</v>
      </c>
      <c r="N214" s="52">
        <f t="shared" si="468"/>
        <v>763477.28</v>
      </c>
      <c r="O214" s="52">
        <f>O111+O118+O119+O120+O121+O122+O126+O130+O134+O138+O142+O146+O150+O154+O158+O113+O162+O163+O164+O165+O166</f>
        <v>-166911.019</v>
      </c>
      <c r="P214" s="52">
        <f t="shared" si="469"/>
        <v>596566.26100000006</v>
      </c>
      <c r="Q214" s="52">
        <f>Q111+Q118+Q119+Q120+Q121+Q122+Q126+Q130+Q134+Q138+Q142+Q146+Q150+Q154+Q158+Q113+Q162+Q163+Q164+Q165+Q166</f>
        <v>0</v>
      </c>
      <c r="R214" s="52">
        <f t="shared" si="470"/>
        <v>596566.26100000006</v>
      </c>
      <c r="S214" s="55">
        <f>S111+S118+S119+S120+S121+S122+S126+S130+S134+S138+S142+S146+S150+S154+S158+S113+S162+S163+S164+S165+S166</f>
        <v>0</v>
      </c>
      <c r="T214" s="54">
        <f t="shared" si="471"/>
        <v>596566.26100000006</v>
      </c>
      <c r="U214" s="52">
        <f>U111+U118+U119+U120+U121+U122+U126+U130+U134+U138+U142+U146+U150+U154+U158</f>
        <v>959502.10000000009</v>
      </c>
      <c r="V214" s="52">
        <f>V111+V118+V119+V120+V121+V122+V126+V130+V134+V138+V142+V146+V150+V154+V158</f>
        <v>-5289.8</v>
      </c>
      <c r="W214" s="52">
        <f t="shared" si="392"/>
        <v>954212.3</v>
      </c>
      <c r="X214" s="52">
        <f>X111+X118+X119+X120+X121+X122+X126+X130+X134+X138+X142+X146+X150+X154+X158+X113+X162+X163</f>
        <v>0</v>
      </c>
      <c r="Y214" s="54">
        <f t="shared" si="472"/>
        <v>954212.3</v>
      </c>
      <c r="Z214" s="52">
        <f>Z111+Z118+Z119+Z120+Z121+Z122+Z126+Z130+Z134+Z138+Z142+Z146+Z150+Z154+Z158+Z113+Z162+Z163</f>
        <v>0</v>
      </c>
      <c r="AA214" s="54">
        <f t="shared" si="473"/>
        <v>954212.3</v>
      </c>
      <c r="AB214" s="52">
        <f>AB111+AB118+AB119+AB120+AB121+AB122+AB126+AB130+AB134+AB138+AB142+AB146+AB150+AB154+AB158+AB113+AB162+AB163</f>
        <v>0</v>
      </c>
      <c r="AC214" s="52">
        <f t="shared" si="474"/>
        <v>954212.3</v>
      </c>
      <c r="AD214" s="52">
        <f>AD111+AD118+AD119+AD120+AD121+AD122+AD126+AD130+AD134+AD138+AD142+AD146+AD150+AD154+AD158+AD113+AD162+AD163</f>
        <v>0</v>
      </c>
      <c r="AE214" s="52">
        <f t="shared" si="475"/>
        <v>954212.3</v>
      </c>
      <c r="AF214" s="52">
        <f>AF111+AF118+AF119+AF120+AF121+AF122+AF126+AF130+AF134+AF138+AF142+AF146+AF150+AF154+AF158+AF113+AF162+AF163+AF164+AF165+AF166</f>
        <v>-636693.05299999996</v>
      </c>
      <c r="AG214" s="52">
        <f t="shared" si="476"/>
        <v>317519.24700000009</v>
      </c>
      <c r="AH214" s="55">
        <f>AH111+AH118+AH119+AH120+AH121+AH122+AH126+AH130+AH134+AH138+AH142+AH146+AH150+AH154+AH158+AH113+AH162+AH163+AH164+AH165+AH166</f>
        <v>0</v>
      </c>
      <c r="AI214" s="54">
        <f t="shared" si="477"/>
        <v>317519.24700000009</v>
      </c>
      <c r="AJ214" s="52">
        <f>AJ111+AJ118+AJ119+AJ120+AJ121+AJ122+AJ126+AJ130+AJ134+AJ138+AJ142+AJ146+AJ150+AJ154+AJ158</f>
        <v>1204454.1000000003</v>
      </c>
      <c r="AK214" s="52">
        <f>AK111+AK118+AK119+AK120+AK121+AK122+AK126+AK130+AK134+AK138+AK142+AK146+AK150+AK154+AK158</f>
        <v>0</v>
      </c>
      <c r="AL214" s="52">
        <f t="shared" si="393"/>
        <v>1204454.1000000003</v>
      </c>
      <c r="AM214" s="52">
        <f>AM111+AM118+AM119+AM120+AM121+AM122+AM126+AM130+AM134+AM138+AM142+AM146+AM150+AM154+AM158+AM113+AM162+AM163</f>
        <v>0</v>
      </c>
      <c r="AN214" s="54">
        <f t="shared" si="478"/>
        <v>1204454.1000000003</v>
      </c>
      <c r="AO214" s="52">
        <f>AO111+AO118+AO119+AO120+AO121+AO122+AO126+AO130+AO134+AO138+AO142+AO146+AO150+AO154+AO158+AO113+AO162+AO163</f>
        <v>0</v>
      </c>
      <c r="AP214" s="54">
        <f t="shared" si="479"/>
        <v>1204454.1000000003</v>
      </c>
      <c r="AQ214" s="52">
        <f>AQ111+AQ118+AQ119+AQ120+AQ121+AQ122+AQ126+AQ130+AQ134+AQ138+AQ142+AQ146+AQ150+AQ154+AQ158+AQ113+AQ162+AQ163</f>
        <v>0</v>
      </c>
      <c r="AR214" s="52">
        <f t="shared" si="480"/>
        <v>1204454.1000000003</v>
      </c>
      <c r="AS214" s="52">
        <f>AS111+AS118+AS119+AS120+AS121+AS122+AS126+AS130+AS134+AS138+AS142+AS146+AS150+AS154+AS158+AS113+AS162+AS163</f>
        <v>0</v>
      </c>
      <c r="AT214" s="52">
        <f t="shared" si="481"/>
        <v>1204454.1000000003</v>
      </c>
      <c r="AU214" s="52">
        <f>AU111+AU118+AU119+AU120+AU121+AU122+AU126+AU130+AU134+AU138+AU142+AU146+AU150+AU154+AU158+AU113+AU162+AU163+AU164+AU165+AU166</f>
        <v>-1112029.7999999998</v>
      </c>
      <c r="AV214" s="52">
        <f t="shared" si="482"/>
        <v>92424.300000000512</v>
      </c>
      <c r="AW214" s="55">
        <f>AW111+AW118+AW119+AW120+AW121+AW122+AW126+AW130+AW134+AW138+AW142+AW146+AW150+AW154+AW158+AW113+AW162+AW163+AW164+AW165+AW166</f>
        <v>0</v>
      </c>
      <c r="AX214" s="54">
        <f t="shared" si="483"/>
        <v>92424.300000000512</v>
      </c>
      <c r="AY214" s="24"/>
      <c r="BA214" s="5"/>
    </row>
    <row r="215" spans="1:53" x14ac:dyDescent="0.35">
      <c r="A215" s="93"/>
      <c r="B215" s="118" t="s">
        <v>90</v>
      </c>
      <c r="C215" s="115"/>
      <c r="D215" s="52">
        <f>D171</f>
        <v>142743.1</v>
      </c>
      <c r="E215" s="52">
        <f>E171</f>
        <v>0</v>
      </c>
      <c r="F215" s="52">
        <f t="shared" si="390"/>
        <v>142743.1</v>
      </c>
      <c r="G215" s="52">
        <f>G171</f>
        <v>0</v>
      </c>
      <c r="H215" s="54">
        <f t="shared" si="465"/>
        <v>142743.1</v>
      </c>
      <c r="I215" s="52">
        <f>I171</f>
        <v>0</v>
      </c>
      <c r="J215" s="54">
        <f t="shared" si="466"/>
        <v>142743.1</v>
      </c>
      <c r="K215" s="52">
        <f>K171</f>
        <v>0</v>
      </c>
      <c r="L215" s="52">
        <f t="shared" si="467"/>
        <v>142743.1</v>
      </c>
      <c r="M215" s="52">
        <f>M171</f>
        <v>0</v>
      </c>
      <c r="N215" s="52">
        <f t="shared" si="468"/>
        <v>142743.1</v>
      </c>
      <c r="O215" s="52">
        <f>O171</f>
        <v>0</v>
      </c>
      <c r="P215" s="52">
        <f t="shared" si="469"/>
        <v>142743.1</v>
      </c>
      <c r="Q215" s="52">
        <f>Q171</f>
        <v>0</v>
      </c>
      <c r="R215" s="52">
        <f t="shared" si="470"/>
        <v>142743.1</v>
      </c>
      <c r="S215" s="55">
        <f>S171</f>
        <v>0</v>
      </c>
      <c r="T215" s="54">
        <f t="shared" si="471"/>
        <v>142743.1</v>
      </c>
      <c r="U215" s="52">
        <f>U171</f>
        <v>71197.200000000012</v>
      </c>
      <c r="V215" s="52">
        <f>V171</f>
        <v>0</v>
      </c>
      <c r="W215" s="52">
        <f t="shared" si="392"/>
        <v>71197.200000000012</v>
      </c>
      <c r="X215" s="52">
        <f>X171</f>
        <v>0</v>
      </c>
      <c r="Y215" s="54">
        <f t="shared" si="472"/>
        <v>71197.200000000012</v>
      </c>
      <c r="Z215" s="52">
        <f>Z171</f>
        <v>0</v>
      </c>
      <c r="AA215" s="54">
        <f t="shared" si="473"/>
        <v>71197.200000000012</v>
      </c>
      <c r="AB215" s="52">
        <f>AB171</f>
        <v>0</v>
      </c>
      <c r="AC215" s="52">
        <f t="shared" si="474"/>
        <v>71197.200000000012</v>
      </c>
      <c r="AD215" s="52">
        <f>AD171</f>
        <v>0</v>
      </c>
      <c r="AE215" s="52">
        <f t="shared" si="475"/>
        <v>71197.200000000012</v>
      </c>
      <c r="AF215" s="52">
        <f>AF171</f>
        <v>0</v>
      </c>
      <c r="AG215" s="52">
        <f t="shared" si="476"/>
        <v>71197.200000000012</v>
      </c>
      <c r="AH215" s="55">
        <f>AH171</f>
        <v>0</v>
      </c>
      <c r="AI215" s="54">
        <f t="shared" si="477"/>
        <v>71197.200000000012</v>
      </c>
      <c r="AJ215" s="52">
        <f>AJ171</f>
        <v>18552.5</v>
      </c>
      <c r="AK215" s="52">
        <f>AK171</f>
        <v>0</v>
      </c>
      <c r="AL215" s="52">
        <f t="shared" si="393"/>
        <v>18552.5</v>
      </c>
      <c r="AM215" s="52">
        <f>AM171</f>
        <v>0</v>
      </c>
      <c r="AN215" s="54">
        <f t="shared" si="478"/>
        <v>18552.5</v>
      </c>
      <c r="AO215" s="52">
        <f>AO171</f>
        <v>0</v>
      </c>
      <c r="AP215" s="54">
        <f t="shared" si="479"/>
        <v>18552.5</v>
      </c>
      <c r="AQ215" s="52">
        <f>AQ171</f>
        <v>0</v>
      </c>
      <c r="AR215" s="52">
        <f t="shared" si="480"/>
        <v>18552.5</v>
      </c>
      <c r="AS215" s="52">
        <f>AS171</f>
        <v>0</v>
      </c>
      <c r="AT215" s="52">
        <f t="shared" si="481"/>
        <v>18552.5</v>
      </c>
      <c r="AU215" s="52">
        <f>AU171</f>
        <v>0</v>
      </c>
      <c r="AV215" s="52">
        <f t="shared" si="482"/>
        <v>18552.5</v>
      </c>
      <c r="AW215" s="55">
        <f>AW171</f>
        <v>0</v>
      </c>
      <c r="AX215" s="54">
        <f t="shared" si="483"/>
        <v>18552.5</v>
      </c>
      <c r="AY215" s="24"/>
    </row>
    <row r="216" spans="1:53" x14ac:dyDescent="0.35">
      <c r="A216" s="93"/>
      <c r="B216" s="116" t="s">
        <v>25</v>
      </c>
      <c r="C216" s="117"/>
      <c r="D216" s="52">
        <f>D181</f>
        <v>55213.3</v>
      </c>
      <c r="E216" s="52">
        <f>E181</f>
        <v>-17954.400000000001</v>
      </c>
      <c r="F216" s="52">
        <f t="shared" si="390"/>
        <v>37258.9</v>
      </c>
      <c r="G216" s="52">
        <f>G181</f>
        <v>0</v>
      </c>
      <c r="H216" s="54">
        <f t="shared" si="465"/>
        <v>37258.9</v>
      </c>
      <c r="I216" s="52">
        <f>I181</f>
        <v>0</v>
      </c>
      <c r="J216" s="54">
        <f t="shared" si="466"/>
        <v>37258.9</v>
      </c>
      <c r="K216" s="52">
        <f>K181</f>
        <v>0</v>
      </c>
      <c r="L216" s="52">
        <f t="shared" si="467"/>
        <v>37258.9</v>
      </c>
      <c r="M216" s="52">
        <f>M181</f>
        <v>0</v>
      </c>
      <c r="N216" s="52">
        <f t="shared" si="468"/>
        <v>37258.9</v>
      </c>
      <c r="O216" s="52">
        <f>O181</f>
        <v>0</v>
      </c>
      <c r="P216" s="52">
        <f t="shared" si="469"/>
        <v>37258.9</v>
      </c>
      <c r="Q216" s="52">
        <f>Q181</f>
        <v>0</v>
      </c>
      <c r="R216" s="52">
        <f t="shared" si="470"/>
        <v>37258.9</v>
      </c>
      <c r="S216" s="55">
        <f>S181</f>
        <v>0</v>
      </c>
      <c r="T216" s="54">
        <f t="shared" si="471"/>
        <v>37258.9</v>
      </c>
      <c r="U216" s="52">
        <f>U181</f>
        <v>0</v>
      </c>
      <c r="V216" s="52">
        <f>V181</f>
        <v>0</v>
      </c>
      <c r="W216" s="52">
        <f t="shared" si="392"/>
        <v>0</v>
      </c>
      <c r="X216" s="52">
        <f>X181</f>
        <v>0</v>
      </c>
      <c r="Y216" s="54">
        <f t="shared" si="472"/>
        <v>0</v>
      </c>
      <c r="Z216" s="52">
        <f>Z181</f>
        <v>0</v>
      </c>
      <c r="AA216" s="54">
        <f t="shared" si="473"/>
        <v>0</v>
      </c>
      <c r="AB216" s="52">
        <f>AB181</f>
        <v>0</v>
      </c>
      <c r="AC216" s="52">
        <f t="shared" si="474"/>
        <v>0</v>
      </c>
      <c r="AD216" s="52">
        <f>AD181</f>
        <v>0</v>
      </c>
      <c r="AE216" s="52">
        <f t="shared" si="475"/>
        <v>0</v>
      </c>
      <c r="AF216" s="52">
        <f>AF181</f>
        <v>0</v>
      </c>
      <c r="AG216" s="52">
        <f t="shared" si="476"/>
        <v>0</v>
      </c>
      <c r="AH216" s="55">
        <f>AH181</f>
        <v>0</v>
      </c>
      <c r="AI216" s="54">
        <f t="shared" si="477"/>
        <v>0</v>
      </c>
      <c r="AJ216" s="52">
        <f>AJ181</f>
        <v>0</v>
      </c>
      <c r="AK216" s="52">
        <f>AK181</f>
        <v>0</v>
      </c>
      <c r="AL216" s="52">
        <f t="shared" si="393"/>
        <v>0</v>
      </c>
      <c r="AM216" s="52">
        <f>AM181</f>
        <v>0</v>
      </c>
      <c r="AN216" s="54">
        <f t="shared" si="478"/>
        <v>0</v>
      </c>
      <c r="AO216" s="52">
        <f>AO181</f>
        <v>0</v>
      </c>
      <c r="AP216" s="54">
        <f t="shared" si="479"/>
        <v>0</v>
      </c>
      <c r="AQ216" s="52">
        <f>AQ181</f>
        <v>0</v>
      </c>
      <c r="AR216" s="52">
        <f t="shared" si="480"/>
        <v>0</v>
      </c>
      <c r="AS216" s="52">
        <f>AS181</f>
        <v>0</v>
      </c>
      <c r="AT216" s="52">
        <f t="shared" si="481"/>
        <v>0</v>
      </c>
      <c r="AU216" s="52">
        <f>AU181</f>
        <v>0</v>
      </c>
      <c r="AV216" s="52">
        <f t="shared" si="482"/>
        <v>0</v>
      </c>
      <c r="AW216" s="55">
        <f>AW181</f>
        <v>0</v>
      </c>
      <c r="AX216" s="54">
        <f t="shared" si="483"/>
        <v>0</v>
      </c>
      <c r="AY216" s="24"/>
    </row>
    <row r="217" spans="1:53" x14ac:dyDescent="0.35">
      <c r="A217" s="93"/>
      <c r="B217" s="115" t="s">
        <v>27</v>
      </c>
      <c r="C217" s="115"/>
      <c r="D217" s="52">
        <f>D71+D72+D79+D81+D82</f>
        <v>175887.3</v>
      </c>
      <c r="E217" s="52">
        <f>E71+E72+E79+E81+E82</f>
        <v>12263.9</v>
      </c>
      <c r="F217" s="52">
        <f t="shared" si="390"/>
        <v>188151.19999999998</v>
      </c>
      <c r="G217" s="52">
        <f>G71+G72+G79+G81+G82</f>
        <v>21646.007999999998</v>
      </c>
      <c r="H217" s="54">
        <f t="shared" si="465"/>
        <v>209797.20799999998</v>
      </c>
      <c r="I217" s="52">
        <f>I71+I72+I79+I81+I82</f>
        <v>0</v>
      </c>
      <c r="J217" s="54">
        <f t="shared" si="466"/>
        <v>209797.20799999998</v>
      </c>
      <c r="K217" s="52">
        <f>K71+K72+K79+K81+K82</f>
        <v>0</v>
      </c>
      <c r="L217" s="52">
        <f t="shared" si="467"/>
        <v>209797.20799999998</v>
      </c>
      <c r="M217" s="52">
        <f>M71+M72+M79+M81+M82</f>
        <v>0</v>
      </c>
      <c r="N217" s="52">
        <f t="shared" si="468"/>
        <v>209797.20799999998</v>
      </c>
      <c r="O217" s="52">
        <f>O71+O72+O79+O81+O82</f>
        <v>0</v>
      </c>
      <c r="P217" s="52">
        <f t="shared" si="469"/>
        <v>209797.20799999998</v>
      </c>
      <c r="Q217" s="52">
        <f>Q71+Q72+Q79+Q81+Q82</f>
        <v>0</v>
      </c>
      <c r="R217" s="52">
        <f t="shared" si="470"/>
        <v>209797.20799999998</v>
      </c>
      <c r="S217" s="55">
        <f>S71+S72+S79+S81+S82</f>
        <v>0</v>
      </c>
      <c r="T217" s="54">
        <f t="shared" si="471"/>
        <v>209797.20799999998</v>
      </c>
      <c r="U217" s="52">
        <f>U71+U72+U79+U81+U82</f>
        <v>18556.900000000001</v>
      </c>
      <c r="V217" s="52">
        <f>V71+V72+V79+V81+V82</f>
        <v>-12263.9</v>
      </c>
      <c r="W217" s="52">
        <f t="shared" si="392"/>
        <v>6293.0000000000018</v>
      </c>
      <c r="X217" s="52">
        <f>X71+X72+X79+X81+X82</f>
        <v>0</v>
      </c>
      <c r="Y217" s="54">
        <f t="shared" si="472"/>
        <v>6293.0000000000018</v>
      </c>
      <c r="Z217" s="52">
        <f>Z71+Z72+Z79+Z81+Z82</f>
        <v>0</v>
      </c>
      <c r="AA217" s="54">
        <f t="shared" si="473"/>
        <v>6293.0000000000018</v>
      </c>
      <c r="AB217" s="52">
        <f>AB71+AB72+AB79+AB81+AB82</f>
        <v>0</v>
      </c>
      <c r="AC217" s="52">
        <f t="shared" si="474"/>
        <v>6293.0000000000018</v>
      </c>
      <c r="AD217" s="52">
        <f>AD71+AD72+AD79+AD81+AD82</f>
        <v>0</v>
      </c>
      <c r="AE217" s="52">
        <f t="shared" si="475"/>
        <v>6293.0000000000018</v>
      </c>
      <c r="AF217" s="52">
        <f>AF71+AF72+AF79+AF81+AF82</f>
        <v>0</v>
      </c>
      <c r="AG217" s="52">
        <f t="shared" si="476"/>
        <v>6293.0000000000018</v>
      </c>
      <c r="AH217" s="55">
        <f>AH71+AH72+AH79+AH81+AH82</f>
        <v>0</v>
      </c>
      <c r="AI217" s="54">
        <f t="shared" si="477"/>
        <v>6293.0000000000018</v>
      </c>
      <c r="AJ217" s="52">
        <f>AJ71+AJ72+AJ79+AJ81+AJ82</f>
        <v>0</v>
      </c>
      <c r="AK217" s="52">
        <f>AK71+AK72+AK79+AK81+AK82</f>
        <v>0</v>
      </c>
      <c r="AL217" s="52">
        <f t="shared" si="393"/>
        <v>0</v>
      </c>
      <c r="AM217" s="52">
        <f>AM71+AM72+AM79+AM81+AM82</f>
        <v>0</v>
      </c>
      <c r="AN217" s="54">
        <f t="shared" si="478"/>
        <v>0</v>
      </c>
      <c r="AO217" s="52">
        <f>AO71+AO72+AO79+AO81+AO82</f>
        <v>0</v>
      </c>
      <c r="AP217" s="54">
        <f t="shared" si="479"/>
        <v>0</v>
      </c>
      <c r="AQ217" s="52">
        <f>AQ71+AQ72+AQ79+AQ81+AQ82</f>
        <v>0</v>
      </c>
      <c r="AR217" s="52">
        <f t="shared" si="480"/>
        <v>0</v>
      </c>
      <c r="AS217" s="52">
        <f>AS71+AS72+AS79+AS81+AS82</f>
        <v>0</v>
      </c>
      <c r="AT217" s="52">
        <f t="shared" si="481"/>
        <v>0</v>
      </c>
      <c r="AU217" s="52">
        <f>AU71+AU72+AU79+AU81+AU82</f>
        <v>0</v>
      </c>
      <c r="AV217" s="52">
        <f t="shared" si="482"/>
        <v>0</v>
      </c>
      <c r="AW217" s="55">
        <f>AW71+AW72+AW79+AW81+AW82</f>
        <v>0</v>
      </c>
      <c r="AX217" s="54">
        <f t="shared" si="483"/>
        <v>0</v>
      </c>
      <c r="AY217" s="24"/>
    </row>
    <row r="218" spans="1:53" x14ac:dyDescent="0.35">
      <c r="D218" s="40"/>
      <c r="E218" s="40"/>
      <c r="F218" s="40">
        <f>F204-F211-F212-F213-F214-F215-F216-F217</f>
        <v>-9.6042640507221222E-10</v>
      </c>
      <c r="G218" s="40">
        <f t="shared" ref="G218" si="484">G204-G211-G212-G213-G214-G215-G216-G217</f>
        <v>0</v>
      </c>
      <c r="H218" s="63"/>
      <c r="I218" s="40">
        <f t="shared" ref="I218:J218" si="485">I204-I211-I212-I213-I214-I215-I216-I217</f>
        <v>4.5474735088646412E-13</v>
      </c>
      <c r="J218" s="40">
        <f t="shared" si="485"/>
        <v>-3.4924596548080444E-10</v>
      </c>
      <c r="K218" s="40">
        <f t="shared" ref="K218:M218" si="486">K204-K211-K212-K213-K214-K215-K216-K217</f>
        <v>0</v>
      </c>
      <c r="L218" s="43"/>
      <c r="M218" s="40">
        <f t="shared" si="486"/>
        <v>0</v>
      </c>
      <c r="N218" s="43"/>
      <c r="O218" s="40">
        <f t="shared" ref="O218:AU218" si="487">O204-O211-O212-O213-O214-O215-O216-O217</f>
        <v>-2.9103830456733704E-11</v>
      </c>
      <c r="P218" s="40"/>
      <c r="Q218" s="40">
        <f t="shared" ref="Q218:S218" si="488">Q204-Q211-Q212-Q213-Q214-Q215-Q216-Q217</f>
        <v>0</v>
      </c>
      <c r="R218" s="40"/>
      <c r="S218" s="65">
        <f t="shared" si="488"/>
        <v>0</v>
      </c>
      <c r="T218" s="63"/>
      <c r="U218" s="65">
        <f t="shared" si="487"/>
        <v>3.1286617740988731E-10</v>
      </c>
      <c r="V218" s="65">
        <f t="shared" si="487"/>
        <v>0</v>
      </c>
      <c r="W218" s="65">
        <f t="shared" si="487"/>
        <v>1.7280399333685637E-10</v>
      </c>
      <c r="X218" s="65">
        <f t="shared" si="487"/>
        <v>2.9103830456733704E-11</v>
      </c>
      <c r="Y218" s="65">
        <f t="shared" si="487"/>
        <v>1.7280399333685637E-10</v>
      </c>
      <c r="Z218" s="65">
        <f t="shared" si="487"/>
        <v>0</v>
      </c>
      <c r="AA218" s="65">
        <f t="shared" si="487"/>
        <v>1.7280399333685637E-10</v>
      </c>
      <c r="AB218" s="65">
        <f t="shared" si="487"/>
        <v>0</v>
      </c>
      <c r="AC218" s="65">
        <f t="shared" si="487"/>
        <v>-6.0026650317013264E-11</v>
      </c>
      <c r="AD218" s="65">
        <f t="shared" si="487"/>
        <v>0</v>
      </c>
      <c r="AE218" s="65">
        <f t="shared" si="487"/>
        <v>-6.0026650317013264E-11</v>
      </c>
      <c r="AF218" s="40">
        <f t="shared" si="487"/>
        <v>-1.1641532182693481E-10</v>
      </c>
      <c r="AG218" s="40"/>
      <c r="AH218" s="65">
        <f t="shared" ref="AH218" si="489">AH204-AH211-AH212-AH213-AH214-AH215-AH216-AH217</f>
        <v>0</v>
      </c>
      <c r="AI218" s="63"/>
      <c r="AJ218" s="65">
        <f t="shared" si="487"/>
        <v>4.6566128730773926E-10</v>
      </c>
      <c r="AK218" s="65">
        <f t="shared" si="487"/>
        <v>0</v>
      </c>
      <c r="AL218" s="65">
        <f t="shared" si="487"/>
        <v>4.6566128730773926E-10</v>
      </c>
      <c r="AM218" s="65">
        <f t="shared" si="487"/>
        <v>0</v>
      </c>
      <c r="AN218" s="65">
        <f t="shared" si="487"/>
        <v>6.9849193096160889E-10</v>
      </c>
      <c r="AO218" s="65">
        <f t="shared" si="487"/>
        <v>0</v>
      </c>
      <c r="AP218" s="65">
        <f t="shared" si="487"/>
        <v>6.9849193096160889E-10</v>
      </c>
      <c r="AQ218" s="65">
        <f t="shared" si="487"/>
        <v>0</v>
      </c>
      <c r="AR218" s="65">
        <f t="shared" si="487"/>
        <v>6.9849193096160889E-10</v>
      </c>
      <c r="AS218" s="65">
        <f t="shared" si="487"/>
        <v>0</v>
      </c>
      <c r="AT218" s="65">
        <f t="shared" si="487"/>
        <v>6.9849193096160889E-10</v>
      </c>
      <c r="AU218" s="40">
        <f t="shared" si="487"/>
        <v>0</v>
      </c>
      <c r="AV218" s="40"/>
      <c r="AW218" s="65">
        <f t="shared" ref="AW218" si="490">AW204-AW211-AW212-AW213-AW214-AW215-AW216-AW217</f>
        <v>0</v>
      </c>
      <c r="AX218" s="63"/>
      <c r="AY218" s="28"/>
    </row>
    <row r="219" spans="1:53" x14ac:dyDescent="0.35">
      <c r="D219" s="43"/>
      <c r="E219" s="43"/>
      <c r="F219" s="43"/>
      <c r="G219" s="43"/>
      <c r="H219" s="64"/>
      <c r="I219" s="43"/>
      <c r="J219" s="64"/>
      <c r="K219" s="43"/>
      <c r="L219" s="43"/>
      <c r="M219" s="43"/>
      <c r="N219" s="43"/>
      <c r="O219" s="43"/>
      <c r="P219" s="43"/>
      <c r="Q219" s="43"/>
      <c r="R219" s="43"/>
      <c r="S219" s="45"/>
      <c r="T219" s="64"/>
      <c r="U219" s="64"/>
      <c r="V219" s="64"/>
      <c r="W219" s="64"/>
      <c r="X219" s="64"/>
      <c r="Y219" s="64"/>
      <c r="Z219" s="64"/>
      <c r="AA219" s="64"/>
      <c r="AB219" s="43"/>
      <c r="AC219" s="43"/>
      <c r="AD219" s="43"/>
      <c r="AE219" s="43"/>
      <c r="AF219" s="43"/>
      <c r="AG219" s="43"/>
      <c r="AH219" s="64"/>
      <c r="AI219" s="64"/>
      <c r="AJ219" s="64"/>
      <c r="AK219" s="64"/>
      <c r="AL219" s="64"/>
      <c r="AM219" s="64"/>
      <c r="AN219" s="64"/>
      <c r="AO219" s="64"/>
      <c r="AP219" s="64"/>
      <c r="AQ219" s="43"/>
      <c r="AR219" s="43"/>
      <c r="AS219" s="43"/>
      <c r="AT219" s="43"/>
      <c r="AU219" s="43"/>
      <c r="AV219" s="43"/>
      <c r="AW219" s="64"/>
      <c r="AX219" s="64"/>
      <c r="AY219" s="28"/>
    </row>
    <row r="220" spans="1:53" x14ac:dyDescent="0.35">
      <c r="D220" s="43"/>
      <c r="E220" s="43"/>
      <c r="F220" s="43"/>
      <c r="G220" s="43"/>
      <c r="H220" s="64"/>
      <c r="I220" s="43"/>
      <c r="J220" s="64"/>
      <c r="K220" s="43"/>
      <c r="L220" s="43"/>
      <c r="M220" s="43"/>
      <c r="N220" s="43"/>
      <c r="O220" s="43"/>
      <c r="P220" s="43"/>
      <c r="Q220" s="43"/>
      <c r="R220" s="43"/>
      <c r="S220" s="45"/>
      <c r="T220" s="64"/>
      <c r="U220" s="43"/>
      <c r="V220" s="43"/>
      <c r="W220" s="43"/>
      <c r="X220" s="43"/>
      <c r="Y220" s="64"/>
      <c r="Z220" s="43"/>
      <c r="AA220" s="64"/>
      <c r="AB220" s="43"/>
      <c r="AC220" s="43"/>
      <c r="AD220" s="43"/>
      <c r="AE220" s="43"/>
      <c r="AF220" s="43"/>
      <c r="AG220" s="43"/>
      <c r="AH220" s="45"/>
      <c r="AI220" s="64"/>
      <c r="AJ220" s="43"/>
      <c r="AK220" s="43"/>
      <c r="AL220" s="43"/>
      <c r="AM220" s="43"/>
      <c r="AN220" s="64"/>
      <c r="AO220" s="43"/>
      <c r="AP220" s="64"/>
      <c r="AQ220" s="43"/>
      <c r="AR220" s="43"/>
      <c r="AS220" s="43"/>
      <c r="AT220" s="43"/>
      <c r="AU220" s="43"/>
      <c r="AV220" s="43"/>
      <c r="AW220" s="45"/>
      <c r="AX220" s="64"/>
      <c r="AY220" s="28"/>
    </row>
    <row r="221" spans="1:53" x14ac:dyDescent="0.35">
      <c r="D221" s="43"/>
      <c r="E221" s="43"/>
      <c r="F221" s="43"/>
      <c r="G221" s="43"/>
      <c r="H221" s="64"/>
      <c r="I221" s="43"/>
      <c r="J221" s="64"/>
      <c r="K221" s="43"/>
      <c r="L221" s="43"/>
      <c r="M221" s="43"/>
      <c r="N221" s="43"/>
      <c r="O221" s="43"/>
      <c r="P221" s="43"/>
      <c r="Q221" s="43"/>
      <c r="R221" s="43"/>
      <c r="S221" s="45"/>
      <c r="T221" s="64"/>
      <c r="U221" s="43"/>
      <c r="V221" s="43"/>
      <c r="W221" s="43"/>
      <c r="X221" s="43"/>
      <c r="Y221" s="64"/>
      <c r="Z221" s="43"/>
      <c r="AA221" s="64"/>
      <c r="AB221" s="43"/>
      <c r="AC221" s="43"/>
      <c r="AD221" s="43"/>
      <c r="AE221" s="43"/>
      <c r="AF221" s="43"/>
      <c r="AG221" s="43"/>
      <c r="AH221" s="45"/>
      <c r="AI221" s="64"/>
      <c r="AJ221" s="43"/>
      <c r="AK221" s="43"/>
      <c r="AL221" s="43"/>
      <c r="AM221" s="43"/>
      <c r="AN221" s="64"/>
      <c r="AO221" s="43"/>
      <c r="AP221" s="64"/>
      <c r="AQ221" s="43"/>
      <c r="AR221" s="43"/>
      <c r="AS221" s="43"/>
      <c r="AT221" s="43"/>
      <c r="AU221" s="43"/>
      <c r="AV221" s="43"/>
      <c r="AW221" s="45"/>
      <c r="AX221" s="64"/>
      <c r="AY221" s="28"/>
    </row>
  </sheetData>
  <sheetProtection password="CF5C" sheet="1" objects="1" scenarios="1"/>
  <autoFilter ref="A16:BA219">
    <filterColumn colId="51">
      <filters blank="1"/>
    </filterColumn>
  </autoFilter>
  <mergeCells count="75">
    <mergeCell ref="AU15:AU16"/>
    <mergeCell ref="AV15:AV16"/>
    <mergeCell ref="AK15:AK16"/>
    <mergeCell ref="F15:F16"/>
    <mergeCell ref="W15:W16"/>
    <mergeCell ref="L15:L16"/>
    <mergeCell ref="AC15:AC16"/>
    <mergeCell ref="U15:U16"/>
    <mergeCell ref="AJ15:AJ16"/>
    <mergeCell ref="G15:G16"/>
    <mergeCell ref="AD15:AD16"/>
    <mergeCell ref="AE15:AE16"/>
    <mergeCell ref="X15:X16"/>
    <mergeCell ref="Y15:Y16"/>
    <mergeCell ref="AL15:AL16"/>
    <mergeCell ref="AM15:AM16"/>
    <mergeCell ref="A15:A16"/>
    <mergeCell ref="B15:B16"/>
    <mergeCell ref="C15:C16"/>
    <mergeCell ref="E15:E16"/>
    <mergeCell ref="V15:V16"/>
    <mergeCell ref="D15:D16"/>
    <mergeCell ref="N15:N16"/>
    <mergeCell ref="H15:H16"/>
    <mergeCell ref="I15:I16"/>
    <mergeCell ref="J15:J16"/>
    <mergeCell ref="Q15:Q16"/>
    <mergeCell ref="R15:R16"/>
    <mergeCell ref="S15:S16"/>
    <mergeCell ref="T15:T16"/>
    <mergeCell ref="A181:A182"/>
    <mergeCell ref="B53:B54"/>
    <mergeCell ref="A53:A54"/>
    <mergeCell ref="B55:B56"/>
    <mergeCell ref="A55:A56"/>
    <mergeCell ref="A57:A58"/>
    <mergeCell ref="B207:C207"/>
    <mergeCell ref="B204:C204"/>
    <mergeCell ref="B205:C205"/>
    <mergeCell ref="B206:C206"/>
    <mergeCell ref="B57:B58"/>
    <mergeCell ref="B181:B182"/>
    <mergeCell ref="B208:C208"/>
    <mergeCell ref="B217:C217"/>
    <mergeCell ref="B216:C216"/>
    <mergeCell ref="B215:C215"/>
    <mergeCell ref="B211:C211"/>
    <mergeCell ref="B214:C214"/>
    <mergeCell ref="B213:C213"/>
    <mergeCell ref="B212:C212"/>
    <mergeCell ref="B210:C210"/>
    <mergeCell ref="B209:C209"/>
    <mergeCell ref="AA15:AA16"/>
    <mergeCell ref="AN15:AN16"/>
    <mergeCell ref="M15:M16"/>
    <mergeCell ref="O15:O16"/>
    <mergeCell ref="P15:P16"/>
    <mergeCell ref="AF15:AF16"/>
    <mergeCell ref="AG15:AG16"/>
    <mergeCell ref="AI4:AX4"/>
    <mergeCell ref="A10:AX10"/>
    <mergeCell ref="AH15:AH16"/>
    <mergeCell ref="AI15:AI16"/>
    <mergeCell ref="AW15:AW16"/>
    <mergeCell ref="AX15:AX16"/>
    <mergeCell ref="A11:AX12"/>
    <mergeCell ref="AS15:AS16"/>
    <mergeCell ref="AT15:AT16"/>
    <mergeCell ref="AR15:AR16"/>
    <mergeCell ref="K15:K16"/>
    <mergeCell ref="AB15:AB16"/>
    <mergeCell ref="AQ15:AQ16"/>
    <mergeCell ref="AO15:AO16"/>
    <mergeCell ref="AP15:AP16"/>
    <mergeCell ref="Z15:Z16"/>
  </mergeCells>
  <pageMargins left="0.78740157480314965" right="0.15748031496062992" top="0.34" bottom="0.39370078740157483" header="0.51181102362204722" footer="0.11811023622047245"/>
  <pageSetup paperSize="9" scale="58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2023-05-23T10:38:41Z</cp:lastPrinted>
  <dcterms:created xsi:type="dcterms:W3CDTF">2014-02-04T08:37:28Z</dcterms:created>
  <dcterms:modified xsi:type="dcterms:W3CDTF">2023-05-23T10:38:51Z</dcterms:modified>
</cp:coreProperties>
</file>