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3 год\9. июнь\"/>
    </mc:Choice>
  </mc:AlternateContent>
  <bookViews>
    <workbookView xWindow="0" yWindow="0" windowWidth="28800" windowHeight="11835"/>
  </bookViews>
  <sheets>
    <sheet name="2023-2025" sheetId="1" r:id="rId1"/>
  </sheets>
  <definedNames>
    <definedName name="_xlnm._FilterDatabase" localSheetId="0" hidden="1">'2023-2025'!$A$14:$BI$232</definedName>
    <definedName name="_xlnm.Print_Titles" localSheetId="0">'2023-2025'!$13:$14</definedName>
    <definedName name="_xlnm.Print_Area" localSheetId="0">'2023-2025'!$A$1:$BF$231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3" i="1" l="1"/>
  <c r="BE20" i="1" l="1"/>
  <c r="AN20" i="1"/>
  <c r="W20" i="1"/>
  <c r="W43" i="1"/>
  <c r="W17" i="1" s="1"/>
  <c r="BF46" i="1"/>
  <c r="AO46" i="1"/>
  <c r="BE41" i="1"/>
  <c r="AN41" i="1"/>
  <c r="X46" i="1"/>
  <c r="AN17" i="1"/>
  <c r="BE17" i="1"/>
  <c r="BF40" i="1"/>
  <c r="AO40" i="1"/>
  <c r="X40" i="1"/>
  <c r="W41" i="1" l="1"/>
  <c r="X20" i="1"/>
  <c r="BF20" i="1"/>
  <c r="AO20" i="1"/>
  <c r="BF26" i="1"/>
  <c r="AO26" i="1"/>
  <c r="X26" i="1"/>
  <c r="BE22" i="1"/>
  <c r="AN22" i="1"/>
  <c r="W22" i="1"/>
  <c r="BF34" i="1" l="1"/>
  <c r="AO34" i="1"/>
  <c r="X34" i="1"/>
  <c r="BE223" i="1"/>
  <c r="BF223" i="1" s="1"/>
  <c r="AN223" i="1"/>
  <c r="AO223" i="1" s="1"/>
  <c r="W223" i="1"/>
  <c r="X223" i="1" s="1"/>
  <c r="BF49" i="1"/>
  <c r="BF50" i="1"/>
  <c r="AO49" i="1"/>
  <c r="AO50" i="1"/>
  <c r="X49" i="1"/>
  <c r="X50" i="1"/>
  <c r="BE47" i="1"/>
  <c r="BE226" i="1" s="1"/>
  <c r="AN47" i="1"/>
  <c r="AN226" i="1" s="1"/>
  <c r="W47" i="1"/>
  <c r="W226" i="1" s="1"/>
  <c r="AO47" i="1" l="1"/>
  <c r="X47" i="1"/>
  <c r="BF47" i="1"/>
  <c r="BE183" i="1"/>
  <c r="AN183" i="1"/>
  <c r="BE182" i="1"/>
  <c r="BF182" i="1" s="1"/>
  <c r="AN182" i="1"/>
  <c r="AO182" i="1" s="1"/>
  <c r="W182" i="1"/>
  <c r="X182" i="1" s="1"/>
  <c r="BF187" i="1"/>
  <c r="AO187" i="1"/>
  <c r="AR186" i="1"/>
  <c r="AT186" i="1" s="1"/>
  <c r="AV186" i="1" s="1"/>
  <c r="AX186" i="1" s="1"/>
  <c r="AZ186" i="1" s="1"/>
  <c r="BB186" i="1" s="1"/>
  <c r="X187" i="1"/>
  <c r="W183" i="1" l="1"/>
  <c r="W178" i="1" s="1"/>
  <c r="BE124" i="1"/>
  <c r="BE219" i="1" s="1"/>
  <c r="BE123" i="1"/>
  <c r="AN124" i="1"/>
  <c r="AN219" i="1" s="1"/>
  <c r="AN123" i="1"/>
  <c r="W124" i="1"/>
  <c r="W219" i="1" s="1"/>
  <c r="W123" i="1"/>
  <c r="BF174" i="1"/>
  <c r="BF176" i="1"/>
  <c r="BF177" i="1"/>
  <c r="X174" i="1"/>
  <c r="X176" i="1"/>
  <c r="X177" i="1"/>
  <c r="AO176" i="1"/>
  <c r="AO177" i="1"/>
  <c r="AN174" i="1"/>
  <c r="AO174" i="1" s="1"/>
  <c r="BE231" i="1"/>
  <c r="BE230" i="1"/>
  <c r="BE215" i="1"/>
  <c r="BE202" i="1"/>
  <c r="BE195" i="1"/>
  <c r="BE190" i="1" s="1"/>
  <c r="BE193" i="1"/>
  <c r="BE192" i="1"/>
  <c r="BE188" i="1"/>
  <c r="BE181" i="1"/>
  <c r="BE180" i="1"/>
  <c r="BE178" i="1"/>
  <c r="BE165" i="1"/>
  <c r="BE161" i="1"/>
  <c r="BE157" i="1"/>
  <c r="BE153" i="1"/>
  <c r="BE149" i="1"/>
  <c r="BE145" i="1"/>
  <c r="BE141" i="1"/>
  <c r="BE137" i="1"/>
  <c r="BE133" i="1"/>
  <c r="BE129" i="1"/>
  <c r="BE116" i="1"/>
  <c r="BE112" i="1"/>
  <c r="BE109" i="1"/>
  <c r="BE106" i="1"/>
  <c r="BE102" i="1"/>
  <c r="BE99" i="1"/>
  <c r="BE96" i="1"/>
  <c r="BE91" i="1"/>
  <c r="BE80" i="1"/>
  <c r="BE76" i="1"/>
  <c r="BE222" i="1" s="1"/>
  <c r="BE75" i="1"/>
  <c r="BE74" i="1"/>
  <c r="BE73" i="1"/>
  <c r="BE55" i="1"/>
  <c r="BE51" i="1"/>
  <c r="BE35" i="1"/>
  <c r="BE30" i="1"/>
  <c r="BE19" i="1"/>
  <c r="BE18" i="1"/>
  <c r="AN231" i="1"/>
  <c r="AN230" i="1"/>
  <c r="AN215" i="1"/>
  <c r="AN202" i="1"/>
  <c r="AN195" i="1"/>
  <c r="AN190" i="1" s="1"/>
  <c r="AN193" i="1"/>
  <c r="AN192" i="1"/>
  <c r="AN188" i="1"/>
  <c r="AN178" i="1"/>
  <c r="AN181" i="1"/>
  <c r="AN180" i="1"/>
  <c r="AN165" i="1"/>
  <c r="AN161" i="1"/>
  <c r="AN157" i="1"/>
  <c r="AN153" i="1"/>
  <c r="AN149" i="1"/>
  <c r="AN145" i="1"/>
  <c r="AN141" i="1"/>
  <c r="AN137" i="1"/>
  <c r="AN133" i="1"/>
  <c r="AN129" i="1"/>
  <c r="AN116" i="1"/>
  <c r="AN112" i="1"/>
  <c r="AN109" i="1"/>
  <c r="AN106" i="1"/>
  <c r="AN102" i="1"/>
  <c r="AN99" i="1"/>
  <c r="AN96" i="1"/>
  <c r="AN91" i="1"/>
  <c r="AN80" i="1"/>
  <c r="AN76" i="1"/>
  <c r="AN222" i="1" s="1"/>
  <c r="AN75" i="1"/>
  <c r="AN74" i="1"/>
  <c r="AN73" i="1"/>
  <c r="AN55" i="1"/>
  <c r="AN51" i="1"/>
  <c r="AN35" i="1"/>
  <c r="AN30" i="1"/>
  <c r="AN19" i="1"/>
  <c r="AN18" i="1"/>
  <c r="W231" i="1"/>
  <c r="W230" i="1"/>
  <c r="W215" i="1"/>
  <c r="W202" i="1"/>
  <c r="W195" i="1"/>
  <c r="W193" i="1"/>
  <c r="W192" i="1"/>
  <c r="W188" i="1"/>
  <c r="W181" i="1"/>
  <c r="W180" i="1"/>
  <c r="W165" i="1"/>
  <c r="W161" i="1"/>
  <c r="W157" i="1"/>
  <c r="W153" i="1"/>
  <c r="W149" i="1"/>
  <c r="W145" i="1"/>
  <c r="W141" i="1"/>
  <c r="W137" i="1"/>
  <c r="W133" i="1"/>
  <c r="W129" i="1"/>
  <c r="W116" i="1"/>
  <c r="W112" i="1"/>
  <c r="W109" i="1"/>
  <c r="W106" i="1"/>
  <c r="W102" i="1"/>
  <c r="W99" i="1"/>
  <c r="W96" i="1"/>
  <c r="W91" i="1"/>
  <c r="W80" i="1"/>
  <c r="W76" i="1"/>
  <c r="W75" i="1"/>
  <c r="W74" i="1"/>
  <c r="W73" i="1"/>
  <c r="W55" i="1"/>
  <c r="W51" i="1"/>
  <c r="W35" i="1"/>
  <c r="W30" i="1"/>
  <c r="W19" i="1"/>
  <c r="W18" i="1"/>
  <c r="AN15" i="1" l="1"/>
  <c r="BE15" i="1"/>
  <c r="W15" i="1"/>
  <c r="BE221" i="1"/>
  <c r="AN221" i="1"/>
  <c r="BE220" i="1"/>
  <c r="W221" i="1"/>
  <c r="W228" i="1"/>
  <c r="BE228" i="1"/>
  <c r="W121" i="1"/>
  <c r="AN220" i="1"/>
  <c r="W225" i="1"/>
  <c r="BE227" i="1"/>
  <c r="BE121" i="1"/>
  <c r="AN228" i="1"/>
  <c r="AN121" i="1"/>
  <c r="BE71" i="1"/>
  <c r="BE225" i="1"/>
  <c r="BE229" i="1"/>
  <c r="AN71" i="1"/>
  <c r="AN225" i="1"/>
  <c r="AN227" i="1"/>
  <c r="AN229" i="1"/>
  <c r="W71" i="1"/>
  <c r="W220" i="1"/>
  <c r="W222" i="1"/>
  <c r="W190" i="1"/>
  <c r="W227" i="1"/>
  <c r="W229" i="1"/>
  <c r="U231" i="1"/>
  <c r="U230" i="1"/>
  <c r="U226" i="1"/>
  <c r="U215" i="1"/>
  <c r="U202" i="1"/>
  <c r="U195" i="1"/>
  <c r="U190" i="1" s="1"/>
  <c r="U193" i="1"/>
  <c r="U192" i="1"/>
  <c r="U188" i="1"/>
  <c r="U183" i="1"/>
  <c r="U178" i="1" s="1"/>
  <c r="U181" i="1"/>
  <c r="U180" i="1"/>
  <c r="U165" i="1"/>
  <c r="U161" i="1"/>
  <c r="U157" i="1"/>
  <c r="U153" i="1"/>
  <c r="U149" i="1"/>
  <c r="U145" i="1"/>
  <c r="U141" i="1"/>
  <c r="U137" i="1"/>
  <c r="U133" i="1"/>
  <c r="U129" i="1"/>
  <c r="U124" i="1"/>
  <c r="U219" i="1" s="1"/>
  <c r="U123" i="1"/>
  <c r="U116" i="1"/>
  <c r="U112" i="1"/>
  <c r="U109" i="1"/>
  <c r="U106" i="1"/>
  <c r="U102" i="1"/>
  <c r="U99" i="1"/>
  <c r="U96" i="1"/>
  <c r="U91" i="1"/>
  <c r="U80" i="1"/>
  <c r="U76" i="1"/>
  <c r="U222" i="1" s="1"/>
  <c r="U75" i="1"/>
  <c r="U74" i="1"/>
  <c r="U73" i="1"/>
  <c r="U55" i="1"/>
  <c r="U51" i="1"/>
  <c r="U41" i="1"/>
  <c r="U35" i="1"/>
  <c r="U30" i="1"/>
  <c r="U22" i="1"/>
  <c r="U19" i="1"/>
  <c r="U18" i="1"/>
  <c r="U17" i="1"/>
  <c r="U221" i="1" l="1"/>
  <c r="U121" i="1"/>
  <c r="U220" i="1"/>
  <c r="U15" i="1"/>
  <c r="U71" i="1"/>
  <c r="U228" i="1"/>
  <c r="U225" i="1"/>
  <c r="BE217" i="1"/>
  <c r="AN217" i="1"/>
  <c r="W217" i="1"/>
  <c r="U227" i="1"/>
  <c r="U229" i="1"/>
  <c r="BC231" i="1"/>
  <c r="BC230" i="1"/>
  <c r="BC226" i="1"/>
  <c r="BC215" i="1"/>
  <c r="BC202" i="1"/>
  <c r="BC195" i="1"/>
  <c r="BC190" i="1" s="1"/>
  <c r="BC193" i="1"/>
  <c r="BC192" i="1"/>
  <c r="BC188" i="1"/>
  <c r="BC180" i="1"/>
  <c r="BC165" i="1"/>
  <c r="BC161" i="1"/>
  <c r="BC157" i="1"/>
  <c r="BC153" i="1"/>
  <c r="BC149" i="1"/>
  <c r="BC145" i="1"/>
  <c r="BC141" i="1"/>
  <c r="BC137" i="1"/>
  <c r="BC133" i="1"/>
  <c r="BC129" i="1"/>
  <c r="BC124" i="1"/>
  <c r="BC219" i="1" s="1"/>
  <c r="BC123" i="1"/>
  <c r="BC116" i="1"/>
  <c r="BC112" i="1"/>
  <c r="BC109" i="1"/>
  <c r="BC106" i="1"/>
  <c r="BC102" i="1"/>
  <c r="BC99" i="1"/>
  <c r="BC96" i="1"/>
  <c r="BC91" i="1"/>
  <c r="BC80" i="1"/>
  <c r="BC76" i="1"/>
  <c r="BC222" i="1" s="1"/>
  <c r="BC75" i="1"/>
  <c r="BC74" i="1"/>
  <c r="BC73" i="1"/>
  <c r="BC55" i="1"/>
  <c r="BC51" i="1"/>
  <c r="BC41" i="1"/>
  <c r="BC35" i="1"/>
  <c r="BC30" i="1"/>
  <c r="BC22" i="1"/>
  <c r="BC19" i="1"/>
  <c r="BC18" i="1"/>
  <c r="BC17" i="1"/>
  <c r="AL231" i="1"/>
  <c r="AL230" i="1"/>
  <c r="AL226" i="1"/>
  <c r="AL215" i="1"/>
  <c r="AL202" i="1"/>
  <c r="AL195" i="1"/>
  <c r="AL190" i="1" s="1"/>
  <c r="AL193" i="1"/>
  <c r="AL192" i="1"/>
  <c r="AL188" i="1"/>
  <c r="AL183" i="1"/>
  <c r="AL229" i="1" s="1"/>
  <c r="AL181" i="1"/>
  <c r="AL180" i="1"/>
  <c r="AL165" i="1"/>
  <c r="AL161" i="1"/>
  <c r="AL157" i="1"/>
  <c r="AL153" i="1"/>
  <c r="AL149" i="1"/>
  <c r="AL145" i="1"/>
  <c r="AL141" i="1"/>
  <c r="AL137" i="1"/>
  <c r="AL133" i="1"/>
  <c r="AL129" i="1"/>
  <c r="AL124" i="1"/>
  <c r="AL219" i="1" s="1"/>
  <c r="AL123" i="1"/>
  <c r="AL116" i="1"/>
  <c r="AL112" i="1"/>
  <c r="AL109" i="1"/>
  <c r="AL106" i="1"/>
  <c r="AL102" i="1"/>
  <c r="AL99" i="1"/>
  <c r="AL96" i="1"/>
  <c r="AL91" i="1"/>
  <c r="AL80" i="1"/>
  <c r="AL76" i="1"/>
  <c r="AL222" i="1" s="1"/>
  <c r="AL75" i="1"/>
  <c r="AL74" i="1"/>
  <c r="AL73" i="1"/>
  <c r="AL55" i="1"/>
  <c r="AL51" i="1"/>
  <c r="AL41" i="1"/>
  <c r="AL35" i="1"/>
  <c r="AL30" i="1"/>
  <c r="AL22" i="1"/>
  <c r="AL19" i="1"/>
  <c r="AL18" i="1"/>
  <c r="AL17" i="1"/>
  <c r="S231" i="1"/>
  <c r="S230" i="1"/>
  <c r="S226" i="1"/>
  <c r="S215" i="1"/>
  <c r="S202" i="1"/>
  <c r="S195" i="1"/>
  <c r="S190" i="1" s="1"/>
  <c r="S193" i="1"/>
  <c r="S192" i="1"/>
  <c r="S188" i="1"/>
  <c r="S183" i="1"/>
  <c r="S178" i="1" s="1"/>
  <c r="S181" i="1"/>
  <c r="S180" i="1"/>
  <c r="S165" i="1"/>
  <c r="S161" i="1"/>
  <c r="S157" i="1"/>
  <c r="S153" i="1"/>
  <c r="S149" i="1"/>
  <c r="S145" i="1"/>
  <c r="S141" i="1"/>
  <c r="S137" i="1"/>
  <c r="S133" i="1"/>
  <c r="S129" i="1"/>
  <c r="S124" i="1"/>
  <c r="S219" i="1" s="1"/>
  <c r="S123" i="1"/>
  <c r="S116" i="1"/>
  <c r="S112" i="1"/>
  <c r="S109" i="1"/>
  <c r="S106" i="1"/>
  <c r="S102" i="1"/>
  <c r="S99" i="1"/>
  <c r="S96" i="1"/>
  <c r="S91" i="1"/>
  <c r="S80" i="1"/>
  <c r="S76" i="1"/>
  <c r="S222" i="1" s="1"/>
  <c r="S75" i="1"/>
  <c r="S74" i="1"/>
  <c r="S73" i="1"/>
  <c r="S55" i="1"/>
  <c r="S51" i="1"/>
  <c r="S41" i="1"/>
  <c r="S35" i="1"/>
  <c r="S30" i="1"/>
  <c r="S22" i="1"/>
  <c r="S19" i="1"/>
  <c r="S18" i="1"/>
  <c r="S17" i="1"/>
  <c r="AL178" i="1" l="1"/>
  <c r="U217" i="1"/>
  <c r="AL227" i="1"/>
  <c r="S15" i="1"/>
  <c r="S227" i="1"/>
  <c r="S228" i="1"/>
  <c r="AL220" i="1"/>
  <c r="S121" i="1"/>
  <c r="S220" i="1"/>
  <c r="BC227" i="1"/>
  <c r="BC228" i="1"/>
  <c r="AL228" i="1"/>
  <c r="AL121" i="1"/>
  <c r="AL15" i="1"/>
  <c r="BC121" i="1"/>
  <c r="BC15" i="1"/>
  <c r="BC71" i="1"/>
  <c r="BC221" i="1"/>
  <c r="BC225" i="1"/>
  <c r="AL71" i="1"/>
  <c r="AL221" i="1"/>
  <c r="AL225" i="1"/>
  <c r="S71" i="1"/>
  <c r="S221" i="1"/>
  <c r="S225" i="1"/>
  <c r="S229" i="1"/>
  <c r="Q231" i="1"/>
  <c r="Q230" i="1"/>
  <c r="Q226" i="1"/>
  <c r="Q215" i="1"/>
  <c r="Q202" i="1"/>
  <c r="Q195" i="1"/>
  <c r="Q190" i="1" s="1"/>
  <c r="Q193" i="1"/>
  <c r="Q192" i="1"/>
  <c r="Q188" i="1"/>
  <c r="Q183" i="1"/>
  <c r="Q178" i="1" s="1"/>
  <c r="Q181" i="1"/>
  <c r="Q180" i="1"/>
  <c r="Q165" i="1"/>
  <c r="Q161" i="1"/>
  <c r="Q157" i="1"/>
  <c r="Q153" i="1"/>
  <c r="Q149" i="1"/>
  <c r="Q145" i="1"/>
  <c r="Q141" i="1"/>
  <c r="Q137" i="1"/>
  <c r="Q133" i="1"/>
  <c r="Q129" i="1"/>
  <c r="Q124" i="1"/>
  <c r="Q123" i="1"/>
  <c r="Q116" i="1"/>
  <c r="Q112" i="1"/>
  <c r="Q109" i="1"/>
  <c r="Q106" i="1"/>
  <c r="Q102" i="1"/>
  <c r="Q99" i="1"/>
  <c r="Q96" i="1"/>
  <c r="Q91" i="1"/>
  <c r="Q80" i="1"/>
  <c r="Q76" i="1"/>
  <c r="Q222" i="1" s="1"/>
  <c r="Q75" i="1"/>
  <c r="Q74" i="1"/>
  <c r="Q73" i="1"/>
  <c r="Q55" i="1"/>
  <c r="Q51" i="1"/>
  <c r="Q41" i="1"/>
  <c r="Q35" i="1"/>
  <c r="Q30" i="1"/>
  <c r="Q22" i="1"/>
  <c r="Q19" i="1"/>
  <c r="Q18" i="1"/>
  <c r="Q17" i="1"/>
  <c r="Q221" i="1" l="1"/>
  <c r="Q220" i="1"/>
  <c r="Q71" i="1"/>
  <c r="AL217" i="1"/>
  <c r="S217" i="1"/>
  <c r="Q228" i="1"/>
  <c r="Q121" i="1"/>
  <c r="Q15" i="1"/>
  <c r="Q219" i="1"/>
  <c r="Q225" i="1"/>
  <c r="Q227" i="1"/>
  <c r="Q229" i="1"/>
  <c r="O93" i="1"/>
  <c r="Q217" i="1" l="1"/>
  <c r="O123" i="1"/>
  <c r="O19" i="1"/>
  <c r="BA123" i="1" l="1"/>
  <c r="AJ123" i="1"/>
  <c r="O82" i="1"/>
  <c r="BB173" i="1" l="1"/>
  <c r="BD173" i="1" s="1"/>
  <c r="BF173" i="1" s="1"/>
  <c r="AK173" i="1"/>
  <c r="AM173" i="1" s="1"/>
  <c r="AO173" i="1" s="1"/>
  <c r="P173" i="1"/>
  <c r="R173" i="1" s="1"/>
  <c r="T173" i="1" s="1"/>
  <c r="V173" i="1" s="1"/>
  <c r="X173" i="1" s="1"/>
  <c r="BA19" i="1" l="1"/>
  <c r="AJ19" i="1"/>
  <c r="BB59" i="1"/>
  <c r="BD59" i="1" s="1"/>
  <c r="BF59" i="1" s="1"/>
  <c r="AK59" i="1"/>
  <c r="AM59" i="1" s="1"/>
  <c r="AO59" i="1" s="1"/>
  <c r="P59" i="1"/>
  <c r="R59" i="1" s="1"/>
  <c r="T59" i="1" s="1"/>
  <c r="V59" i="1" s="1"/>
  <c r="X59" i="1" s="1"/>
  <c r="BA55" i="1"/>
  <c r="AJ55" i="1"/>
  <c r="O55" i="1"/>
  <c r="P172" i="1" l="1"/>
  <c r="R172" i="1" s="1"/>
  <c r="T172" i="1" s="1"/>
  <c r="V172" i="1" s="1"/>
  <c r="X172" i="1" s="1"/>
  <c r="AK172" i="1"/>
  <c r="AM172" i="1" s="1"/>
  <c r="AO172" i="1" s="1"/>
  <c r="BB171" i="1"/>
  <c r="BD171" i="1" s="1"/>
  <c r="BF171" i="1" s="1"/>
  <c r="BB172" i="1"/>
  <c r="BD172" i="1" s="1"/>
  <c r="BF172" i="1" s="1"/>
  <c r="P171" i="1"/>
  <c r="R171" i="1" s="1"/>
  <c r="T171" i="1" s="1"/>
  <c r="V171" i="1" s="1"/>
  <c r="X171" i="1" s="1"/>
  <c r="AK171" i="1"/>
  <c r="AM171" i="1" s="1"/>
  <c r="AO171" i="1" s="1"/>
  <c r="BA231" i="1"/>
  <c r="BA230" i="1"/>
  <c r="BA226" i="1"/>
  <c r="BA215" i="1"/>
  <c r="BA202" i="1"/>
  <c r="BA195" i="1"/>
  <c r="BA190" i="1" s="1"/>
  <c r="BA193" i="1"/>
  <c r="BA192" i="1"/>
  <c r="BA188" i="1"/>
  <c r="BA183" i="1"/>
  <c r="BA178" i="1" s="1"/>
  <c r="BA181" i="1"/>
  <c r="BA180" i="1"/>
  <c r="BA165" i="1"/>
  <c r="BA161" i="1"/>
  <c r="BA157" i="1"/>
  <c r="BA153" i="1"/>
  <c r="BA149" i="1"/>
  <c r="BA145" i="1"/>
  <c r="BA141" i="1"/>
  <c r="BA137" i="1"/>
  <c r="BA133" i="1"/>
  <c r="BA129" i="1"/>
  <c r="BA124" i="1"/>
  <c r="BA219" i="1" s="1"/>
  <c r="BA116" i="1"/>
  <c r="BA112" i="1"/>
  <c r="BA109" i="1"/>
  <c r="BA106" i="1"/>
  <c r="BA102" i="1"/>
  <c r="BA99" i="1"/>
  <c r="BA96" i="1"/>
  <c r="BA91" i="1"/>
  <c r="BA80" i="1"/>
  <c r="BA76" i="1"/>
  <c r="BA222" i="1" s="1"/>
  <c r="BA75" i="1"/>
  <c r="BA74" i="1"/>
  <c r="BA73" i="1"/>
  <c r="BA51" i="1"/>
  <c r="BA41" i="1"/>
  <c r="BA35" i="1"/>
  <c r="BA30" i="1"/>
  <c r="BA22" i="1"/>
  <c r="BA18" i="1"/>
  <c r="BA17" i="1"/>
  <c r="AJ231" i="1"/>
  <c r="AJ230" i="1"/>
  <c r="AJ226" i="1"/>
  <c r="AJ215" i="1"/>
  <c r="AJ202" i="1"/>
  <c r="AJ195" i="1"/>
  <c r="AJ190" i="1" s="1"/>
  <c r="AJ193" i="1"/>
  <c r="AJ192" i="1"/>
  <c r="AJ188" i="1"/>
  <c r="AJ183" i="1"/>
  <c r="AJ178" i="1" s="1"/>
  <c r="AJ181" i="1"/>
  <c r="AJ180" i="1"/>
  <c r="AJ165" i="1"/>
  <c r="AJ161" i="1"/>
  <c r="AJ157" i="1"/>
  <c r="AJ153" i="1"/>
  <c r="AJ149" i="1"/>
  <c r="AJ145" i="1"/>
  <c r="AJ141" i="1"/>
  <c r="AJ137" i="1"/>
  <c r="AJ133" i="1"/>
  <c r="AJ129" i="1"/>
  <c r="AJ124" i="1"/>
  <c r="AJ219" i="1" s="1"/>
  <c r="AJ116" i="1"/>
  <c r="AJ112" i="1"/>
  <c r="AJ109" i="1"/>
  <c r="AJ106" i="1"/>
  <c r="AJ102" i="1"/>
  <c r="AJ99" i="1"/>
  <c r="AJ96" i="1"/>
  <c r="AJ91" i="1"/>
  <c r="AJ80" i="1"/>
  <c r="AJ76" i="1"/>
  <c r="AJ222" i="1" s="1"/>
  <c r="AJ75" i="1"/>
  <c r="AJ74" i="1"/>
  <c r="AJ73" i="1"/>
  <c r="AJ51" i="1"/>
  <c r="AJ41" i="1"/>
  <c r="AJ35" i="1"/>
  <c r="AJ30" i="1"/>
  <c r="AJ22" i="1"/>
  <c r="AJ18" i="1"/>
  <c r="AJ17" i="1"/>
  <c r="O231" i="1"/>
  <c r="O230" i="1"/>
  <c r="O226" i="1"/>
  <c r="O215" i="1"/>
  <c r="O202" i="1"/>
  <c r="O195" i="1"/>
  <c r="O190" i="1" s="1"/>
  <c r="O193" i="1"/>
  <c r="O192" i="1"/>
  <c r="O188" i="1"/>
  <c r="O183" i="1"/>
  <c r="O178" i="1" s="1"/>
  <c r="O181" i="1"/>
  <c r="O180" i="1"/>
  <c r="O165" i="1"/>
  <c r="O161" i="1"/>
  <c r="O157" i="1"/>
  <c r="O153" i="1"/>
  <c r="O149" i="1"/>
  <c r="O145" i="1"/>
  <c r="O141" i="1"/>
  <c r="O137" i="1"/>
  <c r="O133" i="1"/>
  <c r="O129" i="1"/>
  <c r="O124" i="1"/>
  <c r="O219" i="1" s="1"/>
  <c r="O116" i="1"/>
  <c r="O112" i="1"/>
  <c r="O109" i="1"/>
  <c r="O106" i="1"/>
  <c r="O102" i="1"/>
  <c r="O99" i="1"/>
  <c r="O96" i="1"/>
  <c r="O91" i="1"/>
  <c r="O80" i="1"/>
  <c r="O76" i="1"/>
  <c r="O222" i="1" s="1"/>
  <c r="O75" i="1"/>
  <c r="O74" i="1"/>
  <c r="O73" i="1"/>
  <c r="O51" i="1"/>
  <c r="O41" i="1"/>
  <c r="O35" i="1"/>
  <c r="O30" i="1"/>
  <c r="O22" i="1"/>
  <c r="O18" i="1"/>
  <c r="O17" i="1"/>
  <c r="O121" i="1" l="1"/>
  <c r="BA228" i="1"/>
  <c r="AJ228" i="1"/>
  <c r="O228" i="1"/>
  <c r="BA121" i="1"/>
  <c r="AJ121" i="1"/>
  <c r="BA220" i="1"/>
  <c r="O220" i="1"/>
  <c r="AJ71" i="1"/>
  <c r="O15" i="1"/>
  <c r="BA227" i="1"/>
  <c r="AJ220" i="1"/>
  <c r="BA71" i="1"/>
  <c r="BA221" i="1"/>
  <c r="O227" i="1"/>
  <c r="AJ227" i="1"/>
  <c r="O71" i="1"/>
  <c r="BA15" i="1"/>
  <c r="BA225" i="1"/>
  <c r="BA229" i="1"/>
  <c r="AJ15" i="1"/>
  <c r="AJ221" i="1"/>
  <c r="AJ225" i="1"/>
  <c r="AJ229" i="1"/>
  <c r="O221" i="1"/>
  <c r="O225" i="1"/>
  <c r="O229" i="1"/>
  <c r="AY19" i="1"/>
  <c r="AY18" i="1"/>
  <c r="AY17" i="1"/>
  <c r="AH19" i="1"/>
  <c r="AH18" i="1"/>
  <c r="AH17" i="1"/>
  <c r="M18" i="1"/>
  <c r="M17" i="1"/>
  <c r="AZ57" i="1"/>
  <c r="BB57" i="1" s="1"/>
  <c r="BD57" i="1" s="1"/>
  <c r="BF57" i="1" s="1"/>
  <c r="AZ58" i="1"/>
  <c r="BB58" i="1" s="1"/>
  <c r="BD58" i="1" s="1"/>
  <c r="BF58" i="1" s="1"/>
  <c r="AI57" i="1"/>
  <c r="AK57" i="1" s="1"/>
  <c r="AM57" i="1" s="1"/>
  <c r="AO57" i="1" s="1"/>
  <c r="AI58" i="1"/>
  <c r="AK58" i="1" s="1"/>
  <c r="AM58" i="1" s="1"/>
  <c r="AO58" i="1" s="1"/>
  <c r="N55" i="1"/>
  <c r="P55" i="1" s="1"/>
  <c r="R55" i="1" s="1"/>
  <c r="T55" i="1" s="1"/>
  <c r="V55" i="1" s="1"/>
  <c r="X55" i="1" s="1"/>
  <c r="N57" i="1"/>
  <c r="P57" i="1" s="1"/>
  <c r="R57" i="1" s="1"/>
  <c r="T57" i="1" s="1"/>
  <c r="V57" i="1" s="1"/>
  <c r="X57" i="1" s="1"/>
  <c r="N58" i="1"/>
  <c r="P58" i="1" s="1"/>
  <c r="R58" i="1" s="1"/>
  <c r="T58" i="1" s="1"/>
  <c r="V58" i="1" s="1"/>
  <c r="X58" i="1" s="1"/>
  <c r="AY55" i="1"/>
  <c r="AZ55" i="1" s="1"/>
  <c r="BB55" i="1" s="1"/>
  <c r="BD55" i="1" s="1"/>
  <c r="BF55" i="1" s="1"/>
  <c r="AH55" i="1"/>
  <c r="AI55" i="1" s="1"/>
  <c r="AK55" i="1" s="1"/>
  <c r="AM55" i="1" s="1"/>
  <c r="AO55" i="1" s="1"/>
  <c r="BC183" i="1" l="1"/>
  <c r="BC181" i="1"/>
  <c r="BC220" i="1" s="1"/>
  <c r="BA217" i="1"/>
  <c r="AJ217" i="1"/>
  <c r="O217" i="1"/>
  <c r="N69" i="1"/>
  <c r="P69" i="1" s="1"/>
  <c r="R69" i="1" s="1"/>
  <c r="T69" i="1" s="1"/>
  <c r="V69" i="1" s="1"/>
  <c r="X69" i="1" s="1"/>
  <c r="N70" i="1"/>
  <c r="P70" i="1" s="1"/>
  <c r="R70" i="1" s="1"/>
  <c r="T70" i="1" s="1"/>
  <c r="V70" i="1" s="1"/>
  <c r="X70" i="1" s="1"/>
  <c r="M67" i="1"/>
  <c r="N67" i="1" s="1"/>
  <c r="P67" i="1" s="1"/>
  <c r="R67" i="1" s="1"/>
  <c r="T67" i="1" s="1"/>
  <c r="V67" i="1" s="1"/>
  <c r="X67" i="1" s="1"/>
  <c r="AY67" i="1"/>
  <c r="AZ67" i="1" s="1"/>
  <c r="BB67" i="1" s="1"/>
  <c r="BD67" i="1" s="1"/>
  <c r="BF67" i="1" s="1"/>
  <c r="AH67" i="1"/>
  <c r="AI67" i="1" s="1"/>
  <c r="AK67" i="1" s="1"/>
  <c r="AM67" i="1" s="1"/>
  <c r="AO67" i="1" s="1"/>
  <c r="AZ69" i="1"/>
  <c r="BB69" i="1" s="1"/>
  <c r="BD69" i="1" s="1"/>
  <c r="BF69" i="1" s="1"/>
  <c r="AZ70" i="1"/>
  <c r="BB70" i="1" s="1"/>
  <c r="BD70" i="1" s="1"/>
  <c r="BF70" i="1" s="1"/>
  <c r="AI69" i="1"/>
  <c r="AK69" i="1" s="1"/>
  <c r="AM69" i="1" s="1"/>
  <c r="AO69" i="1" s="1"/>
  <c r="AI70" i="1"/>
  <c r="AK70" i="1" s="1"/>
  <c r="AM70" i="1" s="1"/>
  <c r="AO70" i="1" s="1"/>
  <c r="BC178" i="1" l="1"/>
  <c r="BC217" i="1" s="1"/>
  <c r="BC229" i="1"/>
  <c r="AY231" i="1"/>
  <c r="AY230" i="1"/>
  <c r="AY226" i="1"/>
  <c r="AY215" i="1"/>
  <c r="AY202" i="1"/>
  <c r="AY195" i="1"/>
  <c r="AY190" i="1" s="1"/>
  <c r="AY193" i="1"/>
  <c r="AY192" i="1"/>
  <c r="AY188" i="1"/>
  <c r="AY183" i="1"/>
  <c r="AY178" i="1" s="1"/>
  <c r="AY181" i="1"/>
  <c r="AY180" i="1"/>
  <c r="AY165" i="1"/>
  <c r="AY161" i="1"/>
  <c r="AY157" i="1"/>
  <c r="AY153" i="1"/>
  <c r="AY149" i="1"/>
  <c r="AY145" i="1"/>
  <c r="AY141" i="1"/>
  <c r="AY137" i="1"/>
  <c r="AY133" i="1"/>
  <c r="AY129" i="1"/>
  <c r="AY124" i="1"/>
  <c r="AY219" i="1" s="1"/>
  <c r="AY123" i="1"/>
  <c r="AY116" i="1"/>
  <c r="AY112" i="1"/>
  <c r="AY109" i="1"/>
  <c r="AY106" i="1"/>
  <c r="AY102" i="1"/>
  <c r="AY99" i="1"/>
  <c r="AY96" i="1"/>
  <c r="AY91" i="1"/>
  <c r="AY80" i="1"/>
  <c r="AY76" i="1"/>
  <c r="AY222" i="1" s="1"/>
  <c r="AY75" i="1"/>
  <c r="AY221" i="1" s="1"/>
  <c r="AY74" i="1"/>
  <c r="AY73" i="1"/>
  <c r="AY51" i="1"/>
  <c r="AY41" i="1"/>
  <c r="AY35" i="1"/>
  <c r="AY30" i="1"/>
  <c r="AY22" i="1"/>
  <c r="AH231" i="1"/>
  <c r="AH230" i="1"/>
  <c r="AH226" i="1"/>
  <c r="AH215" i="1"/>
  <c r="AH202" i="1"/>
  <c r="AH195" i="1"/>
  <c r="AH190" i="1" s="1"/>
  <c r="AH193" i="1"/>
  <c r="AH192" i="1"/>
  <c r="AH188" i="1"/>
  <c r="AH183" i="1"/>
  <c r="AH178" i="1" s="1"/>
  <c r="AH181" i="1"/>
  <c r="AH180" i="1"/>
  <c r="AH165" i="1"/>
  <c r="AH161" i="1"/>
  <c r="AH157" i="1"/>
  <c r="AH153" i="1"/>
  <c r="AH149" i="1"/>
  <c r="AH145" i="1"/>
  <c r="AH141" i="1"/>
  <c r="AH137" i="1"/>
  <c r="AH133" i="1"/>
  <c r="AH129" i="1"/>
  <c r="AH124" i="1"/>
  <c r="AH219" i="1" s="1"/>
  <c r="AH123" i="1"/>
  <c r="AH116" i="1"/>
  <c r="AH112" i="1"/>
  <c r="AH109" i="1"/>
  <c r="AH106" i="1"/>
  <c r="AH102" i="1"/>
  <c r="AH99" i="1"/>
  <c r="AH96" i="1"/>
  <c r="AH91" i="1"/>
  <c r="AH80" i="1"/>
  <c r="AH76" i="1"/>
  <c r="AH222" i="1" s="1"/>
  <c r="AH75" i="1"/>
  <c r="AH221" i="1" s="1"/>
  <c r="AH74" i="1"/>
  <c r="AH73" i="1"/>
  <c r="AH51" i="1"/>
  <c r="AH41" i="1"/>
  <c r="AH35" i="1"/>
  <c r="AH30" i="1"/>
  <c r="AH22" i="1"/>
  <c r="M231" i="1"/>
  <c r="M230" i="1"/>
  <c r="M226" i="1"/>
  <c r="M215" i="1"/>
  <c r="M202" i="1"/>
  <c r="M195" i="1"/>
  <c r="M190" i="1" s="1"/>
  <c r="M193" i="1"/>
  <c r="M192" i="1"/>
  <c r="M188" i="1"/>
  <c r="M183" i="1"/>
  <c r="M178" i="1" s="1"/>
  <c r="M181" i="1"/>
  <c r="M180" i="1"/>
  <c r="M165" i="1"/>
  <c r="M161" i="1"/>
  <c r="M157" i="1"/>
  <c r="M153" i="1"/>
  <c r="M149" i="1"/>
  <c r="M145" i="1"/>
  <c r="M141" i="1"/>
  <c r="M137" i="1"/>
  <c r="M133" i="1"/>
  <c r="M129" i="1"/>
  <c r="M124" i="1"/>
  <c r="M219" i="1" s="1"/>
  <c r="M123" i="1"/>
  <c r="M116" i="1"/>
  <c r="M112" i="1"/>
  <c r="M109" i="1"/>
  <c r="M106" i="1"/>
  <c r="M102" i="1"/>
  <c r="M99" i="1"/>
  <c r="M96" i="1"/>
  <c r="M91" i="1"/>
  <c r="M80" i="1"/>
  <c r="M76" i="1"/>
  <c r="M222" i="1" s="1"/>
  <c r="M75" i="1"/>
  <c r="M74" i="1"/>
  <c r="M73" i="1"/>
  <c r="M51" i="1"/>
  <c r="M41" i="1"/>
  <c r="M35" i="1"/>
  <c r="M30" i="1"/>
  <c r="M22" i="1"/>
  <c r="M19" i="1"/>
  <c r="M221" i="1" s="1"/>
  <c r="M15" i="1" l="1"/>
  <c r="AY220" i="1"/>
  <c r="AH225" i="1"/>
  <c r="AY15" i="1"/>
  <c r="AY71" i="1"/>
  <c r="AY225" i="1"/>
  <c r="AY121" i="1"/>
  <c r="M225" i="1"/>
  <c r="AH15" i="1"/>
  <c r="AH220" i="1"/>
  <c r="M220" i="1"/>
  <c r="AY228" i="1"/>
  <c r="AH228" i="1"/>
  <c r="AY227" i="1"/>
  <c r="M228" i="1"/>
  <c r="AH121" i="1"/>
  <c r="M227" i="1"/>
  <c r="M121" i="1"/>
  <c r="AH227" i="1"/>
  <c r="AY229" i="1"/>
  <c r="AH71" i="1"/>
  <c r="AH229" i="1"/>
  <c r="M71" i="1"/>
  <c r="M217" i="1" s="1"/>
  <c r="M229" i="1"/>
  <c r="AW192" i="1"/>
  <c r="AF192" i="1"/>
  <c r="K192" i="1"/>
  <c r="I192" i="1"/>
  <c r="AY217" i="1" l="1"/>
  <c r="AH217" i="1"/>
  <c r="K93" i="1"/>
  <c r="AW231" i="1" l="1"/>
  <c r="AW230" i="1"/>
  <c r="AW226" i="1"/>
  <c r="AW215" i="1"/>
  <c r="AW202" i="1"/>
  <c r="AW195" i="1"/>
  <c r="AW193" i="1"/>
  <c r="AW188" i="1"/>
  <c r="AW183" i="1"/>
  <c r="AW229" i="1" s="1"/>
  <c r="AW181" i="1"/>
  <c r="AW180" i="1"/>
  <c r="AW165" i="1"/>
  <c r="AW161" i="1"/>
  <c r="AW157" i="1"/>
  <c r="AW153" i="1"/>
  <c r="AW149" i="1"/>
  <c r="AW145" i="1"/>
  <c r="AW141" i="1"/>
  <c r="AW137" i="1"/>
  <c r="AW133" i="1"/>
  <c r="AW129" i="1"/>
  <c r="AW124" i="1"/>
  <c r="AW123" i="1"/>
  <c r="AW116" i="1"/>
  <c r="AW112" i="1"/>
  <c r="AW109" i="1"/>
  <c r="AW106" i="1"/>
  <c r="AW102" i="1"/>
  <c r="AW99" i="1"/>
  <c r="AW96" i="1"/>
  <c r="AW91" i="1"/>
  <c r="AW80" i="1"/>
  <c r="AW76" i="1"/>
  <c r="AW222" i="1" s="1"/>
  <c r="AW75" i="1"/>
  <c r="AW74" i="1"/>
  <c r="AW73" i="1"/>
  <c r="AW51" i="1"/>
  <c r="AW41" i="1"/>
  <c r="AW35" i="1"/>
  <c r="AW30" i="1"/>
  <c r="AW22" i="1"/>
  <c r="AW19" i="1"/>
  <c r="AW18" i="1"/>
  <c r="AW17" i="1"/>
  <c r="AF231" i="1"/>
  <c r="AF230" i="1"/>
  <c r="AF226" i="1"/>
  <c r="AF215" i="1"/>
  <c r="AF202" i="1"/>
  <c r="AF195" i="1"/>
  <c r="AF193" i="1"/>
  <c r="AF188" i="1"/>
  <c r="AF183" i="1"/>
  <c r="AF178" i="1" s="1"/>
  <c r="AF181" i="1"/>
  <c r="AF180" i="1"/>
  <c r="AF165" i="1"/>
  <c r="AF161" i="1"/>
  <c r="AF157" i="1"/>
  <c r="AF153" i="1"/>
  <c r="AF149" i="1"/>
  <c r="AF145" i="1"/>
  <c r="AF141" i="1"/>
  <c r="AF137" i="1"/>
  <c r="AF133" i="1"/>
  <c r="AF129" i="1"/>
  <c r="AF124" i="1"/>
  <c r="AF123" i="1"/>
  <c r="AF116" i="1"/>
  <c r="AF112" i="1"/>
  <c r="AF109" i="1"/>
  <c r="AF106" i="1"/>
  <c r="AF102" i="1"/>
  <c r="AF99" i="1"/>
  <c r="AF96" i="1"/>
  <c r="AF91" i="1"/>
  <c r="AF80" i="1"/>
  <c r="AF76" i="1"/>
  <c r="AF222" i="1" s="1"/>
  <c r="AF75" i="1"/>
  <c r="AF74" i="1"/>
  <c r="AF73" i="1"/>
  <c r="AF51" i="1"/>
  <c r="AF41" i="1"/>
  <c r="AF35" i="1"/>
  <c r="AF30" i="1"/>
  <c r="AF22" i="1"/>
  <c r="AF19" i="1"/>
  <c r="AF18" i="1"/>
  <c r="AF17" i="1"/>
  <c r="K231" i="1"/>
  <c r="K230" i="1"/>
  <c r="K226" i="1"/>
  <c r="K215" i="1"/>
  <c r="K202" i="1"/>
  <c r="K195" i="1"/>
  <c r="K193" i="1"/>
  <c r="K188" i="1"/>
  <c r="K183" i="1"/>
  <c r="K178" i="1" s="1"/>
  <c r="K181" i="1"/>
  <c r="K180" i="1"/>
  <c r="K165" i="1"/>
  <c r="K161" i="1"/>
  <c r="K157" i="1"/>
  <c r="K153" i="1"/>
  <c r="K149" i="1"/>
  <c r="K145" i="1"/>
  <c r="K141" i="1"/>
  <c r="K137" i="1"/>
  <c r="K133" i="1"/>
  <c r="K129" i="1"/>
  <c r="K124" i="1"/>
  <c r="K219" i="1" s="1"/>
  <c r="K123" i="1"/>
  <c r="K116" i="1"/>
  <c r="K112" i="1"/>
  <c r="K109" i="1"/>
  <c r="K106" i="1"/>
  <c r="K102" i="1"/>
  <c r="K99" i="1"/>
  <c r="K96" i="1"/>
  <c r="K91" i="1"/>
  <c r="K80" i="1"/>
  <c r="K76" i="1"/>
  <c r="K222" i="1" s="1"/>
  <c r="K75" i="1"/>
  <c r="K74" i="1"/>
  <c r="K73" i="1"/>
  <c r="K51" i="1"/>
  <c r="K41" i="1"/>
  <c r="K35" i="1"/>
  <c r="K30" i="1"/>
  <c r="K22" i="1"/>
  <c r="K19" i="1"/>
  <c r="K18" i="1"/>
  <c r="K17" i="1"/>
  <c r="AW227" i="1" l="1"/>
  <c r="K227" i="1"/>
  <c r="AF227" i="1"/>
  <c r="AF15" i="1"/>
  <c r="K15" i="1"/>
  <c r="AW228" i="1"/>
  <c r="K228" i="1"/>
  <c r="AF228" i="1"/>
  <c r="AF121" i="1"/>
  <c r="AW71" i="1"/>
  <c r="AW15" i="1"/>
  <c r="AW219" i="1"/>
  <c r="AF71" i="1"/>
  <c r="K71" i="1"/>
  <c r="AW221" i="1"/>
  <c r="AW225" i="1"/>
  <c r="AW121" i="1"/>
  <c r="AW178" i="1"/>
  <c r="AW220" i="1"/>
  <c r="AW190" i="1"/>
  <c r="AF219" i="1"/>
  <c r="AF221" i="1"/>
  <c r="AF225" i="1"/>
  <c r="AF229" i="1"/>
  <c r="AF220" i="1"/>
  <c r="AF190" i="1"/>
  <c r="K221" i="1"/>
  <c r="K225" i="1"/>
  <c r="K229" i="1"/>
  <c r="K121" i="1"/>
  <c r="K220" i="1"/>
  <c r="K190" i="1"/>
  <c r="AF217" i="1" l="1"/>
  <c r="AW217" i="1"/>
  <c r="K217" i="1"/>
  <c r="D17" i="1" l="1"/>
  <c r="E17" i="1"/>
  <c r="I17" i="1"/>
  <c r="D18" i="1"/>
  <c r="E18" i="1"/>
  <c r="G18" i="1"/>
  <c r="I18" i="1"/>
  <c r="D19" i="1"/>
  <c r="E19" i="1"/>
  <c r="G19" i="1"/>
  <c r="I19" i="1"/>
  <c r="F21" i="1"/>
  <c r="H21" i="1" s="1"/>
  <c r="D22" i="1"/>
  <c r="E22" i="1"/>
  <c r="I22" i="1"/>
  <c r="F24" i="1"/>
  <c r="G24" i="1"/>
  <c r="G17" i="1" s="1"/>
  <c r="F25" i="1"/>
  <c r="H25" i="1" s="1"/>
  <c r="F27" i="1"/>
  <c r="H27" i="1" s="1"/>
  <c r="F28" i="1"/>
  <c r="H28" i="1" s="1"/>
  <c r="F29" i="1"/>
  <c r="H29" i="1" s="1"/>
  <c r="D30" i="1"/>
  <c r="E30" i="1"/>
  <c r="G30" i="1"/>
  <c r="I30" i="1"/>
  <c r="F32" i="1"/>
  <c r="H32" i="1" s="1"/>
  <c r="F33" i="1"/>
  <c r="H33" i="1" s="1"/>
  <c r="D35" i="1"/>
  <c r="E35" i="1"/>
  <c r="G35" i="1"/>
  <c r="I35" i="1"/>
  <c r="F37" i="1"/>
  <c r="H37" i="1" s="1"/>
  <c r="F38" i="1"/>
  <c r="H38" i="1" s="1"/>
  <c r="F39" i="1"/>
  <c r="H39" i="1" s="1"/>
  <c r="D41" i="1"/>
  <c r="E41" i="1"/>
  <c r="G41" i="1"/>
  <c r="I41" i="1"/>
  <c r="F43" i="1"/>
  <c r="H43" i="1" s="1"/>
  <c r="F44" i="1"/>
  <c r="H44" i="1" s="1"/>
  <c r="F45" i="1"/>
  <c r="H45" i="1" s="1"/>
  <c r="D51" i="1"/>
  <c r="E51" i="1"/>
  <c r="G51" i="1"/>
  <c r="I51" i="1"/>
  <c r="F53" i="1"/>
  <c r="H53" i="1" s="1"/>
  <c r="F54" i="1"/>
  <c r="H54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H66" i="1"/>
  <c r="D73" i="1"/>
  <c r="I73" i="1"/>
  <c r="D74" i="1"/>
  <c r="E74" i="1"/>
  <c r="G74" i="1"/>
  <c r="I74" i="1"/>
  <c r="D75" i="1"/>
  <c r="E75" i="1"/>
  <c r="G75" i="1"/>
  <c r="I75" i="1"/>
  <c r="D76" i="1"/>
  <c r="D222" i="1" s="1"/>
  <c r="E76" i="1"/>
  <c r="E222" i="1" s="1"/>
  <c r="G76" i="1"/>
  <c r="G222" i="1" s="1"/>
  <c r="I76" i="1"/>
  <c r="I222" i="1" s="1"/>
  <c r="F77" i="1"/>
  <c r="H77" i="1" s="1"/>
  <c r="F78" i="1"/>
  <c r="G78" i="1"/>
  <c r="F79" i="1"/>
  <c r="H79" i="1" s="1"/>
  <c r="F80" i="1"/>
  <c r="I80" i="1"/>
  <c r="F82" i="1"/>
  <c r="G82" i="1"/>
  <c r="G80" i="1" s="1"/>
  <c r="F83" i="1"/>
  <c r="H83" i="1" s="1"/>
  <c r="F84" i="1"/>
  <c r="H84" i="1" s="1"/>
  <c r="F85" i="1"/>
  <c r="H85" i="1" s="1"/>
  <c r="F86" i="1"/>
  <c r="G86" i="1"/>
  <c r="F87" i="1"/>
  <c r="H87" i="1" s="1"/>
  <c r="F88" i="1"/>
  <c r="G88" i="1"/>
  <c r="F89" i="1"/>
  <c r="H89" i="1" s="1"/>
  <c r="F90" i="1"/>
  <c r="H90" i="1" s="1"/>
  <c r="D91" i="1"/>
  <c r="I91" i="1"/>
  <c r="E93" i="1"/>
  <c r="E91" i="1" s="1"/>
  <c r="G93" i="1"/>
  <c r="G91" i="1" s="1"/>
  <c r="F94" i="1"/>
  <c r="H94" i="1" s="1"/>
  <c r="F95" i="1"/>
  <c r="H95" i="1" s="1"/>
  <c r="D96" i="1"/>
  <c r="E96" i="1"/>
  <c r="G96" i="1"/>
  <c r="I96" i="1"/>
  <c r="F98" i="1"/>
  <c r="H98" i="1" s="1"/>
  <c r="D99" i="1"/>
  <c r="E99" i="1"/>
  <c r="G99" i="1"/>
  <c r="I99" i="1"/>
  <c r="F101" i="1"/>
  <c r="H101" i="1" s="1"/>
  <c r="D102" i="1"/>
  <c r="E102" i="1"/>
  <c r="G102" i="1"/>
  <c r="I102" i="1"/>
  <c r="F104" i="1"/>
  <c r="H104" i="1" s="1"/>
  <c r="F105" i="1"/>
  <c r="H105" i="1" s="1"/>
  <c r="D106" i="1"/>
  <c r="E106" i="1"/>
  <c r="G106" i="1"/>
  <c r="I106" i="1"/>
  <c r="F108" i="1"/>
  <c r="H108" i="1" s="1"/>
  <c r="D109" i="1"/>
  <c r="E109" i="1"/>
  <c r="G109" i="1"/>
  <c r="I109" i="1"/>
  <c r="F111" i="1"/>
  <c r="H111" i="1" s="1"/>
  <c r="D112" i="1"/>
  <c r="E112" i="1"/>
  <c r="G112" i="1"/>
  <c r="I112" i="1"/>
  <c r="F114" i="1"/>
  <c r="H114" i="1" s="1"/>
  <c r="H115" i="1"/>
  <c r="D116" i="1"/>
  <c r="E116" i="1"/>
  <c r="I116" i="1"/>
  <c r="F117" i="1"/>
  <c r="H117" i="1" s="1"/>
  <c r="F118" i="1"/>
  <c r="G118" i="1"/>
  <c r="G116" i="1" s="1"/>
  <c r="F119" i="1"/>
  <c r="H119" i="1" s="1"/>
  <c r="H120" i="1"/>
  <c r="D123" i="1"/>
  <c r="E123" i="1"/>
  <c r="G123" i="1"/>
  <c r="I123" i="1"/>
  <c r="D124" i="1"/>
  <c r="D219" i="1" s="1"/>
  <c r="E124" i="1"/>
  <c r="E219" i="1" s="1"/>
  <c r="G124" i="1"/>
  <c r="G219" i="1" s="1"/>
  <c r="I124" i="1"/>
  <c r="I219" i="1" s="1"/>
  <c r="F125" i="1"/>
  <c r="H125" i="1" s="1"/>
  <c r="F126" i="1"/>
  <c r="H126" i="1" s="1"/>
  <c r="F127" i="1"/>
  <c r="H127" i="1" s="1"/>
  <c r="F128" i="1"/>
  <c r="H128" i="1" s="1"/>
  <c r="D129" i="1"/>
  <c r="E129" i="1"/>
  <c r="G129" i="1"/>
  <c r="I129" i="1"/>
  <c r="F131" i="1"/>
  <c r="H131" i="1" s="1"/>
  <c r="F132" i="1"/>
  <c r="H132" i="1" s="1"/>
  <c r="D133" i="1"/>
  <c r="E133" i="1"/>
  <c r="G133" i="1"/>
  <c r="I133" i="1"/>
  <c r="F135" i="1"/>
  <c r="H135" i="1" s="1"/>
  <c r="F136" i="1"/>
  <c r="H136" i="1" s="1"/>
  <c r="D137" i="1"/>
  <c r="E137" i="1"/>
  <c r="G137" i="1"/>
  <c r="I137" i="1"/>
  <c r="F139" i="1"/>
  <c r="H139" i="1" s="1"/>
  <c r="F140" i="1"/>
  <c r="H140" i="1" s="1"/>
  <c r="D141" i="1"/>
  <c r="E141" i="1"/>
  <c r="G141" i="1"/>
  <c r="I141" i="1"/>
  <c r="F143" i="1"/>
  <c r="H143" i="1" s="1"/>
  <c r="F144" i="1"/>
  <c r="H144" i="1" s="1"/>
  <c r="D145" i="1"/>
  <c r="E145" i="1"/>
  <c r="G145" i="1"/>
  <c r="I145" i="1"/>
  <c r="F147" i="1"/>
  <c r="H147" i="1" s="1"/>
  <c r="F148" i="1"/>
  <c r="H148" i="1" s="1"/>
  <c r="D149" i="1"/>
  <c r="E149" i="1"/>
  <c r="G149" i="1"/>
  <c r="I149" i="1"/>
  <c r="F151" i="1"/>
  <c r="H151" i="1" s="1"/>
  <c r="F152" i="1"/>
  <c r="H152" i="1" s="1"/>
  <c r="D153" i="1"/>
  <c r="E153" i="1"/>
  <c r="G153" i="1"/>
  <c r="I153" i="1"/>
  <c r="F155" i="1"/>
  <c r="H155" i="1" s="1"/>
  <c r="F156" i="1"/>
  <c r="H156" i="1" s="1"/>
  <c r="D157" i="1"/>
  <c r="E157" i="1"/>
  <c r="G157" i="1"/>
  <c r="I157" i="1"/>
  <c r="F159" i="1"/>
  <c r="H159" i="1" s="1"/>
  <c r="F160" i="1"/>
  <c r="H160" i="1" s="1"/>
  <c r="D161" i="1"/>
  <c r="E161" i="1"/>
  <c r="G161" i="1"/>
  <c r="I161" i="1"/>
  <c r="F163" i="1"/>
  <c r="H163" i="1" s="1"/>
  <c r="F164" i="1"/>
  <c r="H164" i="1" s="1"/>
  <c r="D165" i="1"/>
  <c r="E165" i="1"/>
  <c r="G165" i="1"/>
  <c r="I165" i="1"/>
  <c r="F167" i="1"/>
  <c r="H167" i="1" s="1"/>
  <c r="F168" i="1"/>
  <c r="H168" i="1" s="1"/>
  <c r="H169" i="1"/>
  <c r="H170" i="1"/>
  <c r="D180" i="1"/>
  <c r="E180" i="1"/>
  <c r="G180" i="1"/>
  <c r="I180" i="1"/>
  <c r="D181" i="1"/>
  <c r="E181" i="1"/>
  <c r="G181" i="1"/>
  <c r="I181" i="1"/>
  <c r="D183" i="1"/>
  <c r="D178" i="1" s="1"/>
  <c r="E183" i="1"/>
  <c r="E178" i="1" s="1"/>
  <c r="G183" i="1"/>
  <c r="G178" i="1" s="1"/>
  <c r="I183" i="1"/>
  <c r="I178" i="1" s="1"/>
  <c r="F185" i="1"/>
  <c r="H185" i="1" s="1"/>
  <c r="F186" i="1"/>
  <c r="H186" i="1" s="1"/>
  <c r="I188" i="1"/>
  <c r="G189" i="1"/>
  <c r="G188" i="1" s="1"/>
  <c r="H188" i="1" s="1"/>
  <c r="H189" i="1"/>
  <c r="D192" i="1"/>
  <c r="D193" i="1"/>
  <c r="E193" i="1"/>
  <c r="G193" i="1"/>
  <c r="I193" i="1"/>
  <c r="E194" i="1"/>
  <c r="E192" i="1" s="1"/>
  <c r="D195" i="1"/>
  <c r="E195" i="1"/>
  <c r="E190" i="1" s="1"/>
  <c r="G195" i="1"/>
  <c r="I195" i="1"/>
  <c r="I190" i="1" s="1"/>
  <c r="F197" i="1"/>
  <c r="H197" i="1" s="1"/>
  <c r="F198" i="1"/>
  <c r="H198" i="1" s="1"/>
  <c r="F199" i="1"/>
  <c r="H199" i="1" s="1"/>
  <c r="F200" i="1"/>
  <c r="H200" i="1" s="1"/>
  <c r="G201" i="1"/>
  <c r="G192" i="1" s="1"/>
  <c r="D202" i="1"/>
  <c r="E202" i="1"/>
  <c r="G202" i="1"/>
  <c r="I202" i="1"/>
  <c r="F203" i="1"/>
  <c r="H203" i="1" s="1"/>
  <c r="F204" i="1"/>
  <c r="H204" i="1" s="1"/>
  <c r="F205" i="1"/>
  <c r="H205" i="1" s="1"/>
  <c r="F206" i="1"/>
  <c r="H206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H213" i="1"/>
  <c r="H214" i="1"/>
  <c r="G215" i="1"/>
  <c r="H215" i="1" s="1"/>
  <c r="I215" i="1"/>
  <c r="H216" i="1"/>
  <c r="D226" i="1"/>
  <c r="E226" i="1"/>
  <c r="G226" i="1"/>
  <c r="I226" i="1"/>
  <c r="D230" i="1"/>
  <c r="E230" i="1"/>
  <c r="G230" i="1"/>
  <c r="I230" i="1"/>
  <c r="D231" i="1"/>
  <c r="E231" i="1"/>
  <c r="I231" i="1"/>
  <c r="H88" i="1" l="1"/>
  <c r="H82" i="1"/>
  <c r="G73" i="1"/>
  <c r="F194" i="1"/>
  <c r="H194" i="1" s="1"/>
  <c r="H78" i="1"/>
  <c r="E73" i="1"/>
  <c r="F73" i="1" s="1"/>
  <c r="H118" i="1"/>
  <c r="F93" i="1"/>
  <c r="H93" i="1" s="1"/>
  <c r="F74" i="1"/>
  <c r="H74" i="1" s="1"/>
  <c r="F193" i="1"/>
  <c r="H193" i="1" s="1"/>
  <c r="D221" i="1"/>
  <c r="G229" i="1"/>
  <c r="F181" i="1"/>
  <c r="H181" i="1" s="1"/>
  <c r="F180" i="1"/>
  <c r="H180" i="1" s="1"/>
  <c r="F165" i="1"/>
  <c r="H165" i="1" s="1"/>
  <c r="F157" i="1"/>
  <c r="H157" i="1" s="1"/>
  <c r="F124" i="1"/>
  <c r="H124" i="1" s="1"/>
  <c r="D227" i="1"/>
  <c r="D220" i="1"/>
  <c r="F226" i="1"/>
  <c r="H226" i="1" s="1"/>
  <c r="I228" i="1"/>
  <c r="F41" i="1"/>
  <c r="H41" i="1" s="1"/>
  <c r="F202" i="1"/>
  <c r="H202" i="1" s="1"/>
  <c r="I220" i="1"/>
  <c r="F153" i="1"/>
  <c r="H153" i="1" s="1"/>
  <c r="G221" i="1"/>
  <c r="G190" i="1"/>
  <c r="F141" i="1"/>
  <c r="H141" i="1" s="1"/>
  <c r="F123" i="1"/>
  <c r="H123" i="1" s="1"/>
  <c r="F99" i="1"/>
  <c r="H99" i="1" s="1"/>
  <c r="E228" i="1"/>
  <c r="F149" i="1"/>
  <c r="H149" i="1" s="1"/>
  <c r="F137" i="1"/>
  <c r="H137" i="1" s="1"/>
  <c r="G228" i="1"/>
  <c r="F102" i="1"/>
  <c r="H102" i="1" s="1"/>
  <c r="F35" i="1"/>
  <c r="H35" i="1" s="1"/>
  <c r="E221" i="1"/>
  <c r="F18" i="1"/>
  <c r="H18" i="1" s="1"/>
  <c r="F17" i="1"/>
  <c r="H17" i="1" s="1"/>
  <c r="F219" i="1"/>
  <c r="H219" i="1" s="1"/>
  <c r="F231" i="1"/>
  <c r="F230" i="1"/>
  <c r="H230" i="1" s="1"/>
  <c r="F133" i="1"/>
  <c r="H133" i="1" s="1"/>
  <c r="F96" i="1"/>
  <c r="H96" i="1" s="1"/>
  <c r="H86" i="1"/>
  <c r="F51" i="1"/>
  <c r="H51" i="1" s="1"/>
  <c r="F30" i="1"/>
  <c r="H30" i="1" s="1"/>
  <c r="E15" i="1"/>
  <c r="I121" i="1"/>
  <c r="G227" i="1"/>
  <c r="D71" i="1"/>
  <c r="I221" i="1"/>
  <c r="E229" i="1"/>
  <c r="D228" i="1"/>
  <c r="F222" i="1"/>
  <c r="H222" i="1" s="1"/>
  <c r="F195" i="1"/>
  <c r="H195" i="1" s="1"/>
  <c r="F145" i="1"/>
  <c r="H145" i="1" s="1"/>
  <c r="G121" i="1"/>
  <c r="F116" i="1"/>
  <c r="H116" i="1" s="1"/>
  <c r="F109" i="1"/>
  <c r="H109" i="1" s="1"/>
  <c r="I225" i="1"/>
  <c r="I71" i="1"/>
  <c r="H80" i="1"/>
  <c r="F76" i="1"/>
  <c r="H76" i="1" s="1"/>
  <c r="F75" i="1"/>
  <c r="H75" i="1" s="1"/>
  <c r="D15" i="1"/>
  <c r="G220" i="1"/>
  <c r="E121" i="1"/>
  <c r="I229" i="1"/>
  <c r="F192" i="1"/>
  <c r="H192" i="1" s="1"/>
  <c r="F178" i="1"/>
  <c r="H178" i="1" s="1"/>
  <c r="F161" i="1"/>
  <c r="H161" i="1" s="1"/>
  <c r="D121" i="1"/>
  <c r="F112" i="1"/>
  <c r="H112" i="1" s="1"/>
  <c r="F106" i="1"/>
  <c r="H106" i="1" s="1"/>
  <c r="F91" i="1"/>
  <c r="H91" i="1" s="1"/>
  <c r="I15" i="1"/>
  <c r="F19" i="1"/>
  <c r="H19" i="1" s="1"/>
  <c r="G71" i="1"/>
  <c r="I227" i="1"/>
  <c r="E227" i="1"/>
  <c r="E225" i="1"/>
  <c r="H201" i="1"/>
  <c r="D190" i="1"/>
  <c r="F190" i="1" s="1"/>
  <c r="H24" i="1"/>
  <c r="D229" i="1"/>
  <c r="D225" i="1"/>
  <c r="F183" i="1"/>
  <c r="H183" i="1" s="1"/>
  <c r="F129" i="1"/>
  <c r="H129" i="1" s="1"/>
  <c r="E71" i="1"/>
  <c r="G22" i="1"/>
  <c r="G15" i="1" s="1"/>
  <c r="G231" i="1"/>
  <c r="E220" i="1"/>
  <c r="F22" i="1"/>
  <c r="AU231" i="1"/>
  <c r="AU230" i="1"/>
  <c r="AU226" i="1"/>
  <c r="AU215" i="1"/>
  <c r="AU202" i="1"/>
  <c r="AU195" i="1"/>
  <c r="AU193" i="1"/>
  <c r="AU192" i="1"/>
  <c r="AU188" i="1"/>
  <c r="AU183" i="1"/>
  <c r="AU181" i="1"/>
  <c r="AU180" i="1"/>
  <c r="AU165" i="1"/>
  <c r="AU161" i="1"/>
  <c r="AU157" i="1"/>
  <c r="AU153" i="1"/>
  <c r="AU149" i="1"/>
  <c r="AU145" i="1"/>
  <c r="AU141" i="1"/>
  <c r="AU137" i="1"/>
  <c r="AU133" i="1"/>
  <c r="AU129" i="1"/>
  <c r="AU124" i="1"/>
  <c r="AU123" i="1"/>
  <c r="AU116" i="1"/>
  <c r="AU112" i="1"/>
  <c r="AU109" i="1"/>
  <c r="AU106" i="1"/>
  <c r="AU102" i="1"/>
  <c r="AU99" i="1"/>
  <c r="AU96" i="1"/>
  <c r="AU91" i="1"/>
  <c r="AU80" i="1"/>
  <c r="AU76" i="1"/>
  <c r="AU75" i="1"/>
  <c r="AU74" i="1"/>
  <c r="AU73" i="1"/>
  <c r="AU51" i="1"/>
  <c r="AU41" i="1"/>
  <c r="AU35" i="1"/>
  <c r="AU30" i="1"/>
  <c r="AU22" i="1"/>
  <c r="AU19" i="1"/>
  <c r="AU18" i="1"/>
  <c r="AU17" i="1"/>
  <c r="AD231" i="1"/>
  <c r="AD230" i="1"/>
  <c r="AD226" i="1"/>
  <c r="AD215" i="1"/>
  <c r="AD202" i="1"/>
  <c r="AD195" i="1"/>
  <c r="AD193" i="1"/>
  <c r="AD192" i="1"/>
  <c r="AD188" i="1"/>
  <c r="AD183" i="1"/>
  <c r="AD181" i="1"/>
  <c r="AD180" i="1"/>
  <c r="AD165" i="1"/>
  <c r="AD161" i="1"/>
  <c r="AD157" i="1"/>
  <c r="AD153" i="1"/>
  <c r="AD149" i="1"/>
  <c r="AD145" i="1"/>
  <c r="AD141" i="1"/>
  <c r="AD137" i="1"/>
  <c r="AD133" i="1"/>
  <c r="AD129" i="1"/>
  <c r="AD124" i="1"/>
  <c r="AD123" i="1"/>
  <c r="AD116" i="1"/>
  <c r="AD112" i="1"/>
  <c r="AD109" i="1"/>
  <c r="AD106" i="1"/>
  <c r="AD102" i="1"/>
  <c r="AD99" i="1"/>
  <c r="AD96" i="1"/>
  <c r="AD91" i="1"/>
  <c r="AD80" i="1"/>
  <c r="AD76" i="1"/>
  <c r="AD75" i="1"/>
  <c r="AD74" i="1"/>
  <c r="AD73" i="1"/>
  <c r="AD51" i="1"/>
  <c r="AD41" i="1"/>
  <c r="AD35" i="1"/>
  <c r="AD30" i="1"/>
  <c r="AD22" i="1"/>
  <c r="AD19" i="1"/>
  <c r="AD18" i="1"/>
  <c r="AD17" i="1"/>
  <c r="F221" i="1" l="1"/>
  <c r="H73" i="1"/>
  <c r="F220" i="1"/>
  <c r="H220" i="1" s="1"/>
  <c r="F227" i="1"/>
  <c r="H227" i="1" s="1"/>
  <c r="H221" i="1"/>
  <c r="F71" i="1"/>
  <c r="H71" i="1" s="1"/>
  <c r="H190" i="1"/>
  <c r="F15" i="1"/>
  <c r="H15" i="1" s="1"/>
  <c r="H231" i="1"/>
  <c r="H22" i="1"/>
  <c r="F121" i="1"/>
  <c r="H121" i="1" s="1"/>
  <c r="F228" i="1"/>
  <c r="H228" i="1" s="1"/>
  <c r="E217" i="1"/>
  <c r="G217" i="1"/>
  <c r="F229" i="1"/>
  <c r="H229" i="1" s="1"/>
  <c r="I217" i="1"/>
  <c r="F225" i="1"/>
  <c r="D217" i="1"/>
  <c r="G225" i="1"/>
  <c r="AU222" i="1"/>
  <c r="AU190" i="1"/>
  <c r="AD219" i="1"/>
  <c r="AD222" i="1"/>
  <c r="AD178" i="1"/>
  <c r="AD190" i="1"/>
  <c r="AU219" i="1"/>
  <c r="AU121" i="1"/>
  <c r="AU15" i="1"/>
  <c r="AU228" i="1"/>
  <c r="AD228" i="1"/>
  <c r="AU225" i="1"/>
  <c r="AU178" i="1"/>
  <c r="AD220" i="1"/>
  <c r="AD121" i="1"/>
  <c r="AU220" i="1"/>
  <c r="AU221" i="1"/>
  <c r="AU71" i="1"/>
  <c r="AU227" i="1"/>
  <c r="AU229" i="1"/>
  <c r="AD71" i="1"/>
  <c r="AD227" i="1"/>
  <c r="AD221" i="1"/>
  <c r="AD15" i="1"/>
  <c r="AD225" i="1"/>
  <c r="AD229" i="1"/>
  <c r="AS195" i="1"/>
  <c r="F217" i="1" l="1"/>
  <c r="H225" i="1"/>
  <c r="AU217" i="1"/>
  <c r="AD217" i="1"/>
  <c r="AS123" i="1"/>
  <c r="AB123" i="1"/>
  <c r="AT170" i="1"/>
  <c r="AV170" i="1" s="1"/>
  <c r="AX170" i="1" s="1"/>
  <c r="AZ170" i="1" s="1"/>
  <c r="BB170" i="1" s="1"/>
  <c r="BD170" i="1" s="1"/>
  <c r="BF170" i="1" s="1"/>
  <c r="AC170" i="1"/>
  <c r="AE170" i="1" s="1"/>
  <c r="AG170" i="1" s="1"/>
  <c r="AI170" i="1" s="1"/>
  <c r="AK170" i="1" s="1"/>
  <c r="AM170" i="1" s="1"/>
  <c r="AO170" i="1" s="1"/>
  <c r="J170" i="1"/>
  <c r="L170" i="1" s="1"/>
  <c r="N170" i="1" s="1"/>
  <c r="P170" i="1" s="1"/>
  <c r="R170" i="1" s="1"/>
  <c r="T170" i="1" s="1"/>
  <c r="V170" i="1" s="1"/>
  <c r="X170" i="1" s="1"/>
  <c r="H217" i="1" l="1"/>
  <c r="AS73" i="1"/>
  <c r="AB73" i="1"/>
  <c r="AS74" i="1"/>
  <c r="AB74" i="1"/>
  <c r="AS75" i="1"/>
  <c r="AB75" i="1"/>
  <c r="AB76" i="1"/>
  <c r="AS17" i="1" l="1"/>
  <c r="AB17" i="1"/>
  <c r="AT66" i="1"/>
  <c r="AV66" i="1" s="1"/>
  <c r="AX66" i="1" s="1"/>
  <c r="AZ66" i="1" s="1"/>
  <c r="BB66" i="1" s="1"/>
  <c r="BD66" i="1" s="1"/>
  <c r="BF66" i="1" s="1"/>
  <c r="AC66" i="1"/>
  <c r="AE66" i="1" s="1"/>
  <c r="AG66" i="1" s="1"/>
  <c r="AI66" i="1" s="1"/>
  <c r="AK66" i="1" s="1"/>
  <c r="AM66" i="1" s="1"/>
  <c r="AO66" i="1" s="1"/>
  <c r="J66" i="1"/>
  <c r="L66" i="1" s="1"/>
  <c r="N66" i="1" s="1"/>
  <c r="P66" i="1" s="1"/>
  <c r="R66" i="1" s="1"/>
  <c r="T66" i="1" s="1"/>
  <c r="V66" i="1" s="1"/>
  <c r="X66" i="1" s="1"/>
  <c r="AT169" i="1" l="1"/>
  <c r="AV169" i="1" s="1"/>
  <c r="AX169" i="1" s="1"/>
  <c r="AZ169" i="1" s="1"/>
  <c r="BB169" i="1" s="1"/>
  <c r="BD169" i="1" s="1"/>
  <c r="BF169" i="1" s="1"/>
  <c r="AC169" i="1"/>
  <c r="AE169" i="1" s="1"/>
  <c r="AG169" i="1" s="1"/>
  <c r="AI169" i="1" s="1"/>
  <c r="AK169" i="1" s="1"/>
  <c r="AM169" i="1" s="1"/>
  <c r="AO169" i="1" s="1"/>
  <c r="J169" i="1"/>
  <c r="L169" i="1" s="1"/>
  <c r="N169" i="1" s="1"/>
  <c r="P169" i="1" s="1"/>
  <c r="R169" i="1" s="1"/>
  <c r="T169" i="1" s="1"/>
  <c r="V169" i="1" s="1"/>
  <c r="X169" i="1" s="1"/>
  <c r="AS116" i="1"/>
  <c r="AB116" i="1"/>
  <c r="AT120" i="1"/>
  <c r="AV120" i="1" s="1"/>
  <c r="AX120" i="1" s="1"/>
  <c r="AZ120" i="1" s="1"/>
  <c r="BB120" i="1" s="1"/>
  <c r="BD120" i="1" s="1"/>
  <c r="BF120" i="1" s="1"/>
  <c r="AC120" i="1"/>
  <c r="AE120" i="1" s="1"/>
  <c r="AG120" i="1" s="1"/>
  <c r="AI120" i="1" s="1"/>
  <c r="AK120" i="1" s="1"/>
  <c r="AM120" i="1" s="1"/>
  <c r="AO120" i="1" s="1"/>
  <c r="J120" i="1"/>
  <c r="L120" i="1" s="1"/>
  <c r="N120" i="1" s="1"/>
  <c r="P120" i="1" s="1"/>
  <c r="R120" i="1" s="1"/>
  <c r="T120" i="1" s="1"/>
  <c r="V120" i="1" s="1"/>
  <c r="X120" i="1" s="1"/>
  <c r="AT115" i="1"/>
  <c r="AV115" i="1" s="1"/>
  <c r="AX115" i="1" s="1"/>
  <c r="AZ115" i="1" s="1"/>
  <c r="BB115" i="1" s="1"/>
  <c r="BD115" i="1" s="1"/>
  <c r="BF115" i="1" s="1"/>
  <c r="AC115" i="1"/>
  <c r="AE115" i="1" s="1"/>
  <c r="AG115" i="1" s="1"/>
  <c r="AI115" i="1" s="1"/>
  <c r="AK115" i="1" s="1"/>
  <c r="AM115" i="1" s="1"/>
  <c r="AO115" i="1" s="1"/>
  <c r="J115" i="1"/>
  <c r="L115" i="1" s="1"/>
  <c r="N115" i="1" s="1"/>
  <c r="P115" i="1" s="1"/>
  <c r="R115" i="1" s="1"/>
  <c r="T115" i="1" s="1"/>
  <c r="V115" i="1" s="1"/>
  <c r="X115" i="1" s="1"/>
  <c r="AT201" i="1"/>
  <c r="AV201" i="1" s="1"/>
  <c r="AX201" i="1" s="1"/>
  <c r="AZ201" i="1" s="1"/>
  <c r="BB201" i="1" s="1"/>
  <c r="BD201" i="1" s="1"/>
  <c r="BF201" i="1" s="1"/>
  <c r="AC201" i="1"/>
  <c r="AE201" i="1" s="1"/>
  <c r="AG201" i="1" s="1"/>
  <c r="AI201" i="1" s="1"/>
  <c r="AK201" i="1" s="1"/>
  <c r="AM201" i="1" s="1"/>
  <c r="AO201" i="1" s="1"/>
  <c r="J201" i="1"/>
  <c r="L201" i="1" s="1"/>
  <c r="N201" i="1" s="1"/>
  <c r="P201" i="1" s="1"/>
  <c r="R201" i="1" s="1"/>
  <c r="T201" i="1" s="1"/>
  <c r="V201" i="1" s="1"/>
  <c r="X201" i="1" s="1"/>
  <c r="AS202" i="1"/>
  <c r="AB202" i="1"/>
  <c r="AS188" i="1"/>
  <c r="AT188" i="1" s="1"/>
  <c r="AV188" i="1" s="1"/>
  <c r="AX188" i="1" s="1"/>
  <c r="AZ188" i="1" s="1"/>
  <c r="BB188" i="1" s="1"/>
  <c r="BD188" i="1" s="1"/>
  <c r="BF188" i="1" s="1"/>
  <c r="AB188" i="1"/>
  <c r="AC188" i="1" s="1"/>
  <c r="AE188" i="1" s="1"/>
  <c r="AG188" i="1" s="1"/>
  <c r="AI188" i="1" s="1"/>
  <c r="AK188" i="1" s="1"/>
  <c r="AM188" i="1" s="1"/>
  <c r="AO188" i="1" s="1"/>
  <c r="AT213" i="1"/>
  <c r="AV213" i="1" s="1"/>
  <c r="AX213" i="1" s="1"/>
  <c r="AZ213" i="1" s="1"/>
  <c r="BB213" i="1" s="1"/>
  <c r="BD213" i="1" s="1"/>
  <c r="BF213" i="1" s="1"/>
  <c r="AT214" i="1"/>
  <c r="AV214" i="1" s="1"/>
  <c r="AX214" i="1" s="1"/>
  <c r="AZ214" i="1" s="1"/>
  <c r="BB214" i="1" s="1"/>
  <c r="BD214" i="1" s="1"/>
  <c r="BF214" i="1" s="1"/>
  <c r="AC213" i="1"/>
  <c r="AE213" i="1" s="1"/>
  <c r="AG213" i="1" s="1"/>
  <c r="AI213" i="1" s="1"/>
  <c r="AK213" i="1" s="1"/>
  <c r="AM213" i="1" s="1"/>
  <c r="AO213" i="1" s="1"/>
  <c r="AC214" i="1"/>
  <c r="AE214" i="1" s="1"/>
  <c r="AG214" i="1" s="1"/>
  <c r="AI214" i="1" s="1"/>
  <c r="AK214" i="1" s="1"/>
  <c r="AM214" i="1" s="1"/>
  <c r="AO214" i="1" s="1"/>
  <c r="J213" i="1"/>
  <c r="L213" i="1" s="1"/>
  <c r="N213" i="1" s="1"/>
  <c r="P213" i="1" s="1"/>
  <c r="R213" i="1" s="1"/>
  <c r="T213" i="1" s="1"/>
  <c r="V213" i="1" s="1"/>
  <c r="X213" i="1" s="1"/>
  <c r="J214" i="1"/>
  <c r="L214" i="1" s="1"/>
  <c r="N214" i="1" s="1"/>
  <c r="P214" i="1" s="1"/>
  <c r="R214" i="1" s="1"/>
  <c r="T214" i="1" s="1"/>
  <c r="V214" i="1" s="1"/>
  <c r="X214" i="1" s="1"/>
  <c r="AT189" i="1"/>
  <c r="AV189" i="1" s="1"/>
  <c r="AX189" i="1" s="1"/>
  <c r="AZ189" i="1" s="1"/>
  <c r="BB189" i="1" s="1"/>
  <c r="BD189" i="1" s="1"/>
  <c r="BF189" i="1" s="1"/>
  <c r="AC189" i="1"/>
  <c r="AE189" i="1" s="1"/>
  <c r="AG189" i="1" s="1"/>
  <c r="AI189" i="1" s="1"/>
  <c r="AK189" i="1" s="1"/>
  <c r="AM189" i="1" s="1"/>
  <c r="AO189" i="1" s="1"/>
  <c r="J189" i="1"/>
  <c r="L189" i="1" s="1"/>
  <c r="N189" i="1" s="1"/>
  <c r="P189" i="1" s="1"/>
  <c r="R189" i="1" s="1"/>
  <c r="T189" i="1" s="1"/>
  <c r="V189" i="1" s="1"/>
  <c r="X189" i="1" s="1"/>
  <c r="J188" i="1" l="1"/>
  <c r="L188" i="1" s="1"/>
  <c r="N188" i="1" s="1"/>
  <c r="P188" i="1" s="1"/>
  <c r="R188" i="1" s="1"/>
  <c r="T188" i="1" s="1"/>
  <c r="V188" i="1" s="1"/>
  <c r="X188" i="1" s="1"/>
  <c r="AS215" i="1" l="1"/>
  <c r="AT215" i="1" s="1"/>
  <c r="AV215" i="1" s="1"/>
  <c r="AX215" i="1" s="1"/>
  <c r="AZ215" i="1" s="1"/>
  <c r="BB215" i="1" s="1"/>
  <c r="BD215" i="1" s="1"/>
  <c r="BF215" i="1" s="1"/>
  <c r="AT216" i="1"/>
  <c r="AV216" i="1" s="1"/>
  <c r="AX216" i="1" s="1"/>
  <c r="AZ216" i="1" s="1"/>
  <c r="BB216" i="1" s="1"/>
  <c r="BD216" i="1" s="1"/>
  <c r="BF216" i="1" s="1"/>
  <c r="AB215" i="1"/>
  <c r="AC215" i="1" s="1"/>
  <c r="AE215" i="1" s="1"/>
  <c r="AG215" i="1" s="1"/>
  <c r="AI215" i="1" s="1"/>
  <c r="AK215" i="1" s="1"/>
  <c r="AM215" i="1" s="1"/>
  <c r="AO215" i="1" s="1"/>
  <c r="AC216" i="1"/>
  <c r="AE216" i="1" s="1"/>
  <c r="AG216" i="1" s="1"/>
  <c r="AI216" i="1" s="1"/>
  <c r="AK216" i="1" s="1"/>
  <c r="AM216" i="1" s="1"/>
  <c r="AO216" i="1" s="1"/>
  <c r="J215" i="1"/>
  <c r="L215" i="1" s="1"/>
  <c r="N215" i="1" s="1"/>
  <c r="P215" i="1" s="1"/>
  <c r="R215" i="1" s="1"/>
  <c r="T215" i="1" s="1"/>
  <c r="V215" i="1" s="1"/>
  <c r="X215" i="1" s="1"/>
  <c r="J216" i="1"/>
  <c r="L216" i="1" s="1"/>
  <c r="N216" i="1" s="1"/>
  <c r="P216" i="1" s="1"/>
  <c r="R216" i="1" s="1"/>
  <c r="T216" i="1" s="1"/>
  <c r="V216" i="1" s="1"/>
  <c r="X216" i="1" s="1"/>
  <c r="AS80" i="1" l="1"/>
  <c r="AB80" i="1"/>
  <c r="AT82" i="1"/>
  <c r="AV82" i="1" s="1"/>
  <c r="AX82" i="1" s="1"/>
  <c r="AZ82" i="1" s="1"/>
  <c r="BB82" i="1" s="1"/>
  <c r="BD82" i="1" s="1"/>
  <c r="BF82" i="1" s="1"/>
  <c r="AT83" i="1"/>
  <c r="AV83" i="1" s="1"/>
  <c r="AX83" i="1" s="1"/>
  <c r="AZ83" i="1" s="1"/>
  <c r="BB83" i="1" s="1"/>
  <c r="BD83" i="1" s="1"/>
  <c r="BF83" i="1" s="1"/>
  <c r="AT84" i="1"/>
  <c r="AV84" i="1" s="1"/>
  <c r="AX84" i="1" s="1"/>
  <c r="AZ84" i="1" s="1"/>
  <c r="BB84" i="1" s="1"/>
  <c r="BD84" i="1" s="1"/>
  <c r="BF84" i="1" s="1"/>
  <c r="AC82" i="1"/>
  <c r="AE82" i="1" s="1"/>
  <c r="AG82" i="1" s="1"/>
  <c r="AI82" i="1" s="1"/>
  <c r="AK82" i="1" s="1"/>
  <c r="AM82" i="1" s="1"/>
  <c r="AO82" i="1" s="1"/>
  <c r="AC83" i="1"/>
  <c r="AE83" i="1" s="1"/>
  <c r="AG83" i="1" s="1"/>
  <c r="AI83" i="1" s="1"/>
  <c r="AK83" i="1" s="1"/>
  <c r="AM83" i="1" s="1"/>
  <c r="AO83" i="1" s="1"/>
  <c r="AC84" i="1"/>
  <c r="AE84" i="1" s="1"/>
  <c r="AG84" i="1" s="1"/>
  <c r="AI84" i="1" s="1"/>
  <c r="AK84" i="1" s="1"/>
  <c r="AM84" i="1" s="1"/>
  <c r="AO84" i="1" s="1"/>
  <c r="J82" i="1"/>
  <c r="L82" i="1" s="1"/>
  <c r="N82" i="1" s="1"/>
  <c r="P82" i="1" s="1"/>
  <c r="R82" i="1" s="1"/>
  <c r="T82" i="1" s="1"/>
  <c r="V82" i="1" s="1"/>
  <c r="X82" i="1" s="1"/>
  <c r="J83" i="1"/>
  <c r="L83" i="1" s="1"/>
  <c r="N83" i="1" s="1"/>
  <c r="P83" i="1" s="1"/>
  <c r="R83" i="1" s="1"/>
  <c r="T83" i="1" s="1"/>
  <c r="V83" i="1" s="1"/>
  <c r="X83" i="1" s="1"/>
  <c r="J84" i="1"/>
  <c r="L84" i="1" s="1"/>
  <c r="N84" i="1" s="1"/>
  <c r="P84" i="1" s="1"/>
  <c r="R84" i="1" s="1"/>
  <c r="T84" i="1" s="1"/>
  <c r="V84" i="1" s="1"/>
  <c r="X84" i="1" s="1"/>
  <c r="AS231" i="1" l="1"/>
  <c r="AS230" i="1"/>
  <c r="AS226" i="1"/>
  <c r="AS190" i="1"/>
  <c r="AS193" i="1"/>
  <c r="AS192" i="1"/>
  <c r="AS183" i="1"/>
  <c r="AS229" i="1" s="1"/>
  <c r="AS181" i="1"/>
  <c r="AS180" i="1"/>
  <c r="AS165" i="1"/>
  <c r="AS161" i="1"/>
  <c r="AS157" i="1"/>
  <c r="AS153" i="1"/>
  <c r="AS149" i="1"/>
  <c r="AS145" i="1"/>
  <c r="AS141" i="1"/>
  <c r="AS137" i="1"/>
  <c r="AS133" i="1"/>
  <c r="AS129" i="1"/>
  <c r="AS124" i="1"/>
  <c r="AS219" i="1" s="1"/>
  <c r="AS112" i="1"/>
  <c r="AS109" i="1"/>
  <c r="AS106" i="1"/>
  <c r="AS102" i="1"/>
  <c r="AS99" i="1"/>
  <c r="AS96" i="1"/>
  <c r="AS91" i="1"/>
  <c r="AS76" i="1"/>
  <c r="AS222" i="1" s="1"/>
  <c r="AS51" i="1"/>
  <c r="AS41" i="1"/>
  <c r="AS35" i="1"/>
  <c r="AS30" i="1"/>
  <c r="AS22" i="1"/>
  <c r="AS19" i="1"/>
  <c r="AS18" i="1"/>
  <c r="AB231" i="1"/>
  <c r="AB230" i="1"/>
  <c r="AB226" i="1"/>
  <c r="AB195" i="1"/>
  <c r="AB190" i="1" s="1"/>
  <c r="AB193" i="1"/>
  <c r="AB192" i="1"/>
  <c r="AB183" i="1"/>
  <c r="AB229" i="1" s="1"/>
  <c r="AB181" i="1"/>
  <c r="AB180" i="1"/>
  <c r="AB165" i="1"/>
  <c r="AB161" i="1"/>
  <c r="AB157" i="1"/>
  <c r="AB153" i="1"/>
  <c r="AB149" i="1"/>
  <c r="AB145" i="1"/>
  <c r="AB141" i="1"/>
  <c r="AB137" i="1"/>
  <c r="AB133" i="1"/>
  <c r="AB129" i="1"/>
  <c r="AB124" i="1"/>
  <c r="AB219" i="1" s="1"/>
  <c r="AB112" i="1"/>
  <c r="AB109" i="1"/>
  <c r="AB106" i="1"/>
  <c r="AB102" i="1"/>
  <c r="AB99" i="1"/>
  <c r="AB96" i="1"/>
  <c r="AB91" i="1"/>
  <c r="AB222" i="1"/>
  <c r="AB51" i="1"/>
  <c r="AB41" i="1"/>
  <c r="AB35" i="1"/>
  <c r="AB30" i="1"/>
  <c r="AB22" i="1"/>
  <c r="AB19" i="1"/>
  <c r="AB18" i="1"/>
  <c r="AB228" i="1" l="1"/>
  <c r="AB121" i="1"/>
  <c r="AS228" i="1"/>
  <c r="AS121" i="1"/>
  <c r="AS15" i="1"/>
  <c r="AB225" i="1"/>
  <c r="AS225" i="1"/>
  <c r="AB221" i="1"/>
  <c r="AB15" i="1"/>
  <c r="AB220" i="1"/>
  <c r="AS220" i="1"/>
  <c r="AS178" i="1"/>
  <c r="AB178" i="1"/>
  <c r="AB227" i="1"/>
  <c r="AB71" i="1"/>
  <c r="AS71" i="1"/>
  <c r="AS221" i="1"/>
  <c r="AS227" i="1"/>
  <c r="Z93" i="1"/>
  <c r="J21" i="1"/>
  <c r="L21" i="1" s="1"/>
  <c r="N21" i="1" s="1"/>
  <c r="P21" i="1" s="1"/>
  <c r="R21" i="1" s="1"/>
  <c r="T21" i="1" s="1"/>
  <c r="V21" i="1" s="1"/>
  <c r="X21" i="1" s="1"/>
  <c r="AS217" i="1" l="1"/>
  <c r="AB217" i="1"/>
  <c r="AR212" i="1"/>
  <c r="AT212" i="1" s="1"/>
  <c r="AV212" i="1" s="1"/>
  <c r="AX212" i="1" s="1"/>
  <c r="AZ212" i="1" s="1"/>
  <c r="BB212" i="1" s="1"/>
  <c r="BD212" i="1" s="1"/>
  <c r="BF212" i="1" s="1"/>
  <c r="AR211" i="1"/>
  <c r="AT211" i="1" s="1"/>
  <c r="AV211" i="1" s="1"/>
  <c r="AX211" i="1" s="1"/>
  <c r="AZ211" i="1" s="1"/>
  <c r="BB211" i="1" s="1"/>
  <c r="BD211" i="1" s="1"/>
  <c r="BF211" i="1" s="1"/>
  <c r="AR210" i="1"/>
  <c r="AT210" i="1" s="1"/>
  <c r="AV210" i="1" s="1"/>
  <c r="AX210" i="1" s="1"/>
  <c r="AZ210" i="1" s="1"/>
  <c r="BB210" i="1" s="1"/>
  <c r="BD210" i="1" s="1"/>
  <c r="BF210" i="1" s="1"/>
  <c r="AR209" i="1"/>
  <c r="AT209" i="1" s="1"/>
  <c r="AV209" i="1" s="1"/>
  <c r="AX209" i="1" s="1"/>
  <c r="AZ209" i="1" s="1"/>
  <c r="BB209" i="1" s="1"/>
  <c r="BD209" i="1" s="1"/>
  <c r="BF209" i="1" s="1"/>
  <c r="AR208" i="1"/>
  <c r="AT208" i="1" s="1"/>
  <c r="AV208" i="1" s="1"/>
  <c r="AX208" i="1" s="1"/>
  <c r="AZ208" i="1" s="1"/>
  <c r="BB208" i="1" s="1"/>
  <c r="BD208" i="1" s="1"/>
  <c r="BF208" i="1" s="1"/>
  <c r="AR207" i="1"/>
  <c r="AT207" i="1" s="1"/>
  <c r="AV207" i="1" s="1"/>
  <c r="AX207" i="1" s="1"/>
  <c r="AZ207" i="1" s="1"/>
  <c r="BB207" i="1" s="1"/>
  <c r="BD207" i="1" s="1"/>
  <c r="BF207" i="1" s="1"/>
  <c r="AR206" i="1"/>
  <c r="AT206" i="1" s="1"/>
  <c r="AV206" i="1" s="1"/>
  <c r="AX206" i="1" s="1"/>
  <c r="AZ206" i="1" s="1"/>
  <c r="BB206" i="1" s="1"/>
  <c r="BD206" i="1" s="1"/>
  <c r="BF206" i="1" s="1"/>
  <c r="AR205" i="1"/>
  <c r="AT205" i="1" s="1"/>
  <c r="AV205" i="1" s="1"/>
  <c r="AX205" i="1" s="1"/>
  <c r="AZ205" i="1" s="1"/>
  <c r="BB205" i="1" s="1"/>
  <c r="BD205" i="1" s="1"/>
  <c r="BF205" i="1" s="1"/>
  <c r="AR204" i="1"/>
  <c r="AT204" i="1" s="1"/>
  <c r="AV204" i="1" s="1"/>
  <c r="AX204" i="1" s="1"/>
  <c r="AZ204" i="1" s="1"/>
  <c r="BB204" i="1" s="1"/>
  <c r="BD204" i="1" s="1"/>
  <c r="BF204" i="1" s="1"/>
  <c r="AR203" i="1"/>
  <c r="AT203" i="1" s="1"/>
  <c r="AV203" i="1" s="1"/>
  <c r="AX203" i="1" s="1"/>
  <c r="AZ203" i="1" s="1"/>
  <c r="BB203" i="1" s="1"/>
  <c r="BD203" i="1" s="1"/>
  <c r="BF203" i="1" s="1"/>
  <c r="AR200" i="1"/>
  <c r="AT200" i="1" s="1"/>
  <c r="AV200" i="1" s="1"/>
  <c r="AX200" i="1" s="1"/>
  <c r="AZ200" i="1" s="1"/>
  <c r="BB200" i="1" s="1"/>
  <c r="BD200" i="1" s="1"/>
  <c r="BF200" i="1" s="1"/>
  <c r="AR199" i="1"/>
  <c r="AT199" i="1" s="1"/>
  <c r="AV199" i="1" s="1"/>
  <c r="AX199" i="1" s="1"/>
  <c r="AZ199" i="1" s="1"/>
  <c r="BB199" i="1" s="1"/>
  <c r="BD199" i="1" s="1"/>
  <c r="BF199" i="1" s="1"/>
  <c r="AR198" i="1"/>
  <c r="AT198" i="1" s="1"/>
  <c r="AV198" i="1" s="1"/>
  <c r="AX198" i="1" s="1"/>
  <c r="AZ198" i="1" s="1"/>
  <c r="BB198" i="1" s="1"/>
  <c r="BD198" i="1" s="1"/>
  <c r="BF198" i="1" s="1"/>
  <c r="AR197" i="1"/>
  <c r="AT197" i="1" s="1"/>
  <c r="AV197" i="1" s="1"/>
  <c r="AX197" i="1" s="1"/>
  <c r="AZ197" i="1" s="1"/>
  <c r="BB197" i="1" s="1"/>
  <c r="BD197" i="1" s="1"/>
  <c r="BF197" i="1" s="1"/>
  <c r="AR194" i="1"/>
  <c r="AT194" i="1" s="1"/>
  <c r="AV194" i="1" s="1"/>
  <c r="AX194" i="1" s="1"/>
  <c r="AZ194" i="1" s="1"/>
  <c r="BB194" i="1" s="1"/>
  <c r="BD194" i="1" s="1"/>
  <c r="BF194" i="1" s="1"/>
  <c r="BD186" i="1"/>
  <c r="BF186" i="1" s="1"/>
  <c r="AR185" i="1"/>
  <c r="AT185" i="1" s="1"/>
  <c r="AV185" i="1" s="1"/>
  <c r="AX185" i="1" s="1"/>
  <c r="AZ185" i="1" s="1"/>
  <c r="BB185" i="1" s="1"/>
  <c r="BD185" i="1" s="1"/>
  <c r="BF185" i="1" s="1"/>
  <c r="AR168" i="1"/>
  <c r="AT168" i="1" s="1"/>
  <c r="AV168" i="1" s="1"/>
  <c r="AX168" i="1" s="1"/>
  <c r="AZ168" i="1" s="1"/>
  <c r="BB168" i="1" s="1"/>
  <c r="BD168" i="1" s="1"/>
  <c r="BF168" i="1" s="1"/>
  <c r="AR167" i="1"/>
  <c r="AT167" i="1" s="1"/>
  <c r="AV167" i="1" s="1"/>
  <c r="AX167" i="1" s="1"/>
  <c r="AZ167" i="1" s="1"/>
  <c r="BB167" i="1" s="1"/>
  <c r="BD167" i="1" s="1"/>
  <c r="BF167" i="1" s="1"/>
  <c r="AR164" i="1"/>
  <c r="AT164" i="1" s="1"/>
  <c r="AV164" i="1" s="1"/>
  <c r="AX164" i="1" s="1"/>
  <c r="AZ164" i="1" s="1"/>
  <c r="BB164" i="1" s="1"/>
  <c r="BD164" i="1" s="1"/>
  <c r="BF164" i="1" s="1"/>
  <c r="AR163" i="1"/>
  <c r="AT163" i="1" s="1"/>
  <c r="AV163" i="1" s="1"/>
  <c r="AX163" i="1" s="1"/>
  <c r="AZ163" i="1" s="1"/>
  <c r="BB163" i="1" s="1"/>
  <c r="BD163" i="1" s="1"/>
  <c r="BF163" i="1" s="1"/>
  <c r="AR160" i="1"/>
  <c r="AT160" i="1" s="1"/>
  <c r="AV160" i="1" s="1"/>
  <c r="AX160" i="1" s="1"/>
  <c r="AZ160" i="1" s="1"/>
  <c r="BB160" i="1" s="1"/>
  <c r="BD160" i="1" s="1"/>
  <c r="BF160" i="1" s="1"/>
  <c r="AR159" i="1"/>
  <c r="AT159" i="1" s="1"/>
  <c r="AV159" i="1" s="1"/>
  <c r="AX159" i="1" s="1"/>
  <c r="AZ159" i="1" s="1"/>
  <c r="BB159" i="1" s="1"/>
  <c r="BD159" i="1" s="1"/>
  <c r="BF159" i="1" s="1"/>
  <c r="AR156" i="1"/>
  <c r="AT156" i="1" s="1"/>
  <c r="AV156" i="1" s="1"/>
  <c r="AX156" i="1" s="1"/>
  <c r="AZ156" i="1" s="1"/>
  <c r="BB156" i="1" s="1"/>
  <c r="BD156" i="1" s="1"/>
  <c r="BF156" i="1" s="1"/>
  <c r="AR155" i="1"/>
  <c r="AT155" i="1" s="1"/>
  <c r="AV155" i="1" s="1"/>
  <c r="AX155" i="1" s="1"/>
  <c r="AZ155" i="1" s="1"/>
  <c r="BB155" i="1" s="1"/>
  <c r="BD155" i="1" s="1"/>
  <c r="BF155" i="1" s="1"/>
  <c r="AR152" i="1"/>
  <c r="AT152" i="1" s="1"/>
  <c r="AV152" i="1" s="1"/>
  <c r="AX152" i="1" s="1"/>
  <c r="AZ152" i="1" s="1"/>
  <c r="BB152" i="1" s="1"/>
  <c r="BD152" i="1" s="1"/>
  <c r="BF152" i="1" s="1"/>
  <c r="AR151" i="1"/>
  <c r="AT151" i="1" s="1"/>
  <c r="AV151" i="1" s="1"/>
  <c r="AX151" i="1" s="1"/>
  <c r="AZ151" i="1" s="1"/>
  <c r="BB151" i="1" s="1"/>
  <c r="BD151" i="1" s="1"/>
  <c r="BF151" i="1" s="1"/>
  <c r="AR148" i="1"/>
  <c r="AT148" i="1" s="1"/>
  <c r="AV148" i="1" s="1"/>
  <c r="AX148" i="1" s="1"/>
  <c r="AZ148" i="1" s="1"/>
  <c r="BB148" i="1" s="1"/>
  <c r="BD148" i="1" s="1"/>
  <c r="BF148" i="1" s="1"/>
  <c r="AR147" i="1"/>
  <c r="AT147" i="1" s="1"/>
  <c r="AV147" i="1" s="1"/>
  <c r="AX147" i="1" s="1"/>
  <c r="AZ147" i="1" s="1"/>
  <c r="BB147" i="1" s="1"/>
  <c r="BD147" i="1" s="1"/>
  <c r="BF147" i="1" s="1"/>
  <c r="AR144" i="1"/>
  <c r="AT144" i="1" s="1"/>
  <c r="AV144" i="1" s="1"/>
  <c r="AX144" i="1" s="1"/>
  <c r="AZ144" i="1" s="1"/>
  <c r="BB144" i="1" s="1"/>
  <c r="BD144" i="1" s="1"/>
  <c r="BF144" i="1" s="1"/>
  <c r="AR143" i="1"/>
  <c r="AT143" i="1" s="1"/>
  <c r="AV143" i="1" s="1"/>
  <c r="AX143" i="1" s="1"/>
  <c r="AZ143" i="1" s="1"/>
  <c r="BB143" i="1" s="1"/>
  <c r="BD143" i="1" s="1"/>
  <c r="BF143" i="1" s="1"/>
  <c r="AR140" i="1"/>
  <c r="AT140" i="1" s="1"/>
  <c r="AV140" i="1" s="1"/>
  <c r="AX140" i="1" s="1"/>
  <c r="AZ140" i="1" s="1"/>
  <c r="BB140" i="1" s="1"/>
  <c r="BD140" i="1" s="1"/>
  <c r="BF140" i="1" s="1"/>
  <c r="AR139" i="1"/>
  <c r="AT139" i="1" s="1"/>
  <c r="AV139" i="1" s="1"/>
  <c r="AX139" i="1" s="1"/>
  <c r="AZ139" i="1" s="1"/>
  <c r="BB139" i="1" s="1"/>
  <c r="BD139" i="1" s="1"/>
  <c r="BF139" i="1" s="1"/>
  <c r="AR136" i="1"/>
  <c r="AT136" i="1" s="1"/>
  <c r="AV136" i="1" s="1"/>
  <c r="AX136" i="1" s="1"/>
  <c r="AZ136" i="1" s="1"/>
  <c r="BB136" i="1" s="1"/>
  <c r="BD136" i="1" s="1"/>
  <c r="BF136" i="1" s="1"/>
  <c r="AR135" i="1"/>
  <c r="AT135" i="1" s="1"/>
  <c r="AV135" i="1" s="1"/>
  <c r="AX135" i="1" s="1"/>
  <c r="AZ135" i="1" s="1"/>
  <c r="BB135" i="1" s="1"/>
  <c r="BD135" i="1" s="1"/>
  <c r="BF135" i="1" s="1"/>
  <c r="AR132" i="1"/>
  <c r="AT132" i="1" s="1"/>
  <c r="AV132" i="1" s="1"/>
  <c r="AX132" i="1" s="1"/>
  <c r="AZ132" i="1" s="1"/>
  <c r="BB132" i="1" s="1"/>
  <c r="BD132" i="1" s="1"/>
  <c r="BF132" i="1" s="1"/>
  <c r="AR131" i="1"/>
  <c r="AT131" i="1" s="1"/>
  <c r="AV131" i="1" s="1"/>
  <c r="AX131" i="1" s="1"/>
  <c r="AZ131" i="1" s="1"/>
  <c r="BB131" i="1" s="1"/>
  <c r="BD131" i="1" s="1"/>
  <c r="BF131" i="1" s="1"/>
  <c r="AR128" i="1"/>
  <c r="AT128" i="1" s="1"/>
  <c r="AV128" i="1" s="1"/>
  <c r="AX128" i="1" s="1"/>
  <c r="AZ128" i="1" s="1"/>
  <c r="BB128" i="1" s="1"/>
  <c r="BD128" i="1" s="1"/>
  <c r="BF128" i="1" s="1"/>
  <c r="AR127" i="1"/>
  <c r="AT127" i="1" s="1"/>
  <c r="AV127" i="1" s="1"/>
  <c r="AX127" i="1" s="1"/>
  <c r="AZ127" i="1" s="1"/>
  <c r="BB127" i="1" s="1"/>
  <c r="BD127" i="1" s="1"/>
  <c r="BF127" i="1" s="1"/>
  <c r="AR126" i="1"/>
  <c r="AT126" i="1" s="1"/>
  <c r="AV126" i="1" s="1"/>
  <c r="AX126" i="1" s="1"/>
  <c r="AZ126" i="1" s="1"/>
  <c r="BB126" i="1" s="1"/>
  <c r="BD126" i="1" s="1"/>
  <c r="BF126" i="1" s="1"/>
  <c r="AR125" i="1"/>
  <c r="AT125" i="1" s="1"/>
  <c r="AV125" i="1" s="1"/>
  <c r="AX125" i="1" s="1"/>
  <c r="AZ125" i="1" s="1"/>
  <c r="BB125" i="1" s="1"/>
  <c r="BD125" i="1" s="1"/>
  <c r="BF125" i="1" s="1"/>
  <c r="AR119" i="1"/>
  <c r="AT119" i="1" s="1"/>
  <c r="AV119" i="1" s="1"/>
  <c r="AX119" i="1" s="1"/>
  <c r="AZ119" i="1" s="1"/>
  <c r="BB119" i="1" s="1"/>
  <c r="BD119" i="1" s="1"/>
  <c r="BF119" i="1" s="1"/>
  <c r="AR118" i="1"/>
  <c r="AT118" i="1" s="1"/>
  <c r="AV118" i="1" s="1"/>
  <c r="AX118" i="1" s="1"/>
  <c r="AZ118" i="1" s="1"/>
  <c r="BB118" i="1" s="1"/>
  <c r="BD118" i="1" s="1"/>
  <c r="BF118" i="1" s="1"/>
  <c r="AR117" i="1"/>
  <c r="AT117" i="1" s="1"/>
  <c r="AV117" i="1" s="1"/>
  <c r="AX117" i="1" s="1"/>
  <c r="AZ117" i="1" s="1"/>
  <c r="BB117" i="1" s="1"/>
  <c r="BD117" i="1" s="1"/>
  <c r="BF117" i="1" s="1"/>
  <c r="AR114" i="1"/>
  <c r="AT114" i="1" s="1"/>
  <c r="AV114" i="1" s="1"/>
  <c r="AX114" i="1" s="1"/>
  <c r="AZ114" i="1" s="1"/>
  <c r="BB114" i="1" s="1"/>
  <c r="BD114" i="1" s="1"/>
  <c r="BF114" i="1" s="1"/>
  <c r="AR111" i="1"/>
  <c r="AT111" i="1" s="1"/>
  <c r="AV111" i="1" s="1"/>
  <c r="AX111" i="1" s="1"/>
  <c r="AZ111" i="1" s="1"/>
  <c r="BB111" i="1" s="1"/>
  <c r="BD111" i="1" s="1"/>
  <c r="BF111" i="1" s="1"/>
  <c r="AR108" i="1"/>
  <c r="AT108" i="1" s="1"/>
  <c r="AV108" i="1" s="1"/>
  <c r="AX108" i="1" s="1"/>
  <c r="AZ108" i="1" s="1"/>
  <c r="BB108" i="1" s="1"/>
  <c r="BD108" i="1" s="1"/>
  <c r="BF108" i="1" s="1"/>
  <c r="AR105" i="1"/>
  <c r="AT105" i="1" s="1"/>
  <c r="AV105" i="1" s="1"/>
  <c r="AX105" i="1" s="1"/>
  <c r="AZ105" i="1" s="1"/>
  <c r="BB105" i="1" s="1"/>
  <c r="BD105" i="1" s="1"/>
  <c r="BF105" i="1" s="1"/>
  <c r="AR104" i="1"/>
  <c r="AT104" i="1" s="1"/>
  <c r="AV104" i="1" s="1"/>
  <c r="AX104" i="1" s="1"/>
  <c r="AZ104" i="1" s="1"/>
  <c r="BB104" i="1" s="1"/>
  <c r="BD104" i="1" s="1"/>
  <c r="BF104" i="1" s="1"/>
  <c r="AR101" i="1"/>
  <c r="AT101" i="1" s="1"/>
  <c r="AV101" i="1" s="1"/>
  <c r="AX101" i="1" s="1"/>
  <c r="AZ101" i="1" s="1"/>
  <c r="BB101" i="1" s="1"/>
  <c r="BD101" i="1" s="1"/>
  <c r="BF101" i="1" s="1"/>
  <c r="AR98" i="1"/>
  <c r="AT98" i="1" s="1"/>
  <c r="AV98" i="1" s="1"/>
  <c r="AX98" i="1" s="1"/>
  <c r="AZ98" i="1" s="1"/>
  <c r="BB98" i="1" s="1"/>
  <c r="BD98" i="1" s="1"/>
  <c r="BF98" i="1" s="1"/>
  <c r="AR95" i="1"/>
  <c r="AT95" i="1" s="1"/>
  <c r="AV95" i="1" s="1"/>
  <c r="AX95" i="1" s="1"/>
  <c r="AZ95" i="1" s="1"/>
  <c r="BB95" i="1" s="1"/>
  <c r="BD95" i="1" s="1"/>
  <c r="BF95" i="1" s="1"/>
  <c r="AR94" i="1"/>
  <c r="AT94" i="1" s="1"/>
  <c r="AV94" i="1" s="1"/>
  <c r="AX94" i="1" s="1"/>
  <c r="AZ94" i="1" s="1"/>
  <c r="BB94" i="1" s="1"/>
  <c r="BD94" i="1" s="1"/>
  <c r="BF94" i="1" s="1"/>
  <c r="AR93" i="1"/>
  <c r="AT93" i="1" s="1"/>
  <c r="AV93" i="1" s="1"/>
  <c r="AX93" i="1" s="1"/>
  <c r="AZ93" i="1" s="1"/>
  <c r="BB93" i="1" s="1"/>
  <c r="BD93" i="1" s="1"/>
  <c r="BF93" i="1" s="1"/>
  <c r="AR90" i="1"/>
  <c r="AT90" i="1" s="1"/>
  <c r="AV90" i="1" s="1"/>
  <c r="AX90" i="1" s="1"/>
  <c r="AZ90" i="1" s="1"/>
  <c r="BB90" i="1" s="1"/>
  <c r="BD90" i="1" s="1"/>
  <c r="BF90" i="1" s="1"/>
  <c r="AR89" i="1"/>
  <c r="AT89" i="1" s="1"/>
  <c r="AV89" i="1" s="1"/>
  <c r="AX89" i="1" s="1"/>
  <c r="AZ89" i="1" s="1"/>
  <c r="BB89" i="1" s="1"/>
  <c r="BD89" i="1" s="1"/>
  <c r="BF89" i="1" s="1"/>
  <c r="AR88" i="1"/>
  <c r="AT88" i="1" s="1"/>
  <c r="AV88" i="1" s="1"/>
  <c r="AX88" i="1" s="1"/>
  <c r="AZ88" i="1" s="1"/>
  <c r="BB88" i="1" s="1"/>
  <c r="BD88" i="1" s="1"/>
  <c r="BF88" i="1" s="1"/>
  <c r="AR87" i="1"/>
  <c r="AT87" i="1" s="1"/>
  <c r="AV87" i="1" s="1"/>
  <c r="AX87" i="1" s="1"/>
  <c r="AZ87" i="1" s="1"/>
  <c r="BB87" i="1" s="1"/>
  <c r="BD87" i="1" s="1"/>
  <c r="BF87" i="1" s="1"/>
  <c r="AR86" i="1"/>
  <c r="AT86" i="1" s="1"/>
  <c r="AV86" i="1" s="1"/>
  <c r="AX86" i="1" s="1"/>
  <c r="AZ86" i="1" s="1"/>
  <c r="BB86" i="1" s="1"/>
  <c r="BD86" i="1" s="1"/>
  <c r="BF86" i="1" s="1"/>
  <c r="AR85" i="1"/>
  <c r="AT85" i="1" s="1"/>
  <c r="AV85" i="1" s="1"/>
  <c r="AX85" i="1" s="1"/>
  <c r="AZ85" i="1" s="1"/>
  <c r="BB85" i="1" s="1"/>
  <c r="BD85" i="1" s="1"/>
  <c r="BF85" i="1" s="1"/>
  <c r="AR80" i="1"/>
  <c r="AT80" i="1" s="1"/>
  <c r="AV80" i="1" s="1"/>
  <c r="AX80" i="1" s="1"/>
  <c r="AZ80" i="1" s="1"/>
  <c r="BB80" i="1" s="1"/>
  <c r="BD80" i="1" s="1"/>
  <c r="BF80" i="1" s="1"/>
  <c r="AR79" i="1"/>
  <c r="AT79" i="1" s="1"/>
  <c r="AV79" i="1" s="1"/>
  <c r="AX79" i="1" s="1"/>
  <c r="AZ79" i="1" s="1"/>
  <c r="BB79" i="1" s="1"/>
  <c r="BD79" i="1" s="1"/>
  <c r="BF79" i="1" s="1"/>
  <c r="AR78" i="1"/>
  <c r="AT78" i="1" s="1"/>
  <c r="AV78" i="1" s="1"/>
  <c r="AX78" i="1" s="1"/>
  <c r="AZ78" i="1" s="1"/>
  <c r="BB78" i="1" s="1"/>
  <c r="BD78" i="1" s="1"/>
  <c r="BF78" i="1" s="1"/>
  <c r="AR77" i="1"/>
  <c r="AT77" i="1" s="1"/>
  <c r="AV77" i="1" s="1"/>
  <c r="AX77" i="1" s="1"/>
  <c r="AZ77" i="1" s="1"/>
  <c r="BB77" i="1" s="1"/>
  <c r="BD77" i="1" s="1"/>
  <c r="BF77" i="1" s="1"/>
  <c r="AR65" i="1"/>
  <c r="AT65" i="1" s="1"/>
  <c r="AV65" i="1" s="1"/>
  <c r="AX65" i="1" s="1"/>
  <c r="AZ65" i="1" s="1"/>
  <c r="BB65" i="1" s="1"/>
  <c r="BD65" i="1" s="1"/>
  <c r="BF65" i="1" s="1"/>
  <c r="AR64" i="1"/>
  <c r="AT64" i="1" s="1"/>
  <c r="AV64" i="1" s="1"/>
  <c r="AX64" i="1" s="1"/>
  <c r="AZ64" i="1" s="1"/>
  <c r="BB64" i="1" s="1"/>
  <c r="BD64" i="1" s="1"/>
  <c r="BF64" i="1" s="1"/>
  <c r="AR63" i="1"/>
  <c r="AT63" i="1" s="1"/>
  <c r="AV63" i="1" s="1"/>
  <c r="AX63" i="1" s="1"/>
  <c r="AZ63" i="1" s="1"/>
  <c r="BB63" i="1" s="1"/>
  <c r="BD63" i="1" s="1"/>
  <c r="BF63" i="1" s="1"/>
  <c r="AR62" i="1"/>
  <c r="AT62" i="1" s="1"/>
  <c r="AV62" i="1" s="1"/>
  <c r="AX62" i="1" s="1"/>
  <c r="AZ62" i="1" s="1"/>
  <c r="BB62" i="1" s="1"/>
  <c r="BD62" i="1" s="1"/>
  <c r="BF62" i="1" s="1"/>
  <c r="AR61" i="1"/>
  <c r="AT61" i="1" s="1"/>
  <c r="AV61" i="1" s="1"/>
  <c r="AX61" i="1" s="1"/>
  <c r="AZ61" i="1" s="1"/>
  <c r="BB61" i="1" s="1"/>
  <c r="BD61" i="1" s="1"/>
  <c r="BF61" i="1" s="1"/>
  <c r="AR60" i="1"/>
  <c r="AT60" i="1" s="1"/>
  <c r="AV60" i="1" s="1"/>
  <c r="AX60" i="1" s="1"/>
  <c r="AZ60" i="1" s="1"/>
  <c r="BB60" i="1" s="1"/>
  <c r="BD60" i="1" s="1"/>
  <c r="BF60" i="1" s="1"/>
  <c r="AR54" i="1"/>
  <c r="AT54" i="1" s="1"/>
  <c r="AV54" i="1" s="1"/>
  <c r="AX54" i="1" s="1"/>
  <c r="AZ54" i="1" s="1"/>
  <c r="BB54" i="1" s="1"/>
  <c r="BD54" i="1" s="1"/>
  <c r="BF54" i="1" s="1"/>
  <c r="AR53" i="1"/>
  <c r="AT53" i="1" s="1"/>
  <c r="AV53" i="1" s="1"/>
  <c r="AX53" i="1" s="1"/>
  <c r="AZ53" i="1" s="1"/>
  <c r="BB53" i="1" s="1"/>
  <c r="BD53" i="1" s="1"/>
  <c r="BF53" i="1" s="1"/>
  <c r="AR45" i="1"/>
  <c r="AT45" i="1" s="1"/>
  <c r="AV45" i="1" s="1"/>
  <c r="AX45" i="1" s="1"/>
  <c r="AZ45" i="1" s="1"/>
  <c r="BB45" i="1" s="1"/>
  <c r="BD45" i="1" s="1"/>
  <c r="BF45" i="1" s="1"/>
  <c r="AR44" i="1"/>
  <c r="AT44" i="1" s="1"/>
  <c r="AV44" i="1" s="1"/>
  <c r="AX44" i="1" s="1"/>
  <c r="AZ44" i="1" s="1"/>
  <c r="BB44" i="1" s="1"/>
  <c r="BD44" i="1" s="1"/>
  <c r="BF44" i="1" s="1"/>
  <c r="AR43" i="1"/>
  <c r="AT43" i="1" s="1"/>
  <c r="AV43" i="1" s="1"/>
  <c r="AX43" i="1" s="1"/>
  <c r="AZ43" i="1" s="1"/>
  <c r="BB43" i="1" s="1"/>
  <c r="BD43" i="1" s="1"/>
  <c r="BF43" i="1" s="1"/>
  <c r="AR39" i="1"/>
  <c r="AT39" i="1" s="1"/>
  <c r="AV39" i="1" s="1"/>
  <c r="AX39" i="1" s="1"/>
  <c r="AZ39" i="1" s="1"/>
  <c r="BB39" i="1" s="1"/>
  <c r="BD39" i="1" s="1"/>
  <c r="BF39" i="1" s="1"/>
  <c r="AR38" i="1"/>
  <c r="AT38" i="1" s="1"/>
  <c r="AV38" i="1" s="1"/>
  <c r="AX38" i="1" s="1"/>
  <c r="AZ38" i="1" s="1"/>
  <c r="BB38" i="1" s="1"/>
  <c r="BD38" i="1" s="1"/>
  <c r="BF38" i="1" s="1"/>
  <c r="AR37" i="1"/>
  <c r="AT37" i="1" s="1"/>
  <c r="AV37" i="1" s="1"/>
  <c r="AX37" i="1" s="1"/>
  <c r="AZ37" i="1" s="1"/>
  <c r="BB37" i="1" s="1"/>
  <c r="BD37" i="1" s="1"/>
  <c r="BF37" i="1" s="1"/>
  <c r="AR33" i="1"/>
  <c r="AT33" i="1" s="1"/>
  <c r="AV33" i="1" s="1"/>
  <c r="AX33" i="1" s="1"/>
  <c r="AZ33" i="1" s="1"/>
  <c r="BB33" i="1" s="1"/>
  <c r="BD33" i="1" s="1"/>
  <c r="BF33" i="1" s="1"/>
  <c r="AR32" i="1"/>
  <c r="AT32" i="1" s="1"/>
  <c r="AV32" i="1" s="1"/>
  <c r="AX32" i="1" s="1"/>
  <c r="AZ32" i="1" s="1"/>
  <c r="BB32" i="1" s="1"/>
  <c r="BD32" i="1" s="1"/>
  <c r="BF32" i="1" s="1"/>
  <c r="AR29" i="1"/>
  <c r="AT29" i="1" s="1"/>
  <c r="AV29" i="1" s="1"/>
  <c r="AX29" i="1" s="1"/>
  <c r="AZ29" i="1" s="1"/>
  <c r="BB29" i="1" s="1"/>
  <c r="BD29" i="1" s="1"/>
  <c r="BF29" i="1" s="1"/>
  <c r="AR28" i="1"/>
  <c r="AT28" i="1" s="1"/>
  <c r="AV28" i="1" s="1"/>
  <c r="AX28" i="1" s="1"/>
  <c r="AZ28" i="1" s="1"/>
  <c r="BB28" i="1" s="1"/>
  <c r="BD28" i="1" s="1"/>
  <c r="BF28" i="1" s="1"/>
  <c r="AR27" i="1"/>
  <c r="AT27" i="1" s="1"/>
  <c r="AV27" i="1" s="1"/>
  <c r="AX27" i="1" s="1"/>
  <c r="AZ27" i="1" s="1"/>
  <c r="BB27" i="1" s="1"/>
  <c r="BD27" i="1" s="1"/>
  <c r="BF27" i="1" s="1"/>
  <c r="AR25" i="1"/>
  <c r="AT25" i="1" s="1"/>
  <c r="AV25" i="1" s="1"/>
  <c r="AX25" i="1" s="1"/>
  <c r="AZ25" i="1" s="1"/>
  <c r="BB25" i="1" s="1"/>
  <c r="BD25" i="1" s="1"/>
  <c r="BF25" i="1" s="1"/>
  <c r="AR24" i="1"/>
  <c r="AT24" i="1" s="1"/>
  <c r="AV24" i="1" s="1"/>
  <c r="AX24" i="1" s="1"/>
  <c r="AZ24" i="1" s="1"/>
  <c r="BB24" i="1" s="1"/>
  <c r="BD24" i="1" s="1"/>
  <c r="BF24" i="1" s="1"/>
  <c r="AR21" i="1"/>
  <c r="AT21" i="1" s="1"/>
  <c r="AV21" i="1" s="1"/>
  <c r="AX21" i="1" s="1"/>
  <c r="AZ21" i="1" s="1"/>
  <c r="BB21" i="1" s="1"/>
  <c r="BD21" i="1" s="1"/>
  <c r="BF21" i="1" s="1"/>
  <c r="AA212" i="1"/>
  <c r="AC212" i="1" s="1"/>
  <c r="AE212" i="1" s="1"/>
  <c r="AG212" i="1" s="1"/>
  <c r="AI212" i="1" s="1"/>
  <c r="AK212" i="1" s="1"/>
  <c r="AM212" i="1" s="1"/>
  <c r="AO212" i="1" s="1"/>
  <c r="AA211" i="1"/>
  <c r="AC211" i="1" s="1"/>
  <c r="AE211" i="1" s="1"/>
  <c r="AG211" i="1" s="1"/>
  <c r="AI211" i="1" s="1"/>
  <c r="AK211" i="1" s="1"/>
  <c r="AM211" i="1" s="1"/>
  <c r="AO211" i="1" s="1"/>
  <c r="AA210" i="1"/>
  <c r="AC210" i="1" s="1"/>
  <c r="AE210" i="1" s="1"/>
  <c r="AG210" i="1" s="1"/>
  <c r="AI210" i="1" s="1"/>
  <c r="AK210" i="1" s="1"/>
  <c r="AM210" i="1" s="1"/>
  <c r="AO210" i="1" s="1"/>
  <c r="AA209" i="1"/>
  <c r="AC209" i="1" s="1"/>
  <c r="AE209" i="1" s="1"/>
  <c r="AG209" i="1" s="1"/>
  <c r="AI209" i="1" s="1"/>
  <c r="AK209" i="1" s="1"/>
  <c r="AM209" i="1" s="1"/>
  <c r="AO209" i="1" s="1"/>
  <c r="AA208" i="1"/>
  <c r="AC208" i="1" s="1"/>
  <c r="AE208" i="1" s="1"/>
  <c r="AG208" i="1" s="1"/>
  <c r="AI208" i="1" s="1"/>
  <c r="AK208" i="1" s="1"/>
  <c r="AM208" i="1" s="1"/>
  <c r="AO208" i="1" s="1"/>
  <c r="AA207" i="1"/>
  <c r="AC207" i="1" s="1"/>
  <c r="AE207" i="1" s="1"/>
  <c r="AG207" i="1" s="1"/>
  <c r="AI207" i="1" s="1"/>
  <c r="AK207" i="1" s="1"/>
  <c r="AM207" i="1" s="1"/>
  <c r="AO207" i="1" s="1"/>
  <c r="AA206" i="1"/>
  <c r="AC206" i="1" s="1"/>
  <c r="AE206" i="1" s="1"/>
  <c r="AG206" i="1" s="1"/>
  <c r="AI206" i="1" s="1"/>
  <c r="AK206" i="1" s="1"/>
  <c r="AM206" i="1" s="1"/>
  <c r="AO206" i="1" s="1"/>
  <c r="AA205" i="1"/>
  <c r="AC205" i="1" s="1"/>
  <c r="AE205" i="1" s="1"/>
  <c r="AG205" i="1" s="1"/>
  <c r="AI205" i="1" s="1"/>
  <c r="AK205" i="1" s="1"/>
  <c r="AM205" i="1" s="1"/>
  <c r="AO205" i="1" s="1"/>
  <c r="AA204" i="1"/>
  <c r="AC204" i="1" s="1"/>
  <c r="AE204" i="1" s="1"/>
  <c r="AG204" i="1" s="1"/>
  <c r="AI204" i="1" s="1"/>
  <c r="AK204" i="1" s="1"/>
  <c r="AM204" i="1" s="1"/>
  <c r="AO204" i="1" s="1"/>
  <c r="AA203" i="1"/>
  <c r="AC203" i="1" s="1"/>
  <c r="AE203" i="1" s="1"/>
  <c r="AG203" i="1" s="1"/>
  <c r="AI203" i="1" s="1"/>
  <c r="AK203" i="1" s="1"/>
  <c r="AM203" i="1" s="1"/>
  <c r="AO203" i="1" s="1"/>
  <c r="AA200" i="1"/>
  <c r="AC200" i="1" s="1"/>
  <c r="AE200" i="1" s="1"/>
  <c r="AG200" i="1" s="1"/>
  <c r="AI200" i="1" s="1"/>
  <c r="AK200" i="1" s="1"/>
  <c r="AM200" i="1" s="1"/>
  <c r="AO200" i="1" s="1"/>
  <c r="AA199" i="1"/>
  <c r="AC199" i="1" s="1"/>
  <c r="AE199" i="1" s="1"/>
  <c r="AG199" i="1" s="1"/>
  <c r="AI199" i="1" s="1"/>
  <c r="AK199" i="1" s="1"/>
  <c r="AM199" i="1" s="1"/>
  <c r="AO199" i="1" s="1"/>
  <c r="AA198" i="1"/>
  <c r="AC198" i="1" s="1"/>
  <c r="AE198" i="1" s="1"/>
  <c r="AG198" i="1" s="1"/>
  <c r="AI198" i="1" s="1"/>
  <c r="AK198" i="1" s="1"/>
  <c r="AM198" i="1" s="1"/>
  <c r="AO198" i="1" s="1"/>
  <c r="AA197" i="1"/>
  <c r="AC197" i="1" s="1"/>
  <c r="AE197" i="1" s="1"/>
  <c r="AG197" i="1" s="1"/>
  <c r="AI197" i="1" s="1"/>
  <c r="AK197" i="1" s="1"/>
  <c r="AM197" i="1" s="1"/>
  <c r="AO197" i="1" s="1"/>
  <c r="AA194" i="1"/>
  <c r="AC194" i="1" s="1"/>
  <c r="AE194" i="1" s="1"/>
  <c r="AG194" i="1" s="1"/>
  <c r="AI194" i="1" s="1"/>
  <c r="AK194" i="1" s="1"/>
  <c r="AM194" i="1" s="1"/>
  <c r="AO194" i="1" s="1"/>
  <c r="AA186" i="1"/>
  <c r="AC186" i="1" s="1"/>
  <c r="AE186" i="1" s="1"/>
  <c r="AG186" i="1" s="1"/>
  <c r="AI186" i="1" s="1"/>
  <c r="AK186" i="1" s="1"/>
  <c r="AM186" i="1" s="1"/>
  <c r="AO186" i="1" s="1"/>
  <c r="AA185" i="1"/>
  <c r="AC185" i="1" s="1"/>
  <c r="AE185" i="1" s="1"/>
  <c r="AG185" i="1" s="1"/>
  <c r="AI185" i="1" s="1"/>
  <c r="AK185" i="1" s="1"/>
  <c r="AM185" i="1" s="1"/>
  <c r="AO185" i="1" s="1"/>
  <c r="AA168" i="1"/>
  <c r="AC168" i="1" s="1"/>
  <c r="AE168" i="1" s="1"/>
  <c r="AG168" i="1" s="1"/>
  <c r="AI168" i="1" s="1"/>
  <c r="AK168" i="1" s="1"/>
  <c r="AM168" i="1" s="1"/>
  <c r="AO168" i="1" s="1"/>
  <c r="AA167" i="1"/>
  <c r="AC167" i="1" s="1"/>
  <c r="AE167" i="1" s="1"/>
  <c r="AG167" i="1" s="1"/>
  <c r="AI167" i="1" s="1"/>
  <c r="AK167" i="1" s="1"/>
  <c r="AM167" i="1" s="1"/>
  <c r="AO167" i="1" s="1"/>
  <c r="AA164" i="1"/>
  <c r="AC164" i="1" s="1"/>
  <c r="AE164" i="1" s="1"/>
  <c r="AG164" i="1" s="1"/>
  <c r="AI164" i="1" s="1"/>
  <c r="AK164" i="1" s="1"/>
  <c r="AM164" i="1" s="1"/>
  <c r="AO164" i="1" s="1"/>
  <c r="AA163" i="1"/>
  <c r="AC163" i="1" s="1"/>
  <c r="AE163" i="1" s="1"/>
  <c r="AG163" i="1" s="1"/>
  <c r="AI163" i="1" s="1"/>
  <c r="AK163" i="1" s="1"/>
  <c r="AM163" i="1" s="1"/>
  <c r="AO163" i="1" s="1"/>
  <c r="AA160" i="1"/>
  <c r="AC160" i="1" s="1"/>
  <c r="AE160" i="1" s="1"/>
  <c r="AG160" i="1" s="1"/>
  <c r="AI160" i="1" s="1"/>
  <c r="AK160" i="1" s="1"/>
  <c r="AM160" i="1" s="1"/>
  <c r="AO160" i="1" s="1"/>
  <c r="AA159" i="1"/>
  <c r="AC159" i="1" s="1"/>
  <c r="AE159" i="1" s="1"/>
  <c r="AG159" i="1" s="1"/>
  <c r="AI159" i="1" s="1"/>
  <c r="AK159" i="1" s="1"/>
  <c r="AM159" i="1" s="1"/>
  <c r="AO159" i="1" s="1"/>
  <c r="AA156" i="1"/>
  <c r="AC156" i="1" s="1"/>
  <c r="AE156" i="1" s="1"/>
  <c r="AG156" i="1" s="1"/>
  <c r="AI156" i="1" s="1"/>
  <c r="AK156" i="1" s="1"/>
  <c r="AM156" i="1" s="1"/>
  <c r="AO156" i="1" s="1"/>
  <c r="AA155" i="1"/>
  <c r="AC155" i="1" s="1"/>
  <c r="AE155" i="1" s="1"/>
  <c r="AG155" i="1" s="1"/>
  <c r="AI155" i="1" s="1"/>
  <c r="AK155" i="1" s="1"/>
  <c r="AM155" i="1" s="1"/>
  <c r="AO155" i="1" s="1"/>
  <c r="AA152" i="1"/>
  <c r="AC152" i="1" s="1"/>
  <c r="AE152" i="1" s="1"/>
  <c r="AG152" i="1" s="1"/>
  <c r="AI152" i="1" s="1"/>
  <c r="AK152" i="1" s="1"/>
  <c r="AM152" i="1" s="1"/>
  <c r="AO152" i="1" s="1"/>
  <c r="AA151" i="1"/>
  <c r="AC151" i="1" s="1"/>
  <c r="AE151" i="1" s="1"/>
  <c r="AG151" i="1" s="1"/>
  <c r="AI151" i="1" s="1"/>
  <c r="AK151" i="1" s="1"/>
  <c r="AM151" i="1" s="1"/>
  <c r="AO151" i="1" s="1"/>
  <c r="AA148" i="1"/>
  <c r="AC148" i="1" s="1"/>
  <c r="AE148" i="1" s="1"/>
  <c r="AG148" i="1" s="1"/>
  <c r="AI148" i="1" s="1"/>
  <c r="AK148" i="1" s="1"/>
  <c r="AM148" i="1" s="1"/>
  <c r="AO148" i="1" s="1"/>
  <c r="AA147" i="1"/>
  <c r="AC147" i="1" s="1"/>
  <c r="AE147" i="1" s="1"/>
  <c r="AG147" i="1" s="1"/>
  <c r="AI147" i="1" s="1"/>
  <c r="AK147" i="1" s="1"/>
  <c r="AM147" i="1" s="1"/>
  <c r="AO147" i="1" s="1"/>
  <c r="AA144" i="1"/>
  <c r="AC144" i="1" s="1"/>
  <c r="AE144" i="1" s="1"/>
  <c r="AG144" i="1" s="1"/>
  <c r="AI144" i="1" s="1"/>
  <c r="AK144" i="1" s="1"/>
  <c r="AM144" i="1" s="1"/>
  <c r="AO144" i="1" s="1"/>
  <c r="AA143" i="1"/>
  <c r="AC143" i="1" s="1"/>
  <c r="AE143" i="1" s="1"/>
  <c r="AG143" i="1" s="1"/>
  <c r="AI143" i="1" s="1"/>
  <c r="AK143" i="1" s="1"/>
  <c r="AM143" i="1" s="1"/>
  <c r="AO143" i="1" s="1"/>
  <c r="AA140" i="1"/>
  <c r="AC140" i="1" s="1"/>
  <c r="AE140" i="1" s="1"/>
  <c r="AG140" i="1" s="1"/>
  <c r="AI140" i="1" s="1"/>
  <c r="AK140" i="1" s="1"/>
  <c r="AM140" i="1" s="1"/>
  <c r="AO140" i="1" s="1"/>
  <c r="AA139" i="1"/>
  <c r="AC139" i="1" s="1"/>
  <c r="AE139" i="1" s="1"/>
  <c r="AG139" i="1" s="1"/>
  <c r="AI139" i="1" s="1"/>
  <c r="AK139" i="1" s="1"/>
  <c r="AM139" i="1" s="1"/>
  <c r="AO139" i="1" s="1"/>
  <c r="AA136" i="1"/>
  <c r="AC136" i="1" s="1"/>
  <c r="AE136" i="1" s="1"/>
  <c r="AG136" i="1" s="1"/>
  <c r="AI136" i="1" s="1"/>
  <c r="AK136" i="1" s="1"/>
  <c r="AM136" i="1" s="1"/>
  <c r="AO136" i="1" s="1"/>
  <c r="AA135" i="1"/>
  <c r="AC135" i="1" s="1"/>
  <c r="AE135" i="1" s="1"/>
  <c r="AG135" i="1" s="1"/>
  <c r="AI135" i="1" s="1"/>
  <c r="AK135" i="1" s="1"/>
  <c r="AM135" i="1" s="1"/>
  <c r="AO135" i="1" s="1"/>
  <c r="AA132" i="1"/>
  <c r="AC132" i="1" s="1"/>
  <c r="AE132" i="1" s="1"/>
  <c r="AG132" i="1" s="1"/>
  <c r="AI132" i="1" s="1"/>
  <c r="AK132" i="1" s="1"/>
  <c r="AM132" i="1" s="1"/>
  <c r="AO132" i="1" s="1"/>
  <c r="AA131" i="1"/>
  <c r="AC131" i="1" s="1"/>
  <c r="AE131" i="1" s="1"/>
  <c r="AG131" i="1" s="1"/>
  <c r="AI131" i="1" s="1"/>
  <c r="AK131" i="1" s="1"/>
  <c r="AM131" i="1" s="1"/>
  <c r="AO131" i="1" s="1"/>
  <c r="AA128" i="1"/>
  <c r="AC128" i="1" s="1"/>
  <c r="AE128" i="1" s="1"/>
  <c r="AG128" i="1" s="1"/>
  <c r="AI128" i="1" s="1"/>
  <c r="AK128" i="1" s="1"/>
  <c r="AM128" i="1" s="1"/>
  <c r="AO128" i="1" s="1"/>
  <c r="AA127" i="1"/>
  <c r="AC127" i="1" s="1"/>
  <c r="AE127" i="1" s="1"/>
  <c r="AG127" i="1" s="1"/>
  <c r="AI127" i="1" s="1"/>
  <c r="AK127" i="1" s="1"/>
  <c r="AM127" i="1" s="1"/>
  <c r="AO127" i="1" s="1"/>
  <c r="AA126" i="1"/>
  <c r="AC126" i="1" s="1"/>
  <c r="AE126" i="1" s="1"/>
  <c r="AG126" i="1" s="1"/>
  <c r="AI126" i="1" s="1"/>
  <c r="AK126" i="1" s="1"/>
  <c r="AM126" i="1" s="1"/>
  <c r="AO126" i="1" s="1"/>
  <c r="AA125" i="1"/>
  <c r="AC125" i="1" s="1"/>
  <c r="AE125" i="1" s="1"/>
  <c r="AG125" i="1" s="1"/>
  <c r="AI125" i="1" s="1"/>
  <c r="AK125" i="1" s="1"/>
  <c r="AM125" i="1" s="1"/>
  <c r="AO125" i="1" s="1"/>
  <c r="AA119" i="1"/>
  <c r="AC119" i="1" s="1"/>
  <c r="AE119" i="1" s="1"/>
  <c r="AG119" i="1" s="1"/>
  <c r="AI119" i="1" s="1"/>
  <c r="AK119" i="1" s="1"/>
  <c r="AM119" i="1" s="1"/>
  <c r="AO119" i="1" s="1"/>
  <c r="AA118" i="1"/>
  <c r="AC118" i="1" s="1"/>
  <c r="AE118" i="1" s="1"/>
  <c r="AG118" i="1" s="1"/>
  <c r="AI118" i="1" s="1"/>
  <c r="AK118" i="1" s="1"/>
  <c r="AM118" i="1" s="1"/>
  <c r="AO118" i="1" s="1"/>
  <c r="AA117" i="1"/>
  <c r="AC117" i="1" s="1"/>
  <c r="AE117" i="1" s="1"/>
  <c r="AG117" i="1" s="1"/>
  <c r="AI117" i="1" s="1"/>
  <c r="AK117" i="1" s="1"/>
  <c r="AM117" i="1" s="1"/>
  <c r="AO117" i="1" s="1"/>
  <c r="AA114" i="1"/>
  <c r="AC114" i="1" s="1"/>
  <c r="AE114" i="1" s="1"/>
  <c r="AG114" i="1" s="1"/>
  <c r="AI114" i="1" s="1"/>
  <c r="AK114" i="1" s="1"/>
  <c r="AM114" i="1" s="1"/>
  <c r="AO114" i="1" s="1"/>
  <c r="AA111" i="1"/>
  <c r="AC111" i="1" s="1"/>
  <c r="AE111" i="1" s="1"/>
  <c r="AG111" i="1" s="1"/>
  <c r="AI111" i="1" s="1"/>
  <c r="AK111" i="1" s="1"/>
  <c r="AM111" i="1" s="1"/>
  <c r="AO111" i="1" s="1"/>
  <c r="AA108" i="1"/>
  <c r="AC108" i="1" s="1"/>
  <c r="AE108" i="1" s="1"/>
  <c r="AG108" i="1" s="1"/>
  <c r="AI108" i="1" s="1"/>
  <c r="AK108" i="1" s="1"/>
  <c r="AM108" i="1" s="1"/>
  <c r="AO108" i="1" s="1"/>
  <c r="AA105" i="1"/>
  <c r="AC105" i="1" s="1"/>
  <c r="AE105" i="1" s="1"/>
  <c r="AG105" i="1" s="1"/>
  <c r="AI105" i="1" s="1"/>
  <c r="AK105" i="1" s="1"/>
  <c r="AM105" i="1" s="1"/>
  <c r="AO105" i="1" s="1"/>
  <c r="AA104" i="1"/>
  <c r="AC104" i="1" s="1"/>
  <c r="AE104" i="1" s="1"/>
  <c r="AG104" i="1" s="1"/>
  <c r="AI104" i="1" s="1"/>
  <c r="AK104" i="1" s="1"/>
  <c r="AM104" i="1" s="1"/>
  <c r="AO104" i="1" s="1"/>
  <c r="AA101" i="1"/>
  <c r="AC101" i="1" s="1"/>
  <c r="AE101" i="1" s="1"/>
  <c r="AG101" i="1" s="1"/>
  <c r="AI101" i="1" s="1"/>
  <c r="AK101" i="1" s="1"/>
  <c r="AM101" i="1" s="1"/>
  <c r="AO101" i="1" s="1"/>
  <c r="AA98" i="1"/>
  <c r="AC98" i="1" s="1"/>
  <c r="AE98" i="1" s="1"/>
  <c r="AG98" i="1" s="1"/>
  <c r="AI98" i="1" s="1"/>
  <c r="AK98" i="1" s="1"/>
  <c r="AM98" i="1" s="1"/>
  <c r="AO98" i="1" s="1"/>
  <c r="AA95" i="1"/>
  <c r="AC95" i="1" s="1"/>
  <c r="AE95" i="1" s="1"/>
  <c r="AG95" i="1" s="1"/>
  <c r="AI95" i="1" s="1"/>
  <c r="AK95" i="1" s="1"/>
  <c r="AM95" i="1" s="1"/>
  <c r="AO95" i="1" s="1"/>
  <c r="AA94" i="1"/>
  <c r="AC94" i="1" s="1"/>
  <c r="AE94" i="1" s="1"/>
  <c r="AG94" i="1" s="1"/>
  <c r="AI94" i="1" s="1"/>
  <c r="AK94" i="1" s="1"/>
  <c r="AM94" i="1" s="1"/>
  <c r="AO94" i="1" s="1"/>
  <c r="AA93" i="1"/>
  <c r="AC93" i="1" s="1"/>
  <c r="AE93" i="1" s="1"/>
  <c r="AG93" i="1" s="1"/>
  <c r="AI93" i="1" s="1"/>
  <c r="AK93" i="1" s="1"/>
  <c r="AM93" i="1" s="1"/>
  <c r="AO93" i="1" s="1"/>
  <c r="AA90" i="1"/>
  <c r="AC90" i="1" s="1"/>
  <c r="AE90" i="1" s="1"/>
  <c r="AG90" i="1" s="1"/>
  <c r="AI90" i="1" s="1"/>
  <c r="AK90" i="1" s="1"/>
  <c r="AM90" i="1" s="1"/>
  <c r="AO90" i="1" s="1"/>
  <c r="AA89" i="1"/>
  <c r="AC89" i="1" s="1"/>
  <c r="AE89" i="1" s="1"/>
  <c r="AG89" i="1" s="1"/>
  <c r="AI89" i="1" s="1"/>
  <c r="AK89" i="1" s="1"/>
  <c r="AM89" i="1" s="1"/>
  <c r="AO89" i="1" s="1"/>
  <c r="AA88" i="1"/>
  <c r="AC88" i="1" s="1"/>
  <c r="AE88" i="1" s="1"/>
  <c r="AG88" i="1" s="1"/>
  <c r="AI88" i="1" s="1"/>
  <c r="AK88" i="1" s="1"/>
  <c r="AM88" i="1" s="1"/>
  <c r="AO88" i="1" s="1"/>
  <c r="AA87" i="1"/>
  <c r="AC87" i="1" s="1"/>
  <c r="AE87" i="1" s="1"/>
  <c r="AG87" i="1" s="1"/>
  <c r="AI87" i="1" s="1"/>
  <c r="AK87" i="1" s="1"/>
  <c r="AM87" i="1" s="1"/>
  <c r="AO87" i="1" s="1"/>
  <c r="AA86" i="1"/>
  <c r="AC86" i="1" s="1"/>
  <c r="AE86" i="1" s="1"/>
  <c r="AG86" i="1" s="1"/>
  <c r="AI86" i="1" s="1"/>
  <c r="AK86" i="1" s="1"/>
  <c r="AM86" i="1" s="1"/>
  <c r="AO86" i="1" s="1"/>
  <c r="AA85" i="1"/>
  <c r="AC85" i="1" s="1"/>
  <c r="AE85" i="1" s="1"/>
  <c r="AG85" i="1" s="1"/>
  <c r="AI85" i="1" s="1"/>
  <c r="AK85" i="1" s="1"/>
  <c r="AM85" i="1" s="1"/>
  <c r="AO85" i="1" s="1"/>
  <c r="AA80" i="1"/>
  <c r="AC80" i="1" s="1"/>
  <c r="AE80" i="1" s="1"/>
  <c r="AG80" i="1" s="1"/>
  <c r="AI80" i="1" s="1"/>
  <c r="AK80" i="1" s="1"/>
  <c r="AM80" i="1" s="1"/>
  <c r="AO80" i="1" s="1"/>
  <c r="AA79" i="1"/>
  <c r="AC79" i="1" s="1"/>
  <c r="AE79" i="1" s="1"/>
  <c r="AG79" i="1" s="1"/>
  <c r="AI79" i="1" s="1"/>
  <c r="AK79" i="1" s="1"/>
  <c r="AM79" i="1" s="1"/>
  <c r="AO79" i="1" s="1"/>
  <c r="AA78" i="1"/>
  <c r="AC78" i="1" s="1"/>
  <c r="AE78" i="1" s="1"/>
  <c r="AG78" i="1" s="1"/>
  <c r="AI78" i="1" s="1"/>
  <c r="AK78" i="1" s="1"/>
  <c r="AM78" i="1" s="1"/>
  <c r="AO78" i="1" s="1"/>
  <c r="AA77" i="1"/>
  <c r="AC77" i="1" s="1"/>
  <c r="AE77" i="1" s="1"/>
  <c r="AG77" i="1" s="1"/>
  <c r="AI77" i="1" s="1"/>
  <c r="AK77" i="1" s="1"/>
  <c r="AM77" i="1" s="1"/>
  <c r="AO77" i="1" s="1"/>
  <c r="AA65" i="1"/>
  <c r="AC65" i="1" s="1"/>
  <c r="AE65" i="1" s="1"/>
  <c r="AG65" i="1" s="1"/>
  <c r="AI65" i="1" s="1"/>
  <c r="AK65" i="1" s="1"/>
  <c r="AM65" i="1" s="1"/>
  <c r="AO65" i="1" s="1"/>
  <c r="AA64" i="1"/>
  <c r="AC64" i="1" s="1"/>
  <c r="AE64" i="1" s="1"/>
  <c r="AG64" i="1" s="1"/>
  <c r="AI64" i="1" s="1"/>
  <c r="AK64" i="1" s="1"/>
  <c r="AM64" i="1" s="1"/>
  <c r="AO64" i="1" s="1"/>
  <c r="AA63" i="1"/>
  <c r="AC63" i="1" s="1"/>
  <c r="AE63" i="1" s="1"/>
  <c r="AG63" i="1" s="1"/>
  <c r="AI63" i="1" s="1"/>
  <c r="AK63" i="1" s="1"/>
  <c r="AM63" i="1" s="1"/>
  <c r="AO63" i="1" s="1"/>
  <c r="AA62" i="1"/>
  <c r="AC62" i="1" s="1"/>
  <c r="AE62" i="1" s="1"/>
  <c r="AG62" i="1" s="1"/>
  <c r="AI62" i="1" s="1"/>
  <c r="AK62" i="1" s="1"/>
  <c r="AM62" i="1" s="1"/>
  <c r="AO62" i="1" s="1"/>
  <c r="AA61" i="1"/>
  <c r="AC61" i="1" s="1"/>
  <c r="AE61" i="1" s="1"/>
  <c r="AG61" i="1" s="1"/>
  <c r="AI61" i="1" s="1"/>
  <c r="AK61" i="1" s="1"/>
  <c r="AM61" i="1" s="1"/>
  <c r="AO61" i="1" s="1"/>
  <c r="AA60" i="1"/>
  <c r="AC60" i="1" s="1"/>
  <c r="AE60" i="1" s="1"/>
  <c r="AG60" i="1" s="1"/>
  <c r="AI60" i="1" s="1"/>
  <c r="AK60" i="1" s="1"/>
  <c r="AM60" i="1" s="1"/>
  <c r="AO60" i="1" s="1"/>
  <c r="AA54" i="1"/>
  <c r="AC54" i="1" s="1"/>
  <c r="AE54" i="1" s="1"/>
  <c r="AG54" i="1" s="1"/>
  <c r="AI54" i="1" s="1"/>
  <c r="AK54" i="1" s="1"/>
  <c r="AM54" i="1" s="1"/>
  <c r="AO54" i="1" s="1"/>
  <c r="AA53" i="1"/>
  <c r="AC53" i="1" s="1"/>
  <c r="AE53" i="1" s="1"/>
  <c r="AG53" i="1" s="1"/>
  <c r="AI53" i="1" s="1"/>
  <c r="AK53" i="1" s="1"/>
  <c r="AM53" i="1" s="1"/>
  <c r="AO53" i="1" s="1"/>
  <c r="AA45" i="1"/>
  <c r="AC45" i="1" s="1"/>
  <c r="AE45" i="1" s="1"/>
  <c r="AG45" i="1" s="1"/>
  <c r="AI45" i="1" s="1"/>
  <c r="AK45" i="1" s="1"/>
  <c r="AM45" i="1" s="1"/>
  <c r="AO45" i="1" s="1"/>
  <c r="AA44" i="1"/>
  <c r="AC44" i="1" s="1"/>
  <c r="AE44" i="1" s="1"/>
  <c r="AG44" i="1" s="1"/>
  <c r="AI44" i="1" s="1"/>
  <c r="AK44" i="1" s="1"/>
  <c r="AM44" i="1" s="1"/>
  <c r="AO44" i="1" s="1"/>
  <c r="AA43" i="1"/>
  <c r="AC43" i="1" s="1"/>
  <c r="AE43" i="1" s="1"/>
  <c r="AG43" i="1" s="1"/>
  <c r="AI43" i="1" s="1"/>
  <c r="AK43" i="1" s="1"/>
  <c r="AM43" i="1" s="1"/>
  <c r="AO43" i="1" s="1"/>
  <c r="AA39" i="1"/>
  <c r="AC39" i="1" s="1"/>
  <c r="AE39" i="1" s="1"/>
  <c r="AG39" i="1" s="1"/>
  <c r="AI39" i="1" s="1"/>
  <c r="AK39" i="1" s="1"/>
  <c r="AM39" i="1" s="1"/>
  <c r="AO39" i="1" s="1"/>
  <c r="AA38" i="1"/>
  <c r="AC38" i="1" s="1"/>
  <c r="AE38" i="1" s="1"/>
  <c r="AG38" i="1" s="1"/>
  <c r="AI38" i="1" s="1"/>
  <c r="AK38" i="1" s="1"/>
  <c r="AM38" i="1" s="1"/>
  <c r="AO38" i="1" s="1"/>
  <c r="AA37" i="1"/>
  <c r="AC37" i="1" s="1"/>
  <c r="AE37" i="1" s="1"/>
  <c r="AG37" i="1" s="1"/>
  <c r="AI37" i="1" s="1"/>
  <c r="AK37" i="1" s="1"/>
  <c r="AM37" i="1" s="1"/>
  <c r="AO37" i="1" s="1"/>
  <c r="AA33" i="1"/>
  <c r="AC33" i="1" s="1"/>
  <c r="AE33" i="1" s="1"/>
  <c r="AG33" i="1" s="1"/>
  <c r="AI33" i="1" s="1"/>
  <c r="AK33" i="1" s="1"/>
  <c r="AM33" i="1" s="1"/>
  <c r="AO33" i="1" s="1"/>
  <c r="AA32" i="1"/>
  <c r="AC32" i="1" s="1"/>
  <c r="AE32" i="1" s="1"/>
  <c r="AG32" i="1" s="1"/>
  <c r="AI32" i="1" s="1"/>
  <c r="AK32" i="1" s="1"/>
  <c r="AM32" i="1" s="1"/>
  <c r="AO32" i="1" s="1"/>
  <c r="AA29" i="1"/>
  <c r="AC29" i="1" s="1"/>
  <c r="AE29" i="1" s="1"/>
  <c r="AG29" i="1" s="1"/>
  <c r="AI29" i="1" s="1"/>
  <c r="AK29" i="1" s="1"/>
  <c r="AM29" i="1" s="1"/>
  <c r="AO29" i="1" s="1"/>
  <c r="AA28" i="1"/>
  <c r="AC28" i="1" s="1"/>
  <c r="AE28" i="1" s="1"/>
  <c r="AG28" i="1" s="1"/>
  <c r="AI28" i="1" s="1"/>
  <c r="AK28" i="1" s="1"/>
  <c r="AM28" i="1" s="1"/>
  <c r="AO28" i="1" s="1"/>
  <c r="AA27" i="1"/>
  <c r="AC27" i="1" s="1"/>
  <c r="AE27" i="1" s="1"/>
  <c r="AG27" i="1" s="1"/>
  <c r="AI27" i="1" s="1"/>
  <c r="AK27" i="1" s="1"/>
  <c r="AM27" i="1" s="1"/>
  <c r="AO27" i="1" s="1"/>
  <c r="AA25" i="1"/>
  <c r="AC25" i="1" s="1"/>
  <c r="AE25" i="1" s="1"/>
  <c r="AG25" i="1" s="1"/>
  <c r="AI25" i="1" s="1"/>
  <c r="AK25" i="1" s="1"/>
  <c r="AM25" i="1" s="1"/>
  <c r="AO25" i="1" s="1"/>
  <c r="AA24" i="1"/>
  <c r="AC24" i="1" s="1"/>
  <c r="AE24" i="1" s="1"/>
  <c r="AG24" i="1" s="1"/>
  <c r="AI24" i="1" s="1"/>
  <c r="AK24" i="1" s="1"/>
  <c r="AM24" i="1" s="1"/>
  <c r="AO24" i="1" s="1"/>
  <c r="AA21" i="1"/>
  <c r="AC21" i="1" s="1"/>
  <c r="AE21" i="1" s="1"/>
  <c r="AG21" i="1" s="1"/>
  <c r="AI21" i="1" s="1"/>
  <c r="AK21" i="1" s="1"/>
  <c r="AM21" i="1" s="1"/>
  <c r="AO21" i="1" s="1"/>
  <c r="J212" i="1"/>
  <c r="L212" i="1" s="1"/>
  <c r="N212" i="1" s="1"/>
  <c r="P212" i="1" s="1"/>
  <c r="R212" i="1" s="1"/>
  <c r="T212" i="1" s="1"/>
  <c r="V212" i="1" s="1"/>
  <c r="X212" i="1" s="1"/>
  <c r="J211" i="1"/>
  <c r="L211" i="1" s="1"/>
  <c r="N211" i="1" s="1"/>
  <c r="P211" i="1" s="1"/>
  <c r="R211" i="1" s="1"/>
  <c r="T211" i="1" s="1"/>
  <c r="V211" i="1" s="1"/>
  <c r="X211" i="1" s="1"/>
  <c r="J210" i="1"/>
  <c r="L210" i="1" s="1"/>
  <c r="N210" i="1" s="1"/>
  <c r="P210" i="1" s="1"/>
  <c r="R210" i="1" s="1"/>
  <c r="T210" i="1" s="1"/>
  <c r="V210" i="1" s="1"/>
  <c r="X210" i="1" s="1"/>
  <c r="J209" i="1"/>
  <c r="L209" i="1" s="1"/>
  <c r="N209" i="1" s="1"/>
  <c r="P209" i="1" s="1"/>
  <c r="R209" i="1" s="1"/>
  <c r="T209" i="1" s="1"/>
  <c r="V209" i="1" s="1"/>
  <c r="X209" i="1" s="1"/>
  <c r="J208" i="1"/>
  <c r="L208" i="1" s="1"/>
  <c r="N208" i="1" s="1"/>
  <c r="P208" i="1" s="1"/>
  <c r="R208" i="1" s="1"/>
  <c r="T208" i="1" s="1"/>
  <c r="V208" i="1" s="1"/>
  <c r="X208" i="1" s="1"/>
  <c r="J207" i="1"/>
  <c r="L207" i="1" s="1"/>
  <c r="N207" i="1" s="1"/>
  <c r="P207" i="1" s="1"/>
  <c r="R207" i="1" s="1"/>
  <c r="T207" i="1" s="1"/>
  <c r="V207" i="1" s="1"/>
  <c r="X207" i="1" s="1"/>
  <c r="J206" i="1"/>
  <c r="L206" i="1" s="1"/>
  <c r="N206" i="1" s="1"/>
  <c r="P206" i="1" s="1"/>
  <c r="R206" i="1" s="1"/>
  <c r="T206" i="1" s="1"/>
  <c r="V206" i="1" s="1"/>
  <c r="X206" i="1" s="1"/>
  <c r="J205" i="1"/>
  <c r="L205" i="1" s="1"/>
  <c r="N205" i="1" s="1"/>
  <c r="P205" i="1" s="1"/>
  <c r="R205" i="1" s="1"/>
  <c r="T205" i="1" s="1"/>
  <c r="V205" i="1" s="1"/>
  <c r="X205" i="1" s="1"/>
  <c r="J204" i="1"/>
  <c r="L204" i="1" s="1"/>
  <c r="N204" i="1" s="1"/>
  <c r="P204" i="1" s="1"/>
  <c r="R204" i="1" s="1"/>
  <c r="T204" i="1" s="1"/>
  <c r="V204" i="1" s="1"/>
  <c r="X204" i="1" s="1"/>
  <c r="J203" i="1"/>
  <c r="L203" i="1" s="1"/>
  <c r="N203" i="1" s="1"/>
  <c r="P203" i="1" s="1"/>
  <c r="R203" i="1" s="1"/>
  <c r="T203" i="1" s="1"/>
  <c r="V203" i="1" s="1"/>
  <c r="X203" i="1" s="1"/>
  <c r="J200" i="1"/>
  <c r="L200" i="1" s="1"/>
  <c r="N200" i="1" s="1"/>
  <c r="P200" i="1" s="1"/>
  <c r="R200" i="1" s="1"/>
  <c r="T200" i="1" s="1"/>
  <c r="V200" i="1" s="1"/>
  <c r="X200" i="1" s="1"/>
  <c r="J199" i="1"/>
  <c r="L199" i="1" s="1"/>
  <c r="N199" i="1" s="1"/>
  <c r="P199" i="1" s="1"/>
  <c r="R199" i="1" s="1"/>
  <c r="T199" i="1" s="1"/>
  <c r="V199" i="1" s="1"/>
  <c r="X199" i="1" s="1"/>
  <c r="J198" i="1"/>
  <c r="L198" i="1" s="1"/>
  <c r="N198" i="1" s="1"/>
  <c r="P198" i="1" s="1"/>
  <c r="R198" i="1" s="1"/>
  <c r="T198" i="1" s="1"/>
  <c r="V198" i="1" s="1"/>
  <c r="X198" i="1" s="1"/>
  <c r="J197" i="1"/>
  <c r="L197" i="1" s="1"/>
  <c r="N197" i="1" s="1"/>
  <c r="P197" i="1" s="1"/>
  <c r="R197" i="1" s="1"/>
  <c r="T197" i="1" s="1"/>
  <c r="V197" i="1" s="1"/>
  <c r="X197" i="1" s="1"/>
  <c r="J194" i="1"/>
  <c r="L194" i="1" s="1"/>
  <c r="N194" i="1" s="1"/>
  <c r="P194" i="1" s="1"/>
  <c r="R194" i="1" s="1"/>
  <c r="T194" i="1" s="1"/>
  <c r="V194" i="1" s="1"/>
  <c r="X194" i="1" s="1"/>
  <c r="J186" i="1"/>
  <c r="L186" i="1" s="1"/>
  <c r="N186" i="1" s="1"/>
  <c r="P186" i="1" s="1"/>
  <c r="R186" i="1" s="1"/>
  <c r="T186" i="1" s="1"/>
  <c r="V186" i="1" s="1"/>
  <c r="X186" i="1" s="1"/>
  <c r="J185" i="1"/>
  <c r="L185" i="1" s="1"/>
  <c r="N185" i="1" s="1"/>
  <c r="P185" i="1" s="1"/>
  <c r="R185" i="1" s="1"/>
  <c r="T185" i="1" s="1"/>
  <c r="V185" i="1" s="1"/>
  <c r="X185" i="1" s="1"/>
  <c r="J168" i="1"/>
  <c r="L168" i="1" s="1"/>
  <c r="N168" i="1" s="1"/>
  <c r="P168" i="1" s="1"/>
  <c r="R168" i="1" s="1"/>
  <c r="T168" i="1" s="1"/>
  <c r="V168" i="1" s="1"/>
  <c r="X168" i="1" s="1"/>
  <c r="J167" i="1"/>
  <c r="L167" i="1" s="1"/>
  <c r="N167" i="1" s="1"/>
  <c r="P167" i="1" s="1"/>
  <c r="R167" i="1" s="1"/>
  <c r="T167" i="1" s="1"/>
  <c r="V167" i="1" s="1"/>
  <c r="X167" i="1" s="1"/>
  <c r="J164" i="1"/>
  <c r="L164" i="1" s="1"/>
  <c r="N164" i="1" s="1"/>
  <c r="P164" i="1" s="1"/>
  <c r="R164" i="1" s="1"/>
  <c r="T164" i="1" s="1"/>
  <c r="V164" i="1" s="1"/>
  <c r="X164" i="1" s="1"/>
  <c r="J163" i="1"/>
  <c r="L163" i="1" s="1"/>
  <c r="N163" i="1" s="1"/>
  <c r="P163" i="1" s="1"/>
  <c r="R163" i="1" s="1"/>
  <c r="T163" i="1" s="1"/>
  <c r="V163" i="1" s="1"/>
  <c r="X163" i="1" s="1"/>
  <c r="J160" i="1"/>
  <c r="L160" i="1" s="1"/>
  <c r="N160" i="1" s="1"/>
  <c r="P160" i="1" s="1"/>
  <c r="R160" i="1" s="1"/>
  <c r="T160" i="1" s="1"/>
  <c r="V160" i="1" s="1"/>
  <c r="X160" i="1" s="1"/>
  <c r="J159" i="1"/>
  <c r="L159" i="1" s="1"/>
  <c r="N159" i="1" s="1"/>
  <c r="P159" i="1" s="1"/>
  <c r="R159" i="1" s="1"/>
  <c r="T159" i="1" s="1"/>
  <c r="V159" i="1" s="1"/>
  <c r="X159" i="1" s="1"/>
  <c r="J156" i="1"/>
  <c r="L156" i="1" s="1"/>
  <c r="N156" i="1" s="1"/>
  <c r="P156" i="1" s="1"/>
  <c r="R156" i="1" s="1"/>
  <c r="T156" i="1" s="1"/>
  <c r="V156" i="1" s="1"/>
  <c r="X156" i="1" s="1"/>
  <c r="J155" i="1"/>
  <c r="L155" i="1" s="1"/>
  <c r="N155" i="1" s="1"/>
  <c r="P155" i="1" s="1"/>
  <c r="R155" i="1" s="1"/>
  <c r="T155" i="1" s="1"/>
  <c r="V155" i="1" s="1"/>
  <c r="X155" i="1" s="1"/>
  <c r="J152" i="1"/>
  <c r="L152" i="1" s="1"/>
  <c r="N152" i="1" s="1"/>
  <c r="P152" i="1" s="1"/>
  <c r="R152" i="1" s="1"/>
  <c r="T152" i="1" s="1"/>
  <c r="V152" i="1" s="1"/>
  <c r="X152" i="1" s="1"/>
  <c r="J151" i="1"/>
  <c r="L151" i="1" s="1"/>
  <c r="N151" i="1" s="1"/>
  <c r="P151" i="1" s="1"/>
  <c r="R151" i="1" s="1"/>
  <c r="T151" i="1" s="1"/>
  <c r="V151" i="1" s="1"/>
  <c r="X151" i="1" s="1"/>
  <c r="J148" i="1"/>
  <c r="L148" i="1" s="1"/>
  <c r="N148" i="1" s="1"/>
  <c r="P148" i="1" s="1"/>
  <c r="R148" i="1" s="1"/>
  <c r="T148" i="1" s="1"/>
  <c r="V148" i="1" s="1"/>
  <c r="X148" i="1" s="1"/>
  <c r="J147" i="1"/>
  <c r="L147" i="1" s="1"/>
  <c r="N147" i="1" s="1"/>
  <c r="P147" i="1" s="1"/>
  <c r="R147" i="1" s="1"/>
  <c r="T147" i="1" s="1"/>
  <c r="V147" i="1" s="1"/>
  <c r="X147" i="1" s="1"/>
  <c r="J144" i="1"/>
  <c r="L144" i="1" s="1"/>
  <c r="N144" i="1" s="1"/>
  <c r="P144" i="1" s="1"/>
  <c r="R144" i="1" s="1"/>
  <c r="T144" i="1" s="1"/>
  <c r="V144" i="1" s="1"/>
  <c r="X144" i="1" s="1"/>
  <c r="J143" i="1"/>
  <c r="L143" i="1" s="1"/>
  <c r="N143" i="1" s="1"/>
  <c r="P143" i="1" s="1"/>
  <c r="R143" i="1" s="1"/>
  <c r="T143" i="1" s="1"/>
  <c r="V143" i="1" s="1"/>
  <c r="X143" i="1" s="1"/>
  <c r="J140" i="1"/>
  <c r="L140" i="1" s="1"/>
  <c r="N140" i="1" s="1"/>
  <c r="P140" i="1" s="1"/>
  <c r="R140" i="1" s="1"/>
  <c r="T140" i="1" s="1"/>
  <c r="V140" i="1" s="1"/>
  <c r="X140" i="1" s="1"/>
  <c r="J139" i="1"/>
  <c r="L139" i="1" s="1"/>
  <c r="N139" i="1" s="1"/>
  <c r="P139" i="1" s="1"/>
  <c r="R139" i="1" s="1"/>
  <c r="T139" i="1" s="1"/>
  <c r="V139" i="1" s="1"/>
  <c r="X139" i="1" s="1"/>
  <c r="J136" i="1"/>
  <c r="L136" i="1" s="1"/>
  <c r="N136" i="1" s="1"/>
  <c r="P136" i="1" s="1"/>
  <c r="R136" i="1" s="1"/>
  <c r="T136" i="1" s="1"/>
  <c r="V136" i="1" s="1"/>
  <c r="X136" i="1" s="1"/>
  <c r="J135" i="1"/>
  <c r="L135" i="1" s="1"/>
  <c r="N135" i="1" s="1"/>
  <c r="P135" i="1" s="1"/>
  <c r="R135" i="1" s="1"/>
  <c r="T135" i="1" s="1"/>
  <c r="V135" i="1" s="1"/>
  <c r="X135" i="1" s="1"/>
  <c r="J132" i="1"/>
  <c r="L132" i="1" s="1"/>
  <c r="N132" i="1" s="1"/>
  <c r="P132" i="1" s="1"/>
  <c r="R132" i="1" s="1"/>
  <c r="T132" i="1" s="1"/>
  <c r="V132" i="1" s="1"/>
  <c r="X132" i="1" s="1"/>
  <c r="J131" i="1"/>
  <c r="L131" i="1" s="1"/>
  <c r="N131" i="1" s="1"/>
  <c r="P131" i="1" s="1"/>
  <c r="R131" i="1" s="1"/>
  <c r="T131" i="1" s="1"/>
  <c r="V131" i="1" s="1"/>
  <c r="X131" i="1" s="1"/>
  <c r="J128" i="1"/>
  <c r="L128" i="1" s="1"/>
  <c r="N128" i="1" s="1"/>
  <c r="P128" i="1" s="1"/>
  <c r="R128" i="1" s="1"/>
  <c r="T128" i="1" s="1"/>
  <c r="V128" i="1" s="1"/>
  <c r="X128" i="1" s="1"/>
  <c r="J127" i="1"/>
  <c r="L127" i="1" s="1"/>
  <c r="N127" i="1" s="1"/>
  <c r="P127" i="1" s="1"/>
  <c r="R127" i="1" s="1"/>
  <c r="T127" i="1" s="1"/>
  <c r="V127" i="1" s="1"/>
  <c r="X127" i="1" s="1"/>
  <c r="J126" i="1"/>
  <c r="L126" i="1" s="1"/>
  <c r="N126" i="1" s="1"/>
  <c r="P126" i="1" s="1"/>
  <c r="R126" i="1" s="1"/>
  <c r="T126" i="1" s="1"/>
  <c r="V126" i="1" s="1"/>
  <c r="X126" i="1" s="1"/>
  <c r="J125" i="1"/>
  <c r="L125" i="1" s="1"/>
  <c r="N125" i="1" s="1"/>
  <c r="P125" i="1" s="1"/>
  <c r="R125" i="1" s="1"/>
  <c r="T125" i="1" s="1"/>
  <c r="V125" i="1" s="1"/>
  <c r="X125" i="1" s="1"/>
  <c r="J119" i="1"/>
  <c r="L119" i="1" s="1"/>
  <c r="N119" i="1" s="1"/>
  <c r="P119" i="1" s="1"/>
  <c r="R119" i="1" s="1"/>
  <c r="T119" i="1" s="1"/>
  <c r="V119" i="1" s="1"/>
  <c r="X119" i="1" s="1"/>
  <c r="J118" i="1"/>
  <c r="L118" i="1" s="1"/>
  <c r="N118" i="1" s="1"/>
  <c r="P118" i="1" s="1"/>
  <c r="R118" i="1" s="1"/>
  <c r="T118" i="1" s="1"/>
  <c r="V118" i="1" s="1"/>
  <c r="X118" i="1" s="1"/>
  <c r="J117" i="1"/>
  <c r="L117" i="1" s="1"/>
  <c r="N117" i="1" s="1"/>
  <c r="P117" i="1" s="1"/>
  <c r="R117" i="1" s="1"/>
  <c r="T117" i="1" s="1"/>
  <c r="V117" i="1" s="1"/>
  <c r="X117" i="1" s="1"/>
  <c r="J114" i="1"/>
  <c r="L114" i="1" s="1"/>
  <c r="N114" i="1" s="1"/>
  <c r="P114" i="1" s="1"/>
  <c r="R114" i="1" s="1"/>
  <c r="T114" i="1" s="1"/>
  <c r="V114" i="1" s="1"/>
  <c r="X114" i="1" s="1"/>
  <c r="J111" i="1"/>
  <c r="L111" i="1" s="1"/>
  <c r="N111" i="1" s="1"/>
  <c r="P111" i="1" s="1"/>
  <c r="R111" i="1" s="1"/>
  <c r="T111" i="1" s="1"/>
  <c r="V111" i="1" s="1"/>
  <c r="X111" i="1" s="1"/>
  <c r="J108" i="1"/>
  <c r="L108" i="1" s="1"/>
  <c r="N108" i="1" s="1"/>
  <c r="P108" i="1" s="1"/>
  <c r="R108" i="1" s="1"/>
  <c r="T108" i="1" s="1"/>
  <c r="V108" i="1" s="1"/>
  <c r="X108" i="1" s="1"/>
  <c r="J105" i="1"/>
  <c r="L105" i="1" s="1"/>
  <c r="N105" i="1" s="1"/>
  <c r="P105" i="1" s="1"/>
  <c r="R105" i="1" s="1"/>
  <c r="T105" i="1" s="1"/>
  <c r="V105" i="1" s="1"/>
  <c r="X105" i="1" s="1"/>
  <c r="J104" i="1"/>
  <c r="L104" i="1" s="1"/>
  <c r="N104" i="1" s="1"/>
  <c r="P104" i="1" s="1"/>
  <c r="R104" i="1" s="1"/>
  <c r="T104" i="1" s="1"/>
  <c r="V104" i="1" s="1"/>
  <c r="X104" i="1" s="1"/>
  <c r="J101" i="1"/>
  <c r="L101" i="1" s="1"/>
  <c r="N101" i="1" s="1"/>
  <c r="P101" i="1" s="1"/>
  <c r="R101" i="1" s="1"/>
  <c r="T101" i="1" s="1"/>
  <c r="V101" i="1" s="1"/>
  <c r="X101" i="1" s="1"/>
  <c r="J98" i="1"/>
  <c r="L98" i="1" s="1"/>
  <c r="N98" i="1" s="1"/>
  <c r="P98" i="1" s="1"/>
  <c r="R98" i="1" s="1"/>
  <c r="T98" i="1" s="1"/>
  <c r="V98" i="1" s="1"/>
  <c r="X98" i="1" s="1"/>
  <c r="J95" i="1"/>
  <c r="L95" i="1" s="1"/>
  <c r="N95" i="1" s="1"/>
  <c r="P95" i="1" s="1"/>
  <c r="R95" i="1" s="1"/>
  <c r="T95" i="1" s="1"/>
  <c r="V95" i="1" s="1"/>
  <c r="X95" i="1" s="1"/>
  <c r="J94" i="1"/>
  <c r="L94" i="1" s="1"/>
  <c r="N94" i="1" s="1"/>
  <c r="P94" i="1" s="1"/>
  <c r="R94" i="1" s="1"/>
  <c r="T94" i="1" s="1"/>
  <c r="V94" i="1" s="1"/>
  <c r="X94" i="1" s="1"/>
  <c r="J93" i="1"/>
  <c r="L93" i="1" s="1"/>
  <c r="N93" i="1" s="1"/>
  <c r="P93" i="1" s="1"/>
  <c r="R93" i="1" s="1"/>
  <c r="T93" i="1" s="1"/>
  <c r="V93" i="1" s="1"/>
  <c r="X93" i="1" s="1"/>
  <c r="J90" i="1"/>
  <c r="L90" i="1" s="1"/>
  <c r="N90" i="1" s="1"/>
  <c r="P90" i="1" s="1"/>
  <c r="R90" i="1" s="1"/>
  <c r="T90" i="1" s="1"/>
  <c r="V90" i="1" s="1"/>
  <c r="X90" i="1" s="1"/>
  <c r="J89" i="1"/>
  <c r="L89" i="1" s="1"/>
  <c r="N89" i="1" s="1"/>
  <c r="P89" i="1" s="1"/>
  <c r="R89" i="1" s="1"/>
  <c r="T89" i="1" s="1"/>
  <c r="V89" i="1" s="1"/>
  <c r="X89" i="1" s="1"/>
  <c r="J88" i="1"/>
  <c r="L88" i="1" s="1"/>
  <c r="N88" i="1" s="1"/>
  <c r="P88" i="1" s="1"/>
  <c r="R88" i="1" s="1"/>
  <c r="T88" i="1" s="1"/>
  <c r="V88" i="1" s="1"/>
  <c r="X88" i="1" s="1"/>
  <c r="J87" i="1"/>
  <c r="L87" i="1" s="1"/>
  <c r="N87" i="1" s="1"/>
  <c r="P87" i="1" s="1"/>
  <c r="R87" i="1" s="1"/>
  <c r="T87" i="1" s="1"/>
  <c r="V87" i="1" s="1"/>
  <c r="X87" i="1" s="1"/>
  <c r="J86" i="1"/>
  <c r="L86" i="1" s="1"/>
  <c r="N86" i="1" s="1"/>
  <c r="P86" i="1" s="1"/>
  <c r="R86" i="1" s="1"/>
  <c r="T86" i="1" s="1"/>
  <c r="V86" i="1" s="1"/>
  <c r="X86" i="1" s="1"/>
  <c r="J85" i="1"/>
  <c r="L85" i="1" s="1"/>
  <c r="N85" i="1" s="1"/>
  <c r="P85" i="1" s="1"/>
  <c r="R85" i="1" s="1"/>
  <c r="T85" i="1" s="1"/>
  <c r="V85" i="1" s="1"/>
  <c r="X85" i="1" s="1"/>
  <c r="J80" i="1"/>
  <c r="L80" i="1" s="1"/>
  <c r="N80" i="1" s="1"/>
  <c r="P80" i="1" s="1"/>
  <c r="R80" i="1" s="1"/>
  <c r="T80" i="1" s="1"/>
  <c r="V80" i="1" s="1"/>
  <c r="X80" i="1" s="1"/>
  <c r="J79" i="1"/>
  <c r="L79" i="1" s="1"/>
  <c r="N79" i="1" s="1"/>
  <c r="P79" i="1" s="1"/>
  <c r="R79" i="1" s="1"/>
  <c r="T79" i="1" s="1"/>
  <c r="V79" i="1" s="1"/>
  <c r="X79" i="1" s="1"/>
  <c r="J78" i="1"/>
  <c r="L78" i="1" s="1"/>
  <c r="N78" i="1" s="1"/>
  <c r="P78" i="1" s="1"/>
  <c r="R78" i="1" s="1"/>
  <c r="T78" i="1" s="1"/>
  <c r="V78" i="1" s="1"/>
  <c r="X78" i="1" s="1"/>
  <c r="J77" i="1"/>
  <c r="L77" i="1" s="1"/>
  <c r="N77" i="1" s="1"/>
  <c r="P77" i="1" s="1"/>
  <c r="R77" i="1" s="1"/>
  <c r="T77" i="1" s="1"/>
  <c r="V77" i="1" s="1"/>
  <c r="X77" i="1" s="1"/>
  <c r="J65" i="1"/>
  <c r="L65" i="1" s="1"/>
  <c r="N65" i="1" s="1"/>
  <c r="P65" i="1" s="1"/>
  <c r="R65" i="1" s="1"/>
  <c r="T65" i="1" s="1"/>
  <c r="V65" i="1" s="1"/>
  <c r="X65" i="1" s="1"/>
  <c r="J64" i="1"/>
  <c r="L64" i="1" s="1"/>
  <c r="N64" i="1" s="1"/>
  <c r="P64" i="1" s="1"/>
  <c r="R64" i="1" s="1"/>
  <c r="T64" i="1" s="1"/>
  <c r="V64" i="1" s="1"/>
  <c r="X64" i="1" s="1"/>
  <c r="J63" i="1"/>
  <c r="L63" i="1" s="1"/>
  <c r="N63" i="1" s="1"/>
  <c r="P63" i="1" s="1"/>
  <c r="R63" i="1" s="1"/>
  <c r="T63" i="1" s="1"/>
  <c r="V63" i="1" s="1"/>
  <c r="X63" i="1" s="1"/>
  <c r="J62" i="1"/>
  <c r="L62" i="1" s="1"/>
  <c r="N62" i="1" s="1"/>
  <c r="P62" i="1" s="1"/>
  <c r="R62" i="1" s="1"/>
  <c r="T62" i="1" s="1"/>
  <c r="V62" i="1" s="1"/>
  <c r="X62" i="1" s="1"/>
  <c r="J61" i="1"/>
  <c r="L61" i="1" s="1"/>
  <c r="N61" i="1" s="1"/>
  <c r="P61" i="1" s="1"/>
  <c r="R61" i="1" s="1"/>
  <c r="T61" i="1" s="1"/>
  <c r="V61" i="1" s="1"/>
  <c r="X61" i="1" s="1"/>
  <c r="J60" i="1"/>
  <c r="L60" i="1" s="1"/>
  <c r="N60" i="1" s="1"/>
  <c r="P60" i="1" s="1"/>
  <c r="R60" i="1" s="1"/>
  <c r="T60" i="1" s="1"/>
  <c r="V60" i="1" s="1"/>
  <c r="X60" i="1" s="1"/>
  <c r="J54" i="1"/>
  <c r="L54" i="1" s="1"/>
  <c r="N54" i="1" s="1"/>
  <c r="P54" i="1" s="1"/>
  <c r="R54" i="1" s="1"/>
  <c r="T54" i="1" s="1"/>
  <c r="V54" i="1" s="1"/>
  <c r="X54" i="1" s="1"/>
  <c r="J53" i="1"/>
  <c r="L53" i="1" s="1"/>
  <c r="N53" i="1" s="1"/>
  <c r="P53" i="1" s="1"/>
  <c r="R53" i="1" s="1"/>
  <c r="T53" i="1" s="1"/>
  <c r="V53" i="1" s="1"/>
  <c r="X53" i="1" s="1"/>
  <c r="J45" i="1"/>
  <c r="L45" i="1" s="1"/>
  <c r="N45" i="1" s="1"/>
  <c r="P45" i="1" s="1"/>
  <c r="R45" i="1" s="1"/>
  <c r="T45" i="1" s="1"/>
  <c r="V45" i="1" s="1"/>
  <c r="X45" i="1" s="1"/>
  <c r="J44" i="1"/>
  <c r="L44" i="1" s="1"/>
  <c r="N44" i="1" s="1"/>
  <c r="P44" i="1" s="1"/>
  <c r="R44" i="1" s="1"/>
  <c r="T44" i="1" s="1"/>
  <c r="V44" i="1" s="1"/>
  <c r="X44" i="1" s="1"/>
  <c r="J43" i="1"/>
  <c r="L43" i="1" s="1"/>
  <c r="N43" i="1" s="1"/>
  <c r="P43" i="1" s="1"/>
  <c r="R43" i="1" s="1"/>
  <c r="T43" i="1" s="1"/>
  <c r="V43" i="1" s="1"/>
  <c r="X43" i="1" s="1"/>
  <c r="J39" i="1"/>
  <c r="L39" i="1" s="1"/>
  <c r="N39" i="1" s="1"/>
  <c r="P39" i="1" s="1"/>
  <c r="R39" i="1" s="1"/>
  <c r="T39" i="1" s="1"/>
  <c r="V39" i="1" s="1"/>
  <c r="X39" i="1" s="1"/>
  <c r="J38" i="1"/>
  <c r="L38" i="1" s="1"/>
  <c r="N38" i="1" s="1"/>
  <c r="P38" i="1" s="1"/>
  <c r="R38" i="1" s="1"/>
  <c r="T38" i="1" s="1"/>
  <c r="V38" i="1" s="1"/>
  <c r="X38" i="1" s="1"/>
  <c r="J37" i="1"/>
  <c r="L37" i="1" s="1"/>
  <c r="N37" i="1" s="1"/>
  <c r="P37" i="1" s="1"/>
  <c r="R37" i="1" s="1"/>
  <c r="T37" i="1" s="1"/>
  <c r="V37" i="1" s="1"/>
  <c r="X37" i="1" s="1"/>
  <c r="J33" i="1"/>
  <c r="L33" i="1" s="1"/>
  <c r="N33" i="1" s="1"/>
  <c r="P33" i="1" s="1"/>
  <c r="R33" i="1" s="1"/>
  <c r="T33" i="1" s="1"/>
  <c r="V33" i="1" s="1"/>
  <c r="X33" i="1" s="1"/>
  <c r="J32" i="1"/>
  <c r="L32" i="1" s="1"/>
  <c r="N32" i="1" s="1"/>
  <c r="P32" i="1" s="1"/>
  <c r="R32" i="1" s="1"/>
  <c r="T32" i="1" s="1"/>
  <c r="V32" i="1" s="1"/>
  <c r="X32" i="1" s="1"/>
  <c r="J29" i="1"/>
  <c r="L29" i="1" s="1"/>
  <c r="N29" i="1" s="1"/>
  <c r="P29" i="1" s="1"/>
  <c r="R29" i="1" s="1"/>
  <c r="T29" i="1" s="1"/>
  <c r="V29" i="1" s="1"/>
  <c r="X29" i="1" s="1"/>
  <c r="J28" i="1"/>
  <c r="L28" i="1" s="1"/>
  <c r="N28" i="1" s="1"/>
  <c r="P28" i="1" s="1"/>
  <c r="R28" i="1" s="1"/>
  <c r="T28" i="1" s="1"/>
  <c r="V28" i="1" s="1"/>
  <c r="X28" i="1" s="1"/>
  <c r="J27" i="1"/>
  <c r="L27" i="1" s="1"/>
  <c r="N27" i="1" s="1"/>
  <c r="P27" i="1" s="1"/>
  <c r="R27" i="1" s="1"/>
  <c r="T27" i="1" s="1"/>
  <c r="V27" i="1" s="1"/>
  <c r="X27" i="1" s="1"/>
  <c r="J25" i="1"/>
  <c r="L25" i="1" s="1"/>
  <c r="N25" i="1" s="1"/>
  <c r="P25" i="1" s="1"/>
  <c r="R25" i="1" s="1"/>
  <c r="T25" i="1" s="1"/>
  <c r="V25" i="1" s="1"/>
  <c r="X25" i="1" s="1"/>
  <c r="J24" i="1"/>
  <c r="L24" i="1" s="1"/>
  <c r="N24" i="1" s="1"/>
  <c r="P24" i="1" s="1"/>
  <c r="R24" i="1" s="1"/>
  <c r="T24" i="1" s="1"/>
  <c r="V24" i="1" s="1"/>
  <c r="X24" i="1" s="1"/>
  <c r="AQ231" i="1"/>
  <c r="AQ230" i="1"/>
  <c r="AQ226" i="1"/>
  <c r="AQ202" i="1"/>
  <c r="AQ195" i="1"/>
  <c r="AQ190" i="1" s="1"/>
  <c r="AQ193" i="1"/>
  <c r="AQ192" i="1"/>
  <c r="AQ183" i="1"/>
  <c r="AQ229" i="1" s="1"/>
  <c r="AQ181" i="1"/>
  <c r="AQ180" i="1"/>
  <c r="AQ165" i="1"/>
  <c r="AQ161" i="1"/>
  <c r="AQ157" i="1"/>
  <c r="AQ153" i="1"/>
  <c r="AQ149" i="1"/>
  <c r="AQ145" i="1"/>
  <c r="AQ141" i="1"/>
  <c r="AQ137" i="1"/>
  <c r="AQ133" i="1"/>
  <c r="AQ129" i="1"/>
  <c r="AQ124" i="1"/>
  <c r="AQ219" i="1" s="1"/>
  <c r="AQ123" i="1"/>
  <c r="AQ116" i="1"/>
  <c r="AQ112" i="1"/>
  <c r="AQ109" i="1"/>
  <c r="AQ106" i="1"/>
  <c r="AQ102" i="1"/>
  <c r="AQ99" i="1"/>
  <c r="AQ96" i="1"/>
  <c r="AQ91" i="1"/>
  <c r="AQ76" i="1"/>
  <c r="AQ222" i="1" s="1"/>
  <c r="AQ75" i="1"/>
  <c r="AQ74" i="1"/>
  <c r="AQ73" i="1"/>
  <c r="AQ51" i="1"/>
  <c r="AQ41" i="1"/>
  <c r="AQ35" i="1"/>
  <c r="AQ30" i="1"/>
  <c r="AQ22" i="1"/>
  <c r="AQ19" i="1"/>
  <c r="AQ221" i="1" s="1"/>
  <c r="AQ18" i="1"/>
  <c r="AQ17" i="1"/>
  <c r="Z231" i="1"/>
  <c r="Z230" i="1"/>
  <c r="Z226" i="1"/>
  <c r="Z202" i="1"/>
  <c r="Z195" i="1"/>
  <c r="Z190" i="1" s="1"/>
  <c r="Z193" i="1"/>
  <c r="Z192" i="1"/>
  <c r="Z183" i="1"/>
  <c r="Z229" i="1" s="1"/>
  <c r="Z181" i="1"/>
  <c r="Z180" i="1"/>
  <c r="Z165" i="1"/>
  <c r="Z161" i="1"/>
  <c r="Z157" i="1"/>
  <c r="Z153" i="1"/>
  <c r="Z149" i="1"/>
  <c r="Z145" i="1"/>
  <c r="Z141" i="1"/>
  <c r="Z137" i="1"/>
  <c r="Z133" i="1"/>
  <c r="Z129" i="1"/>
  <c r="Z124" i="1"/>
  <c r="Z219" i="1" s="1"/>
  <c r="Z123" i="1"/>
  <c r="Z116" i="1"/>
  <c r="Z112" i="1"/>
  <c r="Z109" i="1"/>
  <c r="Z106" i="1"/>
  <c r="Z102" i="1"/>
  <c r="Z99" i="1"/>
  <c r="Z96" i="1"/>
  <c r="Z91" i="1"/>
  <c r="Z76" i="1"/>
  <c r="Z222" i="1" s="1"/>
  <c r="Z75" i="1"/>
  <c r="Z74" i="1"/>
  <c r="Z73" i="1"/>
  <c r="Z51" i="1"/>
  <c r="Z41" i="1"/>
  <c r="Z35" i="1"/>
  <c r="Z30" i="1"/>
  <c r="Z22" i="1"/>
  <c r="Z19" i="1"/>
  <c r="Z221" i="1" s="1"/>
  <c r="Z18" i="1"/>
  <c r="Z17" i="1"/>
  <c r="J124" i="1" l="1"/>
  <c r="L124" i="1" s="1"/>
  <c r="N124" i="1" s="1"/>
  <c r="P124" i="1" s="1"/>
  <c r="R124" i="1" s="1"/>
  <c r="T124" i="1" s="1"/>
  <c r="V124" i="1" s="1"/>
  <c r="X124" i="1" s="1"/>
  <c r="Z220" i="1"/>
  <c r="Z178" i="1"/>
  <c r="AQ15" i="1"/>
  <c r="AQ71" i="1"/>
  <c r="AQ121" i="1"/>
  <c r="Z71" i="1"/>
  <c r="Z121" i="1"/>
  <c r="Z225" i="1"/>
  <c r="Z15" i="1"/>
  <c r="Z227" i="1"/>
  <c r="AQ227" i="1"/>
  <c r="AQ178" i="1"/>
  <c r="AQ220" i="1"/>
  <c r="AQ225" i="1"/>
  <c r="AQ228" i="1"/>
  <c r="Z228" i="1"/>
  <c r="Y226" i="1"/>
  <c r="AA226" i="1" s="1"/>
  <c r="AC226" i="1" s="1"/>
  <c r="AE226" i="1" s="1"/>
  <c r="AG226" i="1" s="1"/>
  <c r="AI226" i="1" s="1"/>
  <c r="AK226" i="1" s="1"/>
  <c r="AM226" i="1" s="1"/>
  <c r="AO226" i="1" s="1"/>
  <c r="AP226" i="1"/>
  <c r="AR226" i="1" s="1"/>
  <c r="AT226" i="1" s="1"/>
  <c r="AV226" i="1" s="1"/>
  <c r="AX226" i="1" s="1"/>
  <c r="AZ226" i="1" s="1"/>
  <c r="BB226" i="1" s="1"/>
  <c r="BD226" i="1" s="1"/>
  <c r="BF226" i="1" s="1"/>
  <c r="J226" i="1"/>
  <c r="L226" i="1" s="1"/>
  <c r="N226" i="1" s="1"/>
  <c r="P226" i="1" s="1"/>
  <c r="R226" i="1" s="1"/>
  <c r="T226" i="1" s="1"/>
  <c r="V226" i="1" s="1"/>
  <c r="X226" i="1" s="1"/>
  <c r="AQ217" i="1" l="1"/>
  <c r="Z217" i="1"/>
  <c r="Y17" i="1"/>
  <c r="AA17" i="1" s="1"/>
  <c r="AC17" i="1" s="1"/>
  <c r="AE17" i="1" s="1"/>
  <c r="AG17" i="1" s="1"/>
  <c r="AI17" i="1" s="1"/>
  <c r="AK17" i="1" s="1"/>
  <c r="AM17" i="1" s="1"/>
  <c r="AO17" i="1" s="1"/>
  <c r="AP17" i="1"/>
  <c r="AR17" i="1" s="1"/>
  <c r="AT17" i="1" s="1"/>
  <c r="AV17" i="1" s="1"/>
  <c r="AX17" i="1" s="1"/>
  <c r="AZ17" i="1" s="1"/>
  <c r="BB17" i="1" s="1"/>
  <c r="BD17" i="1" s="1"/>
  <c r="BF17" i="1" s="1"/>
  <c r="Y18" i="1"/>
  <c r="AA18" i="1" s="1"/>
  <c r="AC18" i="1" s="1"/>
  <c r="AE18" i="1" s="1"/>
  <c r="AG18" i="1" s="1"/>
  <c r="AI18" i="1" s="1"/>
  <c r="AK18" i="1" s="1"/>
  <c r="AM18" i="1" s="1"/>
  <c r="AO18" i="1" s="1"/>
  <c r="AP18" i="1"/>
  <c r="AR18" i="1" s="1"/>
  <c r="AT18" i="1" s="1"/>
  <c r="AV18" i="1" s="1"/>
  <c r="AX18" i="1" s="1"/>
  <c r="AZ18" i="1" s="1"/>
  <c r="BB18" i="1" s="1"/>
  <c r="BD18" i="1" s="1"/>
  <c r="BF18" i="1" s="1"/>
  <c r="Y19" i="1"/>
  <c r="AA19" i="1" s="1"/>
  <c r="AC19" i="1" s="1"/>
  <c r="AE19" i="1" s="1"/>
  <c r="AG19" i="1" s="1"/>
  <c r="AI19" i="1" s="1"/>
  <c r="AK19" i="1" s="1"/>
  <c r="AM19" i="1" s="1"/>
  <c r="AO19" i="1" s="1"/>
  <c r="AP19" i="1"/>
  <c r="AR19" i="1" s="1"/>
  <c r="AT19" i="1" s="1"/>
  <c r="AV19" i="1" s="1"/>
  <c r="AX19" i="1" s="1"/>
  <c r="AZ19" i="1" s="1"/>
  <c r="BB19" i="1" s="1"/>
  <c r="BD19" i="1" s="1"/>
  <c r="BF19" i="1" s="1"/>
  <c r="J19" i="1"/>
  <c r="L19" i="1" s="1"/>
  <c r="N19" i="1" s="1"/>
  <c r="P19" i="1" s="1"/>
  <c r="R19" i="1" s="1"/>
  <c r="T19" i="1" s="1"/>
  <c r="V19" i="1" s="1"/>
  <c r="X19" i="1" s="1"/>
  <c r="J18" i="1"/>
  <c r="L18" i="1" s="1"/>
  <c r="N18" i="1" s="1"/>
  <c r="P18" i="1" s="1"/>
  <c r="R18" i="1" s="1"/>
  <c r="T18" i="1" s="1"/>
  <c r="V18" i="1" s="1"/>
  <c r="X18" i="1" s="1"/>
  <c r="J17" i="1"/>
  <c r="L17" i="1" s="1"/>
  <c r="N17" i="1" s="1"/>
  <c r="P17" i="1" s="1"/>
  <c r="R17" i="1" s="1"/>
  <c r="T17" i="1" s="1"/>
  <c r="V17" i="1" s="1"/>
  <c r="X17" i="1" s="1"/>
  <c r="Y51" i="1"/>
  <c r="AA51" i="1" s="1"/>
  <c r="AC51" i="1" s="1"/>
  <c r="AE51" i="1" s="1"/>
  <c r="AG51" i="1" s="1"/>
  <c r="AI51" i="1" s="1"/>
  <c r="AK51" i="1" s="1"/>
  <c r="AM51" i="1" s="1"/>
  <c r="AO51" i="1" s="1"/>
  <c r="AP51" i="1"/>
  <c r="AR51" i="1" s="1"/>
  <c r="AT51" i="1" s="1"/>
  <c r="AV51" i="1" s="1"/>
  <c r="AX51" i="1" s="1"/>
  <c r="AZ51" i="1" s="1"/>
  <c r="BB51" i="1" s="1"/>
  <c r="BD51" i="1" s="1"/>
  <c r="BF51" i="1" s="1"/>
  <c r="J51" i="1"/>
  <c r="L51" i="1" s="1"/>
  <c r="N51" i="1" s="1"/>
  <c r="P51" i="1" s="1"/>
  <c r="R51" i="1" s="1"/>
  <c r="T51" i="1" s="1"/>
  <c r="V51" i="1" s="1"/>
  <c r="X51" i="1" s="1"/>
  <c r="Y41" i="1"/>
  <c r="AA41" i="1" s="1"/>
  <c r="AC41" i="1" s="1"/>
  <c r="AE41" i="1" s="1"/>
  <c r="AG41" i="1" s="1"/>
  <c r="AI41" i="1" s="1"/>
  <c r="AK41" i="1" s="1"/>
  <c r="AM41" i="1" s="1"/>
  <c r="AO41" i="1" s="1"/>
  <c r="AP41" i="1"/>
  <c r="AR41" i="1" s="1"/>
  <c r="AT41" i="1" s="1"/>
  <c r="AV41" i="1" s="1"/>
  <c r="AX41" i="1" s="1"/>
  <c r="AZ41" i="1" s="1"/>
  <c r="BB41" i="1" s="1"/>
  <c r="BD41" i="1" s="1"/>
  <c r="BF41" i="1" s="1"/>
  <c r="J41" i="1"/>
  <c r="L41" i="1" s="1"/>
  <c r="N41" i="1" s="1"/>
  <c r="P41" i="1" s="1"/>
  <c r="R41" i="1" s="1"/>
  <c r="T41" i="1" s="1"/>
  <c r="V41" i="1" s="1"/>
  <c r="X41" i="1" s="1"/>
  <c r="Y35" i="1"/>
  <c r="AA35" i="1" s="1"/>
  <c r="AC35" i="1" s="1"/>
  <c r="AE35" i="1" s="1"/>
  <c r="AG35" i="1" s="1"/>
  <c r="AI35" i="1" s="1"/>
  <c r="AK35" i="1" s="1"/>
  <c r="AM35" i="1" s="1"/>
  <c r="AO35" i="1" s="1"/>
  <c r="AP35" i="1"/>
  <c r="AR35" i="1" s="1"/>
  <c r="AT35" i="1" s="1"/>
  <c r="AV35" i="1" s="1"/>
  <c r="AX35" i="1" s="1"/>
  <c r="AZ35" i="1" s="1"/>
  <c r="BB35" i="1" s="1"/>
  <c r="BD35" i="1" s="1"/>
  <c r="BF35" i="1" s="1"/>
  <c r="J35" i="1"/>
  <c r="L35" i="1" s="1"/>
  <c r="N35" i="1" s="1"/>
  <c r="P35" i="1" s="1"/>
  <c r="R35" i="1" s="1"/>
  <c r="T35" i="1" s="1"/>
  <c r="V35" i="1" s="1"/>
  <c r="X35" i="1" s="1"/>
  <c r="Y30" i="1"/>
  <c r="AA30" i="1" s="1"/>
  <c r="AC30" i="1" s="1"/>
  <c r="AE30" i="1" s="1"/>
  <c r="AG30" i="1" s="1"/>
  <c r="AI30" i="1" s="1"/>
  <c r="AK30" i="1" s="1"/>
  <c r="AM30" i="1" s="1"/>
  <c r="AO30" i="1" s="1"/>
  <c r="AP30" i="1"/>
  <c r="AR30" i="1" s="1"/>
  <c r="AT30" i="1" s="1"/>
  <c r="AV30" i="1" s="1"/>
  <c r="AX30" i="1" s="1"/>
  <c r="AZ30" i="1" s="1"/>
  <c r="BB30" i="1" s="1"/>
  <c r="BD30" i="1" s="1"/>
  <c r="BF30" i="1" s="1"/>
  <c r="J30" i="1"/>
  <c r="L30" i="1" s="1"/>
  <c r="N30" i="1" s="1"/>
  <c r="P30" i="1" s="1"/>
  <c r="R30" i="1" s="1"/>
  <c r="T30" i="1" s="1"/>
  <c r="V30" i="1" s="1"/>
  <c r="X30" i="1" s="1"/>
  <c r="Y22" i="1"/>
  <c r="AA22" i="1" s="1"/>
  <c r="AC22" i="1" s="1"/>
  <c r="AE22" i="1" s="1"/>
  <c r="AG22" i="1" s="1"/>
  <c r="AI22" i="1" s="1"/>
  <c r="AK22" i="1" s="1"/>
  <c r="AM22" i="1" s="1"/>
  <c r="AO22" i="1" s="1"/>
  <c r="AP22" i="1"/>
  <c r="AR22" i="1" s="1"/>
  <c r="AT22" i="1" s="1"/>
  <c r="AV22" i="1" s="1"/>
  <c r="AX22" i="1" s="1"/>
  <c r="AZ22" i="1" s="1"/>
  <c r="BB22" i="1" s="1"/>
  <c r="BD22" i="1" s="1"/>
  <c r="BF22" i="1" s="1"/>
  <c r="J22" i="1"/>
  <c r="L22" i="1" s="1"/>
  <c r="N22" i="1" s="1"/>
  <c r="P22" i="1" s="1"/>
  <c r="R22" i="1" s="1"/>
  <c r="T22" i="1" s="1"/>
  <c r="V22" i="1" s="1"/>
  <c r="X22" i="1" s="1"/>
  <c r="J15" i="1" l="1"/>
  <c r="L15" i="1" s="1"/>
  <c r="N15" i="1" s="1"/>
  <c r="P15" i="1" s="1"/>
  <c r="R15" i="1" s="1"/>
  <c r="T15" i="1" s="1"/>
  <c r="V15" i="1" s="1"/>
  <c r="X15" i="1" s="1"/>
  <c r="Y15" i="1"/>
  <c r="AA15" i="1" s="1"/>
  <c r="AC15" i="1" s="1"/>
  <c r="AE15" i="1" s="1"/>
  <c r="AG15" i="1" s="1"/>
  <c r="AI15" i="1" s="1"/>
  <c r="AK15" i="1" s="1"/>
  <c r="AM15" i="1" s="1"/>
  <c r="AO15" i="1" s="1"/>
  <c r="AP15" i="1"/>
  <c r="AR15" i="1" s="1"/>
  <c r="AT15" i="1" s="1"/>
  <c r="AV15" i="1" s="1"/>
  <c r="AX15" i="1" s="1"/>
  <c r="AZ15" i="1" s="1"/>
  <c r="BB15" i="1" s="1"/>
  <c r="BD15" i="1" s="1"/>
  <c r="BF15" i="1" s="1"/>
  <c r="Y202" i="1"/>
  <c r="AA202" i="1" s="1"/>
  <c r="AC202" i="1" s="1"/>
  <c r="AE202" i="1" s="1"/>
  <c r="AG202" i="1" s="1"/>
  <c r="AI202" i="1" s="1"/>
  <c r="AK202" i="1" s="1"/>
  <c r="AM202" i="1" s="1"/>
  <c r="AO202" i="1" s="1"/>
  <c r="AP202" i="1"/>
  <c r="AR202" i="1" s="1"/>
  <c r="AT202" i="1" s="1"/>
  <c r="AV202" i="1" s="1"/>
  <c r="AX202" i="1" s="1"/>
  <c r="AZ202" i="1" s="1"/>
  <c r="BB202" i="1" s="1"/>
  <c r="BD202" i="1" s="1"/>
  <c r="BF202" i="1" s="1"/>
  <c r="J202" i="1"/>
  <c r="L202" i="1" s="1"/>
  <c r="N202" i="1" s="1"/>
  <c r="P202" i="1" s="1"/>
  <c r="R202" i="1" s="1"/>
  <c r="T202" i="1" s="1"/>
  <c r="V202" i="1" s="1"/>
  <c r="X202" i="1" s="1"/>
  <c r="Y73" i="1" l="1"/>
  <c r="AA73" i="1" s="1"/>
  <c r="AC73" i="1" s="1"/>
  <c r="AE73" i="1" s="1"/>
  <c r="AG73" i="1" s="1"/>
  <c r="AI73" i="1" s="1"/>
  <c r="AK73" i="1" s="1"/>
  <c r="AM73" i="1" s="1"/>
  <c r="AO73" i="1" s="1"/>
  <c r="AP73" i="1"/>
  <c r="AR73" i="1" s="1"/>
  <c r="AT73" i="1" s="1"/>
  <c r="AV73" i="1" s="1"/>
  <c r="AX73" i="1" s="1"/>
  <c r="AZ73" i="1" s="1"/>
  <c r="BB73" i="1" s="1"/>
  <c r="BD73" i="1" s="1"/>
  <c r="BF73" i="1" s="1"/>
  <c r="J73" i="1"/>
  <c r="L73" i="1" s="1"/>
  <c r="N73" i="1" s="1"/>
  <c r="P73" i="1" s="1"/>
  <c r="R73" i="1" s="1"/>
  <c r="T73" i="1" s="1"/>
  <c r="V73" i="1" s="1"/>
  <c r="X73" i="1" s="1"/>
  <c r="Y230" i="1" l="1"/>
  <c r="AA230" i="1" s="1"/>
  <c r="AC230" i="1" s="1"/>
  <c r="AE230" i="1" s="1"/>
  <c r="AG230" i="1" s="1"/>
  <c r="AI230" i="1" s="1"/>
  <c r="AK230" i="1" s="1"/>
  <c r="AM230" i="1" s="1"/>
  <c r="AO230" i="1" s="1"/>
  <c r="AP230" i="1"/>
  <c r="AR230" i="1" s="1"/>
  <c r="AT230" i="1" s="1"/>
  <c r="AV230" i="1" s="1"/>
  <c r="AX230" i="1" s="1"/>
  <c r="AZ230" i="1" s="1"/>
  <c r="BB230" i="1" s="1"/>
  <c r="BD230" i="1" s="1"/>
  <c r="BF230" i="1" s="1"/>
  <c r="J230" i="1"/>
  <c r="L230" i="1" s="1"/>
  <c r="N230" i="1" s="1"/>
  <c r="P230" i="1" s="1"/>
  <c r="R230" i="1" s="1"/>
  <c r="T230" i="1" s="1"/>
  <c r="V230" i="1" s="1"/>
  <c r="X230" i="1" s="1"/>
  <c r="Y193" i="1"/>
  <c r="AA193" i="1" s="1"/>
  <c r="AC193" i="1" s="1"/>
  <c r="AE193" i="1" s="1"/>
  <c r="AG193" i="1" s="1"/>
  <c r="AI193" i="1" s="1"/>
  <c r="AK193" i="1" s="1"/>
  <c r="AM193" i="1" s="1"/>
  <c r="AO193" i="1" s="1"/>
  <c r="AP193" i="1"/>
  <c r="AR193" i="1" s="1"/>
  <c r="AT193" i="1" s="1"/>
  <c r="AV193" i="1" s="1"/>
  <c r="AX193" i="1" s="1"/>
  <c r="AZ193" i="1" s="1"/>
  <c r="BB193" i="1" s="1"/>
  <c r="BD193" i="1" s="1"/>
  <c r="BF193" i="1" s="1"/>
  <c r="J193" i="1"/>
  <c r="L193" i="1" s="1"/>
  <c r="N193" i="1" s="1"/>
  <c r="P193" i="1" s="1"/>
  <c r="R193" i="1" s="1"/>
  <c r="T193" i="1" s="1"/>
  <c r="V193" i="1" s="1"/>
  <c r="X193" i="1" s="1"/>
  <c r="Y192" i="1"/>
  <c r="AA192" i="1" s="1"/>
  <c r="AC192" i="1" s="1"/>
  <c r="AE192" i="1" s="1"/>
  <c r="AG192" i="1" s="1"/>
  <c r="AI192" i="1" s="1"/>
  <c r="AK192" i="1" s="1"/>
  <c r="AM192" i="1" s="1"/>
  <c r="AO192" i="1" s="1"/>
  <c r="AP192" i="1"/>
  <c r="AR192" i="1" s="1"/>
  <c r="AT192" i="1" s="1"/>
  <c r="AV192" i="1" s="1"/>
  <c r="AX192" i="1" s="1"/>
  <c r="AZ192" i="1" s="1"/>
  <c r="BB192" i="1" s="1"/>
  <c r="BD192" i="1" s="1"/>
  <c r="BF192" i="1" s="1"/>
  <c r="J192" i="1"/>
  <c r="L192" i="1" s="1"/>
  <c r="N192" i="1" s="1"/>
  <c r="P192" i="1" s="1"/>
  <c r="R192" i="1" s="1"/>
  <c r="T192" i="1" s="1"/>
  <c r="V192" i="1" s="1"/>
  <c r="X192" i="1" s="1"/>
  <c r="Y195" i="1"/>
  <c r="AA195" i="1" s="1"/>
  <c r="AC195" i="1" s="1"/>
  <c r="AE195" i="1" s="1"/>
  <c r="AG195" i="1" s="1"/>
  <c r="AI195" i="1" s="1"/>
  <c r="AK195" i="1" s="1"/>
  <c r="AM195" i="1" s="1"/>
  <c r="AO195" i="1" s="1"/>
  <c r="AP195" i="1"/>
  <c r="AR195" i="1" s="1"/>
  <c r="AT195" i="1" s="1"/>
  <c r="AV195" i="1" s="1"/>
  <c r="AX195" i="1" s="1"/>
  <c r="AZ195" i="1" s="1"/>
  <c r="BB195" i="1" s="1"/>
  <c r="BD195" i="1" s="1"/>
  <c r="BF195" i="1" s="1"/>
  <c r="J190" i="1" l="1"/>
  <c r="L190" i="1" s="1"/>
  <c r="N190" i="1" s="1"/>
  <c r="P190" i="1" s="1"/>
  <c r="R190" i="1" s="1"/>
  <c r="T190" i="1" s="1"/>
  <c r="V190" i="1" s="1"/>
  <c r="X190" i="1" s="1"/>
  <c r="J195" i="1"/>
  <c r="L195" i="1" s="1"/>
  <c r="N195" i="1" s="1"/>
  <c r="P195" i="1" s="1"/>
  <c r="R195" i="1" s="1"/>
  <c r="T195" i="1" s="1"/>
  <c r="V195" i="1" s="1"/>
  <c r="X195" i="1" s="1"/>
  <c r="AP190" i="1"/>
  <c r="AR190" i="1" s="1"/>
  <c r="AT190" i="1" s="1"/>
  <c r="AV190" i="1" s="1"/>
  <c r="AX190" i="1" s="1"/>
  <c r="AZ190" i="1" s="1"/>
  <c r="BB190" i="1" s="1"/>
  <c r="BD190" i="1" s="1"/>
  <c r="BF190" i="1" s="1"/>
  <c r="Y190" i="1"/>
  <c r="AA190" i="1" s="1"/>
  <c r="AC190" i="1" s="1"/>
  <c r="AE190" i="1" s="1"/>
  <c r="AG190" i="1" s="1"/>
  <c r="AI190" i="1" s="1"/>
  <c r="AK190" i="1" s="1"/>
  <c r="AM190" i="1" s="1"/>
  <c r="AO190" i="1" s="1"/>
  <c r="Y181" i="1"/>
  <c r="AA181" i="1" s="1"/>
  <c r="AC181" i="1" s="1"/>
  <c r="AE181" i="1" s="1"/>
  <c r="AG181" i="1" s="1"/>
  <c r="AI181" i="1" s="1"/>
  <c r="AK181" i="1" s="1"/>
  <c r="AM181" i="1" s="1"/>
  <c r="AO181" i="1" s="1"/>
  <c r="AP181" i="1"/>
  <c r="AR181" i="1" s="1"/>
  <c r="AT181" i="1" s="1"/>
  <c r="AV181" i="1" s="1"/>
  <c r="AX181" i="1" s="1"/>
  <c r="AZ181" i="1" s="1"/>
  <c r="BB181" i="1" s="1"/>
  <c r="BD181" i="1" s="1"/>
  <c r="BF181" i="1" s="1"/>
  <c r="J181" i="1"/>
  <c r="L181" i="1" s="1"/>
  <c r="N181" i="1" s="1"/>
  <c r="P181" i="1" s="1"/>
  <c r="R181" i="1" s="1"/>
  <c r="T181" i="1" s="1"/>
  <c r="V181" i="1" s="1"/>
  <c r="X181" i="1" s="1"/>
  <c r="Y180" i="1"/>
  <c r="AA180" i="1" s="1"/>
  <c r="AC180" i="1" s="1"/>
  <c r="AE180" i="1" s="1"/>
  <c r="AG180" i="1" s="1"/>
  <c r="AI180" i="1" s="1"/>
  <c r="AK180" i="1" s="1"/>
  <c r="AM180" i="1" s="1"/>
  <c r="AO180" i="1" s="1"/>
  <c r="AP180" i="1"/>
  <c r="AR180" i="1" s="1"/>
  <c r="AT180" i="1" s="1"/>
  <c r="AV180" i="1" s="1"/>
  <c r="AX180" i="1" s="1"/>
  <c r="AZ180" i="1" s="1"/>
  <c r="BB180" i="1" s="1"/>
  <c r="BD180" i="1" s="1"/>
  <c r="BF180" i="1" s="1"/>
  <c r="J180" i="1"/>
  <c r="L180" i="1" s="1"/>
  <c r="N180" i="1" s="1"/>
  <c r="P180" i="1" s="1"/>
  <c r="R180" i="1" s="1"/>
  <c r="T180" i="1" s="1"/>
  <c r="V180" i="1" s="1"/>
  <c r="X180" i="1" s="1"/>
  <c r="Y183" i="1"/>
  <c r="AP183" i="1"/>
  <c r="AP229" i="1" l="1"/>
  <c r="AR229" i="1" s="1"/>
  <c r="AT229" i="1" s="1"/>
  <c r="AV229" i="1" s="1"/>
  <c r="AX229" i="1" s="1"/>
  <c r="AZ229" i="1" s="1"/>
  <c r="BB229" i="1" s="1"/>
  <c r="BD229" i="1" s="1"/>
  <c r="BF229" i="1" s="1"/>
  <c r="AR183" i="1"/>
  <c r="AT183" i="1" s="1"/>
  <c r="AV183" i="1" s="1"/>
  <c r="AX183" i="1" s="1"/>
  <c r="AZ183" i="1" s="1"/>
  <c r="BB183" i="1" s="1"/>
  <c r="BD183" i="1" s="1"/>
  <c r="BF183" i="1" s="1"/>
  <c r="Y229" i="1"/>
  <c r="AA229" i="1" s="1"/>
  <c r="AC229" i="1" s="1"/>
  <c r="AE229" i="1" s="1"/>
  <c r="AG229" i="1" s="1"/>
  <c r="AI229" i="1" s="1"/>
  <c r="AK229" i="1" s="1"/>
  <c r="AM229" i="1" s="1"/>
  <c r="AO229" i="1" s="1"/>
  <c r="AA183" i="1"/>
  <c r="AC183" i="1" s="1"/>
  <c r="AE183" i="1" s="1"/>
  <c r="AG183" i="1" s="1"/>
  <c r="AI183" i="1" s="1"/>
  <c r="AK183" i="1" s="1"/>
  <c r="AM183" i="1" s="1"/>
  <c r="AO183" i="1" s="1"/>
  <c r="J229" i="1"/>
  <c r="L229" i="1" s="1"/>
  <c r="N229" i="1" s="1"/>
  <c r="P229" i="1" s="1"/>
  <c r="R229" i="1" s="1"/>
  <c r="T229" i="1" s="1"/>
  <c r="V229" i="1" s="1"/>
  <c r="X229" i="1" s="1"/>
  <c r="J183" i="1"/>
  <c r="L183" i="1" s="1"/>
  <c r="N183" i="1" s="1"/>
  <c r="P183" i="1" s="1"/>
  <c r="R183" i="1" s="1"/>
  <c r="T183" i="1" s="1"/>
  <c r="V183" i="1" s="1"/>
  <c r="X183" i="1" s="1"/>
  <c r="Y124" i="1"/>
  <c r="AA124" i="1" s="1"/>
  <c r="AC124" i="1" s="1"/>
  <c r="AE124" i="1" s="1"/>
  <c r="AG124" i="1" s="1"/>
  <c r="AI124" i="1" s="1"/>
  <c r="AK124" i="1" s="1"/>
  <c r="AM124" i="1" s="1"/>
  <c r="AO124" i="1" s="1"/>
  <c r="AP124" i="1"/>
  <c r="AR124" i="1" s="1"/>
  <c r="AT124" i="1" s="1"/>
  <c r="AV124" i="1" s="1"/>
  <c r="AX124" i="1" s="1"/>
  <c r="AZ124" i="1" s="1"/>
  <c r="BB124" i="1" s="1"/>
  <c r="BD124" i="1" s="1"/>
  <c r="BF124" i="1" s="1"/>
  <c r="Y123" i="1"/>
  <c r="AA123" i="1" s="1"/>
  <c r="AC123" i="1" s="1"/>
  <c r="AE123" i="1" s="1"/>
  <c r="AG123" i="1" s="1"/>
  <c r="AI123" i="1" s="1"/>
  <c r="AK123" i="1" s="1"/>
  <c r="AM123" i="1" s="1"/>
  <c r="AO123" i="1" s="1"/>
  <c r="AP123" i="1"/>
  <c r="AR123" i="1" s="1"/>
  <c r="AT123" i="1" s="1"/>
  <c r="AV123" i="1" s="1"/>
  <c r="AX123" i="1" s="1"/>
  <c r="AZ123" i="1" s="1"/>
  <c r="BB123" i="1" s="1"/>
  <c r="BD123" i="1" s="1"/>
  <c r="BF123" i="1" s="1"/>
  <c r="J123" i="1"/>
  <c r="L123" i="1" s="1"/>
  <c r="N123" i="1" s="1"/>
  <c r="P123" i="1" s="1"/>
  <c r="R123" i="1" s="1"/>
  <c r="T123" i="1" s="1"/>
  <c r="V123" i="1" s="1"/>
  <c r="X123" i="1" s="1"/>
  <c r="Y165" i="1"/>
  <c r="AA165" i="1" s="1"/>
  <c r="AC165" i="1" s="1"/>
  <c r="AE165" i="1" s="1"/>
  <c r="AG165" i="1" s="1"/>
  <c r="AI165" i="1" s="1"/>
  <c r="AK165" i="1" s="1"/>
  <c r="AM165" i="1" s="1"/>
  <c r="AO165" i="1" s="1"/>
  <c r="AP165" i="1"/>
  <c r="AR165" i="1" s="1"/>
  <c r="AT165" i="1" s="1"/>
  <c r="AV165" i="1" s="1"/>
  <c r="AX165" i="1" s="1"/>
  <c r="AZ165" i="1" s="1"/>
  <c r="BB165" i="1" s="1"/>
  <c r="BD165" i="1" s="1"/>
  <c r="BF165" i="1" s="1"/>
  <c r="J165" i="1"/>
  <c r="L165" i="1" s="1"/>
  <c r="N165" i="1" s="1"/>
  <c r="P165" i="1" s="1"/>
  <c r="R165" i="1" s="1"/>
  <c r="T165" i="1" s="1"/>
  <c r="V165" i="1" s="1"/>
  <c r="X165" i="1" s="1"/>
  <c r="Y161" i="1"/>
  <c r="AA161" i="1" s="1"/>
  <c r="AC161" i="1" s="1"/>
  <c r="AE161" i="1" s="1"/>
  <c r="AG161" i="1" s="1"/>
  <c r="AI161" i="1" s="1"/>
  <c r="AK161" i="1" s="1"/>
  <c r="AM161" i="1" s="1"/>
  <c r="AO161" i="1" s="1"/>
  <c r="AP161" i="1"/>
  <c r="AR161" i="1" s="1"/>
  <c r="AT161" i="1" s="1"/>
  <c r="AV161" i="1" s="1"/>
  <c r="AX161" i="1" s="1"/>
  <c r="AZ161" i="1" s="1"/>
  <c r="BB161" i="1" s="1"/>
  <c r="BD161" i="1" s="1"/>
  <c r="BF161" i="1" s="1"/>
  <c r="J161" i="1"/>
  <c r="L161" i="1" s="1"/>
  <c r="N161" i="1" s="1"/>
  <c r="P161" i="1" s="1"/>
  <c r="R161" i="1" s="1"/>
  <c r="T161" i="1" s="1"/>
  <c r="V161" i="1" s="1"/>
  <c r="X161" i="1" s="1"/>
  <c r="Y157" i="1"/>
  <c r="AA157" i="1" s="1"/>
  <c r="AC157" i="1" s="1"/>
  <c r="AE157" i="1" s="1"/>
  <c r="AG157" i="1" s="1"/>
  <c r="AI157" i="1" s="1"/>
  <c r="AK157" i="1" s="1"/>
  <c r="AM157" i="1" s="1"/>
  <c r="AO157" i="1" s="1"/>
  <c r="AP157" i="1"/>
  <c r="AR157" i="1" s="1"/>
  <c r="AT157" i="1" s="1"/>
  <c r="AV157" i="1" s="1"/>
  <c r="AX157" i="1" s="1"/>
  <c r="AZ157" i="1" s="1"/>
  <c r="BB157" i="1" s="1"/>
  <c r="BD157" i="1" s="1"/>
  <c r="BF157" i="1" s="1"/>
  <c r="J157" i="1"/>
  <c r="L157" i="1" s="1"/>
  <c r="N157" i="1" s="1"/>
  <c r="P157" i="1" s="1"/>
  <c r="R157" i="1" s="1"/>
  <c r="T157" i="1" s="1"/>
  <c r="V157" i="1" s="1"/>
  <c r="X157" i="1" s="1"/>
  <c r="Y153" i="1"/>
  <c r="AA153" i="1" s="1"/>
  <c r="AC153" i="1" s="1"/>
  <c r="AE153" i="1" s="1"/>
  <c r="AG153" i="1" s="1"/>
  <c r="AI153" i="1" s="1"/>
  <c r="AK153" i="1" s="1"/>
  <c r="AM153" i="1" s="1"/>
  <c r="AO153" i="1" s="1"/>
  <c r="AP153" i="1"/>
  <c r="AR153" i="1" s="1"/>
  <c r="AT153" i="1" s="1"/>
  <c r="AV153" i="1" s="1"/>
  <c r="AX153" i="1" s="1"/>
  <c r="AZ153" i="1" s="1"/>
  <c r="BB153" i="1" s="1"/>
  <c r="BD153" i="1" s="1"/>
  <c r="BF153" i="1" s="1"/>
  <c r="J153" i="1"/>
  <c r="L153" i="1" s="1"/>
  <c r="N153" i="1" s="1"/>
  <c r="P153" i="1" s="1"/>
  <c r="R153" i="1" s="1"/>
  <c r="T153" i="1" s="1"/>
  <c r="V153" i="1" s="1"/>
  <c r="X153" i="1" s="1"/>
  <c r="Y149" i="1"/>
  <c r="AA149" i="1" s="1"/>
  <c r="AC149" i="1" s="1"/>
  <c r="AE149" i="1" s="1"/>
  <c r="AG149" i="1" s="1"/>
  <c r="AI149" i="1" s="1"/>
  <c r="AK149" i="1" s="1"/>
  <c r="AM149" i="1" s="1"/>
  <c r="AO149" i="1" s="1"/>
  <c r="AP149" i="1"/>
  <c r="AR149" i="1" s="1"/>
  <c r="AT149" i="1" s="1"/>
  <c r="AV149" i="1" s="1"/>
  <c r="AX149" i="1" s="1"/>
  <c r="AZ149" i="1" s="1"/>
  <c r="BB149" i="1" s="1"/>
  <c r="BD149" i="1" s="1"/>
  <c r="BF149" i="1" s="1"/>
  <c r="J149" i="1"/>
  <c r="L149" i="1" s="1"/>
  <c r="N149" i="1" s="1"/>
  <c r="P149" i="1" s="1"/>
  <c r="R149" i="1" s="1"/>
  <c r="T149" i="1" s="1"/>
  <c r="V149" i="1" s="1"/>
  <c r="X149" i="1" s="1"/>
  <c r="Y145" i="1"/>
  <c r="AA145" i="1" s="1"/>
  <c r="AC145" i="1" s="1"/>
  <c r="AE145" i="1" s="1"/>
  <c r="AG145" i="1" s="1"/>
  <c r="AI145" i="1" s="1"/>
  <c r="AK145" i="1" s="1"/>
  <c r="AM145" i="1" s="1"/>
  <c r="AO145" i="1" s="1"/>
  <c r="AP145" i="1"/>
  <c r="AR145" i="1" s="1"/>
  <c r="AT145" i="1" s="1"/>
  <c r="AV145" i="1" s="1"/>
  <c r="AX145" i="1" s="1"/>
  <c r="AZ145" i="1" s="1"/>
  <c r="BB145" i="1" s="1"/>
  <c r="BD145" i="1" s="1"/>
  <c r="BF145" i="1" s="1"/>
  <c r="J145" i="1"/>
  <c r="L145" i="1" s="1"/>
  <c r="N145" i="1" s="1"/>
  <c r="P145" i="1" s="1"/>
  <c r="R145" i="1" s="1"/>
  <c r="T145" i="1" s="1"/>
  <c r="V145" i="1" s="1"/>
  <c r="X145" i="1" s="1"/>
  <c r="Y141" i="1"/>
  <c r="AA141" i="1" s="1"/>
  <c r="AC141" i="1" s="1"/>
  <c r="AE141" i="1" s="1"/>
  <c r="AG141" i="1" s="1"/>
  <c r="AI141" i="1" s="1"/>
  <c r="AK141" i="1" s="1"/>
  <c r="AM141" i="1" s="1"/>
  <c r="AO141" i="1" s="1"/>
  <c r="AP141" i="1"/>
  <c r="AR141" i="1" s="1"/>
  <c r="AT141" i="1" s="1"/>
  <c r="AV141" i="1" s="1"/>
  <c r="AX141" i="1" s="1"/>
  <c r="AZ141" i="1" s="1"/>
  <c r="BB141" i="1" s="1"/>
  <c r="BD141" i="1" s="1"/>
  <c r="BF141" i="1" s="1"/>
  <c r="J141" i="1"/>
  <c r="L141" i="1" s="1"/>
  <c r="N141" i="1" s="1"/>
  <c r="P141" i="1" s="1"/>
  <c r="R141" i="1" s="1"/>
  <c r="T141" i="1" s="1"/>
  <c r="V141" i="1" s="1"/>
  <c r="X141" i="1" s="1"/>
  <c r="Y137" i="1"/>
  <c r="AA137" i="1" s="1"/>
  <c r="AC137" i="1" s="1"/>
  <c r="AE137" i="1" s="1"/>
  <c r="AG137" i="1" s="1"/>
  <c r="AI137" i="1" s="1"/>
  <c r="AK137" i="1" s="1"/>
  <c r="AM137" i="1" s="1"/>
  <c r="AO137" i="1" s="1"/>
  <c r="AP137" i="1"/>
  <c r="AR137" i="1" s="1"/>
  <c r="AT137" i="1" s="1"/>
  <c r="AV137" i="1" s="1"/>
  <c r="AX137" i="1" s="1"/>
  <c r="AZ137" i="1" s="1"/>
  <c r="BB137" i="1" s="1"/>
  <c r="BD137" i="1" s="1"/>
  <c r="BF137" i="1" s="1"/>
  <c r="J137" i="1"/>
  <c r="L137" i="1" s="1"/>
  <c r="N137" i="1" s="1"/>
  <c r="P137" i="1" s="1"/>
  <c r="R137" i="1" s="1"/>
  <c r="T137" i="1" s="1"/>
  <c r="V137" i="1" s="1"/>
  <c r="X137" i="1" s="1"/>
  <c r="Y133" i="1"/>
  <c r="AA133" i="1" s="1"/>
  <c r="AC133" i="1" s="1"/>
  <c r="AE133" i="1" s="1"/>
  <c r="AG133" i="1" s="1"/>
  <c r="AI133" i="1" s="1"/>
  <c r="AK133" i="1" s="1"/>
  <c r="AM133" i="1" s="1"/>
  <c r="AO133" i="1" s="1"/>
  <c r="AP133" i="1"/>
  <c r="AR133" i="1" s="1"/>
  <c r="AT133" i="1" s="1"/>
  <c r="AV133" i="1" s="1"/>
  <c r="AX133" i="1" s="1"/>
  <c r="AZ133" i="1" s="1"/>
  <c r="BB133" i="1" s="1"/>
  <c r="BD133" i="1" s="1"/>
  <c r="BF133" i="1" s="1"/>
  <c r="J133" i="1"/>
  <c r="L133" i="1" s="1"/>
  <c r="N133" i="1" s="1"/>
  <c r="P133" i="1" s="1"/>
  <c r="R133" i="1" s="1"/>
  <c r="T133" i="1" s="1"/>
  <c r="V133" i="1" s="1"/>
  <c r="X133" i="1" s="1"/>
  <c r="Y129" i="1"/>
  <c r="AA129" i="1" s="1"/>
  <c r="AC129" i="1" s="1"/>
  <c r="AE129" i="1" s="1"/>
  <c r="AG129" i="1" s="1"/>
  <c r="AI129" i="1" s="1"/>
  <c r="AK129" i="1" s="1"/>
  <c r="AM129" i="1" s="1"/>
  <c r="AO129" i="1" s="1"/>
  <c r="AP129" i="1"/>
  <c r="AR129" i="1" s="1"/>
  <c r="AT129" i="1" s="1"/>
  <c r="AV129" i="1" s="1"/>
  <c r="AX129" i="1" s="1"/>
  <c r="AZ129" i="1" s="1"/>
  <c r="BB129" i="1" s="1"/>
  <c r="BD129" i="1" s="1"/>
  <c r="BF129" i="1" s="1"/>
  <c r="J129" i="1"/>
  <c r="L129" i="1" s="1"/>
  <c r="N129" i="1" s="1"/>
  <c r="P129" i="1" s="1"/>
  <c r="R129" i="1" s="1"/>
  <c r="T129" i="1" s="1"/>
  <c r="V129" i="1" s="1"/>
  <c r="X129" i="1" s="1"/>
  <c r="Y116" i="1"/>
  <c r="AA116" i="1" s="1"/>
  <c r="AC116" i="1" s="1"/>
  <c r="AE116" i="1" s="1"/>
  <c r="AG116" i="1" s="1"/>
  <c r="AI116" i="1" s="1"/>
  <c r="AK116" i="1" s="1"/>
  <c r="AM116" i="1" s="1"/>
  <c r="AO116" i="1" s="1"/>
  <c r="AP116" i="1"/>
  <c r="AR116" i="1" s="1"/>
  <c r="AT116" i="1" s="1"/>
  <c r="AV116" i="1" s="1"/>
  <c r="AX116" i="1" s="1"/>
  <c r="AZ116" i="1" s="1"/>
  <c r="BB116" i="1" s="1"/>
  <c r="BD116" i="1" s="1"/>
  <c r="BF116" i="1" s="1"/>
  <c r="J116" i="1"/>
  <c r="L116" i="1" s="1"/>
  <c r="N116" i="1" s="1"/>
  <c r="P116" i="1" s="1"/>
  <c r="R116" i="1" s="1"/>
  <c r="T116" i="1" s="1"/>
  <c r="V116" i="1" s="1"/>
  <c r="X116" i="1" s="1"/>
  <c r="J219" i="1" l="1"/>
  <c r="L219" i="1" s="1"/>
  <c r="N219" i="1" s="1"/>
  <c r="P219" i="1" s="1"/>
  <c r="R219" i="1" s="1"/>
  <c r="T219" i="1" s="1"/>
  <c r="V219" i="1" s="1"/>
  <c r="X219" i="1" s="1"/>
  <c r="J228" i="1"/>
  <c r="L228" i="1" s="1"/>
  <c r="N228" i="1" s="1"/>
  <c r="P228" i="1" s="1"/>
  <c r="R228" i="1" s="1"/>
  <c r="T228" i="1" s="1"/>
  <c r="V228" i="1" s="1"/>
  <c r="X228" i="1" s="1"/>
  <c r="Y121" i="1"/>
  <c r="AA121" i="1" s="1"/>
  <c r="AC121" i="1" s="1"/>
  <c r="AE121" i="1" s="1"/>
  <c r="AG121" i="1" s="1"/>
  <c r="AI121" i="1" s="1"/>
  <c r="AK121" i="1" s="1"/>
  <c r="AM121" i="1" s="1"/>
  <c r="AO121" i="1" s="1"/>
  <c r="AP228" i="1"/>
  <c r="AR228" i="1" s="1"/>
  <c r="AT228" i="1" s="1"/>
  <c r="AV228" i="1" s="1"/>
  <c r="AX228" i="1" s="1"/>
  <c r="AZ228" i="1" s="1"/>
  <c r="BB228" i="1" s="1"/>
  <c r="BD228" i="1" s="1"/>
  <c r="BF228" i="1" s="1"/>
  <c r="Y228" i="1"/>
  <c r="AA228" i="1" s="1"/>
  <c r="AC228" i="1" s="1"/>
  <c r="AE228" i="1" s="1"/>
  <c r="AG228" i="1" s="1"/>
  <c r="AI228" i="1" s="1"/>
  <c r="AK228" i="1" s="1"/>
  <c r="AM228" i="1" s="1"/>
  <c r="AO228" i="1" s="1"/>
  <c r="J121" i="1"/>
  <c r="L121" i="1" s="1"/>
  <c r="N121" i="1" s="1"/>
  <c r="P121" i="1" s="1"/>
  <c r="R121" i="1" s="1"/>
  <c r="T121" i="1" s="1"/>
  <c r="V121" i="1" s="1"/>
  <c r="X121" i="1" s="1"/>
  <c r="AP121" i="1"/>
  <c r="AR121" i="1" s="1"/>
  <c r="AT121" i="1" s="1"/>
  <c r="AV121" i="1" s="1"/>
  <c r="AX121" i="1" s="1"/>
  <c r="AZ121" i="1" s="1"/>
  <c r="BB121" i="1" s="1"/>
  <c r="BD121" i="1" s="1"/>
  <c r="BF121" i="1" s="1"/>
  <c r="Y231" i="1"/>
  <c r="AA231" i="1" s="1"/>
  <c r="AC231" i="1" s="1"/>
  <c r="AE231" i="1" s="1"/>
  <c r="AG231" i="1" s="1"/>
  <c r="AI231" i="1" s="1"/>
  <c r="AK231" i="1" s="1"/>
  <c r="AM231" i="1" s="1"/>
  <c r="AO231" i="1" s="1"/>
  <c r="AP231" i="1"/>
  <c r="AR231" i="1" s="1"/>
  <c r="AT231" i="1" s="1"/>
  <c r="AV231" i="1" s="1"/>
  <c r="AX231" i="1" s="1"/>
  <c r="AZ231" i="1" s="1"/>
  <c r="BB231" i="1" s="1"/>
  <c r="BD231" i="1" s="1"/>
  <c r="BF231" i="1" s="1"/>
  <c r="J231" i="1"/>
  <c r="L231" i="1" s="1"/>
  <c r="N231" i="1" s="1"/>
  <c r="P231" i="1" s="1"/>
  <c r="R231" i="1" s="1"/>
  <c r="T231" i="1" s="1"/>
  <c r="V231" i="1" s="1"/>
  <c r="X231" i="1" s="1"/>
  <c r="Y74" i="1" l="1"/>
  <c r="AP74" i="1"/>
  <c r="Y75" i="1"/>
  <c r="AA75" i="1" s="1"/>
  <c r="AC75" i="1" s="1"/>
  <c r="AE75" i="1" s="1"/>
  <c r="AG75" i="1" s="1"/>
  <c r="AI75" i="1" s="1"/>
  <c r="AK75" i="1" s="1"/>
  <c r="AM75" i="1" s="1"/>
  <c r="AO75" i="1" s="1"/>
  <c r="AP75" i="1"/>
  <c r="AR75" i="1" s="1"/>
  <c r="AT75" i="1" s="1"/>
  <c r="AV75" i="1" s="1"/>
  <c r="AX75" i="1" s="1"/>
  <c r="AZ75" i="1" s="1"/>
  <c r="BB75" i="1" s="1"/>
  <c r="BD75" i="1" s="1"/>
  <c r="BF75" i="1" s="1"/>
  <c r="Y76" i="1"/>
  <c r="AA76" i="1" s="1"/>
  <c r="AC76" i="1" s="1"/>
  <c r="AE76" i="1" s="1"/>
  <c r="AG76" i="1" s="1"/>
  <c r="AI76" i="1" s="1"/>
  <c r="AK76" i="1" s="1"/>
  <c r="AM76" i="1" s="1"/>
  <c r="AO76" i="1" s="1"/>
  <c r="AP76" i="1"/>
  <c r="AR76" i="1" s="1"/>
  <c r="AT76" i="1" s="1"/>
  <c r="AV76" i="1" s="1"/>
  <c r="AX76" i="1" s="1"/>
  <c r="AZ76" i="1" s="1"/>
  <c r="BB76" i="1" s="1"/>
  <c r="BD76" i="1" s="1"/>
  <c r="BF76" i="1" s="1"/>
  <c r="J76" i="1"/>
  <c r="L76" i="1" s="1"/>
  <c r="N76" i="1" s="1"/>
  <c r="P76" i="1" s="1"/>
  <c r="R76" i="1" s="1"/>
  <c r="T76" i="1" s="1"/>
  <c r="V76" i="1" s="1"/>
  <c r="X76" i="1" s="1"/>
  <c r="J75" i="1"/>
  <c r="L75" i="1" s="1"/>
  <c r="N75" i="1" s="1"/>
  <c r="P75" i="1" s="1"/>
  <c r="R75" i="1" s="1"/>
  <c r="T75" i="1" s="1"/>
  <c r="V75" i="1" s="1"/>
  <c r="X75" i="1" s="1"/>
  <c r="J112" i="1"/>
  <c r="L112" i="1" s="1"/>
  <c r="N112" i="1" s="1"/>
  <c r="P112" i="1" s="1"/>
  <c r="R112" i="1" s="1"/>
  <c r="T112" i="1" s="1"/>
  <c r="V112" i="1" s="1"/>
  <c r="X112" i="1" s="1"/>
  <c r="Y112" i="1"/>
  <c r="AA112" i="1" s="1"/>
  <c r="AC112" i="1" s="1"/>
  <c r="AE112" i="1" s="1"/>
  <c r="AG112" i="1" s="1"/>
  <c r="AI112" i="1" s="1"/>
  <c r="AK112" i="1" s="1"/>
  <c r="AM112" i="1" s="1"/>
  <c r="AO112" i="1" s="1"/>
  <c r="AP112" i="1"/>
  <c r="AR112" i="1" s="1"/>
  <c r="AT112" i="1" s="1"/>
  <c r="AV112" i="1" s="1"/>
  <c r="AX112" i="1" s="1"/>
  <c r="AZ112" i="1" s="1"/>
  <c r="BB112" i="1" s="1"/>
  <c r="BD112" i="1" s="1"/>
  <c r="BF112" i="1" s="1"/>
  <c r="Y109" i="1"/>
  <c r="AA109" i="1" s="1"/>
  <c r="AC109" i="1" s="1"/>
  <c r="AE109" i="1" s="1"/>
  <c r="AG109" i="1" s="1"/>
  <c r="AI109" i="1" s="1"/>
  <c r="AK109" i="1" s="1"/>
  <c r="AM109" i="1" s="1"/>
  <c r="AO109" i="1" s="1"/>
  <c r="AP109" i="1"/>
  <c r="AR109" i="1" s="1"/>
  <c r="AT109" i="1" s="1"/>
  <c r="AV109" i="1" s="1"/>
  <c r="AX109" i="1" s="1"/>
  <c r="AZ109" i="1" s="1"/>
  <c r="BB109" i="1" s="1"/>
  <c r="BD109" i="1" s="1"/>
  <c r="BF109" i="1" s="1"/>
  <c r="J109" i="1"/>
  <c r="L109" i="1" s="1"/>
  <c r="N109" i="1" s="1"/>
  <c r="P109" i="1" s="1"/>
  <c r="R109" i="1" s="1"/>
  <c r="T109" i="1" s="1"/>
  <c r="V109" i="1" s="1"/>
  <c r="X109" i="1" s="1"/>
  <c r="Y106" i="1"/>
  <c r="AA106" i="1" s="1"/>
  <c r="AC106" i="1" s="1"/>
  <c r="AE106" i="1" s="1"/>
  <c r="AG106" i="1" s="1"/>
  <c r="AI106" i="1" s="1"/>
  <c r="AK106" i="1" s="1"/>
  <c r="AM106" i="1" s="1"/>
  <c r="AO106" i="1" s="1"/>
  <c r="AP106" i="1"/>
  <c r="AR106" i="1" s="1"/>
  <c r="AT106" i="1" s="1"/>
  <c r="AV106" i="1" s="1"/>
  <c r="AX106" i="1" s="1"/>
  <c r="AZ106" i="1" s="1"/>
  <c r="BB106" i="1" s="1"/>
  <c r="BD106" i="1" s="1"/>
  <c r="BF106" i="1" s="1"/>
  <c r="J106" i="1"/>
  <c r="L106" i="1" s="1"/>
  <c r="N106" i="1" s="1"/>
  <c r="P106" i="1" s="1"/>
  <c r="R106" i="1" s="1"/>
  <c r="T106" i="1" s="1"/>
  <c r="V106" i="1" s="1"/>
  <c r="X106" i="1" s="1"/>
  <c r="Y102" i="1"/>
  <c r="AA102" i="1" s="1"/>
  <c r="AC102" i="1" s="1"/>
  <c r="AE102" i="1" s="1"/>
  <c r="AG102" i="1" s="1"/>
  <c r="AI102" i="1" s="1"/>
  <c r="AK102" i="1" s="1"/>
  <c r="AM102" i="1" s="1"/>
  <c r="AO102" i="1" s="1"/>
  <c r="AP102" i="1"/>
  <c r="AR102" i="1" s="1"/>
  <c r="AT102" i="1" s="1"/>
  <c r="AV102" i="1" s="1"/>
  <c r="AX102" i="1" s="1"/>
  <c r="AZ102" i="1" s="1"/>
  <c r="BB102" i="1" s="1"/>
  <c r="BD102" i="1" s="1"/>
  <c r="BF102" i="1" s="1"/>
  <c r="J102" i="1"/>
  <c r="L102" i="1" s="1"/>
  <c r="N102" i="1" s="1"/>
  <c r="P102" i="1" s="1"/>
  <c r="R102" i="1" s="1"/>
  <c r="T102" i="1" s="1"/>
  <c r="V102" i="1" s="1"/>
  <c r="X102" i="1" s="1"/>
  <c r="Y99" i="1"/>
  <c r="AA99" i="1" s="1"/>
  <c r="AC99" i="1" s="1"/>
  <c r="AE99" i="1" s="1"/>
  <c r="AG99" i="1" s="1"/>
  <c r="AI99" i="1" s="1"/>
  <c r="AK99" i="1" s="1"/>
  <c r="AM99" i="1" s="1"/>
  <c r="AO99" i="1" s="1"/>
  <c r="AP99" i="1"/>
  <c r="AR99" i="1" s="1"/>
  <c r="AT99" i="1" s="1"/>
  <c r="AV99" i="1" s="1"/>
  <c r="AX99" i="1" s="1"/>
  <c r="AZ99" i="1" s="1"/>
  <c r="BB99" i="1" s="1"/>
  <c r="BD99" i="1" s="1"/>
  <c r="BF99" i="1" s="1"/>
  <c r="J99" i="1"/>
  <c r="L99" i="1" s="1"/>
  <c r="N99" i="1" s="1"/>
  <c r="P99" i="1" s="1"/>
  <c r="R99" i="1" s="1"/>
  <c r="T99" i="1" s="1"/>
  <c r="V99" i="1" s="1"/>
  <c r="X99" i="1" s="1"/>
  <c r="Y96" i="1"/>
  <c r="AA96" i="1" s="1"/>
  <c r="AC96" i="1" s="1"/>
  <c r="AE96" i="1" s="1"/>
  <c r="AG96" i="1" s="1"/>
  <c r="AI96" i="1" s="1"/>
  <c r="AK96" i="1" s="1"/>
  <c r="AM96" i="1" s="1"/>
  <c r="AO96" i="1" s="1"/>
  <c r="AP96" i="1"/>
  <c r="AR96" i="1" s="1"/>
  <c r="AT96" i="1" s="1"/>
  <c r="AV96" i="1" s="1"/>
  <c r="AX96" i="1" s="1"/>
  <c r="AZ96" i="1" s="1"/>
  <c r="BB96" i="1" s="1"/>
  <c r="BD96" i="1" s="1"/>
  <c r="BF96" i="1" s="1"/>
  <c r="Y91" i="1"/>
  <c r="AA91" i="1" s="1"/>
  <c r="AC91" i="1" s="1"/>
  <c r="AE91" i="1" s="1"/>
  <c r="AG91" i="1" s="1"/>
  <c r="AI91" i="1" s="1"/>
  <c r="AK91" i="1" s="1"/>
  <c r="AM91" i="1" s="1"/>
  <c r="AO91" i="1" s="1"/>
  <c r="AP91" i="1"/>
  <c r="AR91" i="1" s="1"/>
  <c r="AT91" i="1" s="1"/>
  <c r="AV91" i="1" s="1"/>
  <c r="AX91" i="1" s="1"/>
  <c r="AZ91" i="1" s="1"/>
  <c r="BB91" i="1" s="1"/>
  <c r="BD91" i="1" s="1"/>
  <c r="BF91" i="1" s="1"/>
  <c r="J91" i="1"/>
  <c r="L91" i="1" s="1"/>
  <c r="N91" i="1" s="1"/>
  <c r="P91" i="1" s="1"/>
  <c r="R91" i="1" s="1"/>
  <c r="T91" i="1" s="1"/>
  <c r="V91" i="1" s="1"/>
  <c r="X91" i="1" s="1"/>
  <c r="AP220" i="1" l="1"/>
  <c r="AR220" i="1" s="1"/>
  <c r="AT220" i="1" s="1"/>
  <c r="AV220" i="1" s="1"/>
  <c r="AX220" i="1" s="1"/>
  <c r="AZ220" i="1" s="1"/>
  <c r="BB220" i="1" s="1"/>
  <c r="BD220" i="1" s="1"/>
  <c r="BF220" i="1" s="1"/>
  <c r="AR74" i="1"/>
  <c r="AT74" i="1" s="1"/>
  <c r="AV74" i="1" s="1"/>
  <c r="AX74" i="1" s="1"/>
  <c r="AZ74" i="1" s="1"/>
  <c r="BB74" i="1" s="1"/>
  <c r="BD74" i="1" s="1"/>
  <c r="BF74" i="1" s="1"/>
  <c r="Y220" i="1"/>
  <c r="AA220" i="1" s="1"/>
  <c r="AC220" i="1" s="1"/>
  <c r="AE220" i="1" s="1"/>
  <c r="AG220" i="1" s="1"/>
  <c r="AI220" i="1" s="1"/>
  <c r="AK220" i="1" s="1"/>
  <c r="AM220" i="1" s="1"/>
  <c r="AO220" i="1" s="1"/>
  <c r="AA74" i="1"/>
  <c r="AC74" i="1" s="1"/>
  <c r="AE74" i="1" s="1"/>
  <c r="AG74" i="1" s="1"/>
  <c r="AI74" i="1" s="1"/>
  <c r="AK74" i="1" s="1"/>
  <c r="AM74" i="1" s="1"/>
  <c r="AO74" i="1" s="1"/>
  <c r="J225" i="1"/>
  <c r="L225" i="1" s="1"/>
  <c r="N225" i="1" s="1"/>
  <c r="P225" i="1" s="1"/>
  <c r="R225" i="1" s="1"/>
  <c r="T225" i="1" s="1"/>
  <c r="V225" i="1" s="1"/>
  <c r="X225" i="1" s="1"/>
  <c r="J96" i="1"/>
  <c r="L96" i="1" s="1"/>
  <c r="N96" i="1" s="1"/>
  <c r="P96" i="1" s="1"/>
  <c r="R96" i="1" s="1"/>
  <c r="T96" i="1" s="1"/>
  <c r="V96" i="1" s="1"/>
  <c r="X96" i="1" s="1"/>
  <c r="J220" i="1"/>
  <c r="L220" i="1" s="1"/>
  <c r="N220" i="1" s="1"/>
  <c r="P220" i="1" s="1"/>
  <c r="R220" i="1" s="1"/>
  <c r="T220" i="1" s="1"/>
  <c r="V220" i="1" s="1"/>
  <c r="X220" i="1" s="1"/>
  <c r="J74" i="1"/>
  <c r="L74" i="1" s="1"/>
  <c r="N74" i="1" s="1"/>
  <c r="P74" i="1" s="1"/>
  <c r="R74" i="1" s="1"/>
  <c r="T74" i="1" s="1"/>
  <c r="V74" i="1" s="1"/>
  <c r="X74" i="1" s="1"/>
  <c r="AP225" i="1"/>
  <c r="AR225" i="1" s="1"/>
  <c r="AT225" i="1" s="1"/>
  <c r="AV225" i="1" s="1"/>
  <c r="AX225" i="1" s="1"/>
  <c r="AZ225" i="1" s="1"/>
  <c r="BB225" i="1" s="1"/>
  <c r="BD225" i="1" s="1"/>
  <c r="BF225" i="1" s="1"/>
  <c r="Y225" i="1"/>
  <c r="AA225" i="1" s="1"/>
  <c r="AC225" i="1" s="1"/>
  <c r="AE225" i="1" s="1"/>
  <c r="AG225" i="1" s="1"/>
  <c r="AI225" i="1" s="1"/>
  <c r="AK225" i="1" s="1"/>
  <c r="AM225" i="1" s="1"/>
  <c r="AO225" i="1" s="1"/>
  <c r="J71" i="1"/>
  <c r="L71" i="1" s="1"/>
  <c r="N71" i="1" s="1"/>
  <c r="P71" i="1" s="1"/>
  <c r="R71" i="1" s="1"/>
  <c r="T71" i="1" s="1"/>
  <c r="V71" i="1" s="1"/>
  <c r="X71" i="1" s="1"/>
  <c r="AP227" i="1"/>
  <c r="AR227" i="1" s="1"/>
  <c r="AT227" i="1" s="1"/>
  <c r="AV227" i="1" s="1"/>
  <c r="AX227" i="1" s="1"/>
  <c r="AZ227" i="1" s="1"/>
  <c r="BB227" i="1" s="1"/>
  <c r="BD227" i="1" s="1"/>
  <c r="BF227" i="1" s="1"/>
  <c r="AP71" i="1"/>
  <c r="AR71" i="1" s="1"/>
  <c r="AT71" i="1" s="1"/>
  <c r="AV71" i="1" s="1"/>
  <c r="AX71" i="1" s="1"/>
  <c r="AZ71" i="1" s="1"/>
  <c r="BB71" i="1" s="1"/>
  <c r="BD71" i="1" s="1"/>
  <c r="BF71" i="1" s="1"/>
  <c r="Y71" i="1"/>
  <c r="AA71" i="1" s="1"/>
  <c r="AC71" i="1" s="1"/>
  <c r="AE71" i="1" s="1"/>
  <c r="AG71" i="1" s="1"/>
  <c r="AI71" i="1" s="1"/>
  <c r="AK71" i="1" s="1"/>
  <c r="AM71" i="1" s="1"/>
  <c r="AO71" i="1" s="1"/>
  <c r="J227" i="1"/>
  <c r="L227" i="1" s="1"/>
  <c r="N227" i="1" s="1"/>
  <c r="P227" i="1" s="1"/>
  <c r="R227" i="1" s="1"/>
  <c r="T227" i="1" s="1"/>
  <c r="V227" i="1" s="1"/>
  <c r="X227" i="1" s="1"/>
  <c r="Y227" i="1"/>
  <c r="AA227" i="1" s="1"/>
  <c r="AC227" i="1" s="1"/>
  <c r="AE227" i="1" s="1"/>
  <c r="AG227" i="1" s="1"/>
  <c r="AI227" i="1" s="1"/>
  <c r="AK227" i="1" s="1"/>
  <c r="AM227" i="1" s="1"/>
  <c r="AO227" i="1" s="1"/>
  <c r="Y222" i="1" l="1"/>
  <c r="AA222" i="1" s="1"/>
  <c r="AC222" i="1" s="1"/>
  <c r="AE222" i="1" s="1"/>
  <c r="AG222" i="1" s="1"/>
  <c r="AI222" i="1" s="1"/>
  <c r="AK222" i="1" s="1"/>
  <c r="AM222" i="1" s="1"/>
  <c r="AO222" i="1" s="1"/>
  <c r="AP222" i="1"/>
  <c r="AR222" i="1" s="1"/>
  <c r="AT222" i="1" s="1"/>
  <c r="AV222" i="1" s="1"/>
  <c r="AX222" i="1" s="1"/>
  <c r="AZ222" i="1" s="1"/>
  <c r="BB222" i="1" s="1"/>
  <c r="BD222" i="1" s="1"/>
  <c r="BF222" i="1" s="1"/>
  <c r="J222" i="1"/>
  <c r="L222" i="1" s="1"/>
  <c r="N222" i="1" s="1"/>
  <c r="P222" i="1" s="1"/>
  <c r="R222" i="1" s="1"/>
  <c r="T222" i="1" s="1"/>
  <c r="V222" i="1" s="1"/>
  <c r="X222" i="1" s="1"/>
  <c r="Y178" i="1" l="1"/>
  <c r="AA178" i="1" s="1"/>
  <c r="AC178" i="1" s="1"/>
  <c r="AE178" i="1" s="1"/>
  <c r="AG178" i="1" s="1"/>
  <c r="AI178" i="1" s="1"/>
  <c r="AK178" i="1" s="1"/>
  <c r="AM178" i="1" s="1"/>
  <c r="AO178" i="1" s="1"/>
  <c r="AP178" i="1"/>
  <c r="AR178" i="1" s="1"/>
  <c r="AT178" i="1" s="1"/>
  <c r="AV178" i="1" s="1"/>
  <c r="AX178" i="1" s="1"/>
  <c r="AZ178" i="1" s="1"/>
  <c r="BB178" i="1" s="1"/>
  <c r="BD178" i="1" s="1"/>
  <c r="BF178" i="1" s="1"/>
  <c r="J178" i="1"/>
  <c r="L178" i="1" s="1"/>
  <c r="N178" i="1" s="1"/>
  <c r="P178" i="1" s="1"/>
  <c r="R178" i="1" s="1"/>
  <c r="T178" i="1" s="1"/>
  <c r="V178" i="1" s="1"/>
  <c r="X178" i="1" s="1"/>
  <c r="Y219" i="1" l="1"/>
  <c r="AA219" i="1" s="1"/>
  <c r="AC219" i="1" s="1"/>
  <c r="AE219" i="1" s="1"/>
  <c r="AG219" i="1" s="1"/>
  <c r="AI219" i="1" s="1"/>
  <c r="AK219" i="1" s="1"/>
  <c r="AM219" i="1" s="1"/>
  <c r="AO219" i="1" s="1"/>
  <c r="AP219" i="1"/>
  <c r="AR219" i="1" s="1"/>
  <c r="AT219" i="1" s="1"/>
  <c r="AV219" i="1" s="1"/>
  <c r="AX219" i="1" s="1"/>
  <c r="AZ219" i="1" s="1"/>
  <c r="BB219" i="1" s="1"/>
  <c r="BD219" i="1" s="1"/>
  <c r="BF219" i="1" s="1"/>
  <c r="Y221" i="1" l="1"/>
  <c r="AA221" i="1" s="1"/>
  <c r="AC221" i="1" s="1"/>
  <c r="AE221" i="1" s="1"/>
  <c r="AG221" i="1" s="1"/>
  <c r="AI221" i="1" s="1"/>
  <c r="AK221" i="1" s="1"/>
  <c r="AM221" i="1" s="1"/>
  <c r="AO221" i="1" s="1"/>
  <c r="AP221" i="1"/>
  <c r="AR221" i="1" s="1"/>
  <c r="AT221" i="1" s="1"/>
  <c r="AV221" i="1" s="1"/>
  <c r="AX221" i="1" s="1"/>
  <c r="AZ221" i="1" s="1"/>
  <c r="BB221" i="1" s="1"/>
  <c r="BD221" i="1" s="1"/>
  <c r="BF221" i="1" s="1"/>
  <c r="J221" i="1"/>
  <c r="L221" i="1" s="1"/>
  <c r="N221" i="1" s="1"/>
  <c r="P221" i="1" s="1"/>
  <c r="R221" i="1" s="1"/>
  <c r="T221" i="1" s="1"/>
  <c r="V221" i="1" s="1"/>
  <c r="X221" i="1" s="1"/>
  <c r="Y217" i="1" l="1"/>
  <c r="AP217" i="1"/>
  <c r="J217" i="1" l="1"/>
  <c r="L217" i="1" s="1"/>
  <c r="N217" i="1" s="1"/>
  <c r="P217" i="1" s="1"/>
  <c r="R217" i="1" s="1"/>
  <c r="T217" i="1" s="1"/>
  <c r="V217" i="1" s="1"/>
  <c r="X217" i="1" s="1"/>
  <c r="AR217" i="1"/>
  <c r="AA217" i="1"/>
  <c r="AC217" i="1" l="1"/>
  <c r="AT217" i="1"/>
  <c r="AV217" i="1" l="1"/>
  <c r="AE217" i="1"/>
  <c r="AG217" i="1" l="1"/>
  <c r="AX217" i="1"/>
  <c r="AZ217" i="1" l="1"/>
  <c r="AI217" i="1"/>
  <c r="AK217" i="1" l="1"/>
  <c r="BB217" i="1"/>
  <c r="BD217" i="1" l="1"/>
  <c r="AM217" i="1"/>
  <c r="AO217" i="1" l="1"/>
  <c r="BF217" i="1"/>
</calcChain>
</file>

<file path=xl/sharedStrings.xml><?xml version="1.0" encoding="utf-8"?>
<sst xmlns="http://schemas.openxmlformats.org/spreadsheetml/2006/main" count="607" uniqueCount="272">
  <si>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</si>
  <si>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</si>
  <si>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</si>
  <si>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</si>
  <si>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</si>
  <si>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</si>
  <si>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</si>
  <si>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</si>
  <si>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</si>
  <si>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</si>
  <si>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</si>
  <si>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</si>
  <si>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</si>
  <si>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</si>
  <si>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</si>
  <si>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</si>
  <si>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</si>
  <si>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</si>
  <si>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</si>
  <si>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</si>
  <si>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</si>
  <si>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</si>
  <si>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</si>
  <si>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</si>
  <si>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</si>
  <si>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</si>
  <si>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</si>
  <si>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</si>
  <si>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</si>
  <si>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</si>
  <si>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</si>
  <si>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</si>
  <si>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</si>
  <si>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</si>
  <si>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</si>
  <si>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</si>
  <si>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</si>
  <si>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</si>
  <si>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</si>
  <si>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</si>
  <si>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</si>
  <si>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</si>
  <si>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</si>
  <si>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</si>
  <si>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</si>
  <si>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</si>
  <si>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</si>
  <si>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</si>
  <si>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</si>
  <si>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</si>
  <si>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</si>
  <si>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</si>
  <si>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</si>
  <si>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</si>
  <si>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</si>
  <si>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</si>
  <si>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</si>
  <si>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</si>
  <si>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</si>
  <si>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</si>
  <si>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</si>
  <si>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</si>
  <si>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</si>
  <si>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</si>
  <si>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</si>
  <si>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</si>
  <si>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</si>
  <si>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</si>
  <si>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</si>
  <si>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</si>
  <si>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</si>
  <si>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</si>
  <si>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</si>
  <si>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</si>
  <si>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</si>
  <si>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</si>
  <si>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</si>
  <si>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</si>
  <si>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</si>
  <si>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</si>
  <si>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</si>
  <si>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</si>
  <si>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</si>
  <si>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</si>
  <si>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</si>
  <si>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</si>
  <si>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</si>
  <si>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</si>
  <si>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</si>
  <si>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</si>
  <si>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</si>
  <si>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</si>
  <si>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</si>
  <si>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</si>
  <si>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</si>
  <si>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</si>
  <si>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</si>
  <si>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</si>
  <si>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</si>
  <si>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</si>
  <si>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</si>
  <si>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</si>
  <si>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</si>
  <si>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</si>
  <si>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</si>
  <si>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</si>
  <si>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</si>
  <si>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</si>
  <si>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</si>
  <si>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</si>
  <si>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</si>
  <si>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</si>
  <si>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</si>
  <si>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</si>
  <si>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</si>
  <si>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</si>
  <si>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</si>
  <si>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</si>
  <si>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</si>
  <si>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</si>
  <si>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</si>
  <si>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</si>
  <si>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</si>
  <si>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</si>
  <si>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</si>
  <si>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</si>
  <si>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</si>
  <si>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</si>
  <si>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</si>
  <si>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</si>
  <si>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</si>
  <si>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</si>
  <si>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</si>
  <si>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</si>
  <si>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</si>
  <si>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</si>
  <si>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</si>
  <si>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</si>
  <si>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</si>
  <si>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</si>
  <si>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</si>
  <si>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</si>
  <si>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</si>
  <si>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</si>
  <si>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</si>
  <si>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</si>
  <si>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</si>
  <si>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</si>
  <si>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</si>
  <si>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</si>
  <si>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</si>
  <si>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</si>
  <si>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</si>
  <si>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</si>
  <si>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</si>
  <si>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</si>
  <si>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</si>
  <si>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</si>
  <si>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</si>
  <si>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</si>
  <si>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</si>
  <si>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</si>
  <si>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</si>
  <si>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</si>
  <si>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</si>
  <si>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</si>
  <si>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</si>
  <si>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</si>
  <si>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</si>
  <si>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</si>
  <si>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</si>
  <si>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</si>
  <si>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</si>
  <si>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</si>
  <si>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</si>
  <si>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</si>
  <si>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</si>
  <si>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</si>
  <si>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</si>
  <si>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</si>
  <si>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</si>
  <si>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</si>
  <si>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</si>
  <si>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</si>
  <si>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</si>
  <si>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</si>
  <si>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</si>
  <si>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</si>
  <si>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</si>
  <si>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</si>
  <si>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</si>
  <si>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</si>
  <si>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</si>
  <si>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</si>
  <si>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</si>
  <si>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</si>
  <si>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</si>
  <si>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</si>
  <si>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</si>
  <si>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</si>
  <si>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</si>
  <si>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</si>
  <si>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</si>
  <si>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</si>
  <si>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</si>
  <si>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</si>
  <si>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</si>
  <si>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</si>
  <si>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</si>
  <si>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</si>
  <si>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</si>
  <si>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</si>
  <si>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</si>
  <si>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</si>
  <si>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</si>
  <si>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</si>
  <si>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</si>
  <si>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</si>
  <si>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</si>
  <si>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</si>
  <si>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</si>
  <si>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</si>
  <si>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</si>
  <si>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</si>
  <si>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</si>
  <si>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</si>
  <si>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</si>
  <si>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</si>
  <si>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</si>
  <si>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</si>
  <si>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</si>
  <si>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</si>
  <si>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</si>
  <si>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</si>
  <si>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</si>
  <si>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</si>
  <si>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20101ST04J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</si>
  <si>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</si>
  <si>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</si>
  <si>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</si>
  <si>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</si>
  <si>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</si>
  <si>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</si>
  <si>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</si>
  <si>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</si>
  <si>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</si>
  <si>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</si>
  <si>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</si>
  <si>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</si>
  <si>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</si>
  <si>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</si>
  <si>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</si>
  <si>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</si>
  <si>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</si>
  <si>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</si>
  <si>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</si>
  <si>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</si>
  <si>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</si>
  <si>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</si>
  <si>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</si>
  <si>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</si>
  <si>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</si>
  <si>
    <t>Комитет апрель</t>
  </si>
  <si>
    <t>Уточнение май</t>
  </si>
  <si>
    <t>Комитет май</t>
  </si>
  <si>
    <t>Уточнение июнь</t>
  </si>
  <si>
    <t>Реконструкция ул. Пермской от ул. Плеханова до ул. Попова</t>
  </si>
  <si>
    <t>20101ST04D</t>
  </si>
  <si>
    <t>67.</t>
  </si>
  <si>
    <t>121R754010</t>
  </si>
  <si>
    <t>12106ST420, 121R754010</t>
  </si>
  <si>
    <t>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</si>
</sst>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/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49" fontId="0" fillId="2" borderId="8" xfId="0" applyNumberForma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J234"/>
  <sheetViews>
    <sheetView tabSelected="1" topLeftCell="A213" zoomScale="70" zoomScaleNormal="70" workbookViewId="0">
      <selection activeCell="BF225" sqref="BF225:BF231"/>
    </sheetView>
  </sheetViews>
  <sheetFormatPr defaultColWidth="9.140625" defaultRowHeight="18.75" x14ac:dyDescent="0.3"/>
  <cols>
    <col min="1" max="1" width="5.5703125" style="3" customWidth="1"/>
    <col min="2" max="2" width="82.7109375" style="63" customWidth="1"/>
    <col min="3" max="3" width="21.28515625" style="63" customWidth="1"/>
    <col min="4" max="7" width="17.5703125" style="40" hidden="1" customWidth="1"/>
    <col min="8" max="8" width="17.5703125" style="60" hidden="1" customWidth="1"/>
    <col min="9" max="9" width="17.5703125" style="40" hidden="1" customWidth="1"/>
    <col min="10" max="10" width="17.5703125" style="60" hidden="1" customWidth="1"/>
    <col min="11" max="22" width="17.5703125" style="40" hidden="1" customWidth="1"/>
    <col min="23" max="23" width="17.5703125" style="43" hidden="1" customWidth="1"/>
    <col min="24" max="24" width="17.5703125" style="40" customWidth="1"/>
    <col min="25" max="28" width="17.5703125" style="40" hidden="1" customWidth="1"/>
    <col min="29" max="29" width="17.5703125" style="60" hidden="1" customWidth="1"/>
    <col min="30" max="30" width="17.5703125" style="40" hidden="1" customWidth="1"/>
    <col min="31" max="31" width="17.5703125" style="60" hidden="1" customWidth="1"/>
    <col min="32" max="39" width="17.5703125" style="40" hidden="1" customWidth="1"/>
    <col min="40" max="40" width="17.5703125" style="43" hidden="1" customWidth="1"/>
    <col min="41" max="41" width="17.5703125" style="40" customWidth="1"/>
    <col min="42" max="45" width="17.5703125" style="40" hidden="1" customWidth="1"/>
    <col min="46" max="46" width="17.5703125" style="60" hidden="1" customWidth="1"/>
    <col min="47" max="47" width="17.5703125" style="40" hidden="1" customWidth="1"/>
    <col min="48" max="48" width="17.5703125" style="60" hidden="1" customWidth="1"/>
    <col min="49" max="56" width="17.5703125" style="40" hidden="1" customWidth="1"/>
    <col min="57" max="57" width="17.5703125" style="43" hidden="1" customWidth="1"/>
    <col min="58" max="58" width="17.5703125" style="40" customWidth="1"/>
    <col min="59" max="59" width="17.140625" style="20" hidden="1" customWidth="1"/>
    <col min="60" max="60" width="10" style="18" hidden="1" customWidth="1"/>
    <col min="61" max="61" width="9.42578125" style="3" hidden="1" customWidth="1"/>
    <col min="62" max="62" width="9.140625" style="3" hidden="1" customWidth="1"/>
    <col min="63" max="63" width="9.140625" style="3" customWidth="1"/>
    <col min="64" max="16384" width="9.140625" style="3"/>
  </cols>
  <sheetData>
    <row r="1" spans="1:59" x14ac:dyDescent="0.3">
      <c r="AP1" s="41"/>
      <c r="AR1" s="41"/>
      <c r="AT1" s="61"/>
      <c r="AV1" s="61"/>
      <c r="AX1" s="41"/>
      <c r="AZ1" s="41"/>
      <c r="BB1" s="41"/>
      <c r="BD1" s="41"/>
      <c r="BF1" s="41" t="s">
        <v>245</v>
      </c>
    </row>
    <row r="2" spans="1:59" x14ac:dyDescent="0.3">
      <c r="AP2" s="41"/>
      <c r="AR2" s="41"/>
      <c r="AT2" s="61"/>
      <c r="AV2" s="61"/>
      <c r="AX2" s="41"/>
      <c r="AZ2" s="41"/>
      <c r="BB2" s="41"/>
      <c r="BD2" s="41"/>
      <c r="BF2" s="41" t="s">
        <v>246</v>
      </c>
    </row>
    <row r="3" spans="1:59" x14ac:dyDescent="0.3">
      <c r="AP3" s="41"/>
      <c r="AR3" s="41"/>
      <c r="AT3" s="61"/>
      <c r="AV3" s="61"/>
      <c r="AX3" s="41"/>
      <c r="AZ3" s="41"/>
      <c r="BB3" s="41"/>
      <c r="BD3" s="41"/>
      <c r="BF3" s="41" t="s">
        <v>247</v>
      </c>
    </row>
    <row r="5" spans="1:59" x14ac:dyDescent="0.3">
      <c r="AT5" s="61"/>
      <c r="AV5" s="61"/>
      <c r="AX5" s="41"/>
      <c r="AZ5" s="41"/>
      <c r="BB5" s="41"/>
      <c r="BD5" s="41"/>
      <c r="BF5" s="41" t="s">
        <v>245</v>
      </c>
    </row>
    <row r="6" spans="1:59" x14ac:dyDescent="0.3">
      <c r="AT6" s="61"/>
      <c r="AV6" s="61"/>
      <c r="AX6" s="41"/>
      <c r="AZ6" s="41"/>
      <c r="BB6" s="41"/>
      <c r="BD6" s="41"/>
      <c r="BF6" s="41" t="s">
        <v>246</v>
      </c>
    </row>
    <row r="7" spans="1:59" x14ac:dyDescent="0.3">
      <c r="AT7" s="61"/>
      <c r="AV7" s="61"/>
      <c r="AX7" s="41"/>
      <c r="AZ7" s="41"/>
      <c r="BB7" s="41"/>
      <c r="BD7" s="41"/>
      <c r="BF7" s="41" t="s">
        <v>247</v>
      </c>
    </row>
    <row r="8" spans="1:59" x14ac:dyDescent="0.3">
      <c r="AT8" s="61"/>
      <c r="AV8" s="61"/>
      <c r="AX8" s="41"/>
      <c r="AZ8" s="41"/>
      <c r="BB8" s="41"/>
      <c r="BD8" s="41"/>
      <c r="BF8" s="41" t="s">
        <v>248</v>
      </c>
    </row>
    <row r="9" spans="1:59" ht="15.75" customHeight="1" x14ac:dyDescent="0.3">
      <c r="A9" s="94" t="s">
        <v>17</v>
      </c>
      <c r="B9" s="95"/>
      <c r="C9" s="95"/>
      <c r="D9" s="96"/>
      <c r="E9" s="96"/>
      <c r="F9" s="96"/>
      <c r="G9" s="96"/>
      <c r="H9" s="97"/>
      <c r="I9" s="97"/>
      <c r="J9" s="97"/>
      <c r="K9" s="97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7"/>
      <c r="AD9" s="97"/>
      <c r="AE9" s="97"/>
      <c r="AF9" s="97"/>
      <c r="AG9" s="96"/>
      <c r="AH9" s="96"/>
      <c r="AI9" s="96"/>
      <c r="AJ9" s="96"/>
      <c r="AK9" s="96"/>
      <c r="AL9" s="96"/>
      <c r="AM9" s="96"/>
      <c r="AN9" s="96"/>
      <c r="AO9" s="96"/>
      <c r="AP9" s="98"/>
      <c r="AQ9" s="99"/>
      <c r="AR9" s="100"/>
      <c r="AS9" s="99"/>
      <c r="AT9" s="101"/>
      <c r="AU9" s="99"/>
      <c r="AV9" s="99"/>
      <c r="AW9" s="99"/>
      <c r="AX9" s="100"/>
      <c r="AY9" s="99"/>
      <c r="AZ9" s="99"/>
      <c r="BA9" s="99"/>
      <c r="BB9" s="100"/>
      <c r="BC9" s="99"/>
      <c r="BD9" s="100"/>
      <c r="BE9" s="99"/>
      <c r="BF9" s="100"/>
      <c r="BG9" s="21"/>
    </row>
    <row r="10" spans="1:59" ht="19.5" customHeight="1" x14ac:dyDescent="0.3">
      <c r="A10" s="94" t="s">
        <v>212</v>
      </c>
      <c r="B10" s="95"/>
      <c r="C10" s="95"/>
      <c r="D10" s="96"/>
      <c r="E10" s="96"/>
      <c r="F10" s="96"/>
      <c r="G10" s="96"/>
      <c r="H10" s="97"/>
      <c r="I10" s="97"/>
      <c r="J10" s="97"/>
      <c r="K10" s="97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7"/>
      <c r="AD10" s="97"/>
      <c r="AE10" s="97"/>
      <c r="AF10" s="97"/>
      <c r="AG10" s="96"/>
      <c r="AH10" s="96"/>
      <c r="AI10" s="96"/>
      <c r="AJ10" s="96"/>
      <c r="AK10" s="96"/>
      <c r="AL10" s="96"/>
      <c r="AM10" s="96"/>
      <c r="AN10" s="96"/>
      <c r="AO10" s="96"/>
      <c r="AP10" s="98"/>
      <c r="AQ10" s="99"/>
      <c r="AR10" s="100"/>
      <c r="AS10" s="99"/>
      <c r="AT10" s="101"/>
      <c r="AU10" s="99"/>
      <c r="AV10" s="99"/>
      <c r="AW10" s="99"/>
      <c r="AX10" s="100"/>
      <c r="AY10" s="99"/>
      <c r="AZ10" s="99"/>
      <c r="BA10" s="99"/>
      <c r="BB10" s="100"/>
      <c r="BC10" s="99"/>
      <c r="BD10" s="100"/>
      <c r="BE10" s="99"/>
      <c r="BF10" s="100"/>
      <c r="BG10" s="21"/>
    </row>
    <row r="11" spans="1:59" x14ac:dyDescent="0.3">
      <c r="A11" s="102"/>
      <c r="B11" s="95"/>
      <c r="C11" s="95"/>
      <c r="D11" s="96"/>
      <c r="E11" s="96"/>
      <c r="F11" s="96"/>
      <c r="G11" s="96"/>
      <c r="H11" s="97"/>
      <c r="I11" s="97"/>
      <c r="J11" s="97"/>
      <c r="K11" s="97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7"/>
      <c r="AD11" s="97"/>
      <c r="AE11" s="97"/>
      <c r="AF11" s="97"/>
      <c r="AG11" s="96"/>
      <c r="AH11" s="96"/>
      <c r="AI11" s="96"/>
      <c r="AJ11" s="96"/>
      <c r="AK11" s="96"/>
      <c r="AL11" s="96"/>
      <c r="AM11" s="96"/>
      <c r="AN11" s="96"/>
      <c r="AO11" s="96"/>
      <c r="AP11" s="98"/>
      <c r="AQ11" s="99"/>
      <c r="AR11" s="100"/>
      <c r="AS11" s="99"/>
      <c r="AT11" s="101"/>
      <c r="AU11" s="99"/>
      <c r="AV11" s="99"/>
      <c r="AW11" s="99"/>
      <c r="AX11" s="100"/>
      <c r="AY11" s="99"/>
      <c r="AZ11" s="99"/>
      <c r="BA11" s="99"/>
      <c r="BB11" s="100"/>
      <c r="BC11" s="99"/>
      <c r="BD11" s="100"/>
      <c r="BE11" s="99"/>
      <c r="BF11" s="100"/>
      <c r="BG11" s="21"/>
    </row>
    <row r="12" spans="1:59" x14ac:dyDescent="0.3">
      <c r="A12" s="64"/>
      <c r="B12" s="65"/>
      <c r="C12" s="65"/>
      <c r="AP12" s="41"/>
      <c r="AR12" s="41"/>
      <c r="AT12" s="61"/>
      <c r="AV12" s="61"/>
      <c r="AX12" s="41"/>
      <c r="AZ12" s="41"/>
      <c r="BB12" s="41"/>
      <c r="BD12" s="41"/>
      <c r="BF12" s="41" t="s">
        <v>249</v>
      </c>
    </row>
    <row r="13" spans="1:59" ht="18.75" customHeight="1" x14ac:dyDescent="0.3">
      <c r="A13" s="119" t="s">
        <v>0</v>
      </c>
      <c r="B13" s="119" t="s">
        <v>12</v>
      </c>
      <c r="C13" s="119" t="s">
        <v>1</v>
      </c>
      <c r="D13" s="117" t="s">
        <v>23</v>
      </c>
      <c r="E13" s="117" t="s">
        <v>213</v>
      </c>
      <c r="F13" s="117" t="s">
        <v>23</v>
      </c>
      <c r="G13" s="117" t="s">
        <v>215</v>
      </c>
      <c r="H13" s="122" t="s">
        <v>23</v>
      </c>
      <c r="I13" s="117" t="s">
        <v>242</v>
      </c>
      <c r="J13" s="124" t="s">
        <v>23</v>
      </c>
      <c r="K13" s="103" t="s">
        <v>243</v>
      </c>
      <c r="L13" s="103" t="s">
        <v>23</v>
      </c>
      <c r="M13" s="103" t="s">
        <v>250</v>
      </c>
      <c r="N13" s="103" t="s">
        <v>23</v>
      </c>
      <c r="O13" s="103" t="s">
        <v>253</v>
      </c>
      <c r="P13" s="103" t="s">
        <v>23</v>
      </c>
      <c r="Q13" s="103" t="s">
        <v>262</v>
      </c>
      <c r="R13" s="103" t="s">
        <v>23</v>
      </c>
      <c r="S13" s="103" t="s">
        <v>263</v>
      </c>
      <c r="T13" s="103" t="s">
        <v>23</v>
      </c>
      <c r="U13" s="103" t="s">
        <v>264</v>
      </c>
      <c r="V13" s="103" t="s">
        <v>23</v>
      </c>
      <c r="W13" s="90" t="s">
        <v>265</v>
      </c>
      <c r="X13" s="103" t="s">
        <v>23</v>
      </c>
      <c r="Y13" s="92" t="s">
        <v>26</v>
      </c>
      <c r="Z13" s="103" t="s">
        <v>213</v>
      </c>
      <c r="AA13" s="92" t="s">
        <v>26</v>
      </c>
      <c r="AB13" s="103" t="s">
        <v>215</v>
      </c>
      <c r="AC13" s="105" t="s">
        <v>26</v>
      </c>
      <c r="AD13" s="103" t="s">
        <v>242</v>
      </c>
      <c r="AE13" s="105" t="s">
        <v>26</v>
      </c>
      <c r="AF13" s="103" t="s">
        <v>243</v>
      </c>
      <c r="AG13" s="92" t="s">
        <v>26</v>
      </c>
      <c r="AH13" s="103" t="s">
        <v>250</v>
      </c>
      <c r="AI13" s="92" t="s">
        <v>26</v>
      </c>
      <c r="AJ13" s="103" t="s">
        <v>253</v>
      </c>
      <c r="AK13" s="92" t="s">
        <v>26</v>
      </c>
      <c r="AL13" s="103" t="s">
        <v>263</v>
      </c>
      <c r="AM13" s="92" t="s">
        <v>26</v>
      </c>
      <c r="AN13" s="90" t="s">
        <v>265</v>
      </c>
      <c r="AO13" s="92" t="s">
        <v>26</v>
      </c>
      <c r="AP13" s="92" t="s">
        <v>29</v>
      </c>
      <c r="AQ13" s="103" t="s">
        <v>213</v>
      </c>
      <c r="AR13" s="92" t="s">
        <v>29</v>
      </c>
      <c r="AS13" s="103" t="s">
        <v>215</v>
      </c>
      <c r="AT13" s="105" t="s">
        <v>29</v>
      </c>
      <c r="AU13" s="103" t="s">
        <v>242</v>
      </c>
      <c r="AV13" s="105" t="s">
        <v>29</v>
      </c>
      <c r="AW13" s="103" t="s">
        <v>243</v>
      </c>
      <c r="AX13" s="92" t="s">
        <v>29</v>
      </c>
      <c r="AY13" s="103" t="s">
        <v>250</v>
      </c>
      <c r="AZ13" s="92" t="s">
        <v>29</v>
      </c>
      <c r="BA13" s="103" t="s">
        <v>253</v>
      </c>
      <c r="BB13" s="92" t="s">
        <v>29</v>
      </c>
      <c r="BC13" s="103" t="s">
        <v>253</v>
      </c>
      <c r="BD13" s="92" t="s">
        <v>29</v>
      </c>
      <c r="BE13" s="90" t="s">
        <v>265</v>
      </c>
      <c r="BF13" s="92" t="s">
        <v>29</v>
      </c>
      <c r="BG13" s="22"/>
    </row>
    <row r="14" spans="1:59" x14ac:dyDescent="0.3">
      <c r="A14" s="120"/>
      <c r="B14" s="121"/>
      <c r="C14" s="120"/>
      <c r="D14" s="118"/>
      <c r="E14" s="118"/>
      <c r="F14" s="118"/>
      <c r="G14" s="118"/>
      <c r="H14" s="123"/>
      <c r="I14" s="118"/>
      <c r="J14" s="125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91"/>
      <c r="X14" s="104"/>
      <c r="Y14" s="93"/>
      <c r="Z14" s="104"/>
      <c r="AA14" s="93"/>
      <c r="AB14" s="104"/>
      <c r="AC14" s="106"/>
      <c r="AD14" s="104"/>
      <c r="AE14" s="106"/>
      <c r="AF14" s="104"/>
      <c r="AG14" s="93"/>
      <c r="AH14" s="104"/>
      <c r="AI14" s="93"/>
      <c r="AJ14" s="104"/>
      <c r="AK14" s="93"/>
      <c r="AL14" s="104"/>
      <c r="AM14" s="93"/>
      <c r="AN14" s="91"/>
      <c r="AO14" s="93"/>
      <c r="AP14" s="93"/>
      <c r="AQ14" s="104"/>
      <c r="AR14" s="93"/>
      <c r="AS14" s="104"/>
      <c r="AT14" s="106"/>
      <c r="AU14" s="104"/>
      <c r="AV14" s="106"/>
      <c r="AW14" s="104"/>
      <c r="AX14" s="93"/>
      <c r="AY14" s="104"/>
      <c r="AZ14" s="93"/>
      <c r="BA14" s="104"/>
      <c r="BB14" s="93"/>
      <c r="BC14" s="104"/>
      <c r="BD14" s="93"/>
      <c r="BE14" s="91"/>
      <c r="BF14" s="93"/>
      <c r="BG14" s="23"/>
    </row>
    <row r="15" spans="1:59" x14ac:dyDescent="0.3">
      <c r="A15" s="1"/>
      <c r="B15" s="66" t="s">
        <v>2</v>
      </c>
      <c r="C15" s="66"/>
      <c r="D15" s="45">
        <f>D21+D22+D27+D28+D29+D30+D35+D41+D51+D60+D61+D62+D63+D64+D65</f>
        <v>2485883.4999999995</v>
      </c>
      <c r="E15" s="45">
        <f>E21+E22+E27+E28+E29+E30+E35+E41+E51+E60+E61+E62+E63+E64+E65</f>
        <v>-62212.889000000003</v>
      </c>
      <c r="F15" s="45">
        <f>D15+E15</f>
        <v>2423670.6109999996</v>
      </c>
      <c r="G15" s="45">
        <f>G21+G22+G27+G28+G29+G30+G35+G41+G51+G60+G61+G62+G63+G64+G65+G66</f>
        <v>-64802.659999999989</v>
      </c>
      <c r="H15" s="45">
        <f>F15+G15</f>
        <v>2358867.9509999994</v>
      </c>
      <c r="I15" s="45">
        <f>I21+I22+I27+I28+I29+I30+I35+I41+I51+I60+I61+I62+I63+I64+I65+I66</f>
        <v>0</v>
      </c>
      <c r="J15" s="45">
        <f>H15+I15</f>
        <v>2358867.9509999994</v>
      </c>
      <c r="K15" s="45">
        <f>K21+K22+K27+K28+K29+K30+K35+K41+K51+K60+K61+K62+K63+K64+K65+K66</f>
        <v>0</v>
      </c>
      <c r="L15" s="45">
        <f>J15+K15</f>
        <v>2358867.9509999994</v>
      </c>
      <c r="M15" s="45">
        <f>M21+M22+M27+M28+M29+M30+M35+M41+M51+M60+M61+M62+M63+M64+M65+M66+M67+M55</f>
        <v>0</v>
      </c>
      <c r="N15" s="45">
        <f>L15+M15</f>
        <v>2358867.9509999994</v>
      </c>
      <c r="O15" s="45">
        <f>O21+O22+O27+O28+O29+O30+O35+O41+O51+O60+O61+O62+O63+O64+O65+O66+O67+O55</f>
        <v>81307.5</v>
      </c>
      <c r="P15" s="45">
        <f>N15+O15</f>
        <v>2440175.4509999994</v>
      </c>
      <c r="Q15" s="45">
        <f>Q21+Q22+Q27+Q28+Q29+Q30+Q35+Q41+Q51+Q60+Q61+Q62+Q63+Q64+Q65+Q66+Q67+Q55</f>
        <v>0</v>
      </c>
      <c r="R15" s="45">
        <f>P15+Q15</f>
        <v>2440175.4509999994</v>
      </c>
      <c r="S15" s="45">
        <f>S21+S22+S27+S28+S29+S30+S35+S41+S51+S60+S61+S62+S63+S64+S65+S66+S67+S55</f>
        <v>0</v>
      </c>
      <c r="T15" s="45">
        <f>R15+S15</f>
        <v>2440175.4509999994</v>
      </c>
      <c r="U15" s="45">
        <f>U21+U22+U27+U28+U29+U30+U35+U41+U51+U60+U61+U62+U63+U64+U65+U66+U67+U55</f>
        <v>0</v>
      </c>
      <c r="V15" s="45">
        <f>T15+U15</f>
        <v>2440175.4509999994</v>
      </c>
      <c r="W15" s="45">
        <f>W21+W22+W27+W28+W29+W30+W35+W41+W51+W60+W61+W62+W63+W64+W65+W66+W67+W55+W34+W47+W40</f>
        <v>103716.842</v>
      </c>
      <c r="X15" s="49">
        <f>V15+W15</f>
        <v>2543892.2929999996</v>
      </c>
      <c r="Y15" s="45">
        <f>Y21+Y22+Y27+Y28+Y29+Y30+Y35+Y41+Y51+Y60+Y61+Y62+Y63+Y64+Y65</f>
        <v>1281790.9000000001</v>
      </c>
      <c r="Z15" s="45">
        <f>Z21+Z22+Z27+Z28+Z29+Z30+Z35+Z41+Z51+Z60+Z61+Z62+Z63+Z64+Z65</f>
        <v>0</v>
      </c>
      <c r="AA15" s="45">
        <f>Y15+Z15</f>
        <v>1281790.9000000001</v>
      </c>
      <c r="AB15" s="45">
        <f>AB21+AB22+AB27+AB28+AB29+AB30+AB35+AB41+AB51+AB60+AB61+AB62+AB63+AB64+AB65+AB66</f>
        <v>155932.80000000002</v>
      </c>
      <c r="AC15" s="45">
        <f>AA15+AB15</f>
        <v>1437723.7000000002</v>
      </c>
      <c r="AD15" s="45">
        <f>AD21+AD22+AD27+AD28+AD29+AD30+AD35+AD41+AD51+AD60+AD61+AD62+AD63+AD64+AD65+AD66</f>
        <v>0</v>
      </c>
      <c r="AE15" s="45">
        <f>AC15+AD15</f>
        <v>1437723.7000000002</v>
      </c>
      <c r="AF15" s="45">
        <f>AF21+AF22+AF27+AF28+AF29+AF30+AF35+AF41+AF51+AF60+AF61+AF62+AF63+AF64+AF65+AF66</f>
        <v>0</v>
      </c>
      <c r="AG15" s="45">
        <f>AE15+AF15</f>
        <v>1437723.7000000002</v>
      </c>
      <c r="AH15" s="45">
        <f>AH21+AH22+AH27+AH28+AH29+AH30+AH35+AH41+AH51+AH60+AH61+AH62+AH63+AH64+AH65+AH66+AH67+AH55</f>
        <v>0</v>
      </c>
      <c r="AI15" s="45">
        <f>AG15+AH15</f>
        <v>1437723.7000000002</v>
      </c>
      <c r="AJ15" s="45">
        <f>AJ21+AJ22+AJ27+AJ28+AJ29+AJ30+AJ35+AJ41+AJ51+AJ60+AJ61+AJ62+AJ63+AJ64+AJ65+AJ66+AJ67+AJ55</f>
        <v>526931.19999999995</v>
      </c>
      <c r="AK15" s="45">
        <f>AI15+AJ15</f>
        <v>1964654.9000000001</v>
      </c>
      <c r="AL15" s="45">
        <f>AL21+AL22+AL27+AL28+AL29+AL30+AL35+AL41+AL51+AL60+AL61+AL62+AL63+AL64+AL65+AL66+AL67+AL55</f>
        <v>0</v>
      </c>
      <c r="AM15" s="45">
        <f>AK15+AL15</f>
        <v>1964654.9000000001</v>
      </c>
      <c r="AN15" s="45">
        <f>AN21+AN22+AN27+AN28+AN29+AN30+AN35+AN41+AN51+AN60+AN61+AN62+AN63+AN64+AN65+AN66+AN67+AN55+AN34+AN47+AN40</f>
        <v>-1379.1590000000001</v>
      </c>
      <c r="AO15" s="49">
        <f>AM15+AN15</f>
        <v>1963275.7410000002</v>
      </c>
      <c r="AP15" s="45">
        <f>AP21+AP22+AP27+AP28+AP29+AP30+AP35+AP41+AP51+AP60+AP61+AP62+AP63+AP64+AP65</f>
        <v>1617032.4000000001</v>
      </c>
      <c r="AQ15" s="45">
        <f>AQ21+AQ22+AQ27+AQ28+AQ29+AQ30+AQ35+AQ41+AQ51+AQ60+AQ61+AQ62+AQ63+AQ64+AQ65</f>
        <v>0</v>
      </c>
      <c r="AR15" s="46">
        <f>AP15+AQ15</f>
        <v>1617032.4000000001</v>
      </c>
      <c r="AS15" s="45">
        <f>AS21+AS22+AS27+AS28+AS29+AS30+AS35+AS41+AS51+AS60+AS61+AS62+AS63+AS64+AS65+AS66</f>
        <v>0</v>
      </c>
      <c r="AT15" s="46">
        <f>AR15+AS15</f>
        <v>1617032.4000000001</v>
      </c>
      <c r="AU15" s="45">
        <f>AU21+AU22+AU27+AU28+AU29+AU30+AU35+AU41+AU51+AU60+AU61+AU62+AU63+AU64+AU65+AU66</f>
        <v>0</v>
      </c>
      <c r="AV15" s="46">
        <f>AT15+AU15</f>
        <v>1617032.4000000001</v>
      </c>
      <c r="AW15" s="45">
        <f>AW21+AW22+AW27+AW28+AW29+AW30+AW35+AW41+AW51+AW60+AW61+AW62+AW63+AW64+AW65+AW66</f>
        <v>0</v>
      </c>
      <c r="AX15" s="46">
        <f>AV15+AW15</f>
        <v>1617032.4000000001</v>
      </c>
      <c r="AY15" s="45">
        <f>AY21+AY22+AY27+AY28+AY29+AY30+AY35+AY41+AY51+AY60+AY61+AY62+AY63+AY64+AY65+AY66+AY67+AY55</f>
        <v>0</v>
      </c>
      <c r="AZ15" s="46">
        <f>AX15+AY15</f>
        <v>1617032.4000000001</v>
      </c>
      <c r="BA15" s="45">
        <f>BA21+BA22+BA27+BA28+BA29+BA30+BA35+BA41+BA51+BA60+BA61+BA62+BA63+BA64+BA65+BA66+BA67+BA55</f>
        <v>43694.3</v>
      </c>
      <c r="BB15" s="46">
        <f>AZ15+BA15</f>
        <v>1660726.7000000002</v>
      </c>
      <c r="BC15" s="45">
        <f>BC21+BC22+BC27+BC28+BC29+BC30+BC35+BC41+BC51+BC60+BC61+BC62+BC63+BC64+BC65+BC66+BC67+BC55</f>
        <v>0</v>
      </c>
      <c r="BD15" s="46">
        <f>BB15+BC15</f>
        <v>1660726.7000000002</v>
      </c>
      <c r="BE15" s="45">
        <f>BE21+BE22+BE27+BE28+BE29+BE30+BE35+BE41+BE51+BE60+BE61+BE62+BE63+BE64+BE65+BE66+BE67+BE55+BE34+BE47+BE40</f>
        <v>0</v>
      </c>
      <c r="BF15" s="51">
        <f>BD15+BE15</f>
        <v>1660726.7000000002</v>
      </c>
      <c r="BG15" s="24"/>
    </row>
    <row r="16" spans="1:59" x14ac:dyDescent="0.3">
      <c r="A16" s="1"/>
      <c r="B16" s="66" t="s">
        <v>5</v>
      </c>
      <c r="C16" s="66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9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9"/>
      <c r="AP16" s="45"/>
      <c r="AQ16" s="45"/>
      <c r="AR16" s="46"/>
      <c r="AS16" s="45"/>
      <c r="AT16" s="46"/>
      <c r="AU16" s="45"/>
      <c r="AV16" s="46"/>
      <c r="AW16" s="45"/>
      <c r="AX16" s="46"/>
      <c r="AY16" s="45"/>
      <c r="AZ16" s="46"/>
      <c r="BA16" s="45"/>
      <c r="BB16" s="46"/>
      <c r="BC16" s="45"/>
      <c r="BD16" s="46"/>
      <c r="BE16" s="45"/>
      <c r="BF16" s="51"/>
      <c r="BG16" s="24"/>
    </row>
    <row r="17" spans="1:62" s="13" customFormat="1" hidden="1" x14ac:dyDescent="0.3">
      <c r="A17" s="10"/>
      <c r="B17" s="14" t="s">
        <v>6</v>
      </c>
      <c r="C17" s="29"/>
      <c r="D17" s="47">
        <f>D21+D24+D27+D28+D29+D32+D37+D43+D53+D60+D61+D62+D63+D64+D65</f>
        <v>1414161.8</v>
      </c>
      <c r="E17" s="47">
        <f>E21+E24+E27+E28+E29+E32+E37+E43+E53+E60+E61+E62+E63+E64+E65</f>
        <v>-62212.889000000003</v>
      </c>
      <c r="F17" s="47">
        <f t="shared" ref="F17:F102" si="0">D17+E17</f>
        <v>1351948.9110000001</v>
      </c>
      <c r="G17" s="47">
        <f>G21+G24+G27+G28+G29+G32+G37+G43+G53+G60+G61+G62+G63+G64+G65+G66</f>
        <v>-64802.659999999989</v>
      </c>
      <c r="H17" s="47">
        <f t="shared" ref="H17:H19" si="1">F17+G17</f>
        <v>1287146.2510000002</v>
      </c>
      <c r="I17" s="47">
        <f>I21+I24+I27+I28+I29+I32+I37+I43+I53+I60+I61+I62+I63+I64+I65+I66</f>
        <v>0</v>
      </c>
      <c r="J17" s="47">
        <f>H17+I17</f>
        <v>1287146.2510000002</v>
      </c>
      <c r="K17" s="47">
        <f>K21+K24+K27+K28+K29+K32+K37+K43+K53+K60+K61+K62+K63+K64+K65+K66</f>
        <v>0</v>
      </c>
      <c r="L17" s="47">
        <f>J17+K17</f>
        <v>1287146.2510000002</v>
      </c>
      <c r="M17" s="47">
        <f>M21+M24+M27+M28+M29+M32+M37+M43+M53+M60+M61+M62+M63+M64+M65+M66+M69+M57</f>
        <v>0</v>
      </c>
      <c r="N17" s="47">
        <f>L17+M17</f>
        <v>1287146.2510000002</v>
      </c>
      <c r="O17" s="47">
        <f>O21+O24+O27+O28+O29+O32+O37+O43+O53+O60+O61+O62+O63+O64+O65+O66+O69+O57</f>
        <v>0</v>
      </c>
      <c r="P17" s="47">
        <f>N17+O17</f>
        <v>1287146.2510000002</v>
      </c>
      <c r="Q17" s="47">
        <f>Q21+Q24+Q27+Q28+Q29+Q32+Q37+Q43+Q53+Q60+Q61+Q62+Q63+Q64+Q65+Q66+Q69+Q57</f>
        <v>0</v>
      </c>
      <c r="R17" s="47">
        <f>P17+Q17</f>
        <v>1287146.2510000002</v>
      </c>
      <c r="S17" s="47">
        <f>S21+S24+S27+S28+S29+S32+S37+S43+S53+S60+S61+S62+S63+S64+S65+S66+S69+S57</f>
        <v>0</v>
      </c>
      <c r="T17" s="47">
        <f>R17+S17</f>
        <v>1287146.2510000002</v>
      </c>
      <c r="U17" s="47">
        <f>U21+U24+U27+U28+U29+U32+U37+U43+U53+U60+U61+U62+U63+U64+U65+U66+U69+U57</f>
        <v>0</v>
      </c>
      <c r="V17" s="47">
        <f>T17+U17</f>
        <v>1287146.2510000002</v>
      </c>
      <c r="W17" s="47">
        <f>W21+W24+W27+W28+W29+W32+W37+W43+W53+W60+W61+W62+W63+W64+W65+W66+W69+W57+W34+W49+W40</f>
        <v>-111049.251</v>
      </c>
      <c r="X17" s="47">
        <f t="shared" ref="X17:X22" si="2">V17+W17</f>
        <v>1176097.0000000002</v>
      </c>
      <c r="Y17" s="47">
        <f>Y21+Y24+Y27+Y28+Y29+Y32+Y37+Y43+Y53+Y60+Y61+Y62+Y63+Y64+Y65</f>
        <v>1046269.4000000001</v>
      </c>
      <c r="Z17" s="47">
        <f>Z21+Z24+Z27+Z28+Z29+Z32+Z37+Z43+Z53+Z60+Z61+Z62+Z63+Z64+Z65</f>
        <v>0</v>
      </c>
      <c r="AA17" s="47">
        <f t="shared" ref="AA17:AA102" si="3">Y17+Z17</f>
        <v>1046269.4000000001</v>
      </c>
      <c r="AB17" s="47">
        <f>AB21+AB24+AB27+AB28+AB29+AB32+AB37+AB43+AB53+AB60+AB61+AB62+AB63+AB64+AB65+AB66</f>
        <v>49160.2</v>
      </c>
      <c r="AC17" s="47">
        <f>AA17+AB17</f>
        <v>1095429.6000000001</v>
      </c>
      <c r="AD17" s="47">
        <f>AD21+AD24+AD27+AD28+AD29+AD32+AD37+AD43+AD53+AD60+AD61+AD62+AD63+AD64+AD65+AD66</f>
        <v>0</v>
      </c>
      <c r="AE17" s="47">
        <f t="shared" ref="AE17:AE22" si="4">AC17+AD17</f>
        <v>1095429.6000000001</v>
      </c>
      <c r="AF17" s="47">
        <f>AF21+AF24+AF27+AF28+AF29+AF32+AF37+AF43+AF53+AF60+AF61+AF62+AF63+AF64+AF65+AF66</f>
        <v>0</v>
      </c>
      <c r="AG17" s="47">
        <f t="shared" ref="AG17:AG22" si="5">AE17+AF17</f>
        <v>1095429.6000000001</v>
      </c>
      <c r="AH17" s="47">
        <f>AH21+AH24+AH27+AH28+AH29+AH32+AH37+AH43+AH53+AH60+AH61+AH62+AH63+AH64+AH65+AH66+AH69+AH57</f>
        <v>0</v>
      </c>
      <c r="AI17" s="47">
        <f>AG17+AH17</f>
        <v>1095429.6000000001</v>
      </c>
      <c r="AJ17" s="47">
        <f>AJ21+AJ24+AJ27+AJ28+AJ29+AJ32+AJ37+AJ43+AJ53+AJ60+AJ61+AJ62+AJ63+AJ64+AJ65+AJ66+AJ69+AJ57</f>
        <v>0</v>
      </c>
      <c r="AK17" s="47">
        <f>AI17+AJ17</f>
        <v>1095429.6000000001</v>
      </c>
      <c r="AL17" s="47">
        <f>AL21+AL24+AL27+AL28+AL29+AL32+AL37+AL43+AL53+AL60+AL61+AL62+AL63+AL64+AL65+AL66+AL69+AL57</f>
        <v>0</v>
      </c>
      <c r="AM17" s="47">
        <f>AK17+AL17</f>
        <v>1095429.6000000001</v>
      </c>
      <c r="AN17" s="47">
        <f>AN21+AN24+AN27+AN28+AN29+AN32+AN37+AN43+AN53+AN60+AN61+AN62+AN63+AN64+AN65+AN66+AN69+AN57+AN34+AN49+AN40</f>
        <v>-1379.1590000000001</v>
      </c>
      <c r="AO17" s="47">
        <f>AM17+AN17</f>
        <v>1094050.4410000001</v>
      </c>
      <c r="AP17" s="47">
        <f>AP21+AP24+AP27+AP28+AP29+AP32+AP37+AP43+AP53+AP60+AP61+AP62+AP63+AP64+AP65</f>
        <v>1382127.2</v>
      </c>
      <c r="AQ17" s="47">
        <f>AQ21+AQ24+AQ27+AQ28+AQ29+AQ32+AQ37+AQ43+AQ53+AQ60+AQ61+AQ62+AQ63+AQ64+AQ65</f>
        <v>0</v>
      </c>
      <c r="AR17" s="48">
        <f t="shared" ref="AR17:AR102" si="6">AP17+AQ17</f>
        <v>1382127.2</v>
      </c>
      <c r="AS17" s="47">
        <f>AS21+AS24+AS27+AS28+AS29+AS32+AS37+AS43+AS53+AS60+AS61+AS62+AS63+AS64+AS65+AS66</f>
        <v>0</v>
      </c>
      <c r="AT17" s="48">
        <f>AR17+AS17</f>
        <v>1382127.2</v>
      </c>
      <c r="AU17" s="47">
        <f>AU21+AU24+AU27+AU28+AU29+AU32+AU37+AU43+AU53+AU60+AU61+AU62+AU63+AU64+AU65+AU66</f>
        <v>0</v>
      </c>
      <c r="AV17" s="48">
        <f t="shared" ref="AV17:AV22" si="7">AT17+AU17</f>
        <v>1382127.2</v>
      </c>
      <c r="AW17" s="47">
        <f>AW21+AW24+AW27+AW28+AW29+AW32+AW37+AW43+AW53+AW60+AW61+AW62+AW63+AW64+AW65+AW66</f>
        <v>0</v>
      </c>
      <c r="AX17" s="48">
        <f t="shared" ref="AX17:AX22" si="8">AV17+AW17</f>
        <v>1382127.2</v>
      </c>
      <c r="AY17" s="47">
        <f>AY21+AY24+AY27+AY28+AY29+AY32+AY37+AY43+AY53+AY60+AY61+AY62+AY63+AY64+AY65+AY66+AY69+AY57</f>
        <v>0</v>
      </c>
      <c r="AZ17" s="48">
        <f t="shared" ref="AZ17:AZ22" si="9">AX17+AY17</f>
        <v>1382127.2</v>
      </c>
      <c r="BA17" s="47">
        <f>BA21+BA24+BA27+BA28+BA29+BA32+BA37+BA43+BA53+BA60+BA61+BA62+BA63+BA64+BA65+BA66+BA69+BA57</f>
        <v>-66581.3</v>
      </c>
      <c r="BB17" s="48">
        <f t="shared" ref="BB17:BB22" si="10">AZ17+BA17</f>
        <v>1315545.8999999999</v>
      </c>
      <c r="BC17" s="47">
        <f>BC21+BC24+BC27+BC28+BC29+BC32+BC37+BC43+BC53+BC60+BC61+BC62+BC63+BC64+BC65+BC66+BC69+BC57</f>
        <v>0</v>
      </c>
      <c r="BD17" s="48">
        <f t="shared" ref="BD17:BD22" si="11">BB17+BC17</f>
        <v>1315545.8999999999</v>
      </c>
      <c r="BE17" s="47">
        <f>BE21+BE24+BE27+BE28+BE29+BE32+BE37+BE43+BE53+BE60+BE61+BE62+BE63+BE64+BE65+BE66+BE69+BE57+BE34+BE49+BE40</f>
        <v>0</v>
      </c>
      <c r="BF17" s="48">
        <f t="shared" ref="BF17:BF22" si="12">BD17+BE17</f>
        <v>1315545.8999999999</v>
      </c>
      <c r="BG17" s="27"/>
      <c r="BH17" s="19" t="s">
        <v>28</v>
      </c>
      <c r="BI17" s="12"/>
    </row>
    <row r="18" spans="1:62" x14ac:dyDescent="0.3">
      <c r="A18" s="1"/>
      <c r="B18" s="87" t="s">
        <v>11</v>
      </c>
      <c r="C18" s="66"/>
      <c r="D18" s="45">
        <f>D25+D33+D38+D44+D54</f>
        <v>111810.7</v>
      </c>
      <c r="E18" s="45">
        <f>E25+E33+E38+E44+E54</f>
        <v>0</v>
      </c>
      <c r="F18" s="45">
        <f t="shared" si="0"/>
        <v>111810.7</v>
      </c>
      <c r="G18" s="45">
        <f>G25+G33+G38+G44+G54</f>
        <v>0</v>
      </c>
      <c r="H18" s="45">
        <f t="shared" si="1"/>
        <v>111810.7</v>
      </c>
      <c r="I18" s="45">
        <f>I25+I33+I38+I44+I54</f>
        <v>0</v>
      </c>
      <c r="J18" s="45">
        <f>H18+I18</f>
        <v>111810.7</v>
      </c>
      <c r="K18" s="45">
        <f>K25+K33+K38+K44+K54</f>
        <v>0</v>
      </c>
      <c r="L18" s="45">
        <f>J18+K18</f>
        <v>111810.7</v>
      </c>
      <c r="M18" s="45">
        <f>M25+M33+M38+M44+M54+M70+M58</f>
        <v>0</v>
      </c>
      <c r="N18" s="45">
        <f>L18+M18</f>
        <v>111810.7</v>
      </c>
      <c r="O18" s="45">
        <f>O25+O33+O38+O44+O54+O70+O58</f>
        <v>4065.4</v>
      </c>
      <c r="P18" s="45">
        <f>N18+O18</f>
        <v>115876.09999999999</v>
      </c>
      <c r="Q18" s="45">
        <f>Q25+Q33+Q38+Q44+Q54+Q70+Q58</f>
        <v>0</v>
      </c>
      <c r="R18" s="45">
        <f>P18+Q18</f>
        <v>115876.09999999999</v>
      </c>
      <c r="S18" s="45">
        <f>S25+S33+S38+S44+S54+S70+S58</f>
        <v>0</v>
      </c>
      <c r="T18" s="45">
        <f>R18+S18</f>
        <v>115876.09999999999</v>
      </c>
      <c r="U18" s="45">
        <f>U25+U33+U38+U44+U54+U70+U58</f>
        <v>0</v>
      </c>
      <c r="V18" s="45">
        <f>T18+U18</f>
        <v>115876.09999999999</v>
      </c>
      <c r="W18" s="45">
        <f>W25+W33+W38+W44+W54+W70+W58</f>
        <v>0</v>
      </c>
      <c r="X18" s="49">
        <f t="shared" si="2"/>
        <v>115876.09999999999</v>
      </c>
      <c r="Y18" s="45">
        <f>Y25+Y33+Y38+Y44+Y54</f>
        <v>235521.5</v>
      </c>
      <c r="Z18" s="45">
        <f>Z25+Z33+Z38+Z44+Z54</f>
        <v>0</v>
      </c>
      <c r="AA18" s="45">
        <f t="shared" si="3"/>
        <v>235521.5</v>
      </c>
      <c r="AB18" s="45">
        <f>AB25+AB33+AB38+AB44+AB54</f>
        <v>106772.6</v>
      </c>
      <c r="AC18" s="45">
        <f>AA18+AB18</f>
        <v>342294.1</v>
      </c>
      <c r="AD18" s="45">
        <f>AD25+AD33+AD38+AD44+AD54</f>
        <v>0</v>
      </c>
      <c r="AE18" s="45">
        <f t="shared" si="4"/>
        <v>342294.1</v>
      </c>
      <c r="AF18" s="45">
        <f>AF25+AF33+AF38+AF44+AF54</f>
        <v>0</v>
      </c>
      <c r="AG18" s="45">
        <f t="shared" si="5"/>
        <v>342294.1</v>
      </c>
      <c r="AH18" s="45">
        <f>AH25+AH33+AH38+AH44+AH54+AH70+AH58</f>
        <v>0</v>
      </c>
      <c r="AI18" s="45">
        <f>AG18+AH18</f>
        <v>342294.1</v>
      </c>
      <c r="AJ18" s="45">
        <f>AJ25+AJ33+AJ38+AJ44+AJ54+AJ70+AJ58</f>
        <v>26346.6</v>
      </c>
      <c r="AK18" s="45">
        <f>AI18+AJ18</f>
        <v>368640.69999999995</v>
      </c>
      <c r="AL18" s="45">
        <f>AL25+AL33+AL38+AL44+AL54+AL70+AL58</f>
        <v>0</v>
      </c>
      <c r="AM18" s="45">
        <f>AK18+AL18</f>
        <v>368640.69999999995</v>
      </c>
      <c r="AN18" s="45">
        <f>AN25+AN33+AN38+AN44+AN54+AN70+AN58</f>
        <v>0</v>
      </c>
      <c r="AO18" s="49">
        <f>AM18+AN18</f>
        <v>368640.69999999995</v>
      </c>
      <c r="AP18" s="45">
        <f>AP25+AP33+AP38+AP44+AP54</f>
        <v>234905.2</v>
      </c>
      <c r="AQ18" s="45">
        <f>AQ25+AQ33+AQ38+AQ44+AQ54</f>
        <v>0</v>
      </c>
      <c r="AR18" s="46">
        <f t="shared" si="6"/>
        <v>234905.2</v>
      </c>
      <c r="AS18" s="45">
        <f>AS25+AS33+AS38+AS44+AS54</f>
        <v>0</v>
      </c>
      <c r="AT18" s="46">
        <f>AR18+AS18</f>
        <v>234905.2</v>
      </c>
      <c r="AU18" s="45">
        <f>AU25+AU33+AU38+AU44+AU54</f>
        <v>0</v>
      </c>
      <c r="AV18" s="46">
        <f t="shared" si="7"/>
        <v>234905.2</v>
      </c>
      <c r="AW18" s="45">
        <f>AW25+AW33+AW38+AW44+AW54</f>
        <v>0</v>
      </c>
      <c r="AX18" s="46">
        <f t="shared" si="8"/>
        <v>234905.2</v>
      </c>
      <c r="AY18" s="45">
        <f>AY25+AY33+AY38+AY44+AY54+AY70+AY58</f>
        <v>0</v>
      </c>
      <c r="AZ18" s="46">
        <f t="shared" si="9"/>
        <v>234905.2</v>
      </c>
      <c r="BA18" s="45">
        <f>BA25+BA33+BA38+BA44+BA54+BA70+BA58</f>
        <v>110275.6</v>
      </c>
      <c r="BB18" s="46">
        <f t="shared" si="10"/>
        <v>345180.80000000005</v>
      </c>
      <c r="BC18" s="45">
        <f>BC25+BC33+BC38+BC44+BC54+BC70+BC58</f>
        <v>0</v>
      </c>
      <c r="BD18" s="46">
        <f t="shared" si="11"/>
        <v>345180.80000000005</v>
      </c>
      <c r="BE18" s="45">
        <f>BE25+BE33+BE38+BE44+BE54+BE70+BE58</f>
        <v>0</v>
      </c>
      <c r="BF18" s="51">
        <f t="shared" si="12"/>
        <v>345180.80000000005</v>
      </c>
      <c r="BG18" s="24"/>
      <c r="BI18" s="5"/>
    </row>
    <row r="19" spans="1:62" x14ac:dyDescent="0.3">
      <c r="A19" s="1"/>
      <c r="B19" s="86" t="s">
        <v>21</v>
      </c>
      <c r="C19" s="66"/>
      <c r="D19" s="45">
        <f>D39+D45</f>
        <v>959911</v>
      </c>
      <c r="E19" s="45">
        <f>E39+E45</f>
        <v>0</v>
      </c>
      <c r="F19" s="45">
        <f t="shared" si="0"/>
        <v>959911</v>
      </c>
      <c r="G19" s="45">
        <f>G39+G45</f>
        <v>0</v>
      </c>
      <c r="H19" s="45">
        <f t="shared" si="1"/>
        <v>959911</v>
      </c>
      <c r="I19" s="45">
        <f>I39+I45</f>
        <v>0</v>
      </c>
      <c r="J19" s="45">
        <f>H19+I19</f>
        <v>959911</v>
      </c>
      <c r="K19" s="45">
        <f>K39+K45</f>
        <v>0</v>
      </c>
      <c r="L19" s="45">
        <f>J19+K19</f>
        <v>959911</v>
      </c>
      <c r="M19" s="45">
        <f>M39+M45</f>
        <v>0</v>
      </c>
      <c r="N19" s="45">
        <f>L19+M19</f>
        <v>959911</v>
      </c>
      <c r="O19" s="45">
        <f>O39+O45+O59</f>
        <v>77242.100000000006</v>
      </c>
      <c r="P19" s="45">
        <f>N19+O19</f>
        <v>1037153.1</v>
      </c>
      <c r="Q19" s="45">
        <f>Q39+Q45+Q59</f>
        <v>0</v>
      </c>
      <c r="R19" s="45">
        <f>P19+Q19</f>
        <v>1037153.1</v>
      </c>
      <c r="S19" s="45">
        <f>S39+S45+S59</f>
        <v>0</v>
      </c>
      <c r="T19" s="45">
        <f>R19+S19</f>
        <v>1037153.1</v>
      </c>
      <c r="U19" s="45">
        <f>U39+U45+U59</f>
        <v>0</v>
      </c>
      <c r="V19" s="45">
        <f>T19+U19</f>
        <v>1037153.1</v>
      </c>
      <c r="W19" s="45">
        <f>W39+W45+W59</f>
        <v>0</v>
      </c>
      <c r="X19" s="49">
        <f t="shared" si="2"/>
        <v>1037153.1</v>
      </c>
      <c r="Y19" s="45">
        <f t="shared" ref="Y19:AP19" si="13">Y39+Y45</f>
        <v>0</v>
      </c>
      <c r="Z19" s="45">
        <f>Z39+Z45</f>
        <v>0</v>
      </c>
      <c r="AA19" s="45">
        <f t="shared" si="3"/>
        <v>0</v>
      </c>
      <c r="AB19" s="45">
        <f>AB39+AB45</f>
        <v>0</v>
      </c>
      <c r="AC19" s="45">
        <f>AA19+AB19</f>
        <v>0</v>
      </c>
      <c r="AD19" s="45">
        <f>AD39+AD45</f>
        <v>0</v>
      </c>
      <c r="AE19" s="45">
        <f t="shared" si="4"/>
        <v>0</v>
      </c>
      <c r="AF19" s="45">
        <f>AF39+AF45</f>
        <v>0</v>
      </c>
      <c r="AG19" s="45">
        <f t="shared" si="5"/>
        <v>0</v>
      </c>
      <c r="AH19" s="45">
        <f>AH39+AH45</f>
        <v>0</v>
      </c>
      <c r="AI19" s="45">
        <f>AG19+AH19</f>
        <v>0</v>
      </c>
      <c r="AJ19" s="45">
        <f>AJ39+AJ45+AJ59</f>
        <v>500584.6</v>
      </c>
      <c r="AK19" s="45">
        <f>AI19+AJ19</f>
        <v>500584.6</v>
      </c>
      <c r="AL19" s="45">
        <f>AL39+AL45+AL59</f>
        <v>0</v>
      </c>
      <c r="AM19" s="45">
        <f>AK19+AL19</f>
        <v>500584.6</v>
      </c>
      <c r="AN19" s="45">
        <f>AN39+AN45+AN59</f>
        <v>0</v>
      </c>
      <c r="AO19" s="49">
        <f>AM19+AN19</f>
        <v>500584.6</v>
      </c>
      <c r="AP19" s="45">
        <f t="shared" si="13"/>
        <v>0</v>
      </c>
      <c r="AQ19" s="45">
        <f>AQ39+AQ45</f>
        <v>0</v>
      </c>
      <c r="AR19" s="46">
        <f t="shared" si="6"/>
        <v>0</v>
      </c>
      <c r="AS19" s="45">
        <f>AS39+AS45</f>
        <v>0</v>
      </c>
      <c r="AT19" s="46">
        <f>AR19+AS19</f>
        <v>0</v>
      </c>
      <c r="AU19" s="45">
        <f>AU39+AU45</f>
        <v>0</v>
      </c>
      <c r="AV19" s="46">
        <f t="shared" si="7"/>
        <v>0</v>
      </c>
      <c r="AW19" s="45">
        <f>AW39+AW45</f>
        <v>0</v>
      </c>
      <c r="AX19" s="46">
        <f t="shared" si="8"/>
        <v>0</v>
      </c>
      <c r="AY19" s="45">
        <f>AY39+AY45</f>
        <v>0</v>
      </c>
      <c r="AZ19" s="46">
        <f t="shared" si="9"/>
        <v>0</v>
      </c>
      <c r="BA19" s="45">
        <f>BA39+BA45+BA59</f>
        <v>0</v>
      </c>
      <c r="BB19" s="46">
        <f t="shared" si="10"/>
        <v>0</v>
      </c>
      <c r="BC19" s="45">
        <f>BC39+BC45+BC59</f>
        <v>0</v>
      </c>
      <c r="BD19" s="46">
        <f t="shared" si="11"/>
        <v>0</v>
      </c>
      <c r="BE19" s="45">
        <f>BE39+BE45+BE59</f>
        <v>0</v>
      </c>
      <c r="BF19" s="51">
        <f t="shared" si="12"/>
        <v>0</v>
      </c>
      <c r="BG19" s="24"/>
      <c r="BI19" s="5"/>
    </row>
    <row r="20" spans="1:62" x14ac:dyDescent="0.3">
      <c r="A20" s="1"/>
      <c r="B20" s="86" t="s">
        <v>271</v>
      </c>
      <c r="C20" s="66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>
        <f>W50+W26+W46</f>
        <v>214766.09299999999</v>
      </c>
      <c r="X20" s="49">
        <f t="shared" si="2"/>
        <v>214766.09299999999</v>
      </c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>
        <f>AN50+AN26+AN46</f>
        <v>0</v>
      </c>
      <c r="AO20" s="49">
        <f>AM20+AN20</f>
        <v>0</v>
      </c>
      <c r="AP20" s="45"/>
      <c r="AQ20" s="45"/>
      <c r="AR20" s="46"/>
      <c r="AS20" s="45"/>
      <c r="AT20" s="46"/>
      <c r="AU20" s="45"/>
      <c r="AV20" s="46"/>
      <c r="AW20" s="45"/>
      <c r="AX20" s="46"/>
      <c r="AY20" s="45"/>
      <c r="AZ20" s="46"/>
      <c r="BA20" s="45"/>
      <c r="BB20" s="46"/>
      <c r="BC20" s="45"/>
      <c r="BD20" s="46"/>
      <c r="BE20" s="45">
        <f>BE50+BE26+BE46</f>
        <v>0</v>
      </c>
      <c r="BF20" s="51">
        <f t="shared" si="12"/>
        <v>0</v>
      </c>
      <c r="BG20" s="24"/>
      <c r="BI20" s="5"/>
    </row>
    <row r="21" spans="1:62" ht="75" x14ac:dyDescent="0.3">
      <c r="A21" s="1" t="s">
        <v>129</v>
      </c>
      <c r="B21" s="87" t="s">
        <v>117</v>
      </c>
      <c r="C21" s="87" t="s">
        <v>31</v>
      </c>
      <c r="D21" s="49">
        <v>10976.8</v>
      </c>
      <c r="E21" s="49"/>
      <c r="F21" s="49">
        <f>D21+E21</f>
        <v>10976.8</v>
      </c>
      <c r="G21" s="49">
        <v>-10976.8</v>
      </c>
      <c r="H21" s="52">
        <f>F21+G21</f>
        <v>0</v>
      </c>
      <c r="I21" s="49"/>
      <c r="J21" s="52">
        <f>H21+I21</f>
        <v>0</v>
      </c>
      <c r="K21" s="49"/>
      <c r="L21" s="49">
        <f>J21+K21</f>
        <v>0</v>
      </c>
      <c r="M21" s="49"/>
      <c r="N21" s="49">
        <f>L21+M21</f>
        <v>0</v>
      </c>
      <c r="O21" s="49"/>
      <c r="P21" s="49">
        <f>N21+O21</f>
        <v>0</v>
      </c>
      <c r="Q21" s="49"/>
      <c r="R21" s="49">
        <f>P21+Q21</f>
        <v>0</v>
      </c>
      <c r="S21" s="49"/>
      <c r="T21" s="49">
        <f>R21+S21</f>
        <v>0</v>
      </c>
      <c r="U21" s="49"/>
      <c r="V21" s="49">
        <f>T21+U21</f>
        <v>0</v>
      </c>
      <c r="W21" s="50"/>
      <c r="X21" s="49">
        <f t="shared" si="2"/>
        <v>0</v>
      </c>
      <c r="Y21" s="49">
        <v>293919.5</v>
      </c>
      <c r="Z21" s="49"/>
      <c r="AA21" s="49">
        <f t="shared" si="3"/>
        <v>293919.5</v>
      </c>
      <c r="AB21" s="49">
        <v>10976.8</v>
      </c>
      <c r="AC21" s="52">
        <f>AA21+AB21</f>
        <v>304896.3</v>
      </c>
      <c r="AD21" s="49"/>
      <c r="AE21" s="52">
        <f t="shared" si="4"/>
        <v>304896.3</v>
      </c>
      <c r="AF21" s="49"/>
      <c r="AG21" s="49">
        <f t="shared" si="5"/>
        <v>304896.3</v>
      </c>
      <c r="AH21" s="49"/>
      <c r="AI21" s="49">
        <f t="shared" ref="AI21:AI22" si="14">AG21+AH21</f>
        <v>304896.3</v>
      </c>
      <c r="AJ21" s="49"/>
      <c r="AK21" s="49">
        <f t="shared" ref="AK21:AK22" si="15">AI21+AJ21</f>
        <v>304896.3</v>
      </c>
      <c r="AL21" s="49"/>
      <c r="AM21" s="49">
        <f t="shared" ref="AM21:AM22" si="16">AK21+AL21</f>
        <v>304896.3</v>
      </c>
      <c r="AN21" s="50"/>
      <c r="AO21" s="49">
        <f t="shared" ref="AO21:AO22" si="17">AM21+AN21</f>
        <v>304896.3</v>
      </c>
      <c r="AP21" s="51">
        <v>0</v>
      </c>
      <c r="AQ21" s="49"/>
      <c r="AR21" s="51">
        <f t="shared" si="6"/>
        <v>0</v>
      </c>
      <c r="AS21" s="49"/>
      <c r="AT21" s="53">
        <f>AR21+AS21</f>
        <v>0</v>
      </c>
      <c r="AU21" s="49"/>
      <c r="AV21" s="53">
        <f t="shared" si="7"/>
        <v>0</v>
      </c>
      <c r="AW21" s="49"/>
      <c r="AX21" s="51">
        <f t="shared" si="8"/>
        <v>0</v>
      </c>
      <c r="AY21" s="49"/>
      <c r="AZ21" s="51">
        <f t="shared" si="9"/>
        <v>0</v>
      </c>
      <c r="BA21" s="49"/>
      <c r="BB21" s="51">
        <f t="shared" si="10"/>
        <v>0</v>
      </c>
      <c r="BC21" s="49"/>
      <c r="BD21" s="51">
        <f t="shared" si="11"/>
        <v>0</v>
      </c>
      <c r="BE21" s="50">
        <v>220572.258</v>
      </c>
      <c r="BF21" s="51">
        <f t="shared" si="12"/>
        <v>220572.258</v>
      </c>
      <c r="BG21" s="31" t="s">
        <v>158</v>
      </c>
      <c r="BI21" s="5"/>
    </row>
    <row r="22" spans="1:62" ht="56.25" x14ac:dyDescent="0.3">
      <c r="A22" s="1" t="s">
        <v>131</v>
      </c>
      <c r="B22" s="87" t="s">
        <v>118</v>
      </c>
      <c r="C22" s="87" t="s">
        <v>31</v>
      </c>
      <c r="D22" s="49">
        <f>D24+D25</f>
        <v>173061.80000000002</v>
      </c>
      <c r="E22" s="49">
        <f>E24+E25</f>
        <v>0</v>
      </c>
      <c r="F22" s="49">
        <f t="shared" si="0"/>
        <v>173061.80000000002</v>
      </c>
      <c r="G22" s="49">
        <f>G24+G25</f>
        <v>4105.6480000000001</v>
      </c>
      <c r="H22" s="52">
        <f t="shared" ref="H22" si="18">F22+G22</f>
        <v>177167.448</v>
      </c>
      <c r="I22" s="49">
        <f>I24+I25</f>
        <v>0</v>
      </c>
      <c r="J22" s="52">
        <f>H22+I22</f>
        <v>177167.448</v>
      </c>
      <c r="K22" s="49">
        <f>K24+K25</f>
        <v>0</v>
      </c>
      <c r="L22" s="49">
        <f>J22+K22</f>
        <v>177167.448</v>
      </c>
      <c r="M22" s="49">
        <f>M24+M25</f>
        <v>0</v>
      </c>
      <c r="N22" s="49">
        <f>L22+M22</f>
        <v>177167.448</v>
      </c>
      <c r="O22" s="49">
        <f>O24+O25</f>
        <v>0</v>
      </c>
      <c r="P22" s="49">
        <f>N22+O22</f>
        <v>177167.448</v>
      </c>
      <c r="Q22" s="49">
        <f>Q24+Q25</f>
        <v>0</v>
      </c>
      <c r="R22" s="49">
        <f>P22+Q22</f>
        <v>177167.448</v>
      </c>
      <c r="S22" s="49">
        <f>S24+S25</f>
        <v>0</v>
      </c>
      <c r="T22" s="49">
        <f>R22+S22</f>
        <v>177167.448</v>
      </c>
      <c r="U22" s="49">
        <f>U24+U25</f>
        <v>0</v>
      </c>
      <c r="V22" s="49">
        <f>T22+U22</f>
        <v>177167.448</v>
      </c>
      <c r="W22" s="50">
        <f>W24+W25+W26</f>
        <v>0</v>
      </c>
      <c r="X22" s="49">
        <f t="shared" si="2"/>
        <v>177167.448</v>
      </c>
      <c r="Y22" s="49">
        <f t="shared" ref="Y22:AP22" si="19">Y24+Y25</f>
        <v>0</v>
      </c>
      <c r="Z22" s="49">
        <f>Z24+Z25</f>
        <v>0</v>
      </c>
      <c r="AA22" s="49">
        <f t="shared" si="3"/>
        <v>0</v>
      </c>
      <c r="AB22" s="49">
        <f>AB24+AB25</f>
        <v>0</v>
      </c>
      <c r="AC22" s="52">
        <f>AA22+AB22</f>
        <v>0</v>
      </c>
      <c r="AD22" s="49">
        <f>AD24+AD25</f>
        <v>0</v>
      </c>
      <c r="AE22" s="52">
        <f t="shared" si="4"/>
        <v>0</v>
      </c>
      <c r="AF22" s="49">
        <f>AF24+AF25</f>
        <v>0</v>
      </c>
      <c r="AG22" s="49">
        <f t="shared" si="5"/>
        <v>0</v>
      </c>
      <c r="AH22" s="49">
        <f>AH24+AH25</f>
        <v>0</v>
      </c>
      <c r="AI22" s="49">
        <f t="shared" si="14"/>
        <v>0</v>
      </c>
      <c r="AJ22" s="49">
        <f>AJ24+AJ25</f>
        <v>0</v>
      </c>
      <c r="AK22" s="49">
        <f t="shared" si="15"/>
        <v>0</v>
      </c>
      <c r="AL22" s="49">
        <f>AL24+AL25</f>
        <v>0</v>
      </c>
      <c r="AM22" s="49">
        <f t="shared" si="16"/>
        <v>0</v>
      </c>
      <c r="AN22" s="50">
        <f>AN24+AN25+AN26</f>
        <v>0</v>
      </c>
      <c r="AO22" s="49">
        <f t="shared" si="17"/>
        <v>0</v>
      </c>
      <c r="AP22" s="49">
        <f t="shared" si="19"/>
        <v>0</v>
      </c>
      <c r="AQ22" s="49">
        <f>AQ24+AQ25</f>
        <v>0</v>
      </c>
      <c r="AR22" s="51">
        <f t="shared" si="6"/>
        <v>0</v>
      </c>
      <c r="AS22" s="49">
        <f>AS24+AS25</f>
        <v>0</v>
      </c>
      <c r="AT22" s="53">
        <f>AR22+AS22</f>
        <v>0</v>
      </c>
      <c r="AU22" s="49">
        <f>AU24+AU25</f>
        <v>0</v>
      </c>
      <c r="AV22" s="53">
        <f t="shared" si="7"/>
        <v>0</v>
      </c>
      <c r="AW22" s="49">
        <f>AW24+AW25</f>
        <v>0</v>
      </c>
      <c r="AX22" s="51">
        <f t="shared" si="8"/>
        <v>0</v>
      </c>
      <c r="AY22" s="49">
        <f>AY24+AY25</f>
        <v>0</v>
      </c>
      <c r="AZ22" s="51">
        <f t="shared" si="9"/>
        <v>0</v>
      </c>
      <c r="BA22" s="49">
        <f>BA24+BA25</f>
        <v>0</v>
      </c>
      <c r="BB22" s="51">
        <f t="shared" si="10"/>
        <v>0</v>
      </c>
      <c r="BC22" s="49">
        <f>BC24+BC25</f>
        <v>0</v>
      </c>
      <c r="BD22" s="51">
        <f t="shared" si="11"/>
        <v>0</v>
      </c>
      <c r="BE22" s="50">
        <f>BE24+BE25+BE26</f>
        <v>0</v>
      </c>
      <c r="BF22" s="51">
        <f t="shared" si="12"/>
        <v>0</v>
      </c>
      <c r="BG22" s="31"/>
      <c r="BI22" s="5"/>
    </row>
    <row r="23" spans="1:62" x14ac:dyDescent="0.3">
      <c r="A23" s="1"/>
      <c r="B23" s="86" t="s">
        <v>119</v>
      </c>
      <c r="C23" s="87"/>
      <c r="D23" s="49"/>
      <c r="E23" s="49"/>
      <c r="F23" s="49"/>
      <c r="G23" s="49"/>
      <c r="H23" s="52"/>
      <c r="I23" s="49"/>
      <c r="J23" s="52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50"/>
      <c r="X23" s="49"/>
      <c r="Y23" s="49"/>
      <c r="Z23" s="49"/>
      <c r="AA23" s="49"/>
      <c r="AB23" s="49"/>
      <c r="AC23" s="52"/>
      <c r="AD23" s="49"/>
      <c r="AE23" s="52"/>
      <c r="AF23" s="49"/>
      <c r="AG23" s="49"/>
      <c r="AH23" s="49"/>
      <c r="AI23" s="49"/>
      <c r="AJ23" s="49"/>
      <c r="AK23" s="49"/>
      <c r="AL23" s="49"/>
      <c r="AM23" s="49"/>
      <c r="AN23" s="50"/>
      <c r="AO23" s="49"/>
      <c r="AP23" s="51"/>
      <c r="AQ23" s="49"/>
      <c r="AR23" s="51"/>
      <c r="AS23" s="49"/>
      <c r="AT23" s="53"/>
      <c r="AU23" s="49"/>
      <c r="AV23" s="53"/>
      <c r="AW23" s="49"/>
      <c r="AX23" s="51"/>
      <c r="AY23" s="49"/>
      <c r="AZ23" s="51"/>
      <c r="BA23" s="49"/>
      <c r="BB23" s="51"/>
      <c r="BC23" s="49"/>
      <c r="BD23" s="51"/>
      <c r="BE23" s="50"/>
      <c r="BF23" s="51"/>
      <c r="BG23" s="39"/>
      <c r="BI23" s="5"/>
    </row>
    <row r="24" spans="1:62" s="32" customFormat="1" hidden="1" x14ac:dyDescent="0.3">
      <c r="A24" s="33"/>
      <c r="B24" s="35" t="s">
        <v>6</v>
      </c>
      <c r="C24" s="34"/>
      <c r="D24" s="52">
        <v>158784.20000000001</v>
      </c>
      <c r="E24" s="49"/>
      <c r="F24" s="52">
        <f t="shared" si="0"/>
        <v>158784.20000000001</v>
      </c>
      <c r="G24" s="49">
        <f>99.813+4005.835</f>
        <v>4105.6480000000001</v>
      </c>
      <c r="H24" s="52">
        <f t="shared" ref="H24:H30" si="20">F24+G24</f>
        <v>162889.848</v>
      </c>
      <c r="I24" s="49"/>
      <c r="J24" s="52">
        <f t="shared" ref="J24:J30" si="21">H24+I24</f>
        <v>162889.848</v>
      </c>
      <c r="K24" s="49"/>
      <c r="L24" s="52">
        <f t="shared" ref="L24:L30" si="22">J24+K24</f>
        <v>162889.848</v>
      </c>
      <c r="M24" s="49"/>
      <c r="N24" s="52">
        <f t="shared" ref="N24:N30" si="23">L24+M24</f>
        <v>162889.848</v>
      </c>
      <c r="O24" s="49"/>
      <c r="P24" s="52">
        <f t="shared" ref="P24:P30" si="24">N24+O24</f>
        <v>162889.848</v>
      </c>
      <c r="Q24" s="49"/>
      <c r="R24" s="52">
        <f t="shared" ref="R24:R30" si="25">P24+Q24</f>
        <v>162889.848</v>
      </c>
      <c r="S24" s="49"/>
      <c r="T24" s="52">
        <f t="shared" ref="T24:T30" si="26">R24+S24</f>
        <v>162889.848</v>
      </c>
      <c r="U24" s="49"/>
      <c r="V24" s="52">
        <f t="shared" ref="V24:V30" si="27">T24+U24</f>
        <v>162889.848</v>
      </c>
      <c r="W24" s="50">
        <v>-158920.09299999999</v>
      </c>
      <c r="X24" s="52">
        <f t="shared" ref="X24:X30" si="28">V24+W24</f>
        <v>3969.7550000000047</v>
      </c>
      <c r="Y24" s="52">
        <v>0</v>
      </c>
      <c r="Z24" s="49"/>
      <c r="AA24" s="52">
        <f t="shared" si="3"/>
        <v>0</v>
      </c>
      <c r="AB24" s="49"/>
      <c r="AC24" s="52">
        <f t="shared" ref="AC24:AC30" si="29">AA24+AB24</f>
        <v>0</v>
      </c>
      <c r="AD24" s="49"/>
      <c r="AE24" s="52">
        <f t="shared" ref="AE24:AE30" si="30">AC24+AD24</f>
        <v>0</v>
      </c>
      <c r="AF24" s="49"/>
      <c r="AG24" s="52">
        <f t="shared" ref="AG24:AG30" si="31">AE24+AF24</f>
        <v>0</v>
      </c>
      <c r="AH24" s="49"/>
      <c r="AI24" s="52">
        <f t="shared" ref="AI24:AI30" si="32">AG24+AH24</f>
        <v>0</v>
      </c>
      <c r="AJ24" s="49"/>
      <c r="AK24" s="52">
        <f t="shared" ref="AK24:AK30" si="33">AI24+AJ24</f>
        <v>0</v>
      </c>
      <c r="AL24" s="49"/>
      <c r="AM24" s="52">
        <f t="shared" ref="AM24:AM30" si="34">AK24+AL24</f>
        <v>0</v>
      </c>
      <c r="AN24" s="50"/>
      <c r="AO24" s="52">
        <f t="shared" ref="AO24:AO30" si="35">AM24+AN24</f>
        <v>0</v>
      </c>
      <c r="AP24" s="53">
        <v>0</v>
      </c>
      <c r="AQ24" s="49"/>
      <c r="AR24" s="53">
        <f t="shared" si="6"/>
        <v>0</v>
      </c>
      <c r="AS24" s="49"/>
      <c r="AT24" s="53">
        <f t="shared" ref="AT24:AT30" si="36">AR24+AS24</f>
        <v>0</v>
      </c>
      <c r="AU24" s="49"/>
      <c r="AV24" s="53">
        <f t="shared" ref="AV24:AV30" si="37">AT24+AU24</f>
        <v>0</v>
      </c>
      <c r="AW24" s="49"/>
      <c r="AX24" s="53">
        <f t="shared" ref="AX24:AX30" si="38">AV24+AW24</f>
        <v>0</v>
      </c>
      <c r="AY24" s="49"/>
      <c r="AZ24" s="53">
        <f t="shared" ref="AZ24:AZ30" si="39">AX24+AY24</f>
        <v>0</v>
      </c>
      <c r="BA24" s="49"/>
      <c r="BB24" s="53">
        <f t="shared" ref="BB24:BB30" si="40">AZ24+BA24</f>
        <v>0</v>
      </c>
      <c r="BC24" s="49"/>
      <c r="BD24" s="53">
        <f t="shared" ref="BD24:BD30" si="41">BB24+BC24</f>
        <v>0</v>
      </c>
      <c r="BE24" s="50"/>
      <c r="BF24" s="53">
        <f t="shared" ref="BF24:BF30" si="42">BD24+BE24</f>
        <v>0</v>
      </c>
      <c r="BG24" s="31" t="s">
        <v>159</v>
      </c>
      <c r="BH24" s="18" t="s">
        <v>28</v>
      </c>
      <c r="BI24" s="5"/>
      <c r="BJ24" s="3"/>
    </row>
    <row r="25" spans="1:62" x14ac:dyDescent="0.3">
      <c r="A25" s="1"/>
      <c r="B25" s="86" t="s">
        <v>11</v>
      </c>
      <c r="C25" s="87"/>
      <c r="D25" s="49">
        <v>14277.6</v>
      </c>
      <c r="E25" s="49"/>
      <c r="F25" s="49">
        <f t="shared" si="0"/>
        <v>14277.6</v>
      </c>
      <c r="G25" s="49"/>
      <c r="H25" s="52">
        <f t="shared" si="20"/>
        <v>14277.6</v>
      </c>
      <c r="I25" s="49"/>
      <c r="J25" s="52">
        <f t="shared" si="21"/>
        <v>14277.6</v>
      </c>
      <c r="K25" s="49"/>
      <c r="L25" s="49">
        <f t="shared" si="22"/>
        <v>14277.6</v>
      </c>
      <c r="M25" s="49"/>
      <c r="N25" s="49">
        <f t="shared" si="23"/>
        <v>14277.6</v>
      </c>
      <c r="O25" s="49"/>
      <c r="P25" s="49">
        <f t="shared" si="24"/>
        <v>14277.6</v>
      </c>
      <c r="Q25" s="49"/>
      <c r="R25" s="49">
        <f t="shared" si="25"/>
        <v>14277.6</v>
      </c>
      <c r="S25" s="49"/>
      <c r="T25" s="49">
        <f t="shared" si="26"/>
        <v>14277.6</v>
      </c>
      <c r="U25" s="49"/>
      <c r="V25" s="49">
        <f t="shared" si="27"/>
        <v>14277.6</v>
      </c>
      <c r="W25" s="50"/>
      <c r="X25" s="49">
        <f t="shared" si="28"/>
        <v>14277.6</v>
      </c>
      <c r="Y25" s="49">
        <v>0</v>
      </c>
      <c r="Z25" s="49"/>
      <c r="AA25" s="49">
        <f t="shared" si="3"/>
        <v>0</v>
      </c>
      <c r="AB25" s="49"/>
      <c r="AC25" s="52">
        <f t="shared" si="29"/>
        <v>0</v>
      </c>
      <c r="AD25" s="49"/>
      <c r="AE25" s="52">
        <f t="shared" si="30"/>
        <v>0</v>
      </c>
      <c r="AF25" s="49"/>
      <c r="AG25" s="49">
        <f t="shared" si="31"/>
        <v>0</v>
      </c>
      <c r="AH25" s="49"/>
      <c r="AI25" s="49">
        <f t="shared" si="32"/>
        <v>0</v>
      </c>
      <c r="AJ25" s="49"/>
      <c r="AK25" s="49">
        <f t="shared" si="33"/>
        <v>0</v>
      </c>
      <c r="AL25" s="49"/>
      <c r="AM25" s="49">
        <f t="shared" si="34"/>
        <v>0</v>
      </c>
      <c r="AN25" s="50"/>
      <c r="AO25" s="49">
        <f t="shared" si="35"/>
        <v>0</v>
      </c>
      <c r="AP25" s="49">
        <v>0</v>
      </c>
      <c r="AQ25" s="49"/>
      <c r="AR25" s="51">
        <f t="shared" si="6"/>
        <v>0</v>
      </c>
      <c r="AS25" s="49"/>
      <c r="AT25" s="53">
        <f t="shared" si="36"/>
        <v>0</v>
      </c>
      <c r="AU25" s="49"/>
      <c r="AV25" s="53">
        <f t="shared" si="37"/>
        <v>0</v>
      </c>
      <c r="AW25" s="49"/>
      <c r="AX25" s="51">
        <f t="shared" si="38"/>
        <v>0</v>
      </c>
      <c r="AY25" s="49"/>
      <c r="AZ25" s="51">
        <f t="shared" si="39"/>
        <v>0</v>
      </c>
      <c r="BA25" s="49"/>
      <c r="BB25" s="51">
        <f t="shared" si="40"/>
        <v>0</v>
      </c>
      <c r="BC25" s="49"/>
      <c r="BD25" s="51">
        <f t="shared" si="41"/>
        <v>0</v>
      </c>
      <c r="BE25" s="50"/>
      <c r="BF25" s="51">
        <f t="shared" si="42"/>
        <v>0</v>
      </c>
      <c r="BG25" s="31" t="s">
        <v>170</v>
      </c>
      <c r="BI25" s="5"/>
    </row>
    <row r="26" spans="1:62" x14ac:dyDescent="0.3">
      <c r="A26" s="1"/>
      <c r="B26" s="86" t="s">
        <v>271</v>
      </c>
      <c r="C26" s="87"/>
      <c r="D26" s="49"/>
      <c r="E26" s="49"/>
      <c r="F26" s="49"/>
      <c r="G26" s="49"/>
      <c r="H26" s="52"/>
      <c r="I26" s="49"/>
      <c r="J26" s="52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0">
        <v>158920.09299999999</v>
      </c>
      <c r="X26" s="49">
        <f t="shared" si="28"/>
        <v>158920.09299999999</v>
      </c>
      <c r="Y26" s="49"/>
      <c r="Z26" s="49"/>
      <c r="AA26" s="49"/>
      <c r="AB26" s="49"/>
      <c r="AC26" s="52"/>
      <c r="AD26" s="49"/>
      <c r="AE26" s="52"/>
      <c r="AF26" s="49"/>
      <c r="AG26" s="49"/>
      <c r="AH26" s="49"/>
      <c r="AI26" s="49"/>
      <c r="AJ26" s="49"/>
      <c r="AK26" s="49"/>
      <c r="AL26" s="49"/>
      <c r="AM26" s="49"/>
      <c r="AN26" s="50"/>
      <c r="AO26" s="49">
        <f t="shared" si="35"/>
        <v>0</v>
      </c>
      <c r="AP26" s="49"/>
      <c r="AQ26" s="49"/>
      <c r="AR26" s="51"/>
      <c r="AS26" s="49"/>
      <c r="AT26" s="53"/>
      <c r="AU26" s="49"/>
      <c r="AV26" s="53"/>
      <c r="AW26" s="49"/>
      <c r="AX26" s="51"/>
      <c r="AY26" s="49"/>
      <c r="AZ26" s="51"/>
      <c r="BA26" s="49"/>
      <c r="BB26" s="51"/>
      <c r="BC26" s="49"/>
      <c r="BD26" s="51"/>
      <c r="BE26" s="50"/>
      <c r="BF26" s="51">
        <f t="shared" si="42"/>
        <v>0</v>
      </c>
      <c r="BG26" s="31" t="s">
        <v>159</v>
      </c>
      <c r="BI26" s="5"/>
    </row>
    <row r="27" spans="1:62" ht="56.25" x14ac:dyDescent="0.3">
      <c r="A27" s="1" t="s">
        <v>132</v>
      </c>
      <c r="B27" s="66" t="s">
        <v>120</v>
      </c>
      <c r="C27" s="87" t="s">
        <v>31</v>
      </c>
      <c r="D27" s="49">
        <v>102477.8</v>
      </c>
      <c r="E27" s="49"/>
      <c r="F27" s="49">
        <f t="shared" si="0"/>
        <v>102477.8</v>
      </c>
      <c r="G27" s="49">
        <v>20179.974999999999</v>
      </c>
      <c r="H27" s="52">
        <f t="shared" si="20"/>
        <v>122657.77499999999</v>
      </c>
      <c r="I27" s="49"/>
      <c r="J27" s="52">
        <f t="shared" si="21"/>
        <v>122657.77499999999</v>
      </c>
      <c r="K27" s="49"/>
      <c r="L27" s="49">
        <f t="shared" si="22"/>
        <v>122657.77499999999</v>
      </c>
      <c r="M27" s="49"/>
      <c r="N27" s="49">
        <f t="shared" si="23"/>
        <v>122657.77499999999</v>
      </c>
      <c r="O27" s="49"/>
      <c r="P27" s="49">
        <f t="shared" si="24"/>
        <v>122657.77499999999</v>
      </c>
      <c r="Q27" s="49"/>
      <c r="R27" s="49">
        <f t="shared" si="25"/>
        <v>122657.77499999999</v>
      </c>
      <c r="S27" s="49"/>
      <c r="T27" s="49">
        <f t="shared" si="26"/>
        <v>122657.77499999999</v>
      </c>
      <c r="U27" s="49"/>
      <c r="V27" s="49">
        <f t="shared" si="27"/>
        <v>122657.77499999999</v>
      </c>
      <c r="W27" s="50"/>
      <c r="X27" s="49">
        <f t="shared" si="28"/>
        <v>122657.77499999999</v>
      </c>
      <c r="Y27" s="49">
        <v>105958.39999999999</v>
      </c>
      <c r="Z27" s="49"/>
      <c r="AA27" s="49">
        <f t="shared" si="3"/>
        <v>105958.39999999999</v>
      </c>
      <c r="AB27" s="49"/>
      <c r="AC27" s="52">
        <f t="shared" si="29"/>
        <v>105958.39999999999</v>
      </c>
      <c r="AD27" s="49"/>
      <c r="AE27" s="52">
        <f t="shared" si="30"/>
        <v>105958.39999999999</v>
      </c>
      <c r="AF27" s="49"/>
      <c r="AG27" s="49">
        <f t="shared" si="31"/>
        <v>105958.39999999999</v>
      </c>
      <c r="AH27" s="49"/>
      <c r="AI27" s="49">
        <f t="shared" si="32"/>
        <v>105958.39999999999</v>
      </c>
      <c r="AJ27" s="49"/>
      <c r="AK27" s="49">
        <f t="shared" si="33"/>
        <v>105958.39999999999</v>
      </c>
      <c r="AL27" s="49"/>
      <c r="AM27" s="49">
        <f t="shared" si="34"/>
        <v>105958.39999999999</v>
      </c>
      <c r="AN27" s="50"/>
      <c r="AO27" s="49">
        <f t="shared" si="35"/>
        <v>105958.39999999999</v>
      </c>
      <c r="AP27" s="49">
        <v>0</v>
      </c>
      <c r="AQ27" s="49"/>
      <c r="AR27" s="51">
        <f t="shared" si="6"/>
        <v>0</v>
      </c>
      <c r="AS27" s="49"/>
      <c r="AT27" s="53">
        <f t="shared" si="36"/>
        <v>0</v>
      </c>
      <c r="AU27" s="49"/>
      <c r="AV27" s="53">
        <f t="shared" si="37"/>
        <v>0</v>
      </c>
      <c r="AW27" s="49"/>
      <c r="AX27" s="51">
        <f t="shared" si="38"/>
        <v>0</v>
      </c>
      <c r="AY27" s="49"/>
      <c r="AZ27" s="51">
        <f t="shared" si="39"/>
        <v>0</v>
      </c>
      <c r="BA27" s="49"/>
      <c r="BB27" s="51">
        <f t="shared" si="40"/>
        <v>0</v>
      </c>
      <c r="BC27" s="49"/>
      <c r="BD27" s="51">
        <f t="shared" si="41"/>
        <v>0</v>
      </c>
      <c r="BE27" s="50"/>
      <c r="BF27" s="51">
        <f t="shared" si="42"/>
        <v>0</v>
      </c>
      <c r="BG27" s="31" t="s">
        <v>160</v>
      </c>
      <c r="BI27" s="5"/>
    </row>
    <row r="28" spans="1:62" ht="56.25" x14ac:dyDescent="0.3">
      <c r="A28" s="1" t="s">
        <v>133</v>
      </c>
      <c r="B28" s="87" t="s">
        <v>121</v>
      </c>
      <c r="C28" s="89" t="s">
        <v>31</v>
      </c>
      <c r="D28" s="49">
        <v>0</v>
      </c>
      <c r="E28" s="49"/>
      <c r="F28" s="49">
        <f t="shared" si="0"/>
        <v>0</v>
      </c>
      <c r="G28" s="49"/>
      <c r="H28" s="52">
        <f t="shared" si="20"/>
        <v>0</v>
      </c>
      <c r="I28" s="49"/>
      <c r="J28" s="52">
        <f t="shared" si="21"/>
        <v>0</v>
      </c>
      <c r="K28" s="49"/>
      <c r="L28" s="49">
        <f t="shared" si="22"/>
        <v>0</v>
      </c>
      <c r="M28" s="49"/>
      <c r="N28" s="49">
        <f t="shared" si="23"/>
        <v>0</v>
      </c>
      <c r="O28" s="49"/>
      <c r="P28" s="49">
        <f t="shared" si="24"/>
        <v>0</v>
      </c>
      <c r="Q28" s="49"/>
      <c r="R28" s="49">
        <f t="shared" si="25"/>
        <v>0</v>
      </c>
      <c r="S28" s="49"/>
      <c r="T28" s="49">
        <f t="shared" si="26"/>
        <v>0</v>
      </c>
      <c r="U28" s="49"/>
      <c r="V28" s="49">
        <f t="shared" si="27"/>
        <v>0</v>
      </c>
      <c r="W28" s="50"/>
      <c r="X28" s="49">
        <f t="shared" si="28"/>
        <v>0</v>
      </c>
      <c r="Y28" s="49">
        <v>100000</v>
      </c>
      <c r="Z28" s="49"/>
      <c r="AA28" s="49">
        <f t="shared" si="3"/>
        <v>100000</v>
      </c>
      <c r="AB28" s="49"/>
      <c r="AC28" s="52">
        <f t="shared" si="29"/>
        <v>100000</v>
      </c>
      <c r="AD28" s="49"/>
      <c r="AE28" s="52">
        <f t="shared" si="30"/>
        <v>100000</v>
      </c>
      <c r="AF28" s="49"/>
      <c r="AG28" s="49">
        <f t="shared" si="31"/>
        <v>100000</v>
      </c>
      <c r="AH28" s="49"/>
      <c r="AI28" s="49">
        <f t="shared" si="32"/>
        <v>100000</v>
      </c>
      <c r="AJ28" s="49"/>
      <c r="AK28" s="49">
        <f t="shared" si="33"/>
        <v>100000</v>
      </c>
      <c r="AL28" s="49"/>
      <c r="AM28" s="49">
        <f t="shared" si="34"/>
        <v>100000</v>
      </c>
      <c r="AN28" s="50"/>
      <c r="AO28" s="49">
        <f t="shared" si="35"/>
        <v>100000</v>
      </c>
      <c r="AP28" s="49">
        <v>400000</v>
      </c>
      <c r="AQ28" s="49"/>
      <c r="AR28" s="51">
        <f t="shared" si="6"/>
        <v>400000</v>
      </c>
      <c r="AS28" s="49"/>
      <c r="AT28" s="53">
        <f t="shared" si="36"/>
        <v>400000</v>
      </c>
      <c r="AU28" s="49"/>
      <c r="AV28" s="53">
        <f t="shared" si="37"/>
        <v>400000</v>
      </c>
      <c r="AW28" s="49"/>
      <c r="AX28" s="51">
        <f t="shared" si="38"/>
        <v>400000</v>
      </c>
      <c r="AY28" s="49"/>
      <c r="AZ28" s="51">
        <f t="shared" si="39"/>
        <v>400000</v>
      </c>
      <c r="BA28" s="49"/>
      <c r="BB28" s="51">
        <f t="shared" si="40"/>
        <v>400000</v>
      </c>
      <c r="BC28" s="49"/>
      <c r="BD28" s="51">
        <f t="shared" si="41"/>
        <v>400000</v>
      </c>
      <c r="BE28" s="50"/>
      <c r="BF28" s="51">
        <f t="shared" si="42"/>
        <v>400000</v>
      </c>
      <c r="BG28" s="31" t="s">
        <v>161</v>
      </c>
      <c r="BI28" s="5"/>
    </row>
    <row r="29" spans="1:62" ht="56.25" x14ac:dyDescent="0.3">
      <c r="A29" s="1" t="s">
        <v>134</v>
      </c>
      <c r="B29" s="86" t="s">
        <v>122</v>
      </c>
      <c r="C29" s="87" t="s">
        <v>31</v>
      </c>
      <c r="D29" s="49">
        <v>0</v>
      </c>
      <c r="E29" s="49"/>
      <c r="F29" s="49">
        <f t="shared" si="0"/>
        <v>0</v>
      </c>
      <c r="G29" s="49"/>
      <c r="H29" s="52">
        <f t="shared" si="20"/>
        <v>0</v>
      </c>
      <c r="I29" s="49"/>
      <c r="J29" s="52">
        <f t="shared" si="21"/>
        <v>0</v>
      </c>
      <c r="K29" s="49"/>
      <c r="L29" s="49">
        <f t="shared" si="22"/>
        <v>0</v>
      </c>
      <c r="M29" s="49"/>
      <c r="N29" s="49">
        <f t="shared" si="23"/>
        <v>0</v>
      </c>
      <c r="O29" s="49"/>
      <c r="P29" s="49">
        <f t="shared" si="24"/>
        <v>0</v>
      </c>
      <c r="Q29" s="49"/>
      <c r="R29" s="49">
        <f t="shared" si="25"/>
        <v>0</v>
      </c>
      <c r="S29" s="49"/>
      <c r="T29" s="49">
        <f t="shared" si="26"/>
        <v>0</v>
      </c>
      <c r="U29" s="49"/>
      <c r="V29" s="49">
        <f t="shared" si="27"/>
        <v>0</v>
      </c>
      <c r="W29" s="50"/>
      <c r="X29" s="49">
        <f t="shared" si="28"/>
        <v>0</v>
      </c>
      <c r="Y29" s="49">
        <v>0</v>
      </c>
      <c r="Z29" s="49"/>
      <c r="AA29" s="49">
        <f t="shared" si="3"/>
        <v>0</v>
      </c>
      <c r="AB29" s="49"/>
      <c r="AC29" s="52">
        <f t="shared" si="29"/>
        <v>0</v>
      </c>
      <c r="AD29" s="49"/>
      <c r="AE29" s="52">
        <f t="shared" si="30"/>
        <v>0</v>
      </c>
      <c r="AF29" s="49"/>
      <c r="AG29" s="49">
        <f t="shared" si="31"/>
        <v>0</v>
      </c>
      <c r="AH29" s="49"/>
      <c r="AI29" s="49">
        <f t="shared" si="32"/>
        <v>0</v>
      </c>
      <c r="AJ29" s="49"/>
      <c r="AK29" s="49">
        <f t="shared" si="33"/>
        <v>0</v>
      </c>
      <c r="AL29" s="49"/>
      <c r="AM29" s="49">
        <f t="shared" si="34"/>
        <v>0</v>
      </c>
      <c r="AN29" s="50"/>
      <c r="AO29" s="49">
        <f t="shared" si="35"/>
        <v>0</v>
      </c>
      <c r="AP29" s="49">
        <v>300000</v>
      </c>
      <c r="AQ29" s="49"/>
      <c r="AR29" s="51">
        <f t="shared" si="6"/>
        <v>300000</v>
      </c>
      <c r="AS29" s="49"/>
      <c r="AT29" s="53">
        <f t="shared" si="36"/>
        <v>300000</v>
      </c>
      <c r="AU29" s="49"/>
      <c r="AV29" s="53">
        <f t="shared" si="37"/>
        <v>300000</v>
      </c>
      <c r="AW29" s="49"/>
      <c r="AX29" s="51">
        <f t="shared" si="38"/>
        <v>300000</v>
      </c>
      <c r="AY29" s="49"/>
      <c r="AZ29" s="51">
        <f t="shared" si="39"/>
        <v>300000</v>
      </c>
      <c r="BA29" s="49"/>
      <c r="BB29" s="51">
        <f t="shared" si="40"/>
        <v>300000</v>
      </c>
      <c r="BC29" s="49"/>
      <c r="BD29" s="51">
        <f t="shared" si="41"/>
        <v>300000</v>
      </c>
      <c r="BE29" s="50">
        <v>-220572.258</v>
      </c>
      <c r="BF29" s="51">
        <f t="shared" si="42"/>
        <v>79427.741999999998</v>
      </c>
      <c r="BG29" s="31" t="s">
        <v>162</v>
      </c>
      <c r="BI29" s="5"/>
    </row>
    <row r="30" spans="1:62" ht="56.25" x14ac:dyDescent="0.3">
      <c r="A30" s="1" t="s">
        <v>135</v>
      </c>
      <c r="B30" s="86" t="s">
        <v>123</v>
      </c>
      <c r="C30" s="87" t="s">
        <v>31</v>
      </c>
      <c r="D30" s="49">
        <f>D32+D33</f>
        <v>19435.099999999999</v>
      </c>
      <c r="E30" s="49">
        <f>E32+E33</f>
        <v>0</v>
      </c>
      <c r="F30" s="49">
        <f t="shared" si="0"/>
        <v>19435.099999999999</v>
      </c>
      <c r="G30" s="49">
        <f>G32+G33</f>
        <v>-19435.099999999999</v>
      </c>
      <c r="H30" s="52">
        <f t="shared" si="20"/>
        <v>0</v>
      </c>
      <c r="I30" s="49">
        <f>I32+I33</f>
        <v>0</v>
      </c>
      <c r="J30" s="52">
        <f t="shared" si="21"/>
        <v>0</v>
      </c>
      <c r="K30" s="49">
        <f>K32+K33</f>
        <v>0</v>
      </c>
      <c r="L30" s="49">
        <f t="shared" si="22"/>
        <v>0</v>
      </c>
      <c r="M30" s="49">
        <f>M32+M33</f>
        <v>0</v>
      </c>
      <c r="N30" s="49">
        <f t="shared" si="23"/>
        <v>0</v>
      </c>
      <c r="O30" s="49">
        <f>O32+O33</f>
        <v>0</v>
      </c>
      <c r="P30" s="49">
        <f t="shared" si="24"/>
        <v>0</v>
      </c>
      <c r="Q30" s="49">
        <f>Q32+Q33</f>
        <v>0</v>
      </c>
      <c r="R30" s="49">
        <f t="shared" si="25"/>
        <v>0</v>
      </c>
      <c r="S30" s="49">
        <f>S32+S33</f>
        <v>0</v>
      </c>
      <c r="T30" s="49">
        <f t="shared" si="26"/>
        <v>0</v>
      </c>
      <c r="U30" s="49">
        <f>U32+U33</f>
        <v>0</v>
      </c>
      <c r="V30" s="49">
        <f t="shared" si="27"/>
        <v>0</v>
      </c>
      <c r="W30" s="50">
        <f>W32+W33</f>
        <v>0</v>
      </c>
      <c r="X30" s="49">
        <f t="shared" si="28"/>
        <v>0</v>
      </c>
      <c r="Y30" s="49">
        <f t="shared" ref="Y30:AP30" si="43">Y32+Y33</f>
        <v>338288.2</v>
      </c>
      <c r="Z30" s="49">
        <f>Z32+Z33</f>
        <v>0</v>
      </c>
      <c r="AA30" s="49">
        <f t="shared" si="3"/>
        <v>338288.2</v>
      </c>
      <c r="AB30" s="49">
        <f>AB32+AB33</f>
        <v>19435.099999999999</v>
      </c>
      <c r="AC30" s="52">
        <f t="shared" si="29"/>
        <v>357723.3</v>
      </c>
      <c r="AD30" s="49">
        <f>AD32+AD33</f>
        <v>0</v>
      </c>
      <c r="AE30" s="52">
        <f t="shared" si="30"/>
        <v>357723.3</v>
      </c>
      <c r="AF30" s="49">
        <f>AF32+AF33</f>
        <v>0</v>
      </c>
      <c r="AG30" s="49">
        <f t="shared" si="31"/>
        <v>357723.3</v>
      </c>
      <c r="AH30" s="49">
        <f>AH32+AH33</f>
        <v>0</v>
      </c>
      <c r="AI30" s="49">
        <f t="shared" si="32"/>
        <v>357723.3</v>
      </c>
      <c r="AJ30" s="49">
        <f>AJ32+AJ33</f>
        <v>0</v>
      </c>
      <c r="AK30" s="49">
        <f t="shared" si="33"/>
        <v>357723.3</v>
      </c>
      <c r="AL30" s="49">
        <f>AL32+AL33</f>
        <v>0</v>
      </c>
      <c r="AM30" s="49">
        <f t="shared" si="34"/>
        <v>357723.3</v>
      </c>
      <c r="AN30" s="50">
        <f>AN32+AN33</f>
        <v>0</v>
      </c>
      <c r="AO30" s="49">
        <f t="shared" si="35"/>
        <v>357723.3</v>
      </c>
      <c r="AP30" s="49">
        <f t="shared" si="43"/>
        <v>287879.90000000002</v>
      </c>
      <c r="AQ30" s="49">
        <f>AQ32+AQ33</f>
        <v>0</v>
      </c>
      <c r="AR30" s="51">
        <f t="shared" si="6"/>
        <v>287879.90000000002</v>
      </c>
      <c r="AS30" s="49">
        <f>AS32+AS33</f>
        <v>0</v>
      </c>
      <c r="AT30" s="53">
        <f t="shared" si="36"/>
        <v>287879.90000000002</v>
      </c>
      <c r="AU30" s="49">
        <f>AU32+AU33</f>
        <v>0</v>
      </c>
      <c r="AV30" s="53">
        <f t="shared" si="37"/>
        <v>287879.90000000002</v>
      </c>
      <c r="AW30" s="49">
        <f>AW32+AW33</f>
        <v>0</v>
      </c>
      <c r="AX30" s="51">
        <f t="shared" si="38"/>
        <v>287879.90000000002</v>
      </c>
      <c r="AY30" s="49">
        <f>AY32+AY33</f>
        <v>0</v>
      </c>
      <c r="AZ30" s="51">
        <f t="shared" si="39"/>
        <v>287879.90000000002</v>
      </c>
      <c r="BA30" s="49">
        <f>BA32+BA33</f>
        <v>0</v>
      </c>
      <c r="BB30" s="51">
        <f t="shared" si="40"/>
        <v>287879.90000000002</v>
      </c>
      <c r="BC30" s="49">
        <f>BC32+BC33</f>
        <v>0</v>
      </c>
      <c r="BD30" s="51">
        <f t="shared" si="41"/>
        <v>287879.90000000002</v>
      </c>
      <c r="BE30" s="50">
        <f>BE32+BE33</f>
        <v>0</v>
      </c>
      <c r="BF30" s="51">
        <f t="shared" si="42"/>
        <v>287879.90000000002</v>
      </c>
      <c r="BG30" s="31"/>
      <c r="BI30" s="5"/>
    </row>
    <row r="31" spans="1:62" x14ac:dyDescent="0.3">
      <c r="A31" s="85"/>
      <c r="B31" s="66" t="s">
        <v>119</v>
      </c>
      <c r="C31" s="87"/>
      <c r="D31" s="49"/>
      <c r="E31" s="49"/>
      <c r="F31" s="49"/>
      <c r="G31" s="49"/>
      <c r="H31" s="52"/>
      <c r="I31" s="49"/>
      <c r="J31" s="52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0"/>
      <c r="X31" s="49"/>
      <c r="Y31" s="49"/>
      <c r="Z31" s="49"/>
      <c r="AA31" s="49"/>
      <c r="AB31" s="49"/>
      <c r="AC31" s="52"/>
      <c r="AD31" s="49"/>
      <c r="AE31" s="52"/>
      <c r="AF31" s="49"/>
      <c r="AG31" s="49"/>
      <c r="AH31" s="49"/>
      <c r="AI31" s="49"/>
      <c r="AJ31" s="49"/>
      <c r="AK31" s="49"/>
      <c r="AL31" s="49"/>
      <c r="AM31" s="49"/>
      <c r="AN31" s="50"/>
      <c r="AO31" s="49"/>
      <c r="AP31" s="49"/>
      <c r="AQ31" s="49"/>
      <c r="AR31" s="51"/>
      <c r="AS31" s="49"/>
      <c r="AT31" s="53"/>
      <c r="AU31" s="49"/>
      <c r="AV31" s="53"/>
      <c r="AW31" s="49"/>
      <c r="AX31" s="51"/>
      <c r="AY31" s="49"/>
      <c r="AZ31" s="51"/>
      <c r="BA31" s="49"/>
      <c r="BB31" s="51"/>
      <c r="BC31" s="49"/>
      <c r="BD31" s="51"/>
      <c r="BE31" s="50"/>
      <c r="BF31" s="51"/>
      <c r="BG31" s="31"/>
      <c r="BI31" s="5"/>
    </row>
    <row r="32" spans="1:62" s="32" customFormat="1" hidden="1" x14ac:dyDescent="0.3">
      <c r="A32" s="36"/>
      <c r="B32" s="37" t="s">
        <v>6</v>
      </c>
      <c r="C32" s="34"/>
      <c r="D32" s="52">
        <v>19435.099999999999</v>
      </c>
      <c r="E32" s="49"/>
      <c r="F32" s="52">
        <f t="shared" si="0"/>
        <v>19435.099999999999</v>
      </c>
      <c r="G32" s="49">
        <v>-19435.099999999999</v>
      </c>
      <c r="H32" s="52">
        <f t="shared" ref="H32:H35" si="44">F32+G32</f>
        <v>0</v>
      </c>
      <c r="I32" s="49"/>
      <c r="J32" s="52">
        <f>H32+I32</f>
        <v>0</v>
      </c>
      <c r="K32" s="49"/>
      <c r="L32" s="52">
        <f>J32+K32</f>
        <v>0</v>
      </c>
      <c r="M32" s="49"/>
      <c r="N32" s="52">
        <f>L32+M32</f>
        <v>0</v>
      </c>
      <c r="O32" s="49"/>
      <c r="P32" s="52">
        <f>N32+O32</f>
        <v>0</v>
      </c>
      <c r="Q32" s="49"/>
      <c r="R32" s="52">
        <f>P32+Q32</f>
        <v>0</v>
      </c>
      <c r="S32" s="49"/>
      <c r="T32" s="52">
        <f>R32+S32</f>
        <v>0</v>
      </c>
      <c r="U32" s="49"/>
      <c r="V32" s="52">
        <f>T32+U32</f>
        <v>0</v>
      </c>
      <c r="W32" s="50"/>
      <c r="X32" s="52">
        <f>V32+W32</f>
        <v>0</v>
      </c>
      <c r="Y32" s="52">
        <v>102766.7</v>
      </c>
      <c r="Z32" s="49"/>
      <c r="AA32" s="52">
        <f t="shared" si="3"/>
        <v>102766.7</v>
      </c>
      <c r="AB32" s="49">
        <v>19435.099999999999</v>
      </c>
      <c r="AC32" s="52">
        <f>AA32+AB32</f>
        <v>122201.79999999999</v>
      </c>
      <c r="AD32" s="49"/>
      <c r="AE32" s="52">
        <f t="shared" ref="AE32:AE35" si="45">AC32+AD32</f>
        <v>122201.79999999999</v>
      </c>
      <c r="AF32" s="49"/>
      <c r="AG32" s="52">
        <f t="shared" ref="AG32:AG35" si="46">AE32+AF32</f>
        <v>122201.79999999999</v>
      </c>
      <c r="AH32" s="49"/>
      <c r="AI32" s="52">
        <f t="shared" ref="AI32:AI35" si="47">AG32+AH32</f>
        <v>122201.79999999999</v>
      </c>
      <c r="AJ32" s="49"/>
      <c r="AK32" s="52">
        <f t="shared" ref="AK32:AK35" si="48">AI32+AJ32</f>
        <v>122201.79999999999</v>
      </c>
      <c r="AL32" s="49"/>
      <c r="AM32" s="52">
        <f t="shared" ref="AM32:AM35" si="49">AK32+AL32</f>
        <v>122201.79999999999</v>
      </c>
      <c r="AN32" s="50"/>
      <c r="AO32" s="52">
        <f t="shared" ref="AO32:AO35" si="50">AM32+AN32</f>
        <v>122201.79999999999</v>
      </c>
      <c r="AP32" s="52">
        <v>287879.90000000002</v>
      </c>
      <c r="AQ32" s="49"/>
      <c r="AR32" s="53">
        <f t="shared" si="6"/>
        <v>287879.90000000002</v>
      </c>
      <c r="AS32" s="49"/>
      <c r="AT32" s="53">
        <f>AR32+AS32</f>
        <v>287879.90000000002</v>
      </c>
      <c r="AU32" s="49"/>
      <c r="AV32" s="53">
        <f t="shared" ref="AV32:AV35" si="51">AT32+AU32</f>
        <v>287879.90000000002</v>
      </c>
      <c r="AW32" s="49"/>
      <c r="AX32" s="53">
        <f t="shared" ref="AX32:AX35" si="52">AV32+AW32</f>
        <v>287879.90000000002</v>
      </c>
      <c r="AY32" s="49"/>
      <c r="AZ32" s="53">
        <f t="shared" ref="AZ32:AZ35" si="53">AX32+AY32</f>
        <v>287879.90000000002</v>
      </c>
      <c r="BA32" s="49"/>
      <c r="BB32" s="53">
        <f t="shared" ref="BB32:BB35" si="54">AZ32+BA32</f>
        <v>287879.90000000002</v>
      </c>
      <c r="BC32" s="49"/>
      <c r="BD32" s="53">
        <f t="shared" ref="BD32:BD35" si="55">BB32+BC32</f>
        <v>287879.90000000002</v>
      </c>
      <c r="BE32" s="50"/>
      <c r="BF32" s="53">
        <f t="shared" ref="BF32:BF35" si="56">BD32+BE32</f>
        <v>287879.90000000002</v>
      </c>
      <c r="BG32" s="31" t="s">
        <v>163</v>
      </c>
      <c r="BH32" s="18" t="s">
        <v>28</v>
      </c>
      <c r="BI32" s="5"/>
      <c r="BJ32" s="3"/>
    </row>
    <row r="33" spans="1:62" x14ac:dyDescent="0.3">
      <c r="A33" s="1"/>
      <c r="B33" s="86" t="s">
        <v>11</v>
      </c>
      <c r="C33" s="87"/>
      <c r="D33" s="49">
        <v>0</v>
      </c>
      <c r="E33" s="49"/>
      <c r="F33" s="49">
        <f t="shared" si="0"/>
        <v>0</v>
      </c>
      <c r="G33" s="49"/>
      <c r="H33" s="52">
        <f t="shared" si="44"/>
        <v>0</v>
      </c>
      <c r="I33" s="49"/>
      <c r="J33" s="52">
        <f>H33+I33</f>
        <v>0</v>
      </c>
      <c r="K33" s="49"/>
      <c r="L33" s="49">
        <f>J33+K33</f>
        <v>0</v>
      </c>
      <c r="M33" s="49"/>
      <c r="N33" s="49">
        <f>L33+M33</f>
        <v>0</v>
      </c>
      <c r="O33" s="49"/>
      <c r="P33" s="49">
        <f>N33+O33</f>
        <v>0</v>
      </c>
      <c r="Q33" s="49"/>
      <c r="R33" s="49">
        <f>P33+Q33</f>
        <v>0</v>
      </c>
      <c r="S33" s="49"/>
      <c r="T33" s="49">
        <f>R33+S33</f>
        <v>0</v>
      </c>
      <c r="U33" s="49"/>
      <c r="V33" s="49">
        <f>T33+U33</f>
        <v>0</v>
      </c>
      <c r="W33" s="50"/>
      <c r="X33" s="49">
        <f>V33+W33</f>
        <v>0</v>
      </c>
      <c r="Y33" s="49">
        <v>235521.5</v>
      </c>
      <c r="Z33" s="49"/>
      <c r="AA33" s="49">
        <f t="shared" si="3"/>
        <v>235521.5</v>
      </c>
      <c r="AB33" s="49"/>
      <c r="AC33" s="52">
        <f>AA33+AB33</f>
        <v>235521.5</v>
      </c>
      <c r="AD33" s="49"/>
      <c r="AE33" s="52">
        <f t="shared" si="45"/>
        <v>235521.5</v>
      </c>
      <c r="AF33" s="49"/>
      <c r="AG33" s="49">
        <f t="shared" si="46"/>
        <v>235521.5</v>
      </c>
      <c r="AH33" s="49"/>
      <c r="AI33" s="49">
        <f t="shared" si="47"/>
        <v>235521.5</v>
      </c>
      <c r="AJ33" s="49"/>
      <c r="AK33" s="49">
        <f t="shared" si="48"/>
        <v>235521.5</v>
      </c>
      <c r="AL33" s="49"/>
      <c r="AM33" s="49">
        <f t="shared" si="49"/>
        <v>235521.5</v>
      </c>
      <c r="AN33" s="50"/>
      <c r="AO33" s="49">
        <f t="shared" si="50"/>
        <v>235521.5</v>
      </c>
      <c r="AP33" s="49">
        <v>0</v>
      </c>
      <c r="AQ33" s="49"/>
      <c r="AR33" s="51">
        <f t="shared" si="6"/>
        <v>0</v>
      </c>
      <c r="AS33" s="49"/>
      <c r="AT33" s="53">
        <f>AR33+AS33</f>
        <v>0</v>
      </c>
      <c r="AU33" s="49"/>
      <c r="AV33" s="53">
        <f t="shared" si="51"/>
        <v>0</v>
      </c>
      <c r="AW33" s="49"/>
      <c r="AX33" s="51">
        <f t="shared" si="52"/>
        <v>0</v>
      </c>
      <c r="AY33" s="49"/>
      <c r="AZ33" s="51">
        <f t="shared" si="53"/>
        <v>0</v>
      </c>
      <c r="BA33" s="49"/>
      <c r="BB33" s="51">
        <f t="shared" si="54"/>
        <v>0</v>
      </c>
      <c r="BC33" s="49"/>
      <c r="BD33" s="51">
        <f t="shared" si="55"/>
        <v>0</v>
      </c>
      <c r="BE33" s="50"/>
      <c r="BF33" s="51">
        <f t="shared" si="56"/>
        <v>0</v>
      </c>
      <c r="BG33" s="31" t="s">
        <v>170</v>
      </c>
      <c r="BI33" s="5"/>
    </row>
    <row r="34" spans="1:62" ht="37.5" x14ac:dyDescent="0.3">
      <c r="A34" s="126" t="s">
        <v>136</v>
      </c>
      <c r="B34" s="107" t="s">
        <v>124</v>
      </c>
      <c r="C34" s="89" t="s">
        <v>126</v>
      </c>
      <c r="D34" s="49"/>
      <c r="E34" s="49"/>
      <c r="F34" s="49"/>
      <c r="G34" s="49"/>
      <c r="H34" s="52"/>
      <c r="I34" s="49"/>
      <c r="J34" s="52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0">
        <v>48585.923999999999</v>
      </c>
      <c r="X34" s="49">
        <f>V34+W34</f>
        <v>48585.923999999999</v>
      </c>
      <c r="Y34" s="49"/>
      <c r="Z34" s="49"/>
      <c r="AA34" s="49"/>
      <c r="AB34" s="49"/>
      <c r="AC34" s="52"/>
      <c r="AD34" s="49"/>
      <c r="AE34" s="52"/>
      <c r="AF34" s="49"/>
      <c r="AG34" s="49"/>
      <c r="AH34" s="49"/>
      <c r="AI34" s="49"/>
      <c r="AJ34" s="49"/>
      <c r="AK34" s="49"/>
      <c r="AL34" s="49"/>
      <c r="AM34" s="49"/>
      <c r="AN34" s="50"/>
      <c r="AO34" s="49">
        <f t="shared" si="50"/>
        <v>0</v>
      </c>
      <c r="AP34" s="49"/>
      <c r="AQ34" s="49"/>
      <c r="AR34" s="51"/>
      <c r="AS34" s="49"/>
      <c r="AT34" s="53"/>
      <c r="AU34" s="49"/>
      <c r="AV34" s="53"/>
      <c r="AW34" s="49"/>
      <c r="AX34" s="51"/>
      <c r="AY34" s="49"/>
      <c r="AZ34" s="51"/>
      <c r="BA34" s="49"/>
      <c r="BB34" s="51"/>
      <c r="BC34" s="49"/>
      <c r="BD34" s="51"/>
      <c r="BE34" s="50"/>
      <c r="BF34" s="51">
        <f t="shared" si="56"/>
        <v>0</v>
      </c>
      <c r="BG34" s="31" t="s">
        <v>164</v>
      </c>
      <c r="BI34" s="5"/>
    </row>
    <row r="35" spans="1:62" ht="56.25" x14ac:dyDescent="0.3">
      <c r="A35" s="127"/>
      <c r="B35" s="130"/>
      <c r="C35" s="87" t="s">
        <v>31</v>
      </c>
      <c r="D35" s="49">
        <f>D37+D38+D39</f>
        <v>838324.4</v>
      </c>
      <c r="E35" s="49">
        <f>E37+E38+E39</f>
        <v>62161.696000000004</v>
      </c>
      <c r="F35" s="49">
        <f t="shared" si="0"/>
        <v>900486.09600000002</v>
      </c>
      <c r="G35" s="49">
        <f>G37+G38+G39</f>
        <v>-41463.421999999999</v>
      </c>
      <c r="H35" s="52">
        <f t="shared" si="44"/>
        <v>859022.674</v>
      </c>
      <c r="I35" s="49">
        <f>I37+I38+I39</f>
        <v>0</v>
      </c>
      <c r="J35" s="52">
        <f>H35+I35</f>
        <v>859022.674</v>
      </c>
      <c r="K35" s="49">
        <f>K37+K38+K39</f>
        <v>0</v>
      </c>
      <c r="L35" s="49">
        <f>J35+K35</f>
        <v>859022.674</v>
      </c>
      <c r="M35" s="49">
        <f>M37+M38+M39</f>
        <v>0</v>
      </c>
      <c r="N35" s="49">
        <f>L35+M35</f>
        <v>859022.674</v>
      </c>
      <c r="O35" s="49">
        <f>O37+O38+O39</f>
        <v>0</v>
      </c>
      <c r="P35" s="49">
        <f>N35+O35</f>
        <v>859022.674</v>
      </c>
      <c r="Q35" s="49">
        <f>Q37+Q38+Q39</f>
        <v>0</v>
      </c>
      <c r="R35" s="49">
        <f>P35+Q35</f>
        <v>859022.674</v>
      </c>
      <c r="S35" s="49">
        <f>S37+S38+S39</f>
        <v>0</v>
      </c>
      <c r="T35" s="49">
        <f>R35+S35</f>
        <v>859022.674</v>
      </c>
      <c r="U35" s="49">
        <f>U37+U38+U39</f>
        <v>0</v>
      </c>
      <c r="V35" s="49">
        <f>T35+U35</f>
        <v>859022.674</v>
      </c>
      <c r="W35" s="50">
        <f>W37+W38+W39</f>
        <v>0</v>
      </c>
      <c r="X35" s="49">
        <f>V35+W35</f>
        <v>859022.674</v>
      </c>
      <c r="Y35" s="49">
        <f t="shared" ref="Y35:AP35" si="57">Y37+Y38+Y39</f>
        <v>0</v>
      </c>
      <c r="Z35" s="49">
        <f>Z37+Z38+Z39</f>
        <v>0</v>
      </c>
      <c r="AA35" s="49">
        <f t="shared" si="3"/>
        <v>0</v>
      </c>
      <c r="AB35" s="49">
        <f>AB37+AB38+AB39</f>
        <v>0</v>
      </c>
      <c r="AC35" s="52">
        <f>AA35+AB35</f>
        <v>0</v>
      </c>
      <c r="AD35" s="49">
        <f>AD37+AD38+AD39</f>
        <v>0</v>
      </c>
      <c r="AE35" s="52">
        <f t="shared" si="45"/>
        <v>0</v>
      </c>
      <c r="AF35" s="49">
        <f>AF37+AF38+AF39</f>
        <v>0</v>
      </c>
      <c r="AG35" s="49">
        <f t="shared" si="46"/>
        <v>0</v>
      </c>
      <c r="AH35" s="49">
        <f>AH37+AH38+AH39</f>
        <v>0</v>
      </c>
      <c r="AI35" s="49">
        <f t="shared" si="47"/>
        <v>0</v>
      </c>
      <c r="AJ35" s="49">
        <f>AJ37+AJ38+AJ39</f>
        <v>0</v>
      </c>
      <c r="AK35" s="49">
        <f t="shared" si="48"/>
        <v>0</v>
      </c>
      <c r="AL35" s="49">
        <f>AL37+AL38+AL39</f>
        <v>0</v>
      </c>
      <c r="AM35" s="49">
        <f t="shared" si="49"/>
        <v>0</v>
      </c>
      <c r="AN35" s="50">
        <f>AN37+AN38+AN39</f>
        <v>0</v>
      </c>
      <c r="AO35" s="49">
        <f t="shared" si="50"/>
        <v>0</v>
      </c>
      <c r="AP35" s="49">
        <f t="shared" si="57"/>
        <v>0</v>
      </c>
      <c r="AQ35" s="49">
        <f>AQ37+AQ38+AQ39</f>
        <v>0</v>
      </c>
      <c r="AR35" s="51">
        <f t="shared" si="6"/>
        <v>0</v>
      </c>
      <c r="AS35" s="49">
        <f>AS37+AS38+AS39</f>
        <v>0</v>
      </c>
      <c r="AT35" s="53">
        <f>AR35+AS35</f>
        <v>0</v>
      </c>
      <c r="AU35" s="49">
        <f>AU37+AU38+AU39</f>
        <v>0</v>
      </c>
      <c r="AV35" s="53">
        <f t="shared" si="51"/>
        <v>0</v>
      </c>
      <c r="AW35" s="49">
        <f>AW37+AW38+AW39</f>
        <v>0</v>
      </c>
      <c r="AX35" s="51">
        <f t="shared" si="52"/>
        <v>0</v>
      </c>
      <c r="AY35" s="49">
        <f>AY37+AY38+AY39</f>
        <v>0</v>
      </c>
      <c r="AZ35" s="51">
        <f t="shared" si="53"/>
        <v>0</v>
      </c>
      <c r="BA35" s="49">
        <f>BA37+BA38+BA39</f>
        <v>0</v>
      </c>
      <c r="BB35" s="51">
        <f t="shared" si="54"/>
        <v>0</v>
      </c>
      <c r="BC35" s="49">
        <f>BC37+BC38+BC39</f>
        <v>0</v>
      </c>
      <c r="BD35" s="51">
        <f t="shared" si="55"/>
        <v>0</v>
      </c>
      <c r="BE35" s="50">
        <f>BE37+BE38+BE39</f>
        <v>0</v>
      </c>
      <c r="BF35" s="51">
        <f t="shared" si="56"/>
        <v>0</v>
      </c>
      <c r="BG35" s="31"/>
      <c r="BI35" s="5"/>
    </row>
    <row r="36" spans="1:62" x14ac:dyDescent="0.3">
      <c r="A36" s="1"/>
      <c r="B36" s="66" t="s">
        <v>119</v>
      </c>
      <c r="C36" s="87"/>
      <c r="D36" s="49"/>
      <c r="E36" s="49"/>
      <c r="F36" s="49"/>
      <c r="G36" s="49"/>
      <c r="H36" s="52"/>
      <c r="I36" s="49"/>
      <c r="J36" s="52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/>
      <c r="X36" s="49"/>
      <c r="Y36" s="49"/>
      <c r="Z36" s="49"/>
      <c r="AA36" s="49"/>
      <c r="AB36" s="49"/>
      <c r="AC36" s="52"/>
      <c r="AD36" s="49"/>
      <c r="AE36" s="52"/>
      <c r="AF36" s="49"/>
      <c r="AG36" s="49"/>
      <c r="AH36" s="49"/>
      <c r="AI36" s="49"/>
      <c r="AJ36" s="49"/>
      <c r="AK36" s="49"/>
      <c r="AL36" s="49"/>
      <c r="AM36" s="49"/>
      <c r="AN36" s="50"/>
      <c r="AO36" s="49"/>
      <c r="AP36" s="49"/>
      <c r="AQ36" s="49"/>
      <c r="AR36" s="51"/>
      <c r="AS36" s="49"/>
      <c r="AT36" s="53"/>
      <c r="AU36" s="49"/>
      <c r="AV36" s="53"/>
      <c r="AW36" s="49"/>
      <c r="AX36" s="51"/>
      <c r="AY36" s="49"/>
      <c r="AZ36" s="51"/>
      <c r="BA36" s="49"/>
      <c r="BB36" s="51"/>
      <c r="BC36" s="49"/>
      <c r="BD36" s="51"/>
      <c r="BE36" s="50"/>
      <c r="BF36" s="51"/>
      <c r="BG36" s="31"/>
      <c r="BI36" s="5"/>
    </row>
    <row r="37" spans="1:62" s="32" customFormat="1" hidden="1" x14ac:dyDescent="0.3">
      <c r="A37" s="33"/>
      <c r="B37" s="37" t="s">
        <v>6</v>
      </c>
      <c r="C37" s="34"/>
      <c r="D37" s="52">
        <v>317956.5</v>
      </c>
      <c r="E37" s="49">
        <v>62161.696000000004</v>
      </c>
      <c r="F37" s="52">
        <f t="shared" si="0"/>
        <v>380118.196</v>
      </c>
      <c r="G37" s="49">
        <v>-41463.421999999999</v>
      </c>
      <c r="H37" s="52">
        <f t="shared" ref="H37:H41" si="58">F37+G37</f>
        <v>338654.77399999998</v>
      </c>
      <c r="I37" s="49"/>
      <c r="J37" s="52">
        <f>H37+I37</f>
        <v>338654.77399999998</v>
      </c>
      <c r="K37" s="49"/>
      <c r="L37" s="52">
        <f>J37+K37</f>
        <v>338654.77399999998</v>
      </c>
      <c r="M37" s="49"/>
      <c r="N37" s="52">
        <f>L37+M37</f>
        <v>338654.77399999998</v>
      </c>
      <c r="O37" s="49"/>
      <c r="P37" s="52">
        <f>N37+O37</f>
        <v>338654.77399999998</v>
      </c>
      <c r="Q37" s="49"/>
      <c r="R37" s="52">
        <f>P37+Q37</f>
        <v>338654.77399999998</v>
      </c>
      <c r="S37" s="49"/>
      <c r="T37" s="52">
        <f>R37+S37</f>
        <v>338654.77399999998</v>
      </c>
      <c r="U37" s="49"/>
      <c r="V37" s="52">
        <f>T37+U37</f>
        <v>338654.77399999998</v>
      </c>
      <c r="W37" s="50"/>
      <c r="X37" s="52">
        <f>V37+W37</f>
        <v>338654.77399999998</v>
      </c>
      <c r="Y37" s="52">
        <v>0</v>
      </c>
      <c r="Z37" s="49"/>
      <c r="AA37" s="52">
        <f t="shared" si="3"/>
        <v>0</v>
      </c>
      <c r="AB37" s="49"/>
      <c r="AC37" s="52">
        <f>AA37+AB37</f>
        <v>0</v>
      </c>
      <c r="AD37" s="49"/>
      <c r="AE37" s="52">
        <f t="shared" ref="AE37:AE41" si="59">AC37+AD37</f>
        <v>0</v>
      </c>
      <c r="AF37" s="49"/>
      <c r="AG37" s="52">
        <f t="shared" ref="AG37:AG41" si="60">AE37+AF37</f>
        <v>0</v>
      </c>
      <c r="AH37" s="49"/>
      <c r="AI37" s="52">
        <f t="shared" ref="AI37:AI41" si="61">AG37+AH37</f>
        <v>0</v>
      </c>
      <c r="AJ37" s="49"/>
      <c r="AK37" s="52">
        <f t="shared" ref="AK37:AK41" si="62">AI37+AJ37</f>
        <v>0</v>
      </c>
      <c r="AL37" s="49"/>
      <c r="AM37" s="52">
        <f t="shared" ref="AM37:AM41" si="63">AK37+AL37</f>
        <v>0</v>
      </c>
      <c r="AN37" s="50"/>
      <c r="AO37" s="52">
        <f t="shared" ref="AO37:AO41" si="64">AM37+AN37</f>
        <v>0</v>
      </c>
      <c r="AP37" s="52">
        <v>0</v>
      </c>
      <c r="AQ37" s="49"/>
      <c r="AR37" s="53">
        <f t="shared" si="6"/>
        <v>0</v>
      </c>
      <c r="AS37" s="49"/>
      <c r="AT37" s="53">
        <f>AR37+AS37</f>
        <v>0</v>
      </c>
      <c r="AU37" s="49"/>
      <c r="AV37" s="53">
        <f t="shared" ref="AV37:AV41" si="65">AT37+AU37</f>
        <v>0</v>
      </c>
      <c r="AW37" s="49"/>
      <c r="AX37" s="53">
        <f t="shared" ref="AX37:AX41" si="66">AV37+AW37</f>
        <v>0</v>
      </c>
      <c r="AY37" s="49"/>
      <c r="AZ37" s="53">
        <f t="shared" ref="AZ37:AZ41" si="67">AX37+AY37</f>
        <v>0</v>
      </c>
      <c r="BA37" s="49"/>
      <c r="BB37" s="53">
        <f t="shared" ref="BB37:BB41" si="68">AZ37+BA37</f>
        <v>0</v>
      </c>
      <c r="BC37" s="49"/>
      <c r="BD37" s="53">
        <f t="shared" ref="BD37:BD41" si="69">BB37+BC37</f>
        <v>0</v>
      </c>
      <c r="BE37" s="50"/>
      <c r="BF37" s="53">
        <f t="shared" ref="BF37:BF41" si="70">BD37+BE37</f>
        <v>0</v>
      </c>
      <c r="BG37" s="31" t="s">
        <v>164</v>
      </c>
      <c r="BH37" s="18" t="s">
        <v>28</v>
      </c>
      <c r="BI37" s="5"/>
      <c r="BJ37" s="3"/>
    </row>
    <row r="38" spans="1:62" x14ac:dyDescent="0.3">
      <c r="A38" s="1"/>
      <c r="B38" s="86" t="s">
        <v>11</v>
      </c>
      <c r="C38" s="87"/>
      <c r="D38" s="49">
        <v>40412.400000000001</v>
      </c>
      <c r="E38" s="49"/>
      <c r="F38" s="49">
        <f t="shared" si="0"/>
        <v>40412.400000000001</v>
      </c>
      <c r="G38" s="49"/>
      <c r="H38" s="52">
        <f t="shared" si="58"/>
        <v>40412.400000000001</v>
      </c>
      <c r="I38" s="49"/>
      <c r="J38" s="52">
        <f>H38+I38</f>
        <v>40412.400000000001</v>
      </c>
      <c r="K38" s="49"/>
      <c r="L38" s="49">
        <f>J38+K38</f>
        <v>40412.400000000001</v>
      </c>
      <c r="M38" s="49"/>
      <c r="N38" s="49">
        <f>L38+M38</f>
        <v>40412.400000000001</v>
      </c>
      <c r="O38" s="49"/>
      <c r="P38" s="49">
        <f>N38+O38</f>
        <v>40412.400000000001</v>
      </c>
      <c r="Q38" s="49"/>
      <c r="R38" s="49">
        <f>P38+Q38</f>
        <v>40412.400000000001</v>
      </c>
      <c r="S38" s="49"/>
      <c r="T38" s="49">
        <f>R38+S38</f>
        <v>40412.400000000001</v>
      </c>
      <c r="U38" s="49"/>
      <c r="V38" s="49">
        <f>T38+U38</f>
        <v>40412.400000000001</v>
      </c>
      <c r="W38" s="50"/>
      <c r="X38" s="49">
        <f>V38+W38</f>
        <v>40412.400000000001</v>
      </c>
      <c r="Y38" s="49">
        <v>0</v>
      </c>
      <c r="Z38" s="49"/>
      <c r="AA38" s="49">
        <f t="shared" si="3"/>
        <v>0</v>
      </c>
      <c r="AB38" s="49"/>
      <c r="AC38" s="52">
        <f>AA38+AB38</f>
        <v>0</v>
      </c>
      <c r="AD38" s="49"/>
      <c r="AE38" s="52">
        <f t="shared" si="59"/>
        <v>0</v>
      </c>
      <c r="AF38" s="49"/>
      <c r="AG38" s="49">
        <f t="shared" si="60"/>
        <v>0</v>
      </c>
      <c r="AH38" s="49"/>
      <c r="AI38" s="49">
        <f t="shared" si="61"/>
        <v>0</v>
      </c>
      <c r="AJ38" s="49"/>
      <c r="AK38" s="49">
        <f t="shared" si="62"/>
        <v>0</v>
      </c>
      <c r="AL38" s="49"/>
      <c r="AM38" s="49">
        <f t="shared" si="63"/>
        <v>0</v>
      </c>
      <c r="AN38" s="50"/>
      <c r="AO38" s="49">
        <f t="shared" si="64"/>
        <v>0</v>
      </c>
      <c r="AP38" s="49">
        <v>0</v>
      </c>
      <c r="AQ38" s="49"/>
      <c r="AR38" s="51">
        <f t="shared" si="6"/>
        <v>0</v>
      </c>
      <c r="AS38" s="49"/>
      <c r="AT38" s="53">
        <f>AR38+AS38</f>
        <v>0</v>
      </c>
      <c r="AU38" s="49"/>
      <c r="AV38" s="53">
        <f t="shared" si="65"/>
        <v>0</v>
      </c>
      <c r="AW38" s="49"/>
      <c r="AX38" s="51">
        <f t="shared" si="66"/>
        <v>0</v>
      </c>
      <c r="AY38" s="49"/>
      <c r="AZ38" s="51">
        <f t="shared" si="67"/>
        <v>0</v>
      </c>
      <c r="BA38" s="49"/>
      <c r="BB38" s="51">
        <f t="shared" si="68"/>
        <v>0</v>
      </c>
      <c r="BC38" s="49"/>
      <c r="BD38" s="51">
        <f t="shared" si="69"/>
        <v>0</v>
      </c>
      <c r="BE38" s="50"/>
      <c r="BF38" s="51">
        <f t="shared" si="70"/>
        <v>0</v>
      </c>
      <c r="BG38" s="31" t="s">
        <v>214</v>
      </c>
      <c r="BI38" s="5"/>
    </row>
    <row r="39" spans="1:62" x14ac:dyDescent="0.3">
      <c r="A39" s="1"/>
      <c r="B39" s="86" t="s">
        <v>21</v>
      </c>
      <c r="C39" s="89"/>
      <c r="D39" s="49">
        <v>479955.5</v>
      </c>
      <c r="E39" s="49"/>
      <c r="F39" s="49">
        <f t="shared" si="0"/>
        <v>479955.5</v>
      </c>
      <c r="G39" s="49"/>
      <c r="H39" s="52">
        <f t="shared" si="58"/>
        <v>479955.5</v>
      </c>
      <c r="I39" s="49"/>
      <c r="J39" s="52">
        <f>H39+I39</f>
        <v>479955.5</v>
      </c>
      <c r="K39" s="49"/>
      <c r="L39" s="49">
        <f>J39+K39</f>
        <v>479955.5</v>
      </c>
      <c r="M39" s="49"/>
      <c r="N39" s="49">
        <f>L39+M39</f>
        <v>479955.5</v>
      </c>
      <c r="O39" s="49"/>
      <c r="P39" s="49">
        <f>N39+O39</f>
        <v>479955.5</v>
      </c>
      <c r="Q39" s="49"/>
      <c r="R39" s="49">
        <f>P39+Q39</f>
        <v>479955.5</v>
      </c>
      <c r="S39" s="49"/>
      <c r="T39" s="49">
        <f>R39+S39</f>
        <v>479955.5</v>
      </c>
      <c r="U39" s="49"/>
      <c r="V39" s="49">
        <f>T39+U39</f>
        <v>479955.5</v>
      </c>
      <c r="W39" s="50"/>
      <c r="X39" s="49">
        <f>V39+W39</f>
        <v>479955.5</v>
      </c>
      <c r="Y39" s="49">
        <v>0</v>
      </c>
      <c r="Z39" s="49"/>
      <c r="AA39" s="49">
        <f t="shared" si="3"/>
        <v>0</v>
      </c>
      <c r="AB39" s="49"/>
      <c r="AC39" s="52">
        <f>AA39+AB39</f>
        <v>0</v>
      </c>
      <c r="AD39" s="49"/>
      <c r="AE39" s="52">
        <f t="shared" si="59"/>
        <v>0</v>
      </c>
      <c r="AF39" s="49"/>
      <c r="AG39" s="49">
        <f t="shared" si="60"/>
        <v>0</v>
      </c>
      <c r="AH39" s="49"/>
      <c r="AI39" s="49">
        <f t="shared" si="61"/>
        <v>0</v>
      </c>
      <c r="AJ39" s="49"/>
      <c r="AK39" s="49">
        <f t="shared" si="62"/>
        <v>0</v>
      </c>
      <c r="AL39" s="49"/>
      <c r="AM39" s="49">
        <f t="shared" si="63"/>
        <v>0</v>
      </c>
      <c r="AN39" s="50"/>
      <c r="AO39" s="49">
        <f t="shared" si="64"/>
        <v>0</v>
      </c>
      <c r="AP39" s="49">
        <v>0</v>
      </c>
      <c r="AQ39" s="49"/>
      <c r="AR39" s="51">
        <f t="shared" si="6"/>
        <v>0</v>
      </c>
      <c r="AS39" s="49"/>
      <c r="AT39" s="53">
        <f>AR39+AS39</f>
        <v>0</v>
      </c>
      <c r="AU39" s="49"/>
      <c r="AV39" s="53">
        <f t="shared" si="65"/>
        <v>0</v>
      </c>
      <c r="AW39" s="49"/>
      <c r="AX39" s="51">
        <f t="shared" si="66"/>
        <v>0</v>
      </c>
      <c r="AY39" s="49"/>
      <c r="AZ39" s="51">
        <f t="shared" si="67"/>
        <v>0</v>
      </c>
      <c r="BA39" s="49"/>
      <c r="BB39" s="51">
        <f t="shared" si="68"/>
        <v>0</v>
      </c>
      <c r="BC39" s="49"/>
      <c r="BD39" s="51">
        <f t="shared" si="69"/>
        <v>0</v>
      </c>
      <c r="BE39" s="50"/>
      <c r="BF39" s="51">
        <f t="shared" si="70"/>
        <v>0</v>
      </c>
      <c r="BG39" s="31" t="s">
        <v>171</v>
      </c>
      <c r="BI39" s="5"/>
    </row>
    <row r="40" spans="1:62" ht="37.5" x14ac:dyDescent="0.3">
      <c r="A40" s="126" t="s">
        <v>130</v>
      </c>
      <c r="B40" s="107" t="s">
        <v>210</v>
      </c>
      <c r="C40" s="89" t="s">
        <v>126</v>
      </c>
      <c r="D40" s="49"/>
      <c r="E40" s="49"/>
      <c r="F40" s="49"/>
      <c r="G40" s="49"/>
      <c r="H40" s="52"/>
      <c r="I40" s="49"/>
      <c r="J40" s="52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50">
        <v>64214.751000000004</v>
      </c>
      <c r="X40" s="49">
        <f>V40+W40</f>
        <v>64214.751000000004</v>
      </c>
      <c r="Y40" s="49"/>
      <c r="Z40" s="49"/>
      <c r="AA40" s="49"/>
      <c r="AB40" s="49"/>
      <c r="AC40" s="52"/>
      <c r="AD40" s="49"/>
      <c r="AE40" s="52"/>
      <c r="AF40" s="49"/>
      <c r="AG40" s="49"/>
      <c r="AH40" s="49"/>
      <c r="AI40" s="49"/>
      <c r="AJ40" s="49"/>
      <c r="AK40" s="49"/>
      <c r="AL40" s="49"/>
      <c r="AM40" s="49"/>
      <c r="AN40" s="50"/>
      <c r="AO40" s="49">
        <f t="shared" si="64"/>
        <v>0</v>
      </c>
      <c r="AP40" s="49"/>
      <c r="AQ40" s="49"/>
      <c r="AR40" s="51"/>
      <c r="AS40" s="49"/>
      <c r="AT40" s="53"/>
      <c r="AU40" s="49"/>
      <c r="AV40" s="53"/>
      <c r="AW40" s="49"/>
      <c r="AX40" s="51"/>
      <c r="AY40" s="49"/>
      <c r="AZ40" s="51"/>
      <c r="BA40" s="49"/>
      <c r="BB40" s="51"/>
      <c r="BC40" s="49"/>
      <c r="BD40" s="51"/>
      <c r="BE40" s="50"/>
      <c r="BF40" s="51">
        <f t="shared" si="70"/>
        <v>0</v>
      </c>
      <c r="BG40" s="31" t="s">
        <v>165</v>
      </c>
      <c r="BI40" s="5"/>
    </row>
    <row r="41" spans="1:62" ht="56.25" x14ac:dyDescent="0.3">
      <c r="A41" s="131"/>
      <c r="B41" s="130"/>
      <c r="C41" s="87" t="s">
        <v>31</v>
      </c>
      <c r="D41" s="49">
        <f>D43+D44+D45</f>
        <v>1244283.7</v>
      </c>
      <c r="E41" s="49">
        <f>E43+E44+E45</f>
        <v>-124374.58500000001</v>
      </c>
      <c r="F41" s="49">
        <f t="shared" si="0"/>
        <v>1119909.115</v>
      </c>
      <c r="G41" s="49">
        <f>G43+G44+G45</f>
        <v>1113.6679999999999</v>
      </c>
      <c r="H41" s="52">
        <f t="shared" si="58"/>
        <v>1121022.7830000001</v>
      </c>
      <c r="I41" s="49">
        <f>I43+I44+I45</f>
        <v>0</v>
      </c>
      <c r="J41" s="52">
        <f>H41+I41</f>
        <v>1121022.7830000001</v>
      </c>
      <c r="K41" s="49">
        <f>K43+K44+K45</f>
        <v>0</v>
      </c>
      <c r="L41" s="49">
        <f>J41+K41</f>
        <v>1121022.7830000001</v>
      </c>
      <c r="M41" s="49">
        <f>M43+M44+M45</f>
        <v>0</v>
      </c>
      <c r="N41" s="49">
        <f>L41+M41</f>
        <v>1121022.7830000001</v>
      </c>
      <c r="O41" s="49">
        <f>O43+O44+O45</f>
        <v>0</v>
      </c>
      <c r="P41" s="49">
        <f>N41+O41</f>
        <v>1121022.7830000001</v>
      </c>
      <c r="Q41" s="49">
        <f>Q43+Q44+Q45</f>
        <v>0</v>
      </c>
      <c r="R41" s="49">
        <f>P41+Q41</f>
        <v>1121022.7830000001</v>
      </c>
      <c r="S41" s="49">
        <f>S43+S44+S45</f>
        <v>0</v>
      </c>
      <c r="T41" s="49">
        <f>R41+S41</f>
        <v>1121022.7830000001</v>
      </c>
      <c r="U41" s="49">
        <f>U43+U44+U45</f>
        <v>0</v>
      </c>
      <c r="V41" s="49">
        <f>T41+U41</f>
        <v>1121022.7830000001</v>
      </c>
      <c r="W41" s="50">
        <f>W43+W44+W45+W46</f>
        <v>-10462.991999999998</v>
      </c>
      <c r="X41" s="49">
        <f>V41+W41</f>
        <v>1110559.791</v>
      </c>
      <c r="Y41" s="49">
        <f t="shared" ref="Y41:AP41" si="71">Y43+Y44+Y45</f>
        <v>0</v>
      </c>
      <c r="Z41" s="49">
        <f>Z43+Z44+Z45</f>
        <v>0</v>
      </c>
      <c r="AA41" s="49">
        <f t="shared" si="3"/>
        <v>0</v>
      </c>
      <c r="AB41" s="49">
        <f>AB43+AB44+AB45</f>
        <v>0</v>
      </c>
      <c r="AC41" s="52">
        <f>AA41+AB41</f>
        <v>0</v>
      </c>
      <c r="AD41" s="49">
        <f>AD43+AD44+AD45</f>
        <v>0</v>
      </c>
      <c r="AE41" s="52">
        <f t="shared" si="59"/>
        <v>0</v>
      </c>
      <c r="AF41" s="49">
        <f>AF43+AF44+AF45</f>
        <v>0</v>
      </c>
      <c r="AG41" s="49">
        <f t="shared" si="60"/>
        <v>0</v>
      </c>
      <c r="AH41" s="49">
        <f>AH43+AH44+AH45</f>
        <v>0</v>
      </c>
      <c r="AI41" s="49">
        <f t="shared" si="61"/>
        <v>0</v>
      </c>
      <c r="AJ41" s="49">
        <f>AJ43+AJ44+AJ45</f>
        <v>0</v>
      </c>
      <c r="AK41" s="49">
        <f t="shared" si="62"/>
        <v>0</v>
      </c>
      <c r="AL41" s="49">
        <f>AL43+AL44+AL45</f>
        <v>0</v>
      </c>
      <c r="AM41" s="49">
        <f t="shared" si="63"/>
        <v>0</v>
      </c>
      <c r="AN41" s="50">
        <f>AN43+AN44+AN45+AN46</f>
        <v>0</v>
      </c>
      <c r="AO41" s="49">
        <f t="shared" si="64"/>
        <v>0</v>
      </c>
      <c r="AP41" s="49">
        <f t="shared" si="71"/>
        <v>0</v>
      </c>
      <c r="AQ41" s="49">
        <f>AQ43+AQ44+AQ45</f>
        <v>0</v>
      </c>
      <c r="AR41" s="51">
        <f t="shared" si="6"/>
        <v>0</v>
      </c>
      <c r="AS41" s="49">
        <f>AS43+AS44+AS45</f>
        <v>0</v>
      </c>
      <c r="AT41" s="53">
        <f>AR41+AS41</f>
        <v>0</v>
      </c>
      <c r="AU41" s="49">
        <f>AU43+AU44+AU45</f>
        <v>0</v>
      </c>
      <c r="AV41" s="53">
        <f t="shared" si="65"/>
        <v>0</v>
      </c>
      <c r="AW41" s="49">
        <f>AW43+AW44+AW45</f>
        <v>0</v>
      </c>
      <c r="AX41" s="51">
        <f t="shared" si="66"/>
        <v>0</v>
      </c>
      <c r="AY41" s="49">
        <f>AY43+AY44+AY45</f>
        <v>0</v>
      </c>
      <c r="AZ41" s="51">
        <f t="shared" si="67"/>
        <v>0</v>
      </c>
      <c r="BA41" s="49">
        <f>BA43+BA44+BA45</f>
        <v>0</v>
      </c>
      <c r="BB41" s="51">
        <f t="shared" si="68"/>
        <v>0</v>
      </c>
      <c r="BC41" s="49">
        <f>BC43+BC44+BC45</f>
        <v>0</v>
      </c>
      <c r="BD41" s="51">
        <f t="shared" si="69"/>
        <v>0</v>
      </c>
      <c r="BE41" s="50">
        <f>BE43+BE44+BE45+BE46</f>
        <v>0</v>
      </c>
      <c r="BF41" s="51">
        <f t="shared" si="70"/>
        <v>0</v>
      </c>
      <c r="BG41" s="31"/>
      <c r="BI41" s="5"/>
    </row>
    <row r="42" spans="1:62" x14ac:dyDescent="0.3">
      <c r="A42" s="132"/>
      <c r="B42" s="86" t="s">
        <v>119</v>
      </c>
      <c r="C42" s="87"/>
      <c r="D42" s="49"/>
      <c r="E42" s="49"/>
      <c r="F42" s="49"/>
      <c r="G42" s="49"/>
      <c r="H42" s="52"/>
      <c r="I42" s="49"/>
      <c r="J42" s="52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50"/>
      <c r="X42" s="49"/>
      <c r="Y42" s="49"/>
      <c r="Z42" s="49"/>
      <c r="AA42" s="49"/>
      <c r="AB42" s="49"/>
      <c r="AC42" s="52"/>
      <c r="AD42" s="49"/>
      <c r="AE42" s="52"/>
      <c r="AF42" s="49"/>
      <c r="AG42" s="49"/>
      <c r="AH42" s="49"/>
      <c r="AI42" s="49"/>
      <c r="AJ42" s="49"/>
      <c r="AK42" s="49"/>
      <c r="AL42" s="49"/>
      <c r="AM42" s="49"/>
      <c r="AN42" s="50"/>
      <c r="AO42" s="49"/>
      <c r="AP42" s="49"/>
      <c r="AQ42" s="49"/>
      <c r="AR42" s="51"/>
      <c r="AS42" s="49"/>
      <c r="AT42" s="53"/>
      <c r="AU42" s="49"/>
      <c r="AV42" s="53"/>
      <c r="AW42" s="49"/>
      <c r="AX42" s="51"/>
      <c r="AY42" s="49"/>
      <c r="AZ42" s="51"/>
      <c r="BA42" s="49"/>
      <c r="BB42" s="51"/>
      <c r="BC42" s="49"/>
      <c r="BD42" s="51"/>
      <c r="BE42" s="50"/>
      <c r="BF42" s="51"/>
      <c r="BG42" s="31"/>
      <c r="BI42" s="5"/>
    </row>
    <row r="43" spans="1:62" s="32" customFormat="1" hidden="1" x14ac:dyDescent="0.3">
      <c r="A43" s="84"/>
      <c r="B43" s="37" t="s">
        <v>6</v>
      </c>
      <c r="C43" s="34"/>
      <c r="D43" s="52">
        <v>707207.5</v>
      </c>
      <c r="E43" s="49">
        <v>-124374.58500000001</v>
      </c>
      <c r="F43" s="52">
        <f t="shared" si="0"/>
        <v>582832.91500000004</v>
      </c>
      <c r="G43" s="49">
        <v>1113.6679999999999</v>
      </c>
      <c r="H43" s="52">
        <f t="shared" ref="H43:H51" si="72">F43+G43</f>
        <v>583946.58299999998</v>
      </c>
      <c r="I43" s="49"/>
      <c r="J43" s="52">
        <f>H43+I43</f>
        <v>583946.58299999998</v>
      </c>
      <c r="K43" s="49"/>
      <c r="L43" s="52">
        <f>J43+K43</f>
        <v>583946.58299999998</v>
      </c>
      <c r="M43" s="49"/>
      <c r="N43" s="52">
        <f>L43+M43</f>
        <v>583946.58299999998</v>
      </c>
      <c r="O43" s="49"/>
      <c r="P43" s="52">
        <f>N43+O43</f>
        <v>583946.58299999998</v>
      </c>
      <c r="Q43" s="49"/>
      <c r="R43" s="52">
        <f>P43+Q43</f>
        <v>583946.58299999998</v>
      </c>
      <c r="S43" s="49"/>
      <c r="T43" s="52">
        <f>R43+S43</f>
        <v>583946.58299999998</v>
      </c>
      <c r="U43" s="49"/>
      <c r="V43" s="52">
        <f>T43+U43</f>
        <v>583946.58299999998</v>
      </c>
      <c r="W43" s="50">
        <f>-55846-10462.992</f>
        <v>-66308.991999999998</v>
      </c>
      <c r="X43" s="52">
        <f>V43+W43</f>
        <v>517637.59100000001</v>
      </c>
      <c r="Y43" s="52">
        <v>0</v>
      </c>
      <c r="Z43" s="49"/>
      <c r="AA43" s="52">
        <f t="shared" si="3"/>
        <v>0</v>
      </c>
      <c r="AB43" s="49"/>
      <c r="AC43" s="52">
        <f>AA43+AB43</f>
        <v>0</v>
      </c>
      <c r="AD43" s="49"/>
      <c r="AE43" s="52">
        <f t="shared" ref="AE43:AE51" si="73">AC43+AD43</f>
        <v>0</v>
      </c>
      <c r="AF43" s="49"/>
      <c r="AG43" s="52">
        <f t="shared" ref="AG43:AG51" si="74">AE43+AF43</f>
        <v>0</v>
      </c>
      <c r="AH43" s="49"/>
      <c r="AI43" s="52">
        <f t="shared" ref="AI43:AI51" si="75">AG43+AH43</f>
        <v>0</v>
      </c>
      <c r="AJ43" s="49"/>
      <c r="AK43" s="52">
        <f t="shared" ref="AK43:AK51" si="76">AI43+AJ43</f>
        <v>0</v>
      </c>
      <c r="AL43" s="49"/>
      <c r="AM43" s="52">
        <f t="shared" ref="AM43:AM51" si="77">AK43+AL43</f>
        <v>0</v>
      </c>
      <c r="AN43" s="50"/>
      <c r="AO43" s="52">
        <f t="shared" ref="AO43:AO51" si="78">AM43+AN43</f>
        <v>0</v>
      </c>
      <c r="AP43" s="52">
        <v>0</v>
      </c>
      <c r="AQ43" s="49"/>
      <c r="AR43" s="53">
        <f t="shared" si="6"/>
        <v>0</v>
      </c>
      <c r="AS43" s="49"/>
      <c r="AT43" s="53">
        <f>AR43+AS43</f>
        <v>0</v>
      </c>
      <c r="AU43" s="49"/>
      <c r="AV43" s="53">
        <f t="shared" ref="AV43:AV51" si="79">AT43+AU43</f>
        <v>0</v>
      </c>
      <c r="AW43" s="49"/>
      <c r="AX43" s="53">
        <f t="shared" ref="AX43:AX51" si="80">AV43+AW43</f>
        <v>0</v>
      </c>
      <c r="AY43" s="49"/>
      <c r="AZ43" s="53">
        <f t="shared" ref="AZ43:AZ51" si="81">AX43+AY43</f>
        <v>0</v>
      </c>
      <c r="BA43" s="49"/>
      <c r="BB43" s="53">
        <f t="shared" ref="BB43:BB51" si="82">AZ43+BA43</f>
        <v>0</v>
      </c>
      <c r="BC43" s="49"/>
      <c r="BD43" s="53">
        <f t="shared" ref="BD43:BD51" si="83">BB43+BC43</f>
        <v>0</v>
      </c>
      <c r="BE43" s="50"/>
      <c r="BF43" s="53">
        <f t="shared" ref="BF43:BF51" si="84">BD43+BE43</f>
        <v>0</v>
      </c>
      <c r="BG43" s="31" t="s">
        <v>165</v>
      </c>
      <c r="BH43" s="18" t="s">
        <v>28</v>
      </c>
      <c r="BI43" s="5"/>
      <c r="BJ43" s="3"/>
    </row>
    <row r="44" spans="1:62" x14ac:dyDescent="0.3">
      <c r="A44" s="132"/>
      <c r="B44" s="86" t="s">
        <v>11</v>
      </c>
      <c r="C44" s="87"/>
      <c r="D44" s="49">
        <v>57120.7</v>
      </c>
      <c r="E44" s="49"/>
      <c r="F44" s="49">
        <f t="shared" si="0"/>
        <v>57120.7</v>
      </c>
      <c r="G44" s="49"/>
      <c r="H44" s="52">
        <f t="shared" si="72"/>
        <v>57120.7</v>
      </c>
      <c r="I44" s="49"/>
      <c r="J44" s="52">
        <f>H44+I44</f>
        <v>57120.7</v>
      </c>
      <c r="K44" s="49"/>
      <c r="L44" s="49">
        <f>J44+K44</f>
        <v>57120.7</v>
      </c>
      <c r="M44" s="49"/>
      <c r="N44" s="49">
        <f>L44+M44</f>
        <v>57120.7</v>
      </c>
      <c r="O44" s="49"/>
      <c r="P44" s="49">
        <f>N44+O44</f>
        <v>57120.7</v>
      </c>
      <c r="Q44" s="49"/>
      <c r="R44" s="49">
        <f>P44+Q44</f>
        <v>57120.7</v>
      </c>
      <c r="S44" s="49"/>
      <c r="T44" s="49">
        <f>R44+S44</f>
        <v>57120.7</v>
      </c>
      <c r="U44" s="49"/>
      <c r="V44" s="49">
        <f>T44+U44</f>
        <v>57120.7</v>
      </c>
      <c r="W44" s="50"/>
      <c r="X44" s="49">
        <f>V44+W44</f>
        <v>57120.7</v>
      </c>
      <c r="Y44" s="49">
        <v>0</v>
      </c>
      <c r="Z44" s="49"/>
      <c r="AA44" s="49">
        <f t="shared" si="3"/>
        <v>0</v>
      </c>
      <c r="AB44" s="49"/>
      <c r="AC44" s="52">
        <f>AA44+AB44</f>
        <v>0</v>
      </c>
      <c r="AD44" s="49"/>
      <c r="AE44" s="52">
        <f t="shared" si="73"/>
        <v>0</v>
      </c>
      <c r="AF44" s="49"/>
      <c r="AG44" s="49">
        <f t="shared" si="74"/>
        <v>0</v>
      </c>
      <c r="AH44" s="49"/>
      <c r="AI44" s="49">
        <f t="shared" si="75"/>
        <v>0</v>
      </c>
      <c r="AJ44" s="49"/>
      <c r="AK44" s="49">
        <f t="shared" si="76"/>
        <v>0</v>
      </c>
      <c r="AL44" s="49"/>
      <c r="AM44" s="49">
        <f t="shared" si="77"/>
        <v>0</v>
      </c>
      <c r="AN44" s="50"/>
      <c r="AO44" s="49">
        <f t="shared" si="78"/>
        <v>0</v>
      </c>
      <c r="AP44" s="49">
        <v>0</v>
      </c>
      <c r="AQ44" s="49"/>
      <c r="AR44" s="51">
        <f t="shared" si="6"/>
        <v>0</v>
      </c>
      <c r="AS44" s="49"/>
      <c r="AT44" s="53">
        <f>AR44+AS44</f>
        <v>0</v>
      </c>
      <c r="AU44" s="49"/>
      <c r="AV44" s="53">
        <f t="shared" si="79"/>
        <v>0</v>
      </c>
      <c r="AW44" s="49"/>
      <c r="AX44" s="51">
        <f t="shared" si="80"/>
        <v>0</v>
      </c>
      <c r="AY44" s="49"/>
      <c r="AZ44" s="51">
        <f t="shared" si="81"/>
        <v>0</v>
      </c>
      <c r="BA44" s="49"/>
      <c r="BB44" s="51">
        <f t="shared" si="82"/>
        <v>0</v>
      </c>
      <c r="BC44" s="49"/>
      <c r="BD44" s="51">
        <f t="shared" si="83"/>
        <v>0</v>
      </c>
      <c r="BE44" s="50"/>
      <c r="BF44" s="51">
        <f t="shared" si="84"/>
        <v>0</v>
      </c>
      <c r="BG44" s="31" t="s">
        <v>214</v>
      </c>
      <c r="BI44" s="5"/>
    </row>
    <row r="45" spans="1:62" x14ac:dyDescent="0.3">
      <c r="A45" s="132"/>
      <c r="B45" s="86" t="s">
        <v>21</v>
      </c>
      <c r="C45" s="87"/>
      <c r="D45" s="49">
        <v>479955.5</v>
      </c>
      <c r="E45" s="49"/>
      <c r="F45" s="49">
        <f t="shared" si="0"/>
        <v>479955.5</v>
      </c>
      <c r="G45" s="49"/>
      <c r="H45" s="52">
        <f t="shared" si="72"/>
        <v>479955.5</v>
      </c>
      <c r="I45" s="49"/>
      <c r="J45" s="52">
        <f>H45+I45</f>
        <v>479955.5</v>
      </c>
      <c r="K45" s="49"/>
      <c r="L45" s="49">
        <f>J45+K45</f>
        <v>479955.5</v>
      </c>
      <c r="M45" s="49"/>
      <c r="N45" s="49">
        <f>L45+M45</f>
        <v>479955.5</v>
      </c>
      <c r="O45" s="49"/>
      <c r="P45" s="49">
        <f>N45+O45</f>
        <v>479955.5</v>
      </c>
      <c r="Q45" s="49"/>
      <c r="R45" s="49">
        <f>P45+Q45</f>
        <v>479955.5</v>
      </c>
      <c r="S45" s="49"/>
      <c r="T45" s="49">
        <f>R45+S45</f>
        <v>479955.5</v>
      </c>
      <c r="U45" s="49"/>
      <c r="V45" s="49">
        <f>T45+U45</f>
        <v>479955.5</v>
      </c>
      <c r="W45" s="50"/>
      <c r="X45" s="49">
        <f>V45+W45</f>
        <v>479955.5</v>
      </c>
      <c r="Y45" s="49">
        <v>0</v>
      </c>
      <c r="Z45" s="49"/>
      <c r="AA45" s="49">
        <f t="shared" si="3"/>
        <v>0</v>
      </c>
      <c r="AB45" s="49"/>
      <c r="AC45" s="52">
        <f>AA45+AB45</f>
        <v>0</v>
      </c>
      <c r="AD45" s="49"/>
      <c r="AE45" s="52">
        <f t="shared" si="73"/>
        <v>0</v>
      </c>
      <c r="AF45" s="49"/>
      <c r="AG45" s="49">
        <f t="shared" si="74"/>
        <v>0</v>
      </c>
      <c r="AH45" s="49"/>
      <c r="AI45" s="49">
        <f t="shared" si="75"/>
        <v>0</v>
      </c>
      <c r="AJ45" s="49"/>
      <c r="AK45" s="49">
        <f t="shared" si="76"/>
        <v>0</v>
      </c>
      <c r="AL45" s="49"/>
      <c r="AM45" s="49">
        <f t="shared" si="77"/>
        <v>0</v>
      </c>
      <c r="AN45" s="50"/>
      <c r="AO45" s="49">
        <f t="shared" si="78"/>
        <v>0</v>
      </c>
      <c r="AP45" s="49">
        <v>0</v>
      </c>
      <c r="AQ45" s="49"/>
      <c r="AR45" s="51">
        <f t="shared" si="6"/>
        <v>0</v>
      </c>
      <c r="AS45" s="49"/>
      <c r="AT45" s="53">
        <f>AR45+AS45</f>
        <v>0</v>
      </c>
      <c r="AU45" s="49"/>
      <c r="AV45" s="53">
        <f t="shared" si="79"/>
        <v>0</v>
      </c>
      <c r="AW45" s="49"/>
      <c r="AX45" s="51">
        <f t="shared" si="80"/>
        <v>0</v>
      </c>
      <c r="AY45" s="49"/>
      <c r="AZ45" s="51">
        <f t="shared" si="81"/>
        <v>0</v>
      </c>
      <c r="BA45" s="49"/>
      <c r="BB45" s="51">
        <f t="shared" si="82"/>
        <v>0</v>
      </c>
      <c r="BC45" s="49"/>
      <c r="BD45" s="51">
        <f t="shared" si="83"/>
        <v>0</v>
      </c>
      <c r="BE45" s="50"/>
      <c r="BF45" s="51">
        <f t="shared" si="84"/>
        <v>0</v>
      </c>
      <c r="BG45" s="31" t="s">
        <v>171</v>
      </c>
      <c r="BI45" s="5"/>
    </row>
    <row r="46" spans="1:62" x14ac:dyDescent="0.3">
      <c r="A46" s="132"/>
      <c r="B46" s="86" t="s">
        <v>271</v>
      </c>
      <c r="C46" s="87"/>
      <c r="D46" s="49"/>
      <c r="E46" s="49"/>
      <c r="F46" s="49"/>
      <c r="G46" s="49"/>
      <c r="H46" s="52"/>
      <c r="I46" s="49"/>
      <c r="J46" s="52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50">
        <v>55846</v>
      </c>
      <c r="X46" s="49">
        <f>V46+W46</f>
        <v>55846</v>
      </c>
      <c r="Y46" s="49"/>
      <c r="Z46" s="49"/>
      <c r="AA46" s="49"/>
      <c r="AB46" s="49"/>
      <c r="AC46" s="52"/>
      <c r="AD46" s="49"/>
      <c r="AE46" s="52"/>
      <c r="AF46" s="49"/>
      <c r="AG46" s="49"/>
      <c r="AH46" s="49"/>
      <c r="AI46" s="49"/>
      <c r="AJ46" s="49"/>
      <c r="AK46" s="49"/>
      <c r="AL46" s="49"/>
      <c r="AM46" s="49"/>
      <c r="AN46" s="50"/>
      <c r="AO46" s="49">
        <f t="shared" si="78"/>
        <v>0</v>
      </c>
      <c r="AP46" s="49"/>
      <c r="AQ46" s="49"/>
      <c r="AR46" s="51"/>
      <c r="AS46" s="49"/>
      <c r="AT46" s="53"/>
      <c r="AU46" s="49"/>
      <c r="AV46" s="53"/>
      <c r="AW46" s="49"/>
      <c r="AX46" s="51"/>
      <c r="AY46" s="49"/>
      <c r="AZ46" s="51"/>
      <c r="BA46" s="49"/>
      <c r="BB46" s="51"/>
      <c r="BC46" s="49"/>
      <c r="BD46" s="51"/>
      <c r="BE46" s="50"/>
      <c r="BF46" s="51">
        <f t="shared" si="84"/>
        <v>0</v>
      </c>
      <c r="BG46" s="31" t="s">
        <v>165</v>
      </c>
      <c r="BI46" s="5"/>
    </row>
    <row r="47" spans="1:62" ht="37.5" hidden="1" x14ac:dyDescent="0.3">
      <c r="A47" s="84"/>
      <c r="B47" s="81" t="s">
        <v>210</v>
      </c>
      <c r="C47" s="82" t="s">
        <v>126</v>
      </c>
      <c r="D47" s="49"/>
      <c r="E47" s="49"/>
      <c r="F47" s="49"/>
      <c r="G47" s="49"/>
      <c r="H47" s="52"/>
      <c r="I47" s="49"/>
      <c r="J47" s="52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50">
        <f>W49+W50</f>
        <v>0</v>
      </c>
      <c r="X47" s="49">
        <f t="shared" ref="X47:X50" si="85">V47+W47</f>
        <v>0</v>
      </c>
      <c r="Y47" s="49"/>
      <c r="Z47" s="49"/>
      <c r="AA47" s="49"/>
      <c r="AB47" s="49"/>
      <c r="AC47" s="52"/>
      <c r="AD47" s="49"/>
      <c r="AE47" s="52"/>
      <c r="AF47" s="49"/>
      <c r="AG47" s="49"/>
      <c r="AH47" s="49"/>
      <c r="AI47" s="49"/>
      <c r="AJ47" s="49"/>
      <c r="AK47" s="49"/>
      <c r="AL47" s="49"/>
      <c r="AM47" s="49"/>
      <c r="AN47" s="50">
        <f>AN49+AN50</f>
        <v>0</v>
      </c>
      <c r="AO47" s="49">
        <f t="shared" si="78"/>
        <v>0</v>
      </c>
      <c r="AP47" s="49"/>
      <c r="AQ47" s="49"/>
      <c r="AR47" s="51"/>
      <c r="AS47" s="49"/>
      <c r="AT47" s="53"/>
      <c r="AU47" s="49"/>
      <c r="AV47" s="53"/>
      <c r="AW47" s="49"/>
      <c r="AX47" s="51"/>
      <c r="AY47" s="49"/>
      <c r="AZ47" s="51"/>
      <c r="BA47" s="49"/>
      <c r="BB47" s="51"/>
      <c r="BC47" s="49"/>
      <c r="BD47" s="51"/>
      <c r="BE47" s="50">
        <f>BE49+BE50</f>
        <v>0</v>
      </c>
      <c r="BF47" s="51">
        <f t="shared" si="84"/>
        <v>0</v>
      </c>
      <c r="BG47" s="31"/>
      <c r="BH47" s="18" t="s">
        <v>28</v>
      </c>
      <c r="BI47" s="5"/>
    </row>
    <row r="48" spans="1:62" hidden="1" x14ac:dyDescent="0.3">
      <c r="A48" s="84"/>
      <c r="B48" s="80" t="s">
        <v>119</v>
      </c>
      <c r="C48" s="81"/>
      <c r="D48" s="49"/>
      <c r="E48" s="49"/>
      <c r="F48" s="49"/>
      <c r="G48" s="49"/>
      <c r="H48" s="52"/>
      <c r="I48" s="49"/>
      <c r="J48" s="52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50"/>
      <c r="X48" s="49"/>
      <c r="Y48" s="49"/>
      <c r="Z48" s="49"/>
      <c r="AA48" s="49"/>
      <c r="AB48" s="49"/>
      <c r="AC48" s="52"/>
      <c r="AD48" s="49"/>
      <c r="AE48" s="52"/>
      <c r="AF48" s="49"/>
      <c r="AG48" s="49"/>
      <c r="AH48" s="49"/>
      <c r="AI48" s="49"/>
      <c r="AJ48" s="49"/>
      <c r="AK48" s="49"/>
      <c r="AL48" s="49"/>
      <c r="AM48" s="49"/>
      <c r="AN48" s="50"/>
      <c r="AO48" s="49"/>
      <c r="AP48" s="49"/>
      <c r="AQ48" s="49"/>
      <c r="AR48" s="51"/>
      <c r="AS48" s="49"/>
      <c r="AT48" s="53"/>
      <c r="AU48" s="49"/>
      <c r="AV48" s="53"/>
      <c r="AW48" s="49"/>
      <c r="AX48" s="51"/>
      <c r="AY48" s="49"/>
      <c r="AZ48" s="51"/>
      <c r="BA48" s="49"/>
      <c r="BB48" s="51"/>
      <c r="BC48" s="49"/>
      <c r="BD48" s="51"/>
      <c r="BE48" s="50"/>
      <c r="BF48" s="51"/>
      <c r="BG48" s="31"/>
      <c r="BH48" s="18" t="s">
        <v>28</v>
      </c>
      <c r="BI48" s="5"/>
    </row>
    <row r="49" spans="1:62" hidden="1" x14ac:dyDescent="0.3">
      <c r="A49" s="84"/>
      <c r="B49" s="37" t="s">
        <v>6</v>
      </c>
      <c r="C49" s="81"/>
      <c r="D49" s="49"/>
      <c r="E49" s="49"/>
      <c r="F49" s="49"/>
      <c r="G49" s="49"/>
      <c r="H49" s="52"/>
      <c r="I49" s="49"/>
      <c r="J49" s="52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50"/>
      <c r="X49" s="49">
        <f t="shared" si="85"/>
        <v>0</v>
      </c>
      <c r="Y49" s="49"/>
      <c r="Z49" s="49"/>
      <c r="AA49" s="49"/>
      <c r="AB49" s="49"/>
      <c r="AC49" s="52"/>
      <c r="AD49" s="49"/>
      <c r="AE49" s="52"/>
      <c r="AF49" s="49"/>
      <c r="AG49" s="49"/>
      <c r="AH49" s="49"/>
      <c r="AI49" s="49"/>
      <c r="AJ49" s="49"/>
      <c r="AK49" s="49"/>
      <c r="AL49" s="49"/>
      <c r="AM49" s="49"/>
      <c r="AN49" s="50"/>
      <c r="AO49" s="49">
        <f t="shared" si="78"/>
        <v>0</v>
      </c>
      <c r="AP49" s="49"/>
      <c r="AQ49" s="49"/>
      <c r="AR49" s="51"/>
      <c r="AS49" s="49"/>
      <c r="AT49" s="53"/>
      <c r="AU49" s="49"/>
      <c r="AV49" s="53"/>
      <c r="AW49" s="49"/>
      <c r="AX49" s="51"/>
      <c r="AY49" s="49"/>
      <c r="AZ49" s="51"/>
      <c r="BA49" s="49"/>
      <c r="BB49" s="51"/>
      <c r="BC49" s="49"/>
      <c r="BD49" s="51"/>
      <c r="BE49" s="50"/>
      <c r="BF49" s="51">
        <f t="shared" si="84"/>
        <v>0</v>
      </c>
      <c r="BG49" s="31" t="s">
        <v>165</v>
      </c>
      <c r="BH49" s="18" t="s">
        <v>28</v>
      </c>
      <c r="BI49" s="5"/>
    </row>
    <row r="50" spans="1:62" hidden="1" x14ac:dyDescent="0.3">
      <c r="A50" s="83"/>
      <c r="B50" s="80" t="s">
        <v>271</v>
      </c>
      <c r="C50" s="81"/>
      <c r="D50" s="49"/>
      <c r="E50" s="49"/>
      <c r="F50" s="49"/>
      <c r="G50" s="49"/>
      <c r="H50" s="52"/>
      <c r="I50" s="49"/>
      <c r="J50" s="52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50"/>
      <c r="X50" s="49">
        <f t="shared" si="85"/>
        <v>0</v>
      </c>
      <c r="Y50" s="49"/>
      <c r="Z50" s="49"/>
      <c r="AA50" s="49"/>
      <c r="AB50" s="49"/>
      <c r="AC50" s="52"/>
      <c r="AD50" s="49"/>
      <c r="AE50" s="52"/>
      <c r="AF50" s="49"/>
      <c r="AG50" s="49"/>
      <c r="AH50" s="49"/>
      <c r="AI50" s="49"/>
      <c r="AJ50" s="49"/>
      <c r="AK50" s="49"/>
      <c r="AL50" s="49"/>
      <c r="AM50" s="49"/>
      <c r="AN50" s="50"/>
      <c r="AO50" s="49">
        <f t="shared" si="78"/>
        <v>0</v>
      </c>
      <c r="AP50" s="49"/>
      <c r="AQ50" s="49"/>
      <c r="AR50" s="51"/>
      <c r="AS50" s="49"/>
      <c r="AT50" s="53"/>
      <c r="AU50" s="49"/>
      <c r="AV50" s="53"/>
      <c r="AW50" s="49"/>
      <c r="AX50" s="51"/>
      <c r="AY50" s="49"/>
      <c r="AZ50" s="51"/>
      <c r="BA50" s="49"/>
      <c r="BB50" s="51"/>
      <c r="BC50" s="49"/>
      <c r="BD50" s="51"/>
      <c r="BE50" s="50"/>
      <c r="BF50" s="51">
        <f t="shared" si="84"/>
        <v>0</v>
      </c>
      <c r="BG50" s="31" t="s">
        <v>165</v>
      </c>
      <c r="BH50" s="18" t="s">
        <v>28</v>
      </c>
      <c r="BI50" s="5"/>
    </row>
    <row r="51" spans="1:62" ht="56.25" hidden="1" x14ac:dyDescent="0.3">
      <c r="A51" s="1" t="s">
        <v>137</v>
      </c>
      <c r="B51" s="58" t="s">
        <v>244</v>
      </c>
      <c r="C51" s="58" t="s">
        <v>31</v>
      </c>
      <c r="D51" s="49">
        <f>D53+D54</f>
        <v>18748.3</v>
      </c>
      <c r="E51" s="49">
        <f>E53+E54</f>
        <v>0</v>
      </c>
      <c r="F51" s="49">
        <f t="shared" si="0"/>
        <v>18748.3</v>
      </c>
      <c r="G51" s="49">
        <f>G53+G54</f>
        <v>-18748.3</v>
      </c>
      <c r="H51" s="52">
        <f t="shared" si="72"/>
        <v>0</v>
      </c>
      <c r="I51" s="49">
        <f>I53+I54</f>
        <v>0</v>
      </c>
      <c r="J51" s="52">
        <f>H51+I51</f>
        <v>0</v>
      </c>
      <c r="K51" s="49">
        <f>K53+K54</f>
        <v>0</v>
      </c>
      <c r="L51" s="49">
        <f>J51+K51</f>
        <v>0</v>
      </c>
      <c r="M51" s="49">
        <f>M53+M54</f>
        <v>0</v>
      </c>
      <c r="N51" s="49">
        <f>L51+M51</f>
        <v>0</v>
      </c>
      <c r="O51" s="49">
        <f>O53+O54</f>
        <v>0</v>
      </c>
      <c r="P51" s="49">
        <f>N51+O51</f>
        <v>0</v>
      </c>
      <c r="Q51" s="49">
        <f>Q53+Q54</f>
        <v>0</v>
      </c>
      <c r="R51" s="49">
        <f>P51+Q51</f>
        <v>0</v>
      </c>
      <c r="S51" s="49">
        <f>S53+S54</f>
        <v>0</v>
      </c>
      <c r="T51" s="49">
        <f>R51+S51</f>
        <v>0</v>
      </c>
      <c r="U51" s="49">
        <f>U53+U54</f>
        <v>0</v>
      </c>
      <c r="V51" s="49">
        <f>T51+U51</f>
        <v>0</v>
      </c>
      <c r="W51" s="50">
        <f>W53+W54</f>
        <v>0</v>
      </c>
      <c r="X51" s="49">
        <f>V51+W51</f>
        <v>0</v>
      </c>
      <c r="Y51" s="49">
        <f t="shared" ref="Y51:AP51" si="86">Y53+Y54</f>
        <v>107362.3</v>
      </c>
      <c r="Z51" s="49">
        <f>Z53+Z54</f>
        <v>0</v>
      </c>
      <c r="AA51" s="49">
        <f t="shared" si="3"/>
        <v>107362.3</v>
      </c>
      <c r="AB51" s="49">
        <f>AB53+AB54</f>
        <v>125520.90000000001</v>
      </c>
      <c r="AC51" s="52">
        <f>AA51+AB51</f>
        <v>232883.20000000001</v>
      </c>
      <c r="AD51" s="49">
        <f>AD53+AD54</f>
        <v>0</v>
      </c>
      <c r="AE51" s="52">
        <f t="shared" si="73"/>
        <v>232883.20000000001</v>
      </c>
      <c r="AF51" s="49">
        <f>AF53+AF54</f>
        <v>0</v>
      </c>
      <c r="AG51" s="49">
        <f t="shared" si="74"/>
        <v>232883.20000000001</v>
      </c>
      <c r="AH51" s="49">
        <f>AH53+AH54</f>
        <v>-232883.20000000001</v>
      </c>
      <c r="AI51" s="49">
        <f t="shared" si="75"/>
        <v>0</v>
      </c>
      <c r="AJ51" s="49">
        <f>AJ53+AJ54</f>
        <v>0</v>
      </c>
      <c r="AK51" s="49">
        <f t="shared" si="76"/>
        <v>0</v>
      </c>
      <c r="AL51" s="49">
        <f>AL53+AL54</f>
        <v>0</v>
      </c>
      <c r="AM51" s="49">
        <f t="shared" si="77"/>
        <v>0</v>
      </c>
      <c r="AN51" s="50">
        <f>AN53+AN54</f>
        <v>0</v>
      </c>
      <c r="AO51" s="49">
        <f t="shared" si="78"/>
        <v>0</v>
      </c>
      <c r="AP51" s="49">
        <f t="shared" si="86"/>
        <v>576234.69999999995</v>
      </c>
      <c r="AQ51" s="49">
        <f>AQ53+AQ54</f>
        <v>0</v>
      </c>
      <c r="AR51" s="51">
        <f t="shared" si="6"/>
        <v>576234.69999999995</v>
      </c>
      <c r="AS51" s="49">
        <f>AS53+AS54</f>
        <v>0</v>
      </c>
      <c r="AT51" s="53">
        <f>AR51+AS51</f>
        <v>576234.69999999995</v>
      </c>
      <c r="AU51" s="49">
        <f>AU53+AU54</f>
        <v>0</v>
      </c>
      <c r="AV51" s="53">
        <f t="shared" si="79"/>
        <v>576234.69999999995</v>
      </c>
      <c r="AW51" s="49">
        <f>AW53+AW54</f>
        <v>0</v>
      </c>
      <c r="AX51" s="51">
        <f t="shared" si="80"/>
        <v>576234.69999999995</v>
      </c>
      <c r="AY51" s="49">
        <f>AY53+AY54</f>
        <v>-576234.69999999995</v>
      </c>
      <c r="AZ51" s="51">
        <f t="shared" si="81"/>
        <v>0</v>
      </c>
      <c r="BA51" s="49">
        <f>BA53+BA54</f>
        <v>0</v>
      </c>
      <c r="BB51" s="51">
        <f t="shared" si="82"/>
        <v>0</v>
      </c>
      <c r="BC51" s="49">
        <f>BC53+BC54</f>
        <v>0</v>
      </c>
      <c r="BD51" s="51">
        <f t="shared" si="83"/>
        <v>0</v>
      </c>
      <c r="BE51" s="50">
        <f>BE53+BE54</f>
        <v>0</v>
      </c>
      <c r="BF51" s="51">
        <f t="shared" si="84"/>
        <v>0</v>
      </c>
      <c r="BG51" s="31"/>
      <c r="BH51" s="18" t="s">
        <v>28</v>
      </c>
      <c r="BI51" s="5"/>
      <c r="BJ51" s="32"/>
    </row>
    <row r="52" spans="1:62" hidden="1" x14ac:dyDescent="0.3">
      <c r="A52" s="1"/>
      <c r="B52" s="67" t="s">
        <v>119</v>
      </c>
      <c r="C52" s="58"/>
      <c r="D52" s="49"/>
      <c r="E52" s="49"/>
      <c r="F52" s="49"/>
      <c r="G52" s="49"/>
      <c r="H52" s="52"/>
      <c r="I52" s="49"/>
      <c r="J52" s="52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50"/>
      <c r="X52" s="49"/>
      <c r="Y52" s="49"/>
      <c r="Z52" s="49"/>
      <c r="AA52" s="49"/>
      <c r="AB52" s="49"/>
      <c r="AC52" s="52"/>
      <c r="AD52" s="49"/>
      <c r="AE52" s="52"/>
      <c r="AF52" s="49"/>
      <c r="AG52" s="49"/>
      <c r="AH52" s="49"/>
      <c r="AI52" s="49"/>
      <c r="AJ52" s="49"/>
      <c r="AK52" s="49"/>
      <c r="AL52" s="49"/>
      <c r="AM52" s="49"/>
      <c r="AN52" s="50"/>
      <c r="AO52" s="49"/>
      <c r="AP52" s="49"/>
      <c r="AQ52" s="49"/>
      <c r="AR52" s="51"/>
      <c r="AS52" s="49"/>
      <c r="AT52" s="53"/>
      <c r="AU52" s="49"/>
      <c r="AV52" s="53"/>
      <c r="AW52" s="49"/>
      <c r="AX52" s="51"/>
      <c r="AY52" s="49"/>
      <c r="AZ52" s="51"/>
      <c r="BA52" s="49"/>
      <c r="BB52" s="51"/>
      <c r="BC52" s="49"/>
      <c r="BD52" s="51"/>
      <c r="BE52" s="50"/>
      <c r="BF52" s="51"/>
      <c r="BG52" s="31"/>
      <c r="BH52" s="18" t="s">
        <v>28</v>
      </c>
      <c r="BI52" s="5"/>
      <c r="BJ52" s="32"/>
    </row>
    <row r="53" spans="1:62" s="32" customFormat="1" hidden="1" x14ac:dyDescent="0.3">
      <c r="A53" s="33"/>
      <c r="B53" s="37" t="s">
        <v>6</v>
      </c>
      <c r="C53" s="34"/>
      <c r="D53" s="52">
        <v>18748.3</v>
      </c>
      <c r="E53" s="49"/>
      <c r="F53" s="52">
        <f t="shared" si="0"/>
        <v>18748.3</v>
      </c>
      <c r="G53" s="49">
        <v>-18748.3</v>
      </c>
      <c r="H53" s="52">
        <f t="shared" ref="H53:H71" si="87">F53+G53</f>
        <v>0</v>
      </c>
      <c r="I53" s="49"/>
      <c r="J53" s="52">
        <f t="shared" ref="J53:J71" si="88">H53+I53</f>
        <v>0</v>
      </c>
      <c r="K53" s="49"/>
      <c r="L53" s="52">
        <f t="shared" ref="L53:L71" si="89">J53+K53</f>
        <v>0</v>
      </c>
      <c r="M53" s="49"/>
      <c r="N53" s="52">
        <f t="shared" ref="N53:N71" si="90">L53+M53</f>
        <v>0</v>
      </c>
      <c r="O53" s="49"/>
      <c r="P53" s="52">
        <f t="shared" ref="P53:P55" si="91">N53+O53</f>
        <v>0</v>
      </c>
      <c r="Q53" s="49"/>
      <c r="R53" s="52">
        <f t="shared" ref="R53:R55" si="92">P53+Q53</f>
        <v>0</v>
      </c>
      <c r="S53" s="49"/>
      <c r="T53" s="52">
        <f t="shared" ref="T53:T55" si="93">R53+S53</f>
        <v>0</v>
      </c>
      <c r="U53" s="49"/>
      <c r="V53" s="52">
        <f t="shared" ref="V53:V55" si="94">T53+U53</f>
        <v>0</v>
      </c>
      <c r="W53" s="50"/>
      <c r="X53" s="52">
        <f t="shared" ref="X53:X55" si="95">V53+W53</f>
        <v>0</v>
      </c>
      <c r="Y53" s="52">
        <v>107362.3</v>
      </c>
      <c r="Z53" s="49"/>
      <c r="AA53" s="52">
        <f t="shared" si="3"/>
        <v>107362.3</v>
      </c>
      <c r="AB53" s="49">
        <v>18748.3</v>
      </c>
      <c r="AC53" s="52">
        <f t="shared" ref="AC53:AC71" si="96">AA53+AB53</f>
        <v>126110.6</v>
      </c>
      <c r="AD53" s="49"/>
      <c r="AE53" s="52">
        <f t="shared" ref="AE53:AE71" si="97">AC53+AD53</f>
        <v>126110.6</v>
      </c>
      <c r="AF53" s="49"/>
      <c r="AG53" s="52">
        <f t="shared" ref="AG53:AG71" si="98">AE53+AF53</f>
        <v>126110.6</v>
      </c>
      <c r="AH53" s="49">
        <v>-126110.6</v>
      </c>
      <c r="AI53" s="52">
        <f t="shared" ref="AI53:AI71" si="99">AG53+AH53</f>
        <v>0</v>
      </c>
      <c r="AJ53" s="49"/>
      <c r="AK53" s="52">
        <f t="shared" ref="AK53:AK55" si="100">AI53+AJ53</f>
        <v>0</v>
      </c>
      <c r="AL53" s="49"/>
      <c r="AM53" s="52">
        <f t="shared" ref="AM53:AM55" si="101">AK53+AL53</f>
        <v>0</v>
      </c>
      <c r="AN53" s="50"/>
      <c r="AO53" s="52">
        <f t="shared" ref="AO53:AO55" si="102">AM53+AN53</f>
        <v>0</v>
      </c>
      <c r="AP53" s="52">
        <v>341329.5</v>
      </c>
      <c r="AQ53" s="49"/>
      <c r="AR53" s="53">
        <f t="shared" si="6"/>
        <v>341329.5</v>
      </c>
      <c r="AS53" s="49"/>
      <c r="AT53" s="53">
        <f t="shared" ref="AT53:AT71" si="103">AR53+AS53</f>
        <v>341329.5</v>
      </c>
      <c r="AU53" s="49"/>
      <c r="AV53" s="53">
        <f t="shared" ref="AV53:AV71" si="104">AT53+AU53</f>
        <v>341329.5</v>
      </c>
      <c r="AW53" s="49"/>
      <c r="AX53" s="53">
        <f t="shared" ref="AX53:AX71" si="105">AV53+AW53</f>
        <v>341329.5</v>
      </c>
      <c r="AY53" s="49">
        <v>-341329.5</v>
      </c>
      <c r="AZ53" s="53">
        <f t="shared" ref="AZ53:AZ71" si="106">AX53+AY53</f>
        <v>0</v>
      </c>
      <c r="BA53" s="49"/>
      <c r="BB53" s="53">
        <f t="shared" ref="BB53:BB55" si="107">AZ53+BA53</f>
        <v>0</v>
      </c>
      <c r="BC53" s="49"/>
      <c r="BD53" s="53">
        <f t="shared" ref="BD53:BD55" si="108">BB53+BC53</f>
        <v>0</v>
      </c>
      <c r="BE53" s="50"/>
      <c r="BF53" s="53">
        <f t="shared" ref="BF53:BF55" si="109">BD53+BE53</f>
        <v>0</v>
      </c>
      <c r="BG53" s="31" t="s">
        <v>166</v>
      </c>
      <c r="BH53" s="18" t="s">
        <v>28</v>
      </c>
      <c r="BI53" s="5"/>
      <c r="BJ53" s="3"/>
    </row>
    <row r="54" spans="1:62" hidden="1" x14ac:dyDescent="0.3">
      <c r="A54" s="1"/>
      <c r="B54" s="67" t="s">
        <v>11</v>
      </c>
      <c r="C54" s="58"/>
      <c r="D54" s="49">
        <v>0</v>
      </c>
      <c r="E54" s="49"/>
      <c r="F54" s="49">
        <f t="shared" si="0"/>
        <v>0</v>
      </c>
      <c r="G54" s="49"/>
      <c r="H54" s="52">
        <f t="shared" si="87"/>
        <v>0</v>
      </c>
      <c r="I54" s="49"/>
      <c r="J54" s="52">
        <f t="shared" si="88"/>
        <v>0</v>
      </c>
      <c r="K54" s="49"/>
      <c r="L54" s="49">
        <f t="shared" si="89"/>
        <v>0</v>
      </c>
      <c r="M54" s="49"/>
      <c r="N54" s="49">
        <f t="shared" si="90"/>
        <v>0</v>
      </c>
      <c r="O54" s="49"/>
      <c r="P54" s="49">
        <f t="shared" si="91"/>
        <v>0</v>
      </c>
      <c r="Q54" s="49"/>
      <c r="R54" s="49">
        <f t="shared" si="92"/>
        <v>0</v>
      </c>
      <c r="S54" s="49"/>
      <c r="T54" s="49">
        <f t="shared" si="93"/>
        <v>0</v>
      </c>
      <c r="U54" s="49"/>
      <c r="V54" s="49">
        <f t="shared" si="94"/>
        <v>0</v>
      </c>
      <c r="W54" s="50"/>
      <c r="X54" s="49">
        <f t="shared" si="95"/>
        <v>0</v>
      </c>
      <c r="Y54" s="49">
        <v>0</v>
      </c>
      <c r="Z54" s="49"/>
      <c r="AA54" s="49">
        <f t="shared" si="3"/>
        <v>0</v>
      </c>
      <c r="AB54" s="49">
        <v>106772.6</v>
      </c>
      <c r="AC54" s="52">
        <f t="shared" si="96"/>
        <v>106772.6</v>
      </c>
      <c r="AD54" s="49"/>
      <c r="AE54" s="52">
        <f t="shared" si="97"/>
        <v>106772.6</v>
      </c>
      <c r="AF54" s="49"/>
      <c r="AG54" s="49">
        <f t="shared" si="98"/>
        <v>106772.6</v>
      </c>
      <c r="AH54" s="49">
        <v>-106772.6</v>
      </c>
      <c r="AI54" s="49">
        <f t="shared" si="99"/>
        <v>0</v>
      </c>
      <c r="AJ54" s="49"/>
      <c r="AK54" s="49">
        <f t="shared" si="100"/>
        <v>0</v>
      </c>
      <c r="AL54" s="49"/>
      <c r="AM54" s="49">
        <f t="shared" si="101"/>
        <v>0</v>
      </c>
      <c r="AN54" s="50"/>
      <c r="AO54" s="49">
        <f t="shared" si="102"/>
        <v>0</v>
      </c>
      <c r="AP54" s="49">
        <v>234905.2</v>
      </c>
      <c r="AQ54" s="49"/>
      <c r="AR54" s="51">
        <f t="shared" si="6"/>
        <v>234905.2</v>
      </c>
      <c r="AS54" s="49"/>
      <c r="AT54" s="53">
        <f t="shared" si="103"/>
        <v>234905.2</v>
      </c>
      <c r="AU54" s="49"/>
      <c r="AV54" s="53">
        <f t="shared" si="104"/>
        <v>234905.2</v>
      </c>
      <c r="AW54" s="49"/>
      <c r="AX54" s="51">
        <f t="shared" si="105"/>
        <v>234905.2</v>
      </c>
      <c r="AY54" s="49">
        <v>-234905.2</v>
      </c>
      <c r="AZ54" s="51">
        <f t="shared" si="106"/>
        <v>0</v>
      </c>
      <c r="BA54" s="49"/>
      <c r="BB54" s="51">
        <f t="shared" si="107"/>
        <v>0</v>
      </c>
      <c r="BC54" s="49"/>
      <c r="BD54" s="51">
        <f t="shared" si="108"/>
        <v>0</v>
      </c>
      <c r="BE54" s="50"/>
      <c r="BF54" s="51">
        <f t="shared" si="109"/>
        <v>0</v>
      </c>
      <c r="BG54" s="31" t="s">
        <v>170</v>
      </c>
      <c r="BH54" s="18" t="s">
        <v>28</v>
      </c>
      <c r="BI54" s="5"/>
      <c r="BJ54" s="32"/>
    </row>
    <row r="55" spans="1:62" ht="56.25" x14ac:dyDescent="0.3">
      <c r="A55" s="85" t="s">
        <v>137</v>
      </c>
      <c r="B55" s="86" t="s">
        <v>251</v>
      </c>
      <c r="C55" s="87" t="s">
        <v>31</v>
      </c>
      <c r="D55" s="49"/>
      <c r="E55" s="49"/>
      <c r="F55" s="49"/>
      <c r="G55" s="49"/>
      <c r="H55" s="52"/>
      <c r="I55" s="49"/>
      <c r="J55" s="52"/>
      <c r="K55" s="49"/>
      <c r="L55" s="49"/>
      <c r="M55" s="49"/>
      <c r="N55" s="49">
        <f t="shared" si="90"/>
        <v>0</v>
      </c>
      <c r="O55" s="49">
        <f>O58+O57+O59</f>
        <v>81307.5</v>
      </c>
      <c r="P55" s="49">
        <f t="shared" si="91"/>
        <v>81307.5</v>
      </c>
      <c r="Q55" s="49">
        <f>Q58+Q57+Q59</f>
        <v>0</v>
      </c>
      <c r="R55" s="49">
        <f t="shared" si="92"/>
        <v>81307.5</v>
      </c>
      <c r="S55" s="49">
        <f>S58+S57+S59</f>
        <v>0</v>
      </c>
      <c r="T55" s="49">
        <f t="shared" si="93"/>
        <v>81307.5</v>
      </c>
      <c r="U55" s="49">
        <f>U58+U57+U59</f>
        <v>0</v>
      </c>
      <c r="V55" s="49">
        <f t="shared" si="94"/>
        <v>81307.5</v>
      </c>
      <c r="W55" s="50">
        <f>W58+W57+W59</f>
        <v>0</v>
      </c>
      <c r="X55" s="49">
        <f t="shared" si="95"/>
        <v>81307.5</v>
      </c>
      <c r="Y55" s="49"/>
      <c r="Z55" s="49"/>
      <c r="AA55" s="49"/>
      <c r="AB55" s="49"/>
      <c r="AC55" s="52"/>
      <c r="AD55" s="49"/>
      <c r="AE55" s="52"/>
      <c r="AF55" s="49"/>
      <c r="AG55" s="49"/>
      <c r="AH55" s="49">
        <f>AH57+AH58</f>
        <v>232883.20000000001</v>
      </c>
      <c r="AI55" s="49">
        <f t="shared" si="99"/>
        <v>232883.20000000001</v>
      </c>
      <c r="AJ55" s="49">
        <f>AJ58+AJ57+AJ59</f>
        <v>526931.19999999995</v>
      </c>
      <c r="AK55" s="49">
        <f t="shared" si="100"/>
        <v>759814.39999999991</v>
      </c>
      <c r="AL55" s="49">
        <f>AL58+AL57+AL59</f>
        <v>0</v>
      </c>
      <c r="AM55" s="49">
        <f t="shared" si="101"/>
        <v>759814.39999999991</v>
      </c>
      <c r="AN55" s="50">
        <f>AN58+AN57+AN59</f>
        <v>0</v>
      </c>
      <c r="AO55" s="49">
        <f t="shared" si="102"/>
        <v>759814.39999999991</v>
      </c>
      <c r="AP55" s="49"/>
      <c r="AQ55" s="49"/>
      <c r="AR55" s="51"/>
      <c r="AS55" s="49"/>
      <c r="AT55" s="53"/>
      <c r="AU55" s="49"/>
      <c r="AV55" s="53"/>
      <c r="AW55" s="49"/>
      <c r="AX55" s="51"/>
      <c r="AY55" s="49">
        <f>AY57+AY58</f>
        <v>576234.69999999995</v>
      </c>
      <c r="AZ55" s="51">
        <f t="shared" si="106"/>
        <v>576234.69999999995</v>
      </c>
      <c r="BA55" s="49">
        <f>BA58+BA57+BA59</f>
        <v>43694.3</v>
      </c>
      <c r="BB55" s="51">
        <f t="shared" si="107"/>
        <v>619929</v>
      </c>
      <c r="BC55" s="49">
        <f>BC58+BC57+BC59</f>
        <v>0</v>
      </c>
      <c r="BD55" s="51">
        <f t="shared" si="108"/>
        <v>619929</v>
      </c>
      <c r="BE55" s="50">
        <f>BE58+BE57+BE59</f>
        <v>0</v>
      </c>
      <c r="BF55" s="51">
        <f t="shared" si="109"/>
        <v>619929</v>
      </c>
      <c r="BG55" s="31"/>
      <c r="BI55" s="5"/>
    </row>
    <row r="56" spans="1:62" x14ac:dyDescent="0.3">
      <c r="A56" s="85"/>
      <c r="B56" s="86" t="s">
        <v>119</v>
      </c>
      <c r="C56" s="87"/>
      <c r="D56" s="49"/>
      <c r="E56" s="49"/>
      <c r="F56" s="49"/>
      <c r="G56" s="49"/>
      <c r="H56" s="52"/>
      <c r="I56" s="49"/>
      <c r="J56" s="52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50"/>
      <c r="X56" s="49"/>
      <c r="Y56" s="49"/>
      <c r="Z56" s="49"/>
      <c r="AA56" s="49"/>
      <c r="AB56" s="49"/>
      <c r="AC56" s="52"/>
      <c r="AD56" s="49"/>
      <c r="AE56" s="52"/>
      <c r="AF56" s="49"/>
      <c r="AG56" s="49"/>
      <c r="AH56" s="49"/>
      <c r="AI56" s="49"/>
      <c r="AJ56" s="49"/>
      <c r="AK56" s="49"/>
      <c r="AL56" s="49"/>
      <c r="AM56" s="49"/>
      <c r="AN56" s="50"/>
      <c r="AO56" s="49"/>
      <c r="AP56" s="49"/>
      <c r="AQ56" s="49"/>
      <c r="AR56" s="51"/>
      <c r="AS56" s="49"/>
      <c r="AT56" s="53"/>
      <c r="AU56" s="49"/>
      <c r="AV56" s="53"/>
      <c r="AW56" s="49"/>
      <c r="AX56" s="51"/>
      <c r="AY56" s="49"/>
      <c r="AZ56" s="51"/>
      <c r="BA56" s="49"/>
      <c r="BB56" s="51"/>
      <c r="BC56" s="49"/>
      <c r="BD56" s="51"/>
      <c r="BE56" s="50"/>
      <c r="BF56" s="51"/>
      <c r="BG56" s="31"/>
      <c r="BI56" s="5"/>
    </row>
    <row r="57" spans="1:62" hidden="1" x14ac:dyDescent="0.3">
      <c r="A57" s="74"/>
      <c r="B57" s="37" t="s">
        <v>6</v>
      </c>
      <c r="C57" s="73"/>
      <c r="D57" s="49"/>
      <c r="E57" s="49"/>
      <c r="F57" s="49"/>
      <c r="G57" s="49"/>
      <c r="H57" s="52"/>
      <c r="I57" s="49"/>
      <c r="J57" s="52"/>
      <c r="K57" s="49"/>
      <c r="L57" s="49"/>
      <c r="M57" s="49"/>
      <c r="N57" s="49">
        <f t="shared" si="90"/>
        <v>0</v>
      </c>
      <c r="O57" s="49"/>
      <c r="P57" s="49">
        <f t="shared" ref="P57:P67" si="110">N57+O57</f>
        <v>0</v>
      </c>
      <c r="Q57" s="49"/>
      <c r="R57" s="49">
        <f t="shared" ref="R57:R67" si="111">P57+Q57</f>
        <v>0</v>
      </c>
      <c r="S57" s="49"/>
      <c r="T57" s="49">
        <f t="shared" ref="T57:T67" si="112">R57+S57</f>
        <v>0</v>
      </c>
      <c r="U57" s="49"/>
      <c r="V57" s="49">
        <f t="shared" ref="V57:V67" si="113">T57+U57</f>
        <v>0</v>
      </c>
      <c r="W57" s="50"/>
      <c r="X57" s="49">
        <f t="shared" ref="X57:X67" si="114">V57+W57</f>
        <v>0</v>
      </c>
      <c r="Y57" s="49"/>
      <c r="Z57" s="49"/>
      <c r="AA57" s="49"/>
      <c r="AB57" s="49"/>
      <c r="AC57" s="52"/>
      <c r="AD57" s="49"/>
      <c r="AE57" s="52"/>
      <c r="AF57" s="49"/>
      <c r="AG57" s="49"/>
      <c r="AH57" s="49">
        <v>126110.6</v>
      </c>
      <c r="AI57" s="49">
        <f t="shared" si="99"/>
        <v>126110.6</v>
      </c>
      <c r="AJ57" s="49"/>
      <c r="AK57" s="49">
        <f t="shared" ref="AK57:AK67" si="115">AI57+AJ57</f>
        <v>126110.6</v>
      </c>
      <c r="AL57" s="49"/>
      <c r="AM57" s="49">
        <f t="shared" ref="AM57:AM67" si="116">AK57+AL57</f>
        <v>126110.6</v>
      </c>
      <c r="AN57" s="50"/>
      <c r="AO57" s="49">
        <f t="shared" ref="AO57:AO67" si="117">AM57+AN57</f>
        <v>126110.6</v>
      </c>
      <c r="AP57" s="49"/>
      <c r="AQ57" s="49"/>
      <c r="AR57" s="51"/>
      <c r="AS57" s="49"/>
      <c r="AT57" s="53"/>
      <c r="AU57" s="49"/>
      <c r="AV57" s="53"/>
      <c r="AW57" s="49"/>
      <c r="AX57" s="51"/>
      <c r="AY57" s="49">
        <v>341329.5</v>
      </c>
      <c r="AZ57" s="51">
        <f t="shared" si="106"/>
        <v>341329.5</v>
      </c>
      <c r="BA57" s="49">
        <v>-66581.3</v>
      </c>
      <c r="BB57" s="51">
        <f t="shared" ref="BB57:BB67" si="118">AZ57+BA57</f>
        <v>274748.2</v>
      </c>
      <c r="BC57" s="49"/>
      <c r="BD57" s="51">
        <f t="shared" ref="BD57:BD67" si="119">BB57+BC57</f>
        <v>274748.2</v>
      </c>
      <c r="BE57" s="50"/>
      <c r="BF57" s="51">
        <f t="shared" ref="BF57:BF67" si="120">BD57+BE57</f>
        <v>274748.2</v>
      </c>
      <c r="BG57" s="31" t="s">
        <v>252</v>
      </c>
      <c r="BH57" s="18" t="s">
        <v>28</v>
      </c>
      <c r="BI57" s="5"/>
      <c r="BJ57" s="32"/>
    </row>
    <row r="58" spans="1:62" x14ac:dyDescent="0.3">
      <c r="A58" s="85"/>
      <c r="B58" s="86" t="s">
        <v>11</v>
      </c>
      <c r="C58" s="87"/>
      <c r="D58" s="49"/>
      <c r="E58" s="49"/>
      <c r="F58" s="49"/>
      <c r="G58" s="49"/>
      <c r="H58" s="52"/>
      <c r="I58" s="49"/>
      <c r="J58" s="52"/>
      <c r="K58" s="49"/>
      <c r="L58" s="49"/>
      <c r="M58" s="49"/>
      <c r="N58" s="49">
        <f t="shared" si="90"/>
        <v>0</v>
      </c>
      <c r="O58" s="49">
        <v>4065.4</v>
      </c>
      <c r="P58" s="49">
        <f t="shared" si="110"/>
        <v>4065.4</v>
      </c>
      <c r="Q58" s="49"/>
      <c r="R58" s="49">
        <f t="shared" si="111"/>
        <v>4065.4</v>
      </c>
      <c r="S58" s="49"/>
      <c r="T58" s="49">
        <f t="shared" si="112"/>
        <v>4065.4</v>
      </c>
      <c r="U58" s="49"/>
      <c r="V58" s="49">
        <f t="shared" si="113"/>
        <v>4065.4</v>
      </c>
      <c r="W58" s="50"/>
      <c r="X58" s="49">
        <f t="shared" si="114"/>
        <v>4065.4</v>
      </c>
      <c r="Y58" s="49"/>
      <c r="Z58" s="49"/>
      <c r="AA58" s="49"/>
      <c r="AB58" s="49"/>
      <c r="AC58" s="52"/>
      <c r="AD58" s="49"/>
      <c r="AE58" s="52"/>
      <c r="AF58" s="49"/>
      <c r="AG58" s="49"/>
      <c r="AH58" s="49">
        <v>106772.6</v>
      </c>
      <c r="AI58" s="49">
        <f t="shared" si="99"/>
        <v>106772.6</v>
      </c>
      <c r="AJ58" s="49">
        <v>26346.6</v>
      </c>
      <c r="AK58" s="49">
        <f t="shared" si="115"/>
        <v>133119.20000000001</v>
      </c>
      <c r="AL58" s="49"/>
      <c r="AM58" s="49">
        <f t="shared" si="116"/>
        <v>133119.20000000001</v>
      </c>
      <c r="AN58" s="50"/>
      <c r="AO58" s="49">
        <f t="shared" si="117"/>
        <v>133119.20000000001</v>
      </c>
      <c r="AP58" s="49"/>
      <c r="AQ58" s="49"/>
      <c r="AR58" s="51"/>
      <c r="AS58" s="49"/>
      <c r="AT58" s="53"/>
      <c r="AU58" s="49"/>
      <c r="AV58" s="53"/>
      <c r="AW58" s="49"/>
      <c r="AX58" s="51"/>
      <c r="AY58" s="49">
        <v>234905.2</v>
      </c>
      <c r="AZ58" s="51">
        <f t="shared" si="106"/>
        <v>234905.2</v>
      </c>
      <c r="BA58" s="49">
        <v>110275.6</v>
      </c>
      <c r="BB58" s="51">
        <f t="shared" si="118"/>
        <v>345180.80000000005</v>
      </c>
      <c r="BC58" s="49"/>
      <c r="BD58" s="51">
        <f t="shared" si="119"/>
        <v>345180.80000000005</v>
      </c>
      <c r="BE58" s="50"/>
      <c r="BF58" s="51">
        <f t="shared" si="120"/>
        <v>345180.80000000005</v>
      </c>
      <c r="BG58" s="31" t="s">
        <v>260</v>
      </c>
      <c r="BI58" s="5"/>
    </row>
    <row r="59" spans="1:62" x14ac:dyDescent="0.3">
      <c r="A59" s="85"/>
      <c r="B59" s="86" t="s">
        <v>21</v>
      </c>
      <c r="C59" s="87"/>
      <c r="D59" s="49"/>
      <c r="E59" s="49"/>
      <c r="F59" s="49"/>
      <c r="G59" s="49"/>
      <c r="H59" s="52"/>
      <c r="I59" s="49"/>
      <c r="J59" s="52"/>
      <c r="K59" s="49"/>
      <c r="L59" s="49"/>
      <c r="M59" s="49"/>
      <c r="N59" s="49"/>
      <c r="O59" s="49">
        <v>77242.100000000006</v>
      </c>
      <c r="P59" s="49">
        <f t="shared" si="110"/>
        <v>77242.100000000006</v>
      </c>
      <c r="Q59" s="49"/>
      <c r="R59" s="49">
        <f t="shared" si="111"/>
        <v>77242.100000000006</v>
      </c>
      <c r="S59" s="49"/>
      <c r="T59" s="49">
        <f t="shared" si="112"/>
        <v>77242.100000000006</v>
      </c>
      <c r="U59" s="49"/>
      <c r="V59" s="49">
        <f t="shared" si="113"/>
        <v>77242.100000000006</v>
      </c>
      <c r="W59" s="50"/>
      <c r="X59" s="49">
        <f t="shared" si="114"/>
        <v>77242.100000000006</v>
      </c>
      <c r="Y59" s="49"/>
      <c r="Z59" s="49"/>
      <c r="AA59" s="49"/>
      <c r="AB59" s="49"/>
      <c r="AC59" s="52"/>
      <c r="AD59" s="49"/>
      <c r="AE59" s="52"/>
      <c r="AF59" s="49"/>
      <c r="AG59" s="49"/>
      <c r="AH59" s="49"/>
      <c r="AI59" s="49"/>
      <c r="AJ59" s="49">
        <v>500584.6</v>
      </c>
      <c r="AK59" s="49">
        <f t="shared" si="115"/>
        <v>500584.6</v>
      </c>
      <c r="AL59" s="49"/>
      <c r="AM59" s="49">
        <f t="shared" si="116"/>
        <v>500584.6</v>
      </c>
      <c r="AN59" s="50"/>
      <c r="AO59" s="49">
        <f t="shared" si="117"/>
        <v>500584.6</v>
      </c>
      <c r="AP59" s="49"/>
      <c r="AQ59" s="49"/>
      <c r="AR59" s="51"/>
      <c r="AS59" s="49"/>
      <c r="AT59" s="53"/>
      <c r="AU59" s="49"/>
      <c r="AV59" s="53"/>
      <c r="AW59" s="49"/>
      <c r="AX59" s="51"/>
      <c r="AY59" s="49"/>
      <c r="AZ59" s="51"/>
      <c r="BA59" s="49"/>
      <c r="BB59" s="51">
        <f t="shared" si="118"/>
        <v>0</v>
      </c>
      <c r="BC59" s="49"/>
      <c r="BD59" s="51">
        <f t="shared" si="119"/>
        <v>0</v>
      </c>
      <c r="BE59" s="50"/>
      <c r="BF59" s="51">
        <f t="shared" si="120"/>
        <v>0</v>
      </c>
      <c r="BG59" s="31" t="s">
        <v>171</v>
      </c>
      <c r="BI59" s="5"/>
    </row>
    <row r="60" spans="1:62" ht="56.25" x14ac:dyDescent="0.3">
      <c r="A60" s="126" t="s">
        <v>138</v>
      </c>
      <c r="B60" s="107" t="s">
        <v>125</v>
      </c>
      <c r="C60" s="89" t="s">
        <v>31</v>
      </c>
      <c r="D60" s="49">
        <v>37249.1</v>
      </c>
      <c r="E60" s="49"/>
      <c r="F60" s="49">
        <f t="shared" si="0"/>
        <v>37249.1</v>
      </c>
      <c r="G60" s="49"/>
      <c r="H60" s="52">
        <f t="shared" si="87"/>
        <v>37249.1</v>
      </c>
      <c r="I60" s="49"/>
      <c r="J60" s="52">
        <f t="shared" si="88"/>
        <v>37249.1</v>
      </c>
      <c r="K60" s="49"/>
      <c r="L60" s="49">
        <f t="shared" si="89"/>
        <v>37249.1</v>
      </c>
      <c r="M60" s="49"/>
      <c r="N60" s="49">
        <f t="shared" si="90"/>
        <v>37249.1</v>
      </c>
      <c r="O60" s="49"/>
      <c r="P60" s="49">
        <f t="shared" si="110"/>
        <v>37249.1</v>
      </c>
      <c r="Q60" s="49"/>
      <c r="R60" s="49">
        <f t="shared" si="111"/>
        <v>37249.1</v>
      </c>
      <c r="S60" s="49"/>
      <c r="T60" s="49">
        <f t="shared" si="112"/>
        <v>37249.1</v>
      </c>
      <c r="U60" s="49"/>
      <c r="V60" s="49">
        <f t="shared" si="113"/>
        <v>37249.1</v>
      </c>
      <c r="W60" s="50">
        <v>494.41399999999999</v>
      </c>
      <c r="X60" s="49">
        <f t="shared" si="114"/>
        <v>37743.513999999996</v>
      </c>
      <c r="Y60" s="49">
        <v>157804</v>
      </c>
      <c r="Z60" s="49"/>
      <c r="AA60" s="49">
        <f t="shared" si="3"/>
        <v>157804</v>
      </c>
      <c r="AB60" s="49"/>
      <c r="AC60" s="52">
        <f t="shared" si="96"/>
        <v>157804</v>
      </c>
      <c r="AD60" s="49"/>
      <c r="AE60" s="52">
        <f t="shared" si="97"/>
        <v>157804</v>
      </c>
      <c r="AF60" s="49"/>
      <c r="AG60" s="49">
        <f t="shared" si="98"/>
        <v>157804</v>
      </c>
      <c r="AH60" s="49"/>
      <c r="AI60" s="49">
        <f t="shared" si="99"/>
        <v>157804</v>
      </c>
      <c r="AJ60" s="49"/>
      <c r="AK60" s="49">
        <f t="shared" si="115"/>
        <v>157804</v>
      </c>
      <c r="AL60" s="49"/>
      <c r="AM60" s="49">
        <f t="shared" si="116"/>
        <v>157804</v>
      </c>
      <c r="AN60" s="50">
        <v>-494.41399999999999</v>
      </c>
      <c r="AO60" s="49">
        <f t="shared" si="117"/>
        <v>157309.58600000001</v>
      </c>
      <c r="AP60" s="49">
        <v>0</v>
      </c>
      <c r="AQ60" s="49"/>
      <c r="AR60" s="51">
        <f t="shared" si="6"/>
        <v>0</v>
      </c>
      <c r="AS60" s="49"/>
      <c r="AT60" s="53">
        <f t="shared" si="103"/>
        <v>0</v>
      </c>
      <c r="AU60" s="49"/>
      <c r="AV60" s="53">
        <f t="shared" si="104"/>
        <v>0</v>
      </c>
      <c r="AW60" s="49"/>
      <c r="AX60" s="51">
        <f t="shared" si="105"/>
        <v>0</v>
      </c>
      <c r="AY60" s="49"/>
      <c r="AZ60" s="51">
        <f t="shared" si="106"/>
        <v>0</v>
      </c>
      <c r="BA60" s="49"/>
      <c r="BB60" s="51">
        <f t="shared" si="118"/>
        <v>0</v>
      </c>
      <c r="BC60" s="49"/>
      <c r="BD60" s="51">
        <f t="shared" si="119"/>
        <v>0</v>
      </c>
      <c r="BE60" s="50"/>
      <c r="BF60" s="51">
        <f t="shared" si="120"/>
        <v>0</v>
      </c>
      <c r="BG60" s="31" t="s">
        <v>167</v>
      </c>
      <c r="BI60" s="5"/>
    </row>
    <row r="61" spans="1:62" ht="47.25" customHeight="1" x14ac:dyDescent="0.3">
      <c r="A61" s="127"/>
      <c r="B61" s="128"/>
      <c r="C61" s="89" t="s">
        <v>126</v>
      </c>
      <c r="D61" s="49">
        <v>0</v>
      </c>
      <c r="E61" s="49"/>
      <c r="F61" s="49">
        <f t="shared" si="0"/>
        <v>0</v>
      </c>
      <c r="G61" s="49"/>
      <c r="H61" s="52">
        <f t="shared" si="87"/>
        <v>0</v>
      </c>
      <c r="I61" s="49"/>
      <c r="J61" s="52">
        <f t="shared" si="88"/>
        <v>0</v>
      </c>
      <c r="K61" s="49"/>
      <c r="L61" s="49">
        <f t="shared" si="89"/>
        <v>0</v>
      </c>
      <c r="M61" s="49"/>
      <c r="N61" s="49">
        <f t="shared" si="90"/>
        <v>0</v>
      </c>
      <c r="O61" s="49"/>
      <c r="P61" s="49">
        <f t="shared" si="110"/>
        <v>0</v>
      </c>
      <c r="Q61" s="49"/>
      <c r="R61" s="49">
        <f t="shared" si="111"/>
        <v>0</v>
      </c>
      <c r="S61" s="49"/>
      <c r="T61" s="49">
        <f t="shared" si="112"/>
        <v>0</v>
      </c>
      <c r="U61" s="49"/>
      <c r="V61" s="49">
        <f t="shared" si="113"/>
        <v>0</v>
      </c>
      <c r="W61" s="50"/>
      <c r="X61" s="49">
        <f t="shared" si="114"/>
        <v>0</v>
      </c>
      <c r="Y61" s="49">
        <v>1534.9</v>
      </c>
      <c r="Z61" s="49"/>
      <c r="AA61" s="49">
        <f t="shared" si="3"/>
        <v>1534.9</v>
      </c>
      <c r="AB61" s="49"/>
      <c r="AC61" s="52">
        <f t="shared" si="96"/>
        <v>1534.9</v>
      </c>
      <c r="AD61" s="49"/>
      <c r="AE61" s="52">
        <f t="shared" si="97"/>
        <v>1534.9</v>
      </c>
      <c r="AF61" s="49"/>
      <c r="AG61" s="49">
        <f t="shared" si="98"/>
        <v>1534.9</v>
      </c>
      <c r="AH61" s="49"/>
      <c r="AI61" s="49">
        <f t="shared" si="99"/>
        <v>1534.9</v>
      </c>
      <c r="AJ61" s="49"/>
      <c r="AK61" s="49">
        <f t="shared" si="115"/>
        <v>1534.9</v>
      </c>
      <c r="AL61" s="49"/>
      <c r="AM61" s="49">
        <f t="shared" si="116"/>
        <v>1534.9</v>
      </c>
      <c r="AN61" s="50"/>
      <c r="AO61" s="49">
        <f t="shared" si="117"/>
        <v>1534.9</v>
      </c>
      <c r="AP61" s="49">
        <v>0</v>
      </c>
      <c r="AQ61" s="49"/>
      <c r="AR61" s="51">
        <f t="shared" si="6"/>
        <v>0</v>
      </c>
      <c r="AS61" s="49"/>
      <c r="AT61" s="53">
        <f t="shared" si="103"/>
        <v>0</v>
      </c>
      <c r="AU61" s="49"/>
      <c r="AV61" s="53">
        <f t="shared" si="104"/>
        <v>0</v>
      </c>
      <c r="AW61" s="49"/>
      <c r="AX61" s="51">
        <f t="shared" si="105"/>
        <v>0</v>
      </c>
      <c r="AY61" s="49"/>
      <c r="AZ61" s="51">
        <f t="shared" si="106"/>
        <v>0</v>
      </c>
      <c r="BA61" s="49"/>
      <c r="BB61" s="51">
        <f t="shared" si="118"/>
        <v>0</v>
      </c>
      <c r="BC61" s="49"/>
      <c r="BD61" s="51">
        <f t="shared" si="119"/>
        <v>0</v>
      </c>
      <c r="BE61" s="50"/>
      <c r="BF61" s="51">
        <f t="shared" si="120"/>
        <v>0</v>
      </c>
      <c r="BG61" s="31" t="s">
        <v>167</v>
      </c>
      <c r="BI61" s="5"/>
    </row>
    <row r="62" spans="1:62" ht="56.25" x14ac:dyDescent="0.3">
      <c r="A62" s="126" t="s">
        <v>139</v>
      </c>
      <c r="B62" s="107" t="s">
        <v>127</v>
      </c>
      <c r="C62" s="87" t="s">
        <v>31</v>
      </c>
      <c r="D62" s="49">
        <v>41326.5</v>
      </c>
      <c r="E62" s="49"/>
      <c r="F62" s="49">
        <f t="shared" si="0"/>
        <v>41326.5</v>
      </c>
      <c r="G62" s="49"/>
      <c r="H62" s="52">
        <f t="shared" si="87"/>
        <v>41326.5</v>
      </c>
      <c r="I62" s="49"/>
      <c r="J62" s="52">
        <f t="shared" si="88"/>
        <v>41326.5</v>
      </c>
      <c r="K62" s="49"/>
      <c r="L62" s="49">
        <f t="shared" si="89"/>
        <v>41326.5</v>
      </c>
      <c r="M62" s="49"/>
      <c r="N62" s="49">
        <f t="shared" si="90"/>
        <v>41326.5</v>
      </c>
      <c r="O62" s="49"/>
      <c r="P62" s="49">
        <f t="shared" si="110"/>
        <v>41326.5</v>
      </c>
      <c r="Q62" s="49"/>
      <c r="R62" s="49">
        <f t="shared" si="111"/>
        <v>41326.5</v>
      </c>
      <c r="S62" s="49"/>
      <c r="T62" s="49">
        <f t="shared" si="112"/>
        <v>41326.5</v>
      </c>
      <c r="U62" s="49"/>
      <c r="V62" s="49">
        <f t="shared" si="113"/>
        <v>41326.5</v>
      </c>
      <c r="W62" s="50">
        <v>884.745</v>
      </c>
      <c r="X62" s="49">
        <f t="shared" si="114"/>
        <v>42211.245000000003</v>
      </c>
      <c r="Y62" s="49">
        <v>122993.8</v>
      </c>
      <c r="Z62" s="49"/>
      <c r="AA62" s="49">
        <f t="shared" si="3"/>
        <v>122993.8</v>
      </c>
      <c r="AB62" s="49"/>
      <c r="AC62" s="52">
        <f t="shared" si="96"/>
        <v>122993.8</v>
      </c>
      <c r="AD62" s="49"/>
      <c r="AE62" s="52">
        <f t="shared" si="97"/>
        <v>122993.8</v>
      </c>
      <c r="AF62" s="49"/>
      <c r="AG62" s="49">
        <f t="shared" si="98"/>
        <v>122993.8</v>
      </c>
      <c r="AH62" s="49"/>
      <c r="AI62" s="49">
        <f t="shared" si="99"/>
        <v>122993.8</v>
      </c>
      <c r="AJ62" s="49"/>
      <c r="AK62" s="49">
        <f t="shared" si="115"/>
        <v>122993.8</v>
      </c>
      <c r="AL62" s="49"/>
      <c r="AM62" s="49">
        <f t="shared" si="116"/>
        <v>122993.8</v>
      </c>
      <c r="AN62" s="50">
        <v>-884.745</v>
      </c>
      <c r="AO62" s="49">
        <f t="shared" si="117"/>
        <v>122109.05500000001</v>
      </c>
      <c r="AP62" s="49">
        <v>0</v>
      </c>
      <c r="AQ62" s="49"/>
      <c r="AR62" s="51">
        <f t="shared" si="6"/>
        <v>0</v>
      </c>
      <c r="AS62" s="49"/>
      <c r="AT62" s="53">
        <f t="shared" si="103"/>
        <v>0</v>
      </c>
      <c r="AU62" s="49"/>
      <c r="AV62" s="53">
        <f t="shared" si="104"/>
        <v>0</v>
      </c>
      <c r="AW62" s="49"/>
      <c r="AX62" s="51">
        <f t="shared" si="105"/>
        <v>0</v>
      </c>
      <c r="AY62" s="49"/>
      <c r="AZ62" s="51">
        <f t="shared" si="106"/>
        <v>0</v>
      </c>
      <c r="BA62" s="49"/>
      <c r="BB62" s="51">
        <f t="shared" si="118"/>
        <v>0</v>
      </c>
      <c r="BC62" s="49"/>
      <c r="BD62" s="51">
        <f t="shared" si="119"/>
        <v>0</v>
      </c>
      <c r="BE62" s="50"/>
      <c r="BF62" s="51">
        <f t="shared" si="120"/>
        <v>0</v>
      </c>
      <c r="BG62" s="31" t="s">
        <v>168</v>
      </c>
      <c r="BI62" s="5"/>
    </row>
    <row r="63" spans="1:62" ht="37.5" x14ac:dyDescent="0.3">
      <c r="A63" s="127"/>
      <c r="B63" s="128"/>
      <c r="C63" s="87" t="s">
        <v>126</v>
      </c>
      <c r="D63" s="49">
        <v>0</v>
      </c>
      <c r="E63" s="49"/>
      <c r="F63" s="49">
        <f t="shared" si="0"/>
        <v>0</v>
      </c>
      <c r="G63" s="49"/>
      <c r="H63" s="52">
        <f t="shared" si="87"/>
        <v>0</v>
      </c>
      <c r="I63" s="49"/>
      <c r="J63" s="52">
        <f t="shared" si="88"/>
        <v>0</v>
      </c>
      <c r="K63" s="49"/>
      <c r="L63" s="49">
        <f t="shared" si="89"/>
        <v>0</v>
      </c>
      <c r="M63" s="49"/>
      <c r="N63" s="49">
        <f t="shared" si="90"/>
        <v>0</v>
      </c>
      <c r="O63" s="49"/>
      <c r="P63" s="49">
        <f t="shared" si="110"/>
        <v>0</v>
      </c>
      <c r="Q63" s="49"/>
      <c r="R63" s="49">
        <f t="shared" si="111"/>
        <v>0</v>
      </c>
      <c r="S63" s="49"/>
      <c r="T63" s="49">
        <f t="shared" si="112"/>
        <v>0</v>
      </c>
      <c r="U63" s="49"/>
      <c r="V63" s="49">
        <f t="shared" si="113"/>
        <v>0</v>
      </c>
      <c r="W63" s="50"/>
      <c r="X63" s="49">
        <f t="shared" si="114"/>
        <v>0</v>
      </c>
      <c r="Y63" s="49">
        <v>377.3</v>
      </c>
      <c r="Z63" s="49"/>
      <c r="AA63" s="49">
        <f t="shared" si="3"/>
        <v>377.3</v>
      </c>
      <c r="AB63" s="49"/>
      <c r="AC63" s="52">
        <f t="shared" si="96"/>
        <v>377.3</v>
      </c>
      <c r="AD63" s="49"/>
      <c r="AE63" s="52">
        <f t="shared" si="97"/>
        <v>377.3</v>
      </c>
      <c r="AF63" s="49"/>
      <c r="AG63" s="49">
        <f t="shared" si="98"/>
        <v>377.3</v>
      </c>
      <c r="AH63" s="49"/>
      <c r="AI63" s="49">
        <f t="shared" si="99"/>
        <v>377.3</v>
      </c>
      <c r="AJ63" s="49"/>
      <c r="AK63" s="49">
        <f t="shared" si="115"/>
        <v>377.3</v>
      </c>
      <c r="AL63" s="49"/>
      <c r="AM63" s="49">
        <f t="shared" si="116"/>
        <v>377.3</v>
      </c>
      <c r="AN63" s="50"/>
      <c r="AO63" s="49">
        <f t="shared" si="117"/>
        <v>377.3</v>
      </c>
      <c r="AP63" s="49">
        <v>0</v>
      </c>
      <c r="AQ63" s="49"/>
      <c r="AR63" s="51">
        <f t="shared" si="6"/>
        <v>0</v>
      </c>
      <c r="AS63" s="49"/>
      <c r="AT63" s="53">
        <f t="shared" si="103"/>
        <v>0</v>
      </c>
      <c r="AU63" s="49"/>
      <c r="AV63" s="53">
        <f t="shared" si="104"/>
        <v>0</v>
      </c>
      <c r="AW63" s="49"/>
      <c r="AX63" s="51">
        <f t="shared" si="105"/>
        <v>0</v>
      </c>
      <c r="AY63" s="49"/>
      <c r="AZ63" s="51">
        <f t="shared" si="106"/>
        <v>0</v>
      </c>
      <c r="BA63" s="49"/>
      <c r="BB63" s="51">
        <f t="shared" si="118"/>
        <v>0</v>
      </c>
      <c r="BC63" s="49"/>
      <c r="BD63" s="51">
        <f t="shared" si="119"/>
        <v>0</v>
      </c>
      <c r="BE63" s="50"/>
      <c r="BF63" s="51">
        <f t="shared" si="120"/>
        <v>0</v>
      </c>
      <c r="BG63" s="31" t="s">
        <v>168</v>
      </c>
      <c r="BI63" s="5"/>
    </row>
    <row r="64" spans="1:62" ht="56.25" x14ac:dyDescent="0.3">
      <c r="A64" s="126" t="s">
        <v>140</v>
      </c>
      <c r="B64" s="107" t="s">
        <v>128</v>
      </c>
      <c r="C64" s="87" t="s">
        <v>31</v>
      </c>
      <c r="D64" s="49">
        <v>0</v>
      </c>
      <c r="E64" s="49"/>
      <c r="F64" s="49">
        <f t="shared" si="0"/>
        <v>0</v>
      </c>
      <c r="G64" s="49"/>
      <c r="H64" s="52">
        <f t="shared" si="87"/>
        <v>0</v>
      </c>
      <c r="I64" s="49"/>
      <c r="J64" s="52">
        <f t="shared" si="88"/>
        <v>0</v>
      </c>
      <c r="K64" s="49"/>
      <c r="L64" s="49">
        <f t="shared" si="89"/>
        <v>0</v>
      </c>
      <c r="M64" s="49"/>
      <c r="N64" s="49">
        <f t="shared" si="90"/>
        <v>0</v>
      </c>
      <c r="O64" s="49"/>
      <c r="P64" s="49">
        <f t="shared" si="110"/>
        <v>0</v>
      </c>
      <c r="Q64" s="49"/>
      <c r="R64" s="49">
        <f t="shared" si="111"/>
        <v>0</v>
      </c>
      <c r="S64" s="49"/>
      <c r="T64" s="49">
        <f t="shared" si="112"/>
        <v>0</v>
      </c>
      <c r="U64" s="49"/>
      <c r="V64" s="49">
        <f t="shared" si="113"/>
        <v>0</v>
      </c>
      <c r="W64" s="50"/>
      <c r="X64" s="49">
        <f t="shared" si="114"/>
        <v>0</v>
      </c>
      <c r="Y64" s="49">
        <v>53552.5</v>
      </c>
      <c r="Z64" s="49"/>
      <c r="AA64" s="49">
        <f t="shared" si="3"/>
        <v>53552.5</v>
      </c>
      <c r="AB64" s="49"/>
      <c r="AC64" s="52">
        <f t="shared" si="96"/>
        <v>53552.5</v>
      </c>
      <c r="AD64" s="49"/>
      <c r="AE64" s="52">
        <f t="shared" si="97"/>
        <v>53552.5</v>
      </c>
      <c r="AF64" s="49"/>
      <c r="AG64" s="49">
        <f t="shared" si="98"/>
        <v>53552.5</v>
      </c>
      <c r="AH64" s="49"/>
      <c r="AI64" s="49">
        <f t="shared" si="99"/>
        <v>53552.5</v>
      </c>
      <c r="AJ64" s="49"/>
      <c r="AK64" s="49">
        <f t="shared" si="115"/>
        <v>53552.5</v>
      </c>
      <c r="AL64" s="49"/>
      <c r="AM64" s="49">
        <f t="shared" si="116"/>
        <v>53552.5</v>
      </c>
      <c r="AN64" s="50"/>
      <c r="AO64" s="49">
        <f t="shared" si="117"/>
        <v>53552.5</v>
      </c>
      <c r="AP64" s="49">
        <v>51507.3</v>
      </c>
      <c r="AQ64" s="49"/>
      <c r="AR64" s="51">
        <f t="shared" si="6"/>
        <v>51507.3</v>
      </c>
      <c r="AS64" s="49"/>
      <c r="AT64" s="53">
        <f t="shared" si="103"/>
        <v>51507.3</v>
      </c>
      <c r="AU64" s="49"/>
      <c r="AV64" s="53">
        <f t="shared" si="104"/>
        <v>51507.3</v>
      </c>
      <c r="AW64" s="49"/>
      <c r="AX64" s="51">
        <f t="shared" si="105"/>
        <v>51507.3</v>
      </c>
      <c r="AY64" s="49"/>
      <c r="AZ64" s="51">
        <f t="shared" si="106"/>
        <v>51507.3</v>
      </c>
      <c r="BA64" s="49"/>
      <c r="BB64" s="51">
        <f t="shared" si="118"/>
        <v>51507.3</v>
      </c>
      <c r="BC64" s="49"/>
      <c r="BD64" s="51">
        <f t="shared" si="119"/>
        <v>51507.3</v>
      </c>
      <c r="BE64" s="50"/>
      <c r="BF64" s="51">
        <f t="shared" si="120"/>
        <v>51507.3</v>
      </c>
      <c r="BG64" s="31" t="s">
        <v>169</v>
      </c>
      <c r="BI64" s="5"/>
    </row>
    <row r="65" spans="1:62" ht="37.5" x14ac:dyDescent="0.3">
      <c r="A65" s="127"/>
      <c r="B65" s="128"/>
      <c r="C65" s="87" t="s">
        <v>126</v>
      </c>
      <c r="D65" s="49">
        <v>0</v>
      </c>
      <c r="E65" s="49"/>
      <c r="F65" s="49">
        <f t="shared" si="0"/>
        <v>0</v>
      </c>
      <c r="G65" s="49"/>
      <c r="H65" s="52">
        <f t="shared" si="87"/>
        <v>0</v>
      </c>
      <c r="I65" s="49"/>
      <c r="J65" s="52">
        <f t="shared" si="88"/>
        <v>0</v>
      </c>
      <c r="K65" s="49"/>
      <c r="L65" s="49">
        <f t="shared" si="89"/>
        <v>0</v>
      </c>
      <c r="M65" s="49"/>
      <c r="N65" s="49">
        <f t="shared" si="90"/>
        <v>0</v>
      </c>
      <c r="O65" s="49"/>
      <c r="P65" s="49">
        <f t="shared" si="110"/>
        <v>0</v>
      </c>
      <c r="Q65" s="49"/>
      <c r="R65" s="49">
        <f t="shared" si="111"/>
        <v>0</v>
      </c>
      <c r="S65" s="49"/>
      <c r="T65" s="49">
        <f t="shared" si="112"/>
        <v>0</v>
      </c>
      <c r="U65" s="49"/>
      <c r="V65" s="49">
        <f t="shared" si="113"/>
        <v>0</v>
      </c>
      <c r="W65" s="50"/>
      <c r="X65" s="49">
        <f t="shared" si="114"/>
        <v>0</v>
      </c>
      <c r="Y65" s="49">
        <v>0</v>
      </c>
      <c r="Z65" s="49"/>
      <c r="AA65" s="49">
        <f t="shared" si="3"/>
        <v>0</v>
      </c>
      <c r="AB65" s="49"/>
      <c r="AC65" s="52">
        <f t="shared" si="96"/>
        <v>0</v>
      </c>
      <c r="AD65" s="49"/>
      <c r="AE65" s="52">
        <f t="shared" si="97"/>
        <v>0</v>
      </c>
      <c r="AF65" s="49"/>
      <c r="AG65" s="49">
        <f t="shared" si="98"/>
        <v>0</v>
      </c>
      <c r="AH65" s="49"/>
      <c r="AI65" s="49">
        <f t="shared" si="99"/>
        <v>0</v>
      </c>
      <c r="AJ65" s="49"/>
      <c r="AK65" s="49">
        <f t="shared" si="115"/>
        <v>0</v>
      </c>
      <c r="AL65" s="49"/>
      <c r="AM65" s="49">
        <f t="shared" si="116"/>
        <v>0</v>
      </c>
      <c r="AN65" s="50"/>
      <c r="AO65" s="49">
        <f t="shared" si="117"/>
        <v>0</v>
      </c>
      <c r="AP65" s="49">
        <v>1410.5</v>
      </c>
      <c r="AQ65" s="49"/>
      <c r="AR65" s="51">
        <f t="shared" si="6"/>
        <v>1410.5</v>
      </c>
      <c r="AS65" s="49"/>
      <c r="AT65" s="53">
        <f t="shared" si="103"/>
        <v>1410.5</v>
      </c>
      <c r="AU65" s="49"/>
      <c r="AV65" s="53">
        <f t="shared" si="104"/>
        <v>1410.5</v>
      </c>
      <c r="AW65" s="49"/>
      <c r="AX65" s="51">
        <f t="shared" si="105"/>
        <v>1410.5</v>
      </c>
      <c r="AY65" s="49"/>
      <c r="AZ65" s="51">
        <f t="shared" si="106"/>
        <v>1410.5</v>
      </c>
      <c r="BA65" s="49"/>
      <c r="BB65" s="51">
        <f t="shared" si="118"/>
        <v>1410.5</v>
      </c>
      <c r="BC65" s="49"/>
      <c r="BD65" s="51">
        <f t="shared" si="119"/>
        <v>1410.5</v>
      </c>
      <c r="BE65" s="50"/>
      <c r="BF65" s="51">
        <f t="shared" si="120"/>
        <v>1410.5</v>
      </c>
      <c r="BG65" s="31" t="s">
        <v>169</v>
      </c>
      <c r="BI65" s="5"/>
    </row>
    <row r="66" spans="1:62" ht="57" customHeight="1" x14ac:dyDescent="0.3">
      <c r="A66" s="1" t="s">
        <v>141</v>
      </c>
      <c r="B66" s="87" t="s">
        <v>237</v>
      </c>
      <c r="C66" s="87" t="s">
        <v>31</v>
      </c>
      <c r="D66" s="49"/>
      <c r="E66" s="49"/>
      <c r="F66" s="49"/>
      <c r="G66" s="49">
        <v>421.67099999999999</v>
      </c>
      <c r="H66" s="52">
        <f t="shared" si="87"/>
        <v>421.67099999999999</v>
      </c>
      <c r="I66" s="49"/>
      <c r="J66" s="52">
        <f t="shared" si="88"/>
        <v>421.67099999999999</v>
      </c>
      <c r="K66" s="49"/>
      <c r="L66" s="49">
        <f t="shared" si="89"/>
        <v>421.67099999999999</v>
      </c>
      <c r="M66" s="49"/>
      <c r="N66" s="49">
        <f t="shared" si="90"/>
        <v>421.67099999999999</v>
      </c>
      <c r="O66" s="49"/>
      <c r="P66" s="49">
        <f t="shared" si="110"/>
        <v>421.67099999999999</v>
      </c>
      <c r="Q66" s="49"/>
      <c r="R66" s="49">
        <f t="shared" si="111"/>
        <v>421.67099999999999</v>
      </c>
      <c r="S66" s="49"/>
      <c r="T66" s="49">
        <f t="shared" si="112"/>
        <v>421.67099999999999</v>
      </c>
      <c r="U66" s="49"/>
      <c r="V66" s="49">
        <f t="shared" si="113"/>
        <v>421.67099999999999</v>
      </c>
      <c r="W66" s="50"/>
      <c r="X66" s="49">
        <f t="shared" si="114"/>
        <v>421.67099999999999</v>
      </c>
      <c r="Y66" s="49"/>
      <c r="Z66" s="49"/>
      <c r="AA66" s="49"/>
      <c r="AB66" s="49"/>
      <c r="AC66" s="52">
        <f t="shared" si="96"/>
        <v>0</v>
      </c>
      <c r="AD66" s="49"/>
      <c r="AE66" s="52">
        <f t="shared" si="97"/>
        <v>0</v>
      </c>
      <c r="AF66" s="49"/>
      <c r="AG66" s="49">
        <f t="shared" si="98"/>
        <v>0</v>
      </c>
      <c r="AH66" s="49"/>
      <c r="AI66" s="49">
        <f t="shared" si="99"/>
        <v>0</v>
      </c>
      <c r="AJ66" s="49"/>
      <c r="AK66" s="49">
        <f t="shared" si="115"/>
        <v>0</v>
      </c>
      <c r="AL66" s="49"/>
      <c r="AM66" s="49">
        <f t="shared" si="116"/>
        <v>0</v>
      </c>
      <c r="AN66" s="50"/>
      <c r="AO66" s="49">
        <f t="shared" si="117"/>
        <v>0</v>
      </c>
      <c r="AP66" s="49"/>
      <c r="AQ66" s="49"/>
      <c r="AR66" s="51"/>
      <c r="AS66" s="49"/>
      <c r="AT66" s="53">
        <f t="shared" si="103"/>
        <v>0</v>
      </c>
      <c r="AU66" s="49"/>
      <c r="AV66" s="53">
        <f t="shared" si="104"/>
        <v>0</v>
      </c>
      <c r="AW66" s="49"/>
      <c r="AX66" s="51">
        <f t="shared" si="105"/>
        <v>0</v>
      </c>
      <c r="AY66" s="49"/>
      <c r="AZ66" s="51">
        <f t="shared" si="106"/>
        <v>0</v>
      </c>
      <c r="BA66" s="49"/>
      <c r="BB66" s="51">
        <f t="shared" si="118"/>
        <v>0</v>
      </c>
      <c r="BC66" s="49"/>
      <c r="BD66" s="51">
        <f t="shared" si="119"/>
        <v>0</v>
      </c>
      <c r="BE66" s="50"/>
      <c r="BF66" s="51">
        <f t="shared" si="120"/>
        <v>0</v>
      </c>
      <c r="BG66" s="31" t="s">
        <v>238</v>
      </c>
      <c r="BI66" s="5"/>
    </row>
    <row r="67" spans="1:62" ht="57" hidden="1" customHeight="1" x14ac:dyDescent="0.3">
      <c r="A67" s="1" t="s">
        <v>142</v>
      </c>
      <c r="B67" s="71" t="s">
        <v>251</v>
      </c>
      <c r="C67" s="72" t="s">
        <v>31</v>
      </c>
      <c r="D67" s="49"/>
      <c r="E67" s="49"/>
      <c r="F67" s="49"/>
      <c r="G67" s="49"/>
      <c r="H67" s="52"/>
      <c r="I67" s="49"/>
      <c r="J67" s="52"/>
      <c r="K67" s="49"/>
      <c r="L67" s="49"/>
      <c r="M67" s="49">
        <f>M69+M70</f>
        <v>0</v>
      </c>
      <c r="N67" s="49">
        <f t="shared" si="90"/>
        <v>0</v>
      </c>
      <c r="O67" s="49"/>
      <c r="P67" s="49">
        <f t="shared" si="110"/>
        <v>0</v>
      </c>
      <c r="Q67" s="49"/>
      <c r="R67" s="49">
        <f t="shared" si="111"/>
        <v>0</v>
      </c>
      <c r="S67" s="49"/>
      <c r="T67" s="49">
        <f t="shared" si="112"/>
        <v>0</v>
      </c>
      <c r="U67" s="49"/>
      <c r="V67" s="49">
        <f t="shared" si="113"/>
        <v>0</v>
      </c>
      <c r="W67" s="50"/>
      <c r="X67" s="49">
        <f t="shared" si="114"/>
        <v>0</v>
      </c>
      <c r="Y67" s="49"/>
      <c r="Z67" s="49"/>
      <c r="AA67" s="49"/>
      <c r="AB67" s="49"/>
      <c r="AC67" s="52"/>
      <c r="AD67" s="49"/>
      <c r="AE67" s="52"/>
      <c r="AF67" s="49"/>
      <c r="AG67" s="49"/>
      <c r="AH67" s="49">
        <f>AH69+AH70</f>
        <v>0</v>
      </c>
      <c r="AI67" s="49">
        <f t="shared" si="99"/>
        <v>0</v>
      </c>
      <c r="AJ67" s="49"/>
      <c r="AK67" s="49">
        <f t="shared" si="115"/>
        <v>0</v>
      </c>
      <c r="AL67" s="49"/>
      <c r="AM67" s="49">
        <f t="shared" si="116"/>
        <v>0</v>
      </c>
      <c r="AN67" s="50"/>
      <c r="AO67" s="49">
        <f t="shared" si="117"/>
        <v>0</v>
      </c>
      <c r="AP67" s="49"/>
      <c r="AQ67" s="49"/>
      <c r="AR67" s="51"/>
      <c r="AS67" s="49"/>
      <c r="AT67" s="53"/>
      <c r="AU67" s="49"/>
      <c r="AV67" s="53"/>
      <c r="AW67" s="49"/>
      <c r="AX67" s="51"/>
      <c r="AY67" s="49">
        <f>AY69+AY70</f>
        <v>0</v>
      </c>
      <c r="AZ67" s="51">
        <f t="shared" si="106"/>
        <v>0</v>
      </c>
      <c r="BA67" s="49"/>
      <c r="BB67" s="51">
        <f t="shared" si="118"/>
        <v>0</v>
      </c>
      <c r="BC67" s="49"/>
      <c r="BD67" s="51">
        <f t="shared" si="119"/>
        <v>0</v>
      </c>
      <c r="BE67" s="50"/>
      <c r="BF67" s="51">
        <f t="shared" si="120"/>
        <v>0</v>
      </c>
      <c r="BG67" s="31"/>
      <c r="BH67" s="18" t="s">
        <v>28</v>
      </c>
      <c r="BI67" s="5"/>
      <c r="BJ67" s="32"/>
    </row>
    <row r="68" spans="1:62" hidden="1" x14ac:dyDescent="0.3">
      <c r="A68" s="1"/>
      <c r="B68" s="71" t="s">
        <v>119</v>
      </c>
      <c r="C68" s="72"/>
      <c r="D68" s="49"/>
      <c r="E68" s="49"/>
      <c r="F68" s="49"/>
      <c r="G68" s="49"/>
      <c r="H68" s="52"/>
      <c r="I68" s="49"/>
      <c r="J68" s="52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50"/>
      <c r="X68" s="49"/>
      <c r="Y68" s="49"/>
      <c r="Z68" s="49"/>
      <c r="AA68" s="49"/>
      <c r="AB68" s="49"/>
      <c r="AC68" s="52"/>
      <c r="AD68" s="49"/>
      <c r="AE68" s="52"/>
      <c r="AF68" s="49"/>
      <c r="AG68" s="49"/>
      <c r="AH68" s="49"/>
      <c r="AI68" s="49"/>
      <c r="AJ68" s="49"/>
      <c r="AK68" s="49"/>
      <c r="AL68" s="49"/>
      <c r="AM68" s="49"/>
      <c r="AN68" s="50"/>
      <c r="AO68" s="49"/>
      <c r="AP68" s="49"/>
      <c r="AQ68" s="49"/>
      <c r="AR68" s="51"/>
      <c r="AS68" s="49"/>
      <c r="AT68" s="53"/>
      <c r="AU68" s="49"/>
      <c r="AV68" s="53"/>
      <c r="AW68" s="49"/>
      <c r="AX68" s="51"/>
      <c r="AY68" s="49"/>
      <c r="AZ68" s="51"/>
      <c r="BA68" s="49"/>
      <c r="BB68" s="51"/>
      <c r="BC68" s="49"/>
      <c r="BD68" s="51"/>
      <c r="BE68" s="50"/>
      <c r="BF68" s="51"/>
      <c r="BG68" s="31"/>
      <c r="BH68" s="18" t="s">
        <v>28</v>
      </c>
      <c r="BI68" s="5"/>
      <c r="BJ68" s="32"/>
    </row>
    <row r="69" spans="1:62" hidden="1" x14ac:dyDescent="0.3">
      <c r="A69" s="1"/>
      <c r="B69" s="37" t="s">
        <v>6</v>
      </c>
      <c r="C69" s="72"/>
      <c r="D69" s="49"/>
      <c r="E69" s="49"/>
      <c r="F69" s="49"/>
      <c r="G69" s="49"/>
      <c r="H69" s="52"/>
      <c r="I69" s="49"/>
      <c r="J69" s="52"/>
      <c r="K69" s="49"/>
      <c r="L69" s="49"/>
      <c r="M69" s="49"/>
      <c r="N69" s="49">
        <f t="shared" si="90"/>
        <v>0</v>
      </c>
      <c r="O69" s="49"/>
      <c r="P69" s="49">
        <f t="shared" ref="P69:P71" si="121">N69+O69</f>
        <v>0</v>
      </c>
      <c r="Q69" s="49"/>
      <c r="R69" s="49">
        <f t="shared" ref="R69:R71" si="122">P69+Q69</f>
        <v>0</v>
      </c>
      <c r="S69" s="49"/>
      <c r="T69" s="49">
        <f t="shared" ref="T69:T71" si="123">R69+S69</f>
        <v>0</v>
      </c>
      <c r="U69" s="49"/>
      <c r="V69" s="49">
        <f t="shared" ref="V69:V71" si="124">T69+U69</f>
        <v>0</v>
      </c>
      <c r="W69" s="50"/>
      <c r="X69" s="49">
        <f t="shared" ref="X69:X71" si="125">V69+W69</f>
        <v>0</v>
      </c>
      <c r="Y69" s="49"/>
      <c r="Z69" s="49"/>
      <c r="AA69" s="49"/>
      <c r="AB69" s="49"/>
      <c r="AC69" s="52"/>
      <c r="AD69" s="49"/>
      <c r="AE69" s="52"/>
      <c r="AF69" s="49"/>
      <c r="AG69" s="49"/>
      <c r="AH69" s="49"/>
      <c r="AI69" s="49">
        <f t="shared" si="99"/>
        <v>0</v>
      </c>
      <c r="AJ69" s="49"/>
      <c r="AK69" s="49">
        <f t="shared" ref="AK69:AK71" si="126">AI69+AJ69</f>
        <v>0</v>
      </c>
      <c r="AL69" s="49"/>
      <c r="AM69" s="49">
        <f t="shared" ref="AM69:AM71" si="127">AK69+AL69</f>
        <v>0</v>
      </c>
      <c r="AN69" s="50"/>
      <c r="AO69" s="49">
        <f t="shared" ref="AO69:AO71" si="128">AM69+AN69</f>
        <v>0</v>
      </c>
      <c r="AP69" s="49"/>
      <c r="AQ69" s="49"/>
      <c r="AR69" s="51"/>
      <c r="AS69" s="49"/>
      <c r="AT69" s="53"/>
      <c r="AU69" s="49"/>
      <c r="AV69" s="53"/>
      <c r="AW69" s="49"/>
      <c r="AX69" s="51"/>
      <c r="AY69" s="49"/>
      <c r="AZ69" s="51">
        <f t="shared" si="106"/>
        <v>0</v>
      </c>
      <c r="BA69" s="49"/>
      <c r="BB69" s="51">
        <f t="shared" ref="BB69:BB71" si="129">AZ69+BA69</f>
        <v>0</v>
      </c>
      <c r="BC69" s="49"/>
      <c r="BD69" s="51">
        <f t="shared" ref="BD69:BD71" si="130">BB69+BC69</f>
        <v>0</v>
      </c>
      <c r="BE69" s="50"/>
      <c r="BF69" s="51">
        <f t="shared" ref="BF69:BF71" si="131">BD69+BE69</f>
        <v>0</v>
      </c>
      <c r="BG69" s="31" t="s">
        <v>252</v>
      </c>
      <c r="BH69" s="18" t="s">
        <v>28</v>
      </c>
      <c r="BI69" s="5"/>
      <c r="BJ69" s="32"/>
    </row>
    <row r="70" spans="1:62" hidden="1" x14ac:dyDescent="0.3">
      <c r="A70" s="1"/>
      <c r="B70" s="71" t="s">
        <v>11</v>
      </c>
      <c r="C70" s="72"/>
      <c r="D70" s="49"/>
      <c r="E70" s="49"/>
      <c r="F70" s="49"/>
      <c r="G70" s="49"/>
      <c r="H70" s="52"/>
      <c r="I70" s="49"/>
      <c r="J70" s="52"/>
      <c r="K70" s="49"/>
      <c r="L70" s="49"/>
      <c r="M70" s="49"/>
      <c r="N70" s="49">
        <f t="shared" si="90"/>
        <v>0</v>
      </c>
      <c r="O70" s="49"/>
      <c r="P70" s="49">
        <f t="shared" si="121"/>
        <v>0</v>
      </c>
      <c r="Q70" s="49"/>
      <c r="R70" s="49">
        <f t="shared" si="122"/>
        <v>0</v>
      </c>
      <c r="S70" s="49"/>
      <c r="T70" s="49">
        <f t="shared" si="123"/>
        <v>0</v>
      </c>
      <c r="U70" s="49"/>
      <c r="V70" s="49">
        <f t="shared" si="124"/>
        <v>0</v>
      </c>
      <c r="W70" s="50"/>
      <c r="X70" s="49">
        <f t="shared" si="125"/>
        <v>0</v>
      </c>
      <c r="Y70" s="49"/>
      <c r="Z70" s="49"/>
      <c r="AA70" s="49"/>
      <c r="AB70" s="49"/>
      <c r="AC70" s="52"/>
      <c r="AD70" s="49"/>
      <c r="AE70" s="52"/>
      <c r="AF70" s="49"/>
      <c r="AG70" s="49"/>
      <c r="AH70" s="49"/>
      <c r="AI70" s="49">
        <f t="shared" si="99"/>
        <v>0</v>
      </c>
      <c r="AJ70" s="49"/>
      <c r="AK70" s="49">
        <f t="shared" si="126"/>
        <v>0</v>
      </c>
      <c r="AL70" s="49"/>
      <c r="AM70" s="49">
        <f t="shared" si="127"/>
        <v>0</v>
      </c>
      <c r="AN70" s="50"/>
      <c r="AO70" s="49">
        <f t="shared" si="128"/>
        <v>0</v>
      </c>
      <c r="AP70" s="49"/>
      <c r="AQ70" s="49"/>
      <c r="AR70" s="51"/>
      <c r="AS70" s="49"/>
      <c r="AT70" s="53"/>
      <c r="AU70" s="49"/>
      <c r="AV70" s="53"/>
      <c r="AW70" s="49"/>
      <c r="AX70" s="51"/>
      <c r="AY70" s="49"/>
      <c r="AZ70" s="51">
        <f t="shared" si="106"/>
        <v>0</v>
      </c>
      <c r="BA70" s="49"/>
      <c r="BB70" s="51">
        <f t="shared" si="129"/>
        <v>0</v>
      </c>
      <c r="BC70" s="49"/>
      <c r="BD70" s="51">
        <f t="shared" si="130"/>
        <v>0</v>
      </c>
      <c r="BE70" s="50"/>
      <c r="BF70" s="51">
        <f t="shared" si="131"/>
        <v>0</v>
      </c>
      <c r="BG70" s="31" t="s">
        <v>260</v>
      </c>
      <c r="BH70" s="18" t="s">
        <v>28</v>
      </c>
      <c r="BI70" s="5"/>
      <c r="BJ70" s="32"/>
    </row>
    <row r="71" spans="1:62" x14ac:dyDescent="0.3">
      <c r="A71" s="1"/>
      <c r="B71" s="86" t="s">
        <v>19</v>
      </c>
      <c r="C71" s="89"/>
      <c r="D71" s="45">
        <f>D91+D96+D99+D102+D106+D109+D112+D77+D78+D79+D80+D85+D86+D87+D88+D89+D90</f>
        <v>3147673.3999999994</v>
      </c>
      <c r="E71" s="45">
        <f>E91+E96+E99+E102+E106+E109+E112+E77+E78+E79+E80+E85+E86+E87+E88+E89+E90</f>
        <v>111081.14199999999</v>
      </c>
      <c r="F71" s="45">
        <f t="shared" si="0"/>
        <v>3258754.5419999994</v>
      </c>
      <c r="G71" s="45">
        <f>G91+G96+G99+G102+G106+G109+G112+G77+G78+G79+G80+G85+G86+G87+G88+G89+G90+G115</f>
        <v>237544.79</v>
      </c>
      <c r="H71" s="45">
        <f t="shared" si="87"/>
        <v>3496299.3319999995</v>
      </c>
      <c r="I71" s="45">
        <f>I91+I96+I99+I102+I106+I109+I112+I77+I78+I79+I80+I85+I86+I87+I88+I89+I90+I115</f>
        <v>3013.248</v>
      </c>
      <c r="J71" s="45">
        <f t="shared" si="88"/>
        <v>3499312.5799999996</v>
      </c>
      <c r="K71" s="45">
        <f>K91+K96+K99+K102+K106+K109+K112+K77+K78+K79+K80+K85+K86+K87+K88+K89+K90+K115</f>
        <v>124060.12599999999</v>
      </c>
      <c r="L71" s="45">
        <f t="shared" si="89"/>
        <v>3623372.7059999998</v>
      </c>
      <c r="M71" s="45">
        <f>M91+M96+M99+M102+M106+M109+M112+M77+M78+M79+M80+M85+M86+M87+M88+M89+M90+M115</f>
        <v>6186.5230000000001</v>
      </c>
      <c r="N71" s="45">
        <f t="shared" si="90"/>
        <v>3629559.2289999998</v>
      </c>
      <c r="O71" s="45">
        <f>O91+O96+O99+O102+O106+O109+O112+O77+O78+O79+O80+O85+O86+O87+O88+O89+O90+O115</f>
        <v>66819.120999999999</v>
      </c>
      <c r="P71" s="45">
        <f t="shared" si="121"/>
        <v>3696378.3499999996</v>
      </c>
      <c r="Q71" s="45">
        <f>Q91+Q96+Q99+Q102+Q106+Q109+Q112+Q77+Q78+Q79+Q80+Q85+Q86+Q87+Q88+Q89+Q90+Q115</f>
        <v>6573.6139999999996</v>
      </c>
      <c r="R71" s="45">
        <f t="shared" si="122"/>
        <v>3702951.9639999997</v>
      </c>
      <c r="S71" s="45">
        <f>S91+S96+S99+S102+S106+S109+S112+S77+S78+S79+S80+S85+S86+S87+S88+S89+S90+S115</f>
        <v>30613.279999999999</v>
      </c>
      <c r="T71" s="45">
        <f t="shared" si="123"/>
        <v>3733565.2439999995</v>
      </c>
      <c r="U71" s="45">
        <f>U91+U96+U99+U102+U106+U109+U112+U77+U78+U79+U80+U85+U86+U87+U88+U89+U90+U115</f>
        <v>458.553</v>
      </c>
      <c r="V71" s="45">
        <f t="shared" si="124"/>
        <v>3734023.7969999993</v>
      </c>
      <c r="W71" s="45">
        <f>W91+W96+W99+W102+W106+W109+W112+W77+W78+W79+W80+W85+W86+W87+W88+W89+W90+W115</f>
        <v>109581.41800000001</v>
      </c>
      <c r="X71" s="49">
        <f t="shared" si="125"/>
        <v>3843605.2149999994</v>
      </c>
      <c r="Y71" s="45">
        <f>Y91+Y96+Y99+Y102+Y106+Y109+Y112+Y77+Y78+Y79+Y80+Y85+Y86+Y87+Y88+Y89+Y90</f>
        <v>1770047.7999999998</v>
      </c>
      <c r="Z71" s="45">
        <f>Z91+Z96+Z99+Z102+Z106+Z109+Z112+Z77+Z78+Z79+Z80+Z85+Z86+Z87+Z88+Z89+Z90</f>
        <v>-12263.9</v>
      </c>
      <c r="AA71" s="45">
        <f t="shared" si="3"/>
        <v>1757783.9</v>
      </c>
      <c r="AB71" s="45">
        <f>AB91+AB96+AB99+AB102+AB106+AB109+AB112+AB77+AB78+AB79+AB80+AB85+AB86+AB87+AB88+AB89+AB90+AB115</f>
        <v>101540.185</v>
      </c>
      <c r="AC71" s="45">
        <f t="shared" si="96"/>
        <v>1859324.085</v>
      </c>
      <c r="AD71" s="45">
        <f>AD91+AD96+AD99+AD102+AD106+AD109+AD112+AD77+AD78+AD79+AD80+AD85+AD86+AD87+AD88+AD89+AD90+AD115</f>
        <v>-71.385000000000005</v>
      </c>
      <c r="AE71" s="45">
        <f t="shared" si="97"/>
        <v>1859252.7</v>
      </c>
      <c r="AF71" s="45">
        <f>AF91+AF96+AF99+AF102+AF106+AF109+AF112+AF77+AF78+AF79+AF80+AF85+AF86+AF87+AF88+AF89+AF90+AF115</f>
        <v>-80676.462</v>
      </c>
      <c r="AG71" s="45">
        <f t="shared" si="98"/>
        <v>1778576.2379999999</v>
      </c>
      <c r="AH71" s="45">
        <f>AH91+AH96+AH99+AH102+AH106+AH109+AH112+AH77+AH78+AH79+AH80+AH85+AH86+AH87+AH88+AH89+AH90+AH115</f>
        <v>0</v>
      </c>
      <c r="AI71" s="45">
        <f t="shared" si="99"/>
        <v>1778576.2379999999</v>
      </c>
      <c r="AJ71" s="45">
        <f>AJ91+AJ96+AJ99+AJ102+AJ106+AJ109+AJ112+AJ77+AJ78+AJ79+AJ80+AJ85+AJ86+AJ87+AJ88+AJ89+AJ90+AJ115</f>
        <v>-31992.743000000002</v>
      </c>
      <c r="AK71" s="45">
        <f t="shared" si="126"/>
        <v>1746583.4949999999</v>
      </c>
      <c r="AL71" s="45">
        <f>AL91+AL96+AL99+AL102+AL106+AL109+AL112+AL77+AL78+AL79+AL80+AL85+AL86+AL87+AL88+AL89+AL90+AL115</f>
        <v>0</v>
      </c>
      <c r="AM71" s="45">
        <f t="shared" si="127"/>
        <v>1746583.4949999999</v>
      </c>
      <c r="AN71" s="45">
        <f>AN91+AN96+AN99+AN102+AN106+AN109+AN112+AN77+AN78+AN79+AN80+AN85+AN86+AN87+AN88+AN89+AN90+AN115</f>
        <v>11568.233</v>
      </c>
      <c r="AO71" s="49">
        <f t="shared" si="128"/>
        <v>1758151.7279999999</v>
      </c>
      <c r="AP71" s="45">
        <f>AP91+AP96+AP99+AP102+AP106+AP109+AP112+AP77+AP78+AP79+AP80+AP85+AP86+AP87+AP88+AP89+AP90</f>
        <v>855868</v>
      </c>
      <c r="AQ71" s="45">
        <f>AQ91+AQ96+AQ99+AQ102+AQ106+AQ109+AQ112+AQ77+AQ78+AQ79+AQ80+AQ85+AQ86+AQ87+AQ88+AQ89+AQ90</f>
        <v>0</v>
      </c>
      <c r="AR71" s="46">
        <f t="shared" si="6"/>
        <v>855868</v>
      </c>
      <c r="AS71" s="45">
        <f>AS91+AS96+AS99+AS102+AS106+AS109+AS112+AS77+AS78+AS79+AS80+AS85+AS86+AS87+AS88+AS89+AS90+AS115</f>
        <v>0.10000000000218279</v>
      </c>
      <c r="AT71" s="46">
        <f t="shared" si="103"/>
        <v>855868.1</v>
      </c>
      <c r="AU71" s="45">
        <f>AU91+AU96+AU99+AU102+AU106+AU109+AU112+AU77+AU78+AU79+AU80+AU85+AU86+AU87+AU88+AU89+AU90+AU115</f>
        <v>0</v>
      </c>
      <c r="AV71" s="46">
        <f t="shared" si="104"/>
        <v>855868.1</v>
      </c>
      <c r="AW71" s="45">
        <f>AW91+AW96+AW99+AW102+AW106+AW109+AW112+AW77+AW78+AW79+AW80+AW85+AW86+AW87+AW88+AW89+AW90+AW115</f>
        <v>0</v>
      </c>
      <c r="AX71" s="46">
        <f t="shared" si="105"/>
        <v>855868.1</v>
      </c>
      <c r="AY71" s="45">
        <f>AY91+AY96+AY99+AY102+AY106+AY109+AY112+AY77+AY78+AY79+AY80+AY85+AY86+AY87+AY88+AY89+AY90+AY115</f>
        <v>0</v>
      </c>
      <c r="AZ71" s="46">
        <f t="shared" si="106"/>
        <v>855868.1</v>
      </c>
      <c r="BA71" s="45">
        <f>BA91+BA96+BA99+BA102+BA106+BA109+BA112+BA77+BA78+BA79+BA80+BA85+BA86+BA87+BA88+BA89+BA90+BA115</f>
        <v>0</v>
      </c>
      <c r="BB71" s="46">
        <f t="shared" si="129"/>
        <v>855868.1</v>
      </c>
      <c r="BC71" s="45">
        <f>BC91+BC96+BC99+BC102+BC106+BC109+BC112+BC77+BC78+BC79+BC80+BC85+BC86+BC87+BC88+BC89+BC90+BC115</f>
        <v>0</v>
      </c>
      <c r="BD71" s="46">
        <f t="shared" si="130"/>
        <v>855868.1</v>
      </c>
      <c r="BE71" s="45">
        <f>BE91+BE96+BE99+BE102+BE106+BE109+BE112+BE77+BE78+BE79+BE80+BE85+BE86+BE87+BE88+BE89+BE90+BE115</f>
        <v>0</v>
      </c>
      <c r="BF71" s="51">
        <f t="shared" si="131"/>
        <v>855868.1</v>
      </c>
      <c r="BG71" s="24"/>
      <c r="BI71" s="5"/>
    </row>
    <row r="72" spans="1:62" x14ac:dyDescent="0.3">
      <c r="A72" s="1"/>
      <c r="B72" s="66" t="s">
        <v>5</v>
      </c>
      <c r="C72" s="89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9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9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9"/>
      <c r="BG72" s="24"/>
      <c r="BI72" s="5"/>
    </row>
    <row r="73" spans="1:62" s="13" customFormat="1" hidden="1" x14ac:dyDescent="0.3">
      <c r="A73" s="10"/>
      <c r="B73" s="14" t="s">
        <v>6</v>
      </c>
      <c r="C73" s="17"/>
      <c r="D73" s="45">
        <f>D93+D77+D78+D79+D80+D85+D86+D87+D88+D89+D90</f>
        <v>341274.1</v>
      </c>
      <c r="E73" s="45">
        <f>E93+E77+E78+E79+E80+E85+E86+E87+E88+E89+E90</f>
        <v>111081.14199999999</v>
      </c>
      <c r="F73" s="45">
        <f t="shared" si="0"/>
        <v>452355.24199999997</v>
      </c>
      <c r="G73" s="45">
        <f>G93+G77+G78+G79+G85+G86+G87+G88+G89+G90+G115+G82</f>
        <v>26916.989999999998</v>
      </c>
      <c r="H73" s="45">
        <f t="shared" ref="H73:H91" si="132">F73+G73</f>
        <v>479272.23199999996</v>
      </c>
      <c r="I73" s="45">
        <f>I93+I77+I78+I79+I85+I86+I87+I88+I89+I90+I115+I82</f>
        <v>3013.248</v>
      </c>
      <c r="J73" s="45">
        <f t="shared" ref="J73:J80" si="133">H73+I73</f>
        <v>482285.48</v>
      </c>
      <c r="K73" s="45">
        <f>K93+K77+K78+K79+K85+K86+K87+K88+K89+K90+K115+K82</f>
        <v>124060.12599999999</v>
      </c>
      <c r="L73" s="45">
        <f t="shared" ref="L73:L80" si="134">J73+K73</f>
        <v>606345.60599999991</v>
      </c>
      <c r="M73" s="45">
        <f>M93+M77+M78+M79+M85+M86+M87+M88+M89+M90+M115+M82</f>
        <v>6186.5230000000001</v>
      </c>
      <c r="N73" s="45">
        <f t="shared" ref="N73:N80" si="135">L73+M73</f>
        <v>612532.12899999996</v>
      </c>
      <c r="O73" s="45">
        <f>O93+O77+O78+O79+O85+O86+O87+O88+O89+O90+O115+O82</f>
        <v>66819.120999999999</v>
      </c>
      <c r="P73" s="45">
        <f t="shared" ref="P73:P80" si="136">N73+O73</f>
        <v>679351.25</v>
      </c>
      <c r="Q73" s="45">
        <f>Q93+Q77+Q78+Q79+Q85+Q86+Q87+Q88+Q89+Q90+Q115+Q82</f>
        <v>6573.6139999999996</v>
      </c>
      <c r="R73" s="45">
        <f t="shared" ref="R73:R80" si="137">P73+Q73</f>
        <v>685924.86399999994</v>
      </c>
      <c r="S73" s="45">
        <f>S93+S77+S78+S79+S85+S86+S87+S88+S89+S90+S115+S82</f>
        <v>30613.279999999999</v>
      </c>
      <c r="T73" s="45">
        <f t="shared" ref="T73:T80" si="138">R73+S73</f>
        <v>716538.14399999997</v>
      </c>
      <c r="U73" s="45">
        <f>U93+U77+U78+U79+U85+U86+U87+U88+U89+U90+U115+U82</f>
        <v>458.553</v>
      </c>
      <c r="V73" s="45">
        <f t="shared" ref="V73:V80" si="139">T73+U73</f>
        <v>716996.69699999993</v>
      </c>
      <c r="W73" s="45">
        <f>W93+W77+W78+W79+W85+W86+W87+W88+W89+W90+W115+W82</f>
        <v>109581.41800000001</v>
      </c>
      <c r="X73" s="45">
        <f t="shared" ref="X73:X80" si="140">V73+W73</f>
        <v>826578.11499999999</v>
      </c>
      <c r="Y73" s="45">
        <f>Y93+Y77+Y78+Y79+Y80+Y85+Y86+Y87+Y88+Y89+Y90</f>
        <v>747887</v>
      </c>
      <c r="Z73" s="45">
        <f>Z93+Z77+Z78+Z79+Z80+Z85+Z86+Z87+Z88+Z89+Z90</f>
        <v>-12263.9</v>
      </c>
      <c r="AA73" s="45">
        <f t="shared" si="3"/>
        <v>735623.1</v>
      </c>
      <c r="AB73" s="45">
        <f>AB93+AB77+AB78+AB79+AB85+AB86+AB87+AB88+AB89+AB90+AB115+AB82</f>
        <v>30271.384999999998</v>
      </c>
      <c r="AC73" s="45">
        <f t="shared" ref="AC73:AC80" si="141">AA73+AB73</f>
        <v>765894.48499999999</v>
      </c>
      <c r="AD73" s="45">
        <f>AD93+AD77+AD78+AD79+AD85+AD86+AD87+AD88+AD89+AD90+AD115+AD82</f>
        <v>-71.385000000000005</v>
      </c>
      <c r="AE73" s="45">
        <f t="shared" ref="AE73:AE80" si="142">AC73+AD73</f>
        <v>765823.1</v>
      </c>
      <c r="AF73" s="45">
        <f>AF93+AF77+AF78+AF79+AF85+AF86+AF87+AF88+AF89+AF90+AF115+AF82</f>
        <v>-80676.462</v>
      </c>
      <c r="AG73" s="45">
        <f t="shared" ref="AG73:AG80" si="143">AE73+AF73</f>
        <v>685146.63800000004</v>
      </c>
      <c r="AH73" s="45">
        <f>AH93+AH77+AH78+AH79+AH85+AH86+AH87+AH88+AH89+AH90+AH115+AH82</f>
        <v>0</v>
      </c>
      <c r="AI73" s="45">
        <f t="shared" ref="AI73:AI80" si="144">AG73+AH73</f>
        <v>685146.63800000004</v>
      </c>
      <c r="AJ73" s="45">
        <f>AJ93+AJ77+AJ78+AJ79+AJ85+AJ86+AJ87+AJ88+AJ89+AJ90+AJ115+AJ82</f>
        <v>-31992.742999999999</v>
      </c>
      <c r="AK73" s="45">
        <f t="shared" ref="AK73:AK80" si="145">AI73+AJ73</f>
        <v>653153.89500000002</v>
      </c>
      <c r="AL73" s="45">
        <f>AL93+AL77+AL78+AL79+AL85+AL86+AL87+AL88+AL89+AL90+AL115+AL82</f>
        <v>0</v>
      </c>
      <c r="AM73" s="45">
        <f t="shared" ref="AM73:AM80" si="146">AK73+AL73</f>
        <v>653153.89500000002</v>
      </c>
      <c r="AN73" s="45">
        <f>AN93+AN77+AN78+AN79+AN85+AN86+AN87+AN88+AN89+AN90+AN115+AN82</f>
        <v>11568.233</v>
      </c>
      <c r="AO73" s="45">
        <f t="shared" ref="AO73:AO80" si="147">AM73+AN73</f>
        <v>664722.12800000003</v>
      </c>
      <c r="AP73" s="45">
        <f>AP93+AP77+AP78+AP79+AP80+AP85+AP86+AP87+AP88+AP89+AP90</f>
        <v>597162.19999999995</v>
      </c>
      <c r="AQ73" s="45">
        <f>AQ93+AQ77+AQ78+AQ79+AQ80+AQ85+AQ86+AQ87+AQ88+AQ89+AQ90</f>
        <v>0</v>
      </c>
      <c r="AR73" s="46">
        <f t="shared" si="6"/>
        <v>597162.19999999995</v>
      </c>
      <c r="AS73" s="45">
        <f>AS93+AS77+AS78+AS79+AS85+AS86+AS87+AS88+AS89+AS90+AS115+AS82</f>
        <v>0</v>
      </c>
      <c r="AT73" s="46">
        <f t="shared" ref="AT73:AT80" si="148">AR73+AS73</f>
        <v>597162.19999999995</v>
      </c>
      <c r="AU73" s="45">
        <f>AU93+AU77+AU78+AU79+AU85+AU86+AU87+AU88+AU89+AU90+AU115+AU82</f>
        <v>0</v>
      </c>
      <c r="AV73" s="46">
        <f t="shared" ref="AV73:AV80" si="149">AT73+AU73</f>
        <v>597162.19999999995</v>
      </c>
      <c r="AW73" s="45">
        <f>AW93+AW77+AW78+AW79+AW85+AW86+AW87+AW88+AW89+AW90+AW115+AW82</f>
        <v>0</v>
      </c>
      <c r="AX73" s="46">
        <f t="shared" ref="AX73:AX80" si="150">AV73+AW73</f>
        <v>597162.19999999995</v>
      </c>
      <c r="AY73" s="45">
        <f>AY93+AY77+AY78+AY79+AY85+AY86+AY87+AY88+AY89+AY90+AY115+AY82</f>
        <v>0</v>
      </c>
      <c r="AZ73" s="46">
        <f t="shared" ref="AZ73:AZ80" si="151">AX73+AY73</f>
        <v>597162.19999999995</v>
      </c>
      <c r="BA73" s="45">
        <f>BA93+BA77+BA78+BA79+BA85+BA86+BA87+BA88+BA89+BA90+BA115+BA82</f>
        <v>0</v>
      </c>
      <c r="BB73" s="46">
        <f t="shared" ref="BB73:BB80" si="152">AZ73+BA73</f>
        <v>597162.19999999995</v>
      </c>
      <c r="BC73" s="45">
        <f>BC93+BC77+BC78+BC79+BC85+BC86+BC87+BC88+BC89+BC90+BC115+BC82</f>
        <v>0</v>
      </c>
      <c r="BD73" s="46">
        <f t="shared" ref="BD73:BD80" si="153">BB73+BC73</f>
        <v>597162.19999999995</v>
      </c>
      <c r="BE73" s="45">
        <f>BE93+BE77+BE78+BE79+BE85+BE86+BE87+BE88+BE89+BE90+BE115+BE82</f>
        <v>0</v>
      </c>
      <c r="BF73" s="46">
        <f t="shared" ref="BF73:BF80" si="154">BD73+BE73</f>
        <v>597162.19999999995</v>
      </c>
      <c r="BG73" s="26"/>
      <c r="BH73" s="19" t="s">
        <v>28</v>
      </c>
      <c r="BI73" s="12"/>
    </row>
    <row r="74" spans="1:62" x14ac:dyDescent="0.3">
      <c r="A74" s="1"/>
      <c r="B74" s="87" t="s">
        <v>11</v>
      </c>
      <c r="C74" s="89"/>
      <c r="D74" s="45">
        <f>D94+D101+D104</f>
        <v>248312.09999999998</v>
      </c>
      <c r="E74" s="45">
        <f>E94+E101+E104</f>
        <v>0</v>
      </c>
      <c r="F74" s="45">
        <f t="shared" si="0"/>
        <v>248312.09999999998</v>
      </c>
      <c r="G74" s="45">
        <f>G94+G101+G104+G83</f>
        <v>-1892.7999999999993</v>
      </c>
      <c r="H74" s="45">
        <f>F74+G74</f>
        <v>246419.3</v>
      </c>
      <c r="I74" s="45">
        <f>I94+I101+I104+I83</f>
        <v>0</v>
      </c>
      <c r="J74" s="45">
        <f t="shared" si="133"/>
        <v>246419.3</v>
      </c>
      <c r="K74" s="45">
        <f>K94+K101+K104+K83</f>
        <v>0</v>
      </c>
      <c r="L74" s="45">
        <f t="shared" si="134"/>
        <v>246419.3</v>
      </c>
      <c r="M74" s="45">
        <f>M94+M101+M104+M83</f>
        <v>0</v>
      </c>
      <c r="N74" s="45">
        <f t="shared" si="135"/>
        <v>246419.3</v>
      </c>
      <c r="O74" s="45">
        <f>O94+O101+O104+O83</f>
        <v>0</v>
      </c>
      <c r="P74" s="45">
        <f t="shared" si="136"/>
        <v>246419.3</v>
      </c>
      <c r="Q74" s="45">
        <f>Q94+Q101+Q104+Q83</f>
        <v>0</v>
      </c>
      <c r="R74" s="45">
        <f t="shared" si="137"/>
        <v>246419.3</v>
      </c>
      <c r="S74" s="45">
        <f>S94+S101+S104+S83</f>
        <v>0</v>
      </c>
      <c r="T74" s="45">
        <f t="shared" si="138"/>
        <v>246419.3</v>
      </c>
      <c r="U74" s="45">
        <f>U94+U101+U104+U83</f>
        <v>0</v>
      </c>
      <c r="V74" s="45">
        <f t="shared" si="139"/>
        <v>246419.3</v>
      </c>
      <c r="W74" s="45">
        <f>W94+W101+W104+W83</f>
        <v>0</v>
      </c>
      <c r="X74" s="49">
        <f t="shared" si="140"/>
        <v>246419.3</v>
      </c>
      <c r="Y74" s="45">
        <f t="shared" ref="Y74:AP74" si="155">Y94+Y101+Y104</f>
        <v>560329.6</v>
      </c>
      <c r="Z74" s="45">
        <f>Z94+Z101+Z104</f>
        <v>0</v>
      </c>
      <c r="AA74" s="45">
        <f t="shared" si="3"/>
        <v>560329.6</v>
      </c>
      <c r="AB74" s="45">
        <f>AB94+AB101+AB104+AB83</f>
        <v>-8860.8000000000011</v>
      </c>
      <c r="AC74" s="45">
        <f t="shared" si="141"/>
        <v>551468.79999999993</v>
      </c>
      <c r="AD74" s="45">
        <f>AD94+AD101+AD104+AD83</f>
        <v>0</v>
      </c>
      <c r="AE74" s="45">
        <f t="shared" si="142"/>
        <v>551468.79999999993</v>
      </c>
      <c r="AF74" s="45">
        <f>AF94+AF101+AF104+AF83</f>
        <v>0</v>
      </c>
      <c r="AG74" s="45">
        <f t="shared" si="143"/>
        <v>551468.79999999993</v>
      </c>
      <c r="AH74" s="45">
        <f>AH94+AH101+AH104+AH83</f>
        <v>0</v>
      </c>
      <c r="AI74" s="45">
        <f t="shared" si="144"/>
        <v>551468.79999999993</v>
      </c>
      <c r="AJ74" s="45">
        <f>AJ94+AJ101+AJ104+AJ83</f>
        <v>0</v>
      </c>
      <c r="AK74" s="45">
        <f t="shared" si="145"/>
        <v>551468.79999999993</v>
      </c>
      <c r="AL74" s="45">
        <f>AL94+AL101+AL104+AL83</f>
        <v>0</v>
      </c>
      <c r="AM74" s="45">
        <f t="shared" si="146"/>
        <v>551468.79999999993</v>
      </c>
      <c r="AN74" s="45">
        <f>AN94+AN101+AN104+AN83</f>
        <v>0</v>
      </c>
      <c r="AO74" s="49">
        <f t="shared" si="147"/>
        <v>551468.79999999993</v>
      </c>
      <c r="AP74" s="45">
        <f t="shared" si="155"/>
        <v>143864.70000000001</v>
      </c>
      <c r="AQ74" s="45">
        <f>AQ94+AQ101+AQ104</f>
        <v>0</v>
      </c>
      <c r="AR74" s="46">
        <f t="shared" si="6"/>
        <v>143864.70000000001</v>
      </c>
      <c r="AS74" s="45">
        <f>AS94+AS101+AS104+AS83</f>
        <v>-14881.199999999999</v>
      </c>
      <c r="AT74" s="46">
        <f t="shared" si="148"/>
        <v>128983.50000000001</v>
      </c>
      <c r="AU74" s="45">
        <f>AU94+AU101+AU104+AU83</f>
        <v>0</v>
      </c>
      <c r="AV74" s="46">
        <f t="shared" si="149"/>
        <v>128983.50000000001</v>
      </c>
      <c r="AW74" s="45">
        <f>AW94+AW101+AW104+AW83</f>
        <v>0</v>
      </c>
      <c r="AX74" s="46">
        <f t="shared" si="150"/>
        <v>128983.50000000001</v>
      </c>
      <c r="AY74" s="45">
        <f>AY94+AY101+AY104+AY83</f>
        <v>0</v>
      </c>
      <c r="AZ74" s="46">
        <f t="shared" si="151"/>
        <v>128983.50000000001</v>
      </c>
      <c r="BA74" s="45">
        <f>BA94+BA101+BA104+BA83</f>
        <v>0</v>
      </c>
      <c r="BB74" s="46">
        <f t="shared" si="152"/>
        <v>128983.50000000001</v>
      </c>
      <c r="BC74" s="45">
        <f>BC94+BC101+BC104+BC83</f>
        <v>0</v>
      </c>
      <c r="BD74" s="46">
        <f t="shared" si="153"/>
        <v>128983.50000000001</v>
      </c>
      <c r="BE74" s="45">
        <f>BE94+BE101+BE104+BE83</f>
        <v>0</v>
      </c>
      <c r="BF74" s="51">
        <f t="shared" si="154"/>
        <v>128983.50000000001</v>
      </c>
      <c r="BG74" s="24"/>
      <c r="BI74" s="5"/>
    </row>
    <row r="75" spans="1:62" x14ac:dyDescent="0.3">
      <c r="A75" s="1"/>
      <c r="B75" s="87" t="s">
        <v>15</v>
      </c>
      <c r="C75" s="89"/>
      <c r="D75" s="45">
        <f>D105</f>
        <v>117558.8</v>
      </c>
      <c r="E75" s="45">
        <f>E105</f>
        <v>0</v>
      </c>
      <c r="F75" s="45">
        <f t="shared" si="0"/>
        <v>117558.8</v>
      </c>
      <c r="G75" s="45">
        <f>G105+G84</f>
        <v>212520.6</v>
      </c>
      <c r="H75" s="45">
        <f t="shared" si="132"/>
        <v>330079.40000000002</v>
      </c>
      <c r="I75" s="45">
        <f>I105+I84</f>
        <v>0</v>
      </c>
      <c r="J75" s="45">
        <f t="shared" si="133"/>
        <v>330079.40000000002</v>
      </c>
      <c r="K75" s="45">
        <f>K105+K84</f>
        <v>0</v>
      </c>
      <c r="L75" s="45">
        <f t="shared" si="134"/>
        <v>330079.40000000002</v>
      </c>
      <c r="M75" s="45">
        <f>M105+M84</f>
        <v>0</v>
      </c>
      <c r="N75" s="45">
        <f t="shared" si="135"/>
        <v>330079.40000000002</v>
      </c>
      <c r="O75" s="45">
        <f>O105+O84</f>
        <v>0</v>
      </c>
      <c r="P75" s="45">
        <f t="shared" si="136"/>
        <v>330079.40000000002</v>
      </c>
      <c r="Q75" s="45">
        <f>Q105+Q84</f>
        <v>0</v>
      </c>
      <c r="R75" s="45">
        <f t="shared" si="137"/>
        <v>330079.40000000002</v>
      </c>
      <c r="S75" s="45">
        <f>S105+S84</f>
        <v>0</v>
      </c>
      <c r="T75" s="45">
        <f t="shared" si="138"/>
        <v>330079.40000000002</v>
      </c>
      <c r="U75" s="45">
        <f>U105+U84</f>
        <v>0</v>
      </c>
      <c r="V75" s="45">
        <f t="shared" si="139"/>
        <v>330079.40000000002</v>
      </c>
      <c r="W75" s="45">
        <f>W105+W84</f>
        <v>0</v>
      </c>
      <c r="X75" s="49">
        <f t="shared" si="140"/>
        <v>330079.40000000002</v>
      </c>
      <c r="Y75" s="45">
        <f t="shared" ref="Y75:AP75" si="156">Y105</f>
        <v>115488.1</v>
      </c>
      <c r="Z75" s="45">
        <f>Z105</f>
        <v>0</v>
      </c>
      <c r="AA75" s="45">
        <f t="shared" si="3"/>
        <v>115488.1</v>
      </c>
      <c r="AB75" s="45">
        <f>AB105+AB84</f>
        <v>80129.599999999991</v>
      </c>
      <c r="AC75" s="45">
        <f t="shared" si="141"/>
        <v>195617.7</v>
      </c>
      <c r="AD75" s="45">
        <f>AD105+AD84</f>
        <v>0</v>
      </c>
      <c r="AE75" s="45">
        <f t="shared" si="142"/>
        <v>195617.7</v>
      </c>
      <c r="AF75" s="45">
        <f>AF105+AF84</f>
        <v>0</v>
      </c>
      <c r="AG75" s="45">
        <f t="shared" si="143"/>
        <v>195617.7</v>
      </c>
      <c r="AH75" s="45">
        <f>AH105+AH84</f>
        <v>0</v>
      </c>
      <c r="AI75" s="45">
        <f t="shared" si="144"/>
        <v>195617.7</v>
      </c>
      <c r="AJ75" s="45">
        <f>AJ105+AJ84</f>
        <v>0</v>
      </c>
      <c r="AK75" s="45">
        <f t="shared" si="145"/>
        <v>195617.7</v>
      </c>
      <c r="AL75" s="45">
        <f>AL105+AL84</f>
        <v>0</v>
      </c>
      <c r="AM75" s="45">
        <f t="shared" si="146"/>
        <v>195617.7</v>
      </c>
      <c r="AN75" s="45">
        <f>AN105+AN84</f>
        <v>0</v>
      </c>
      <c r="AO75" s="49">
        <f t="shared" si="147"/>
        <v>195617.7</v>
      </c>
      <c r="AP75" s="45">
        <f t="shared" si="156"/>
        <v>114841.1</v>
      </c>
      <c r="AQ75" s="45">
        <f>AQ105</f>
        <v>0</v>
      </c>
      <c r="AR75" s="46">
        <f t="shared" si="6"/>
        <v>114841.1</v>
      </c>
      <c r="AS75" s="45">
        <f>AS105+AS84</f>
        <v>14881.3</v>
      </c>
      <c r="AT75" s="46">
        <f t="shared" si="148"/>
        <v>129722.40000000001</v>
      </c>
      <c r="AU75" s="45">
        <f>AU105+AU84</f>
        <v>0</v>
      </c>
      <c r="AV75" s="46">
        <f t="shared" si="149"/>
        <v>129722.40000000001</v>
      </c>
      <c r="AW75" s="45">
        <f>AW105+AW84</f>
        <v>0</v>
      </c>
      <c r="AX75" s="46">
        <f t="shared" si="150"/>
        <v>129722.40000000001</v>
      </c>
      <c r="AY75" s="45">
        <f>AY105+AY84</f>
        <v>0</v>
      </c>
      <c r="AZ75" s="46">
        <f t="shared" si="151"/>
        <v>129722.40000000001</v>
      </c>
      <c r="BA75" s="45">
        <f>BA105+BA84</f>
        <v>0</v>
      </c>
      <c r="BB75" s="46">
        <f t="shared" si="152"/>
        <v>129722.40000000001</v>
      </c>
      <c r="BC75" s="45">
        <f>BC105+BC84</f>
        <v>0</v>
      </c>
      <c r="BD75" s="46">
        <f t="shared" si="153"/>
        <v>129722.40000000001</v>
      </c>
      <c r="BE75" s="45">
        <f>BE105+BE84</f>
        <v>0</v>
      </c>
      <c r="BF75" s="51">
        <f t="shared" si="154"/>
        <v>129722.40000000001</v>
      </c>
      <c r="BG75" s="24"/>
      <c r="BI75" s="5"/>
    </row>
    <row r="76" spans="1:62" ht="37.5" x14ac:dyDescent="0.3">
      <c r="A76" s="1"/>
      <c r="B76" s="87" t="s">
        <v>20</v>
      </c>
      <c r="C76" s="89"/>
      <c r="D76" s="45">
        <f>D95+D98+D108+D111+D114</f>
        <v>2440528.4</v>
      </c>
      <c r="E76" s="45">
        <f>E95+E98+E108+E111+E114</f>
        <v>0</v>
      </c>
      <c r="F76" s="45">
        <f t="shared" si="0"/>
        <v>2440528.4</v>
      </c>
      <c r="G76" s="45">
        <f>G95+G98+G108+G111+G114</f>
        <v>0</v>
      </c>
      <c r="H76" s="45">
        <f t="shared" si="132"/>
        <v>2440528.4</v>
      </c>
      <c r="I76" s="45">
        <f>I95+I98+I108+I111+I114</f>
        <v>0</v>
      </c>
      <c r="J76" s="45">
        <f t="shared" si="133"/>
        <v>2440528.4</v>
      </c>
      <c r="K76" s="45">
        <f>K95+K98+K108+K111+K114</f>
        <v>0</v>
      </c>
      <c r="L76" s="45">
        <f t="shared" si="134"/>
        <v>2440528.4</v>
      </c>
      <c r="M76" s="45">
        <f>M95+M98+M108+M111+M114</f>
        <v>0</v>
      </c>
      <c r="N76" s="45">
        <f t="shared" si="135"/>
        <v>2440528.4</v>
      </c>
      <c r="O76" s="45">
        <f>O95+O98+O108+O111+O114</f>
        <v>0</v>
      </c>
      <c r="P76" s="45">
        <f t="shared" si="136"/>
        <v>2440528.4</v>
      </c>
      <c r="Q76" s="45">
        <f>Q95+Q98+Q108+Q111+Q114</f>
        <v>0</v>
      </c>
      <c r="R76" s="45">
        <f t="shared" si="137"/>
        <v>2440528.4</v>
      </c>
      <c r="S76" s="45">
        <f>S95+S98+S108+S111+S114</f>
        <v>0</v>
      </c>
      <c r="T76" s="45">
        <f t="shared" si="138"/>
        <v>2440528.4</v>
      </c>
      <c r="U76" s="45">
        <f>U95+U98+U108+U111+U114</f>
        <v>0</v>
      </c>
      <c r="V76" s="45">
        <f t="shared" si="139"/>
        <v>2440528.4</v>
      </c>
      <c r="W76" s="45">
        <f>W95+W98+W108+W111+W114</f>
        <v>0</v>
      </c>
      <c r="X76" s="49">
        <f t="shared" si="140"/>
        <v>2440528.4</v>
      </c>
      <c r="Y76" s="45">
        <f t="shared" ref="Y76:AP76" si="157">Y95+Y98+Y108+Y111+Y114</f>
        <v>346343.1</v>
      </c>
      <c r="Z76" s="45">
        <f>Z95+Z98+Z108+Z111+Z114</f>
        <v>0</v>
      </c>
      <c r="AA76" s="45">
        <f t="shared" si="3"/>
        <v>346343.1</v>
      </c>
      <c r="AB76" s="45">
        <f>AB95+AB98+AB108+AB111+AB114</f>
        <v>0</v>
      </c>
      <c r="AC76" s="45">
        <f t="shared" si="141"/>
        <v>346343.1</v>
      </c>
      <c r="AD76" s="45">
        <f>AD95+AD98+AD108+AD111+AD114</f>
        <v>0</v>
      </c>
      <c r="AE76" s="45">
        <f t="shared" si="142"/>
        <v>346343.1</v>
      </c>
      <c r="AF76" s="45">
        <f>AF95+AF98+AF108+AF111+AF114</f>
        <v>0</v>
      </c>
      <c r="AG76" s="45">
        <f t="shared" si="143"/>
        <v>346343.1</v>
      </c>
      <c r="AH76" s="45">
        <f>AH95+AH98+AH108+AH111+AH114</f>
        <v>0</v>
      </c>
      <c r="AI76" s="45">
        <f t="shared" si="144"/>
        <v>346343.1</v>
      </c>
      <c r="AJ76" s="45">
        <f>AJ95+AJ98+AJ108+AJ111+AJ114</f>
        <v>0</v>
      </c>
      <c r="AK76" s="45">
        <f t="shared" si="145"/>
        <v>346343.1</v>
      </c>
      <c r="AL76" s="45">
        <f>AL95+AL98+AL108+AL111+AL114</f>
        <v>0</v>
      </c>
      <c r="AM76" s="45">
        <f t="shared" si="146"/>
        <v>346343.1</v>
      </c>
      <c r="AN76" s="45">
        <f>AN95+AN98+AN108+AN111+AN114</f>
        <v>0</v>
      </c>
      <c r="AO76" s="49">
        <f t="shared" si="147"/>
        <v>346343.1</v>
      </c>
      <c r="AP76" s="45">
        <f t="shared" si="157"/>
        <v>0</v>
      </c>
      <c r="AQ76" s="45">
        <f>AQ95+AQ98+AQ108+AQ111+AQ114</f>
        <v>0</v>
      </c>
      <c r="AR76" s="46">
        <f t="shared" si="6"/>
        <v>0</v>
      </c>
      <c r="AS76" s="45">
        <f>AS95+AS98+AS108+AS111+AS114</f>
        <v>0</v>
      </c>
      <c r="AT76" s="46">
        <f t="shared" si="148"/>
        <v>0</v>
      </c>
      <c r="AU76" s="45">
        <f>AU95+AU98+AU108+AU111+AU114</f>
        <v>0</v>
      </c>
      <c r="AV76" s="46">
        <f t="shared" si="149"/>
        <v>0</v>
      </c>
      <c r="AW76" s="45">
        <f>AW95+AW98+AW108+AW111+AW114</f>
        <v>0</v>
      </c>
      <c r="AX76" s="46">
        <f t="shared" si="150"/>
        <v>0</v>
      </c>
      <c r="AY76" s="45">
        <f>AY95+AY98+AY108+AY111+AY114</f>
        <v>0</v>
      </c>
      <c r="AZ76" s="46">
        <f t="shared" si="151"/>
        <v>0</v>
      </c>
      <c r="BA76" s="45">
        <f>BA95+BA98+BA108+BA111+BA114</f>
        <v>0</v>
      </c>
      <c r="BB76" s="46">
        <f t="shared" si="152"/>
        <v>0</v>
      </c>
      <c r="BC76" s="45">
        <f>BC95+BC98+BC108+BC111+BC114</f>
        <v>0</v>
      </c>
      <c r="BD76" s="46">
        <f t="shared" si="153"/>
        <v>0</v>
      </c>
      <c r="BE76" s="45">
        <f>BE95+BE98+BE108+BE111+BE114</f>
        <v>0</v>
      </c>
      <c r="BF76" s="51">
        <f t="shared" si="154"/>
        <v>0</v>
      </c>
      <c r="BG76" s="24"/>
      <c r="BI76" s="5"/>
    </row>
    <row r="77" spans="1:62" ht="56.25" x14ac:dyDescent="0.3">
      <c r="A77" s="1" t="s">
        <v>142</v>
      </c>
      <c r="B77" s="87" t="s">
        <v>37</v>
      </c>
      <c r="C77" s="89" t="s">
        <v>31</v>
      </c>
      <c r="D77" s="51">
        <v>0</v>
      </c>
      <c r="E77" s="51">
        <v>0</v>
      </c>
      <c r="F77" s="49">
        <f t="shared" si="0"/>
        <v>0</v>
      </c>
      <c r="G77" s="51">
        <v>0</v>
      </c>
      <c r="H77" s="52">
        <f t="shared" si="132"/>
        <v>0</v>
      </c>
      <c r="I77" s="51">
        <v>0</v>
      </c>
      <c r="J77" s="52">
        <f t="shared" si="133"/>
        <v>0</v>
      </c>
      <c r="K77" s="51">
        <v>0</v>
      </c>
      <c r="L77" s="49">
        <f t="shared" si="134"/>
        <v>0</v>
      </c>
      <c r="M77" s="51">
        <v>0</v>
      </c>
      <c r="N77" s="49">
        <f t="shared" si="135"/>
        <v>0</v>
      </c>
      <c r="O77" s="51">
        <v>0</v>
      </c>
      <c r="P77" s="49">
        <f t="shared" si="136"/>
        <v>0</v>
      </c>
      <c r="Q77" s="51">
        <v>0</v>
      </c>
      <c r="R77" s="49">
        <f t="shared" si="137"/>
        <v>0</v>
      </c>
      <c r="S77" s="51">
        <v>0</v>
      </c>
      <c r="T77" s="49">
        <f t="shared" si="138"/>
        <v>0</v>
      </c>
      <c r="U77" s="51">
        <v>0</v>
      </c>
      <c r="V77" s="49">
        <f t="shared" si="139"/>
        <v>0</v>
      </c>
      <c r="W77" s="54">
        <v>0</v>
      </c>
      <c r="X77" s="49">
        <f t="shared" si="140"/>
        <v>0</v>
      </c>
      <c r="Y77" s="49">
        <v>100000</v>
      </c>
      <c r="Z77" s="51">
        <v>0</v>
      </c>
      <c r="AA77" s="49">
        <f t="shared" si="3"/>
        <v>100000</v>
      </c>
      <c r="AB77" s="51">
        <v>0</v>
      </c>
      <c r="AC77" s="52">
        <f t="shared" si="141"/>
        <v>100000</v>
      </c>
      <c r="AD77" s="51">
        <v>0</v>
      </c>
      <c r="AE77" s="52">
        <f t="shared" si="142"/>
        <v>100000</v>
      </c>
      <c r="AF77" s="51">
        <v>0</v>
      </c>
      <c r="AG77" s="49">
        <f t="shared" si="143"/>
        <v>100000</v>
      </c>
      <c r="AH77" s="51">
        <v>0</v>
      </c>
      <c r="AI77" s="49">
        <f t="shared" si="144"/>
        <v>100000</v>
      </c>
      <c r="AJ77" s="51">
        <v>0</v>
      </c>
      <c r="AK77" s="49">
        <f t="shared" si="145"/>
        <v>100000</v>
      </c>
      <c r="AL77" s="51">
        <v>0</v>
      </c>
      <c r="AM77" s="49">
        <f t="shared" si="146"/>
        <v>100000</v>
      </c>
      <c r="AN77" s="54">
        <v>0</v>
      </c>
      <c r="AO77" s="49">
        <f t="shared" si="147"/>
        <v>100000</v>
      </c>
      <c r="AP77" s="51">
        <v>97162.2</v>
      </c>
      <c r="AQ77" s="51">
        <v>0</v>
      </c>
      <c r="AR77" s="51">
        <f t="shared" si="6"/>
        <v>97162.2</v>
      </c>
      <c r="AS77" s="51">
        <v>0</v>
      </c>
      <c r="AT77" s="53">
        <f t="shared" si="148"/>
        <v>97162.2</v>
      </c>
      <c r="AU77" s="51">
        <v>0</v>
      </c>
      <c r="AV77" s="53">
        <f t="shared" si="149"/>
        <v>97162.2</v>
      </c>
      <c r="AW77" s="51">
        <v>0</v>
      </c>
      <c r="AX77" s="51">
        <f t="shared" si="150"/>
        <v>97162.2</v>
      </c>
      <c r="AY77" s="51">
        <v>0</v>
      </c>
      <c r="AZ77" s="51">
        <f t="shared" si="151"/>
        <v>97162.2</v>
      </c>
      <c r="BA77" s="51">
        <v>0</v>
      </c>
      <c r="BB77" s="51">
        <f t="shared" si="152"/>
        <v>97162.2</v>
      </c>
      <c r="BC77" s="51">
        <v>0</v>
      </c>
      <c r="BD77" s="51">
        <f t="shared" si="153"/>
        <v>97162.2</v>
      </c>
      <c r="BE77" s="54">
        <v>0</v>
      </c>
      <c r="BF77" s="51">
        <f t="shared" si="154"/>
        <v>97162.2</v>
      </c>
      <c r="BG77" s="24" t="s">
        <v>47</v>
      </c>
      <c r="BI77" s="5"/>
    </row>
    <row r="78" spans="1:62" ht="75" x14ac:dyDescent="0.3">
      <c r="A78" s="1" t="s">
        <v>143</v>
      </c>
      <c r="B78" s="87" t="s">
        <v>38</v>
      </c>
      <c r="C78" s="89" t="s">
        <v>27</v>
      </c>
      <c r="D78" s="51">
        <v>37619.800000000003</v>
      </c>
      <c r="E78" s="51"/>
      <c r="F78" s="49">
        <f t="shared" si="0"/>
        <v>37619.800000000003</v>
      </c>
      <c r="G78" s="51">
        <f>48.59+8499.203</f>
        <v>8547.7929999999997</v>
      </c>
      <c r="H78" s="52">
        <f t="shared" si="132"/>
        <v>46167.593000000001</v>
      </c>
      <c r="I78" s="51"/>
      <c r="J78" s="52">
        <f t="shared" si="133"/>
        <v>46167.593000000001</v>
      </c>
      <c r="K78" s="51"/>
      <c r="L78" s="49">
        <f t="shared" si="134"/>
        <v>46167.593000000001</v>
      </c>
      <c r="M78" s="51"/>
      <c r="N78" s="49">
        <f t="shared" si="135"/>
        <v>46167.593000000001</v>
      </c>
      <c r="O78" s="51"/>
      <c r="P78" s="49">
        <f t="shared" si="136"/>
        <v>46167.593000000001</v>
      </c>
      <c r="Q78" s="51"/>
      <c r="R78" s="49">
        <f t="shared" si="137"/>
        <v>46167.593000000001</v>
      </c>
      <c r="S78" s="51"/>
      <c r="T78" s="49">
        <f t="shared" si="138"/>
        <v>46167.593000000001</v>
      </c>
      <c r="U78" s="51"/>
      <c r="V78" s="49">
        <f t="shared" si="139"/>
        <v>46167.593000000001</v>
      </c>
      <c r="W78" s="54"/>
      <c r="X78" s="49">
        <f t="shared" si="140"/>
        <v>46167.593000000001</v>
      </c>
      <c r="Y78" s="49">
        <v>0</v>
      </c>
      <c r="Z78" s="51"/>
      <c r="AA78" s="49">
        <f t="shared" si="3"/>
        <v>0</v>
      </c>
      <c r="AB78" s="51"/>
      <c r="AC78" s="52">
        <f t="shared" si="141"/>
        <v>0</v>
      </c>
      <c r="AD78" s="51"/>
      <c r="AE78" s="52">
        <f t="shared" si="142"/>
        <v>0</v>
      </c>
      <c r="AF78" s="51"/>
      <c r="AG78" s="49">
        <f t="shared" si="143"/>
        <v>0</v>
      </c>
      <c r="AH78" s="51"/>
      <c r="AI78" s="49">
        <f t="shared" si="144"/>
        <v>0</v>
      </c>
      <c r="AJ78" s="51"/>
      <c r="AK78" s="49">
        <f t="shared" si="145"/>
        <v>0</v>
      </c>
      <c r="AL78" s="51"/>
      <c r="AM78" s="49">
        <f t="shared" si="146"/>
        <v>0</v>
      </c>
      <c r="AN78" s="54"/>
      <c r="AO78" s="49">
        <f t="shared" si="147"/>
        <v>0</v>
      </c>
      <c r="AP78" s="51">
        <v>0</v>
      </c>
      <c r="AQ78" s="51"/>
      <c r="AR78" s="51">
        <f t="shared" si="6"/>
        <v>0</v>
      </c>
      <c r="AS78" s="51"/>
      <c r="AT78" s="53">
        <f t="shared" si="148"/>
        <v>0</v>
      </c>
      <c r="AU78" s="51"/>
      <c r="AV78" s="53">
        <f t="shared" si="149"/>
        <v>0</v>
      </c>
      <c r="AW78" s="51"/>
      <c r="AX78" s="51">
        <f t="shared" si="150"/>
        <v>0</v>
      </c>
      <c r="AY78" s="51"/>
      <c r="AZ78" s="51">
        <f t="shared" si="151"/>
        <v>0</v>
      </c>
      <c r="BA78" s="51"/>
      <c r="BB78" s="51">
        <f t="shared" si="152"/>
        <v>0</v>
      </c>
      <c r="BC78" s="51"/>
      <c r="BD78" s="51">
        <f t="shared" si="153"/>
        <v>0</v>
      </c>
      <c r="BE78" s="54"/>
      <c r="BF78" s="51">
        <f t="shared" si="154"/>
        <v>0</v>
      </c>
      <c r="BG78" s="24" t="s">
        <v>49</v>
      </c>
      <c r="BI78" s="5"/>
    </row>
    <row r="79" spans="1:62" ht="75" x14ac:dyDescent="0.3">
      <c r="A79" s="1" t="s">
        <v>144</v>
      </c>
      <c r="B79" s="87" t="s">
        <v>39</v>
      </c>
      <c r="C79" s="89" t="s">
        <v>27</v>
      </c>
      <c r="D79" s="51">
        <v>0</v>
      </c>
      <c r="E79" s="51"/>
      <c r="F79" s="49">
        <f t="shared" si="0"/>
        <v>0</v>
      </c>
      <c r="G79" s="51">
        <v>2697</v>
      </c>
      <c r="H79" s="52">
        <f t="shared" si="132"/>
        <v>2697</v>
      </c>
      <c r="I79" s="51"/>
      <c r="J79" s="52">
        <f t="shared" si="133"/>
        <v>2697</v>
      </c>
      <c r="K79" s="51"/>
      <c r="L79" s="49">
        <f t="shared" si="134"/>
        <v>2697</v>
      </c>
      <c r="M79" s="51"/>
      <c r="N79" s="49">
        <f t="shared" si="135"/>
        <v>2697</v>
      </c>
      <c r="O79" s="51"/>
      <c r="P79" s="49">
        <f t="shared" si="136"/>
        <v>2697</v>
      </c>
      <c r="Q79" s="51"/>
      <c r="R79" s="49">
        <f t="shared" si="137"/>
        <v>2697</v>
      </c>
      <c r="S79" s="51"/>
      <c r="T79" s="49">
        <f t="shared" si="138"/>
        <v>2697</v>
      </c>
      <c r="U79" s="51"/>
      <c r="V79" s="49">
        <f t="shared" si="139"/>
        <v>2697</v>
      </c>
      <c r="W79" s="54"/>
      <c r="X79" s="49">
        <f t="shared" si="140"/>
        <v>2697</v>
      </c>
      <c r="Y79" s="49">
        <v>6293</v>
      </c>
      <c r="Z79" s="51"/>
      <c r="AA79" s="49">
        <f t="shared" si="3"/>
        <v>6293</v>
      </c>
      <c r="AB79" s="51"/>
      <c r="AC79" s="52">
        <f t="shared" si="141"/>
        <v>6293</v>
      </c>
      <c r="AD79" s="51"/>
      <c r="AE79" s="52">
        <f t="shared" si="142"/>
        <v>6293</v>
      </c>
      <c r="AF79" s="51"/>
      <c r="AG79" s="49">
        <f t="shared" si="143"/>
        <v>6293</v>
      </c>
      <c r="AH79" s="51"/>
      <c r="AI79" s="49">
        <f t="shared" si="144"/>
        <v>6293</v>
      </c>
      <c r="AJ79" s="51"/>
      <c r="AK79" s="49">
        <f t="shared" si="145"/>
        <v>6293</v>
      </c>
      <c r="AL79" s="51"/>
      <c r="AM79" s="49">
        <f t="shared" si="146"/>
        <v>6293</v>
      </c>
      <c r="AN79" s="54"/>
      <c r="AO79" s="49">
        <f t="shared" si="147"/>
        <v>6293</v>
      </c>
      <c r="AP79" s="51">
        <v>0</v>
      </c>
      <c r="AQ79" s="51"/>
      <c r="AR79" s="51">
        <f t="shared" si="6"/>
        <v>0</v>
      </c>
      <c r="AS79" s="51"/>
      <c r="AT79" s="53">
        <f t="shared" si="148"/>
        <v>0</v>
      </c>
      <c r="AU79" s="51"/>
      <c r="AV79" s="53">
        <f t="shared" si="149"/>
        <v>0</v>
      </c>
      <c r="AW79" s="51"/>
      <c r="AX79" s="51">
        <f t="shared" si="150"/>
        <v>0</v>
      </c>
      <c r="AY79" s="51"/>
      <c r="AZ79" s="51">
        <f t="shared" si="151"/>
        <v>0</v>
      </c>
      <c r="BA79" s="51"/>
      <c r="BB79" s="51">
        <f t="shared" si="152"/>
        <v>0</v>
      </c>
      <c r="BC79" s="51"/>
      <c r="BD79" s="51">
        <f t="shared" si="153"/>
        <v>0</v>
      </c>
      <c r="BE79" s="54"/>
      <c r="BF79" s="51">
        <f t="shared" si="154"/>
        <v>0</v>
      </c>
      <c r="BG79" s="24" t="s">
        <v>50</v>
      </c>
      <c r="BI79" s="5"/>
    </row>
    <row r="80" spans="1:62" ht="56.25" x14ac:dyDescent="0.3">
      <c r="A80" s="1" t="s">
        <v>145</v>
      </c>
      <c r="B80" s="87" t="s">
        <v>40</v>
      </c>
      <c r="C80" s="89" t="s">
        <v>31</v>
      </c>
      <c r="D80" s="51">
        <v>19911.3</v>
      </c>
      <c r="E80" s="51"/>
      <c r="F80" s="49">
        <f t="shared" si="0"/>
        <v>19911.3</v>
      </c>
      <c r="G80" s="51">
        <f>G82+G83+G84</f>
        <v>210556.51500000001</v>
      </c>
      <c r="H80" s="52">
        <f t="shared" si="132"/>
        <v>230467.815</v>
      </c>
      <c r="I80" s="51">
        <f>I82+I83+I84</f>
        <v>71.385000000000005</v>
      </c>
      <c r="J80" s="52">
        <f t="shared" si="133"/>
        <v>230539.2</v>
      </c>
      <c r="K80" s="51">
        <f>K82+K83+K84</f>
        <v>0</v>
      </c>
      <c r="L80" s="49">
        <f t="shared" si="134"/>
        <v>230539.2</v>
      </c>
      <c r="M80" s="51">
        <f>M82+M83+M84</f>
        <v>0</v>
      </c>
      <c r="N80" s="49">
        <f t="shared" si="135"/>
        <v>230539.2</v>
      </c>
      <c r="O80" s="51">
        <f>O82+O83+O84</f>
        <v>-79.532000000000011</v>
      </c>
      <c r="P80" s="49">
        <f t="shared" si="136"/>
        <v>230459.66800000001</v>
      </c>
      <c r="Q80" s="51">
        <f>Q82+Q83+Q84</f>
        <v>0</v>
      </c>
      <c r="R80" s="49">
        <f t="shared" si="137"/>
        <v>230459.66800000001</v>
      </c>
      <c r="S80" s="51">
        <f>S82+S83+S84</f>
        <v>0</v>
      </c>
      <c r="T80" s="49">
        <f t="shared" si="138"/>
        <v>230459.66800000001</v>
      </c>
      <c r="U80" s="51">
        <f>U82+U83+U84</f>
        <v>0</v>
      </c>
      <c r="V80" s="49">
        <f t="shared" si="139"/>
        <v>230459.66800000001</v>
      </c>
      <c r="W80" s="54">
        <f>W82+W83+W84</f>
        <v>-3164.34</v>
      </c>
      <c r="X80" s="49">
        <f t="shared" si="140"/>
        <v>227295.32800000001</v>
      </c>
      <c r="Y80" s="49">
        <v>0</v>
      </c>
      <c r="Z80" s="51"/>
      <c r="AA80" s="49">
        <f t="shared" si="3"/>
        <v>0</v>
      </c>
      <c r="AB80" s="51">
        <f>AB82+AB83+AB84</f>
        <v>71340.184999999998</v>
      </c>
      <c r="AC80" s="52">
        <f t="shared" si="141"/>
        <v>71340.184999999998</v>
      </c>
      <c r="AD80" s="51">
        <f>AD82+AD83+AD84</f>
        <v>-71.385000000000005</v>
      </c>
      <c r="AE80" s="52">
        <f t="shared" si="142"/>
        <v>71268.800000000003</v>
      </c>
      <c r="AF80" s="51">
        <f>AF82+AF83+AF84</f>
        <v>0</v>
      </c>
      <c r="AG80" s="49">
        <f t="shared" si="143"/>
        <v>71268.800000000003</v>
      </c>
      <c r="AH80" s="51">
        <f>AH82+AH83+AH84</f>
        <v>0</v>
      </c>
      <c r="AI80" s="49">
        <f t="shared" si="144"/>
        <v>71268.800000000003</v>
      </c>
      <c r="AJ80" s="51">
        <f>AJ82+AJ83+AJ84</f>
        <v>71.385000000000005</v>
      </c>
      <c r="AK80" s="49">
        <f t="shared" si="145"/>
        <v>71340.184999999998</v>
      </c>
      <c r="AL80" s="51">
        <f>AL82+AL83+AL84</f>
        <v>0</v>
      </c>
      <c r="AM80" s="49">
        <f t="shared" si="146"/>
        <v>71340.184999999998</v>
      </c>
      <c r="AN80" s="54">
        <f>AN82+AN83+AN84</f>
        <v>3164.34</v>
      </c>
      <c r="AO80" s="49">
        <f t="shared" si="147"/>
        <v>74504.524999999994</v>
      </c>
      <c r="AP80" s="51">
        <v>0</v>
      </c>
      <c r="AQ80" s="51"/>
      <c r="AR80" s="51">
        <f t="shared" si="6"/>
        <v>0</v>
      </c>
      <c r="AS80" s="51">
        <f>AS82+AS83+AS84</f>
        <v>0</v>
      </c>
      <c r="AT80" s="53">
        <f t="shared" si="148"/>
        <v>0</v>
      </c>
      <c r="AU80" s="51">
        <f>AU82+AU83+AU84</f>
        <v>0</v>
      </c>
      <c r="AV80" s="53">
        <f t="shared" si="149"/>
        <v>0</v>
      </c>
      <c r="AW80" s="51">
        <f>AW82+AW83+AW84</f>
        <v>0</v>
      </c>
      <c r="AX80" s="51">
        <f t="shared" si="150"/>
        <v>0</v>
      </c>
      <c r="AY80" s="51">
        <f>AY82+AY83+AY84</f>
        <v>0</v>
      </c>
      <c r="AZ80" s="51">
        <f t="shared" si="151"/>
        <v>0</v>
      </c>
      <c r="BA80" s="51">
        <f>BA82+BA83+BA84</f>
        <v>0</v>
      </c>
      <c r="BB80" s="51">
        <f t="shared" si="152"/>
        <v>0</v>
      </c>
      <c r="BC80" s="51">
        <f>BC82+BC83+BC84</f>
        <v>0</v>
      </c>
      <c r="BD80" s="51">
        <f t="shared" si="153"/>
        <v>0</v>
      </c>
      <c r="BE80" s="54">
        <f>BE82+BE83+BE84</f>
        <v>0</v>
      </c>
      <c r="BF80" s="51">
        <f t="shared" si="154"/>
        <v>0</v>
      </c>
      <c r="BG80" s="24"/>
      <c r="BI80" s="5"/>
    </row>
    <row r="81" spans="1:61" x14ac:dyDescent="0.3">
      <c r="A81" s="1"/>
      <c r="B81" s="87" t="s">
        <v>5</v>
      </c>
      <c r="C81" s="89"/>
      <c r="D81" s="51"/>
      <c r="E81" s="51"/>
      <c r="F81" s="49"/>
      <c r="G81" s="51"/>
      <c r="H81" s="52"/>
      <c r="I81" s="51"/>
      <c r="J81" s="52"/>
      <c r="K81" s="51"/>
      <c r="L81" s="49"/>
      <c r="M81" s="51"/>
      <c r="N81" s="49"/>
      <c r="O81" s="51"/>
      <c r="P81" s="49"/>
      <c r="Q81" s="51"/>
      <c r="R81" s="49"/>
      <c r="S81" s="51"/>
      <c r="T81" s="49"/>
      <c r="U81" s="51"/>
      <c r="V81" s="49"/>
      <c r="W81" s="54"/>
      <c r="X81" s="49"/>
      <c r="Y81" s="49"/>
      <c r="Z81" s="51"/>
      <c r="AA81" s="49"/>
      <c r="AB81" s="51"/>
      <c r="AC81" s="52"/>
      <c r="AD81" s="51"/>
      <c r="AE81" s="52"/>
      <c r="AF81" s="51"/>
      <c r="AG81" s="49"/>
      <c r="AH81" s="51"/>
      <c r="AI81" s="49"/>
      <c r="AJ81" s="51"/>
      <c r="AK81" s="49"/>
      <c r="AL81" s="51"/>
      <c r="AM81" s="49"/>
      <c r="AN81" s="54"/>
      <c r="AO81" s="49"/>
      <c r="AP81" s="51"/>
      <c r="AQ81" s="51"/>
      <c r="AR81" s="51"/>
      <c r="AS81" s="51"/>
      <c r="AT81" s="53"/>
      <c r="AU81" s="51"/>
      <c r="AV81" s="53"/>
      <c r="AW81" s="51"/>
      <c r="AX81" s="51"/>
      <c r="AY81" s="51"/>
      <c r="AZ81" s="51"/>
      <c r="BA81" s="51"/>
      <c r="BB81" s="51"/>
      <c r="BC81" s="51"/>
      <c r="BD81" s="51"/>
      <c r="BE81" s="54"/>
      <c r="BF81" s="51"/>
      <c r="BG81" s="24"/>
      <c r="BI81" s="5"/>
    </row>
    <row r="82" spans="1:61" hidden="1" x14ac:dyDescent="0.3">
      <c r="A82" s="1"/>
      <c r="B82" s="58" t="s">
        <v>6</v>
      </c>
      <c r="C82" s="59"/>
      <c r="D82" s="51">
        <v>19911.3</v>
      </c>
      <c r="E82" s="51"/>
      <c r="F82" s="49">
        <f t="shared" si="0"/>
        <v>19911.3</v>
      </c>
      <c r="G82" s="51">
        <f>-282.224+210.839</f>
        <v>-71.384999999999991</v>
      </c>
      <c r="H82" s="49">
        <f t="shared" si="132"/>
        <v>19839.915000000001</v>
      </c>
      <c r="I82" s="51">
        <v>71.385000000000005</v>
      </c>
      <c r="J82" s="49">
        <f t="shared" ref="J82:J91" si="158">H82+I82</f>
        <v>19911.3</v>
      </c>
      <c r="K82" s="51"/>
      <c r="L82" s="49">
        <f t="shared" ref="L82:L91" si="159">J82+K82</f>
        <v>19911.3</v>
      </c>
      <c r="M82" s="51"/>
      <c r="N82" s="49">
        <f t="shared" ref="N82:N91" si="160">L82+M82</f>
        <v>19911.3</v>
      </c>
      <c r="O82" s="51">
        <f>-71.385-8.147</f>
        <v>-79.532000000000011</v>
      </c>
      <c r="P82" s="49">
        <f t="shared" ref="P82:P91" si="161">N82+O82</f>
        <v>19831.768</v>
      </c>
      <c r="Q82" s="51"/>
      <c r="R82" s="49">
        <f t="shared" ref="R82:R91" si="162">P82+Q82</f>
        <v>19831.768</v>
      </c>
      <c r="S82" s="51"/>
      <c r="T82" s="49">
        <f t="shared" ref="T82:T91" si="163">R82+S82</f>
        <v>19831.768</v>
      </c>
      <c r="U82" s="51"/>
      <c r="V82" s="49">
        <f t="shared" ref="V82:V91" si="164">T82+U82</f>
        <v>19831.768</v>
      </c>
      <c r="W82" s="54">
        <v>-3164.34</v>
      </c>
      <c r="X82" s="49">
        <f t="shared" ref="X82:X91" si="165">V82+W82</f>
        <v>16667.428</v>
      </c>
      <c r="Y82" s="49"/>
      <c r="Z82" s="51"/>
      <c r="AA82" s="49"/>
      <c r="AB82" s="51">
        <v>71.385000000000005</v>
      </c>
      <c r="AC82" s="49">
        <f t="shared" ref="AC82:AC91" si="166">AA82+AB82</f>
        <v>71.385000000000005</v>
      </c>
      <c r="AD82" s="51">
        <v>-71.385000000000005</v>
      </c>
      <c r="AE82" s="49">
        <f t="shared" ref="AE82:AE91" si="167">AC82+AD82</f>
        <v>0</v>
      </c>
      <c r="AF82" s="51"/>
      <c r="AG82" s="49">
        <f t="shared" ref="AG82:AG91" si="168">AE82+AF82</f>
        <v>0</v>
      </c>
      <c r="AH82" s="51"/>
      <c r="AI82" s="49">
        <f t="shared" ref="AI82:AI91" si="169">AG82+AH82</f>
        <v>0</v>
      </c>
      <c r="AJ82" s="51">
        <v>71.385000000000005</v>
      </c>
      <c r="AK82" s="49">
        <f t="shared" ref="AK82:AK91" si="170">AI82+AJ82</f>
        <v>71.385000000000005</v>
      </c>
      <c r="AL82" s="51"/>
      <c r="AM82" s="49">
        <f t="shared" ref="AM82:AM91" si="171">AK82+AL82</f>
        <v>71.385000000000005</v>
      </c>
      <c r="AN82" s="54">
        <v>3164.34</v>
      </c>
      <c r="AO82" s="49">
        <f t="shared" ref="AO82:AO91" si="172">AM82+AN82</f>
        <v>3235.7250000000004</v>
      </c>
      <c r="AP82" s="51"/>
      <c r="AQ82" s="51"/>
      <c r="AR82" s="51"/>
      <c r="AS82" s="51"/>
      <c r="AT82" s="51">
        <f t="shared" ref="AT82:AT91" si="173">AR82+AS82</f>
        <v>0</v>
      </c>
      <c r="AU82" s="51"/>
      <c r="AV82" s="51">
        <f t="shared" ref="AV82:AV91" si="174">AT82+AU82</f>
        <v>0</v>
      </c>
      <c r="AW82" s="51"/>
      <c r="AX82" s="51">
        <f t="shared" ref="AX82:AX91" si="175">AV82+AW82</f>
        <v>0</v>
      </c>
      <c r="AY82" s="51"/>
      <c r="AZ82" s="51">
        <f t="shared" ref="AZ82:AZ91" si="176">AX82+AY82</f>
        <v>0</v>
      </c>
      <c r="BA82" s="51"/>
      <c r="BB82" s="51">
        <f t="shared" ref="BB82:BB91" si="177">AZ82+BA82</f>
        <v>0</v>
      </c>
      <c r="BC82" s="51"/>
      <c r="BD82" s="51">
        <f t="shared" ref="BD82:BD91" si="178">BB82+BC82</f>
        <v>0</v>
      </c>
      <c r="BE82" s="54"/>
      <c r="BF82" s="51">
        <f t="shared" ref="BF82:BF91" si="179">BD82+BE82</f>
        <v>0</v>
      </c>
      <c r="BG82" s="24" t="s">
        <v>217</v>
      </c>
      <c r="BH82" s="18" t="s">
        <v>28</v>
      </c>
      <c r="BI82" s="5"/>
    </row>
    <row r="83" spans="1:61" x14ac:dyDescent="0.3">
      <c r="A83" s="1"/>
      <c r="B83" s="87" t="s">
        <v>11</v>
      </c>
      <c r="C83" s="89"/>
      <c r="D83" s="51"/>
      <c r="E83" s="51"/>
      <c r="F83" s="49">
        <f t="shared" si="0"/>
        <v>0</v>
      </c>
      <c r="G83" s="51">
        <v>10531.4</v>
      </c>
      <c r="H83" s="52">
        <f>F83+G83</f>
        <v>10531.4</v>
      </c>
      <c r="I83" s="51"/>
      <c r="J83" s="52">
        <f t="shared" si="158"/>
        <v>10531.4</v>
      </c>
      <c r="K83" s="51"/>
      <c r="L83" s="49">
        <f t="shared" si="159"/>
        <v>10531.4</v>
      </c>
      <c r="M83" s="51"/>
      <c r="N83" s="49">
        <f t="shared" si="160"/>
        <v>10531.4</v>
      </c>
      <c r="O83" s="51"/>
      <c r="P83" s="49">
        <f t="shared" si="161"/>
        <v>10531.4</v>
      </c>
      <c r="Q83" s="51"/>
      <c r="R83" s="49">
        <f t="shared" si="162"/>
        <v>10531.4</v>
      </c>
      <c r="S83" s="51"/>
      <c r="T83" s="49">
        <f t="shared" si="163"/>
        <v>10531.4</v>
      </c>
      <c r="U83" s="51"/>
      <c r="V83" s="49">
        <f t="shared" si="164"/>
        <v>10531.4</v>
      </c>
      <c r="W83" s="54"/>
      <c r="X83" s="49">
        <f t="shared" si="165"/>
        <v>10531.4</v>
      </c>
      <c r="Y83" s="49"/>
      <c r="Z83" s="51"/>
      <c r="AA83" s="49"/>
      <c r="AB83" s="51">
        <v>3563.4</v>
      </c>
      <c r="AC83" s="52">
        <f t="shared" si="166"/>
        <v>3563.4</v>
      </c>
      <c r="AD83" s="51"/>
      <c r="AE83" s="52">
        <f t="shared" si="167"/>
        <v>3563.4</v>
      </c>
      <c r="AF83" s="51"/>
      <c r="AG83" s="49">
        <f t="shared" si="168"/>
        <v>3563.4</v>
      </c>
      <c r="AH83" s="51"/>
      <c r="AI83" s="49">
        <f t="shared" si="169"/>
        <v>3563.4</v>
      </c>
      <c r="AJ83" s="51"/>
      <c r="AK83" s="49">
        <f t="shared" si="170"/>
        <v>3563.4</v>
      </c>
      <c r="AL83" s="51"/>
      <c r="AM83" s="49">
        <f t="shared" si="171"/>
        <v>3563.4</v>
      </c>
      <c r="AN83" s="54"/>
      <c r="AO83" s="49">
        <f t="shared" si="172"/>
        <v>3563.4</v>
      </c>
      <c r="AP83" s="51"/>
      <c r="AQ83" s="51"/>
      <c r="AR83" s="51"/>
      <c r="AS83" s="51"/>
      <c r="AT83" s="53">
        <f t="shared" si="173"/>
        <v>0</v>
      </c>
      <c r="AU83" s="51"/>
      <c r="AV83" s="53">
        <f t="shared" si="174"/>
        <v>0</v>
      </c>
      <c r="AW83" s="51"/>
      <c r="AX83" s="51">
        <f t="shared" si="175"/>
        <v>0</v>
      </c>
      <c r="AY83" s="51"/>
      <c r="AZ83" s="51">
        <f t="shared" si="176"/>
        <v>0</v>
      </c>
      <c r="BA83" s="51"/>
      <c r="BB83" s="51">
        <f t="shared" si="177"/>
        <v>0</v>
      </c>
      <c r="BC83" s="51"/>
      <c r="BD83" s="51">
        <f t="shared" si="178"/>
        <v>0</v>
      </c>
      <c r="BE83" s="54"/>
      <c r="BF83" s="51">
        <f t="shared" si="179"/>
        <v>0</v>
      </c>
      <c r="BG83" s="24" t="s">
        <v>216</v>
      </c>
      <c r="BI83" s="5"/>
    </row>
    <row r="84" spans="1:61" x14ac:dyDescent="0.3">
      <c r="A84" s="1"/>
      <c r="B84" s="87" t="s">
        <v>15</v>
      </c>
      <c r="C84" s="89"/>
      <c r="D84" s="51"/>
      <c r="E84" s="51"/>
      <c r="F84" s="49">
        <f t="shared" si="0"/>
        <v>0</v>
      </c>
      <c r="G84" s="51">
        <v>200096.5</v>
      </c>
      <c r="H84" s="52">
        <f>F84+G84</f>
        <v>200096.5</v>
      </c>
      <c r="I84" s="51"/>
      <c r="J84" s="52">
        <f t="shared" si="158"/>
        <v>200096.5</v>
      </c>
      <c r="K84" s="51"/>
      <c r="L84" s="49">
        <f t="shared" si="159"/>
        <v>200096.5</v>
      </c>
      <c r="M84" s="51"/>
      <c r="N84" s="49">
        <f t="shared" si="160"/>
        <v>200096.5</v>
      </c>
      <c r="O84" s="51"/>
      <c r="P84" s="49">
        <f t="shared" si="161"/>
        <v>200096.5</v>
      </c>
      <c r="Q84" s="51"/>
      <c r="R84" s="49">
        <f t="shared" si="162"/>
        <v>200096.5</v>
      </c>
      <c r="S84" s="51"/>
      <c r="T84" s="49">
        <f t="shared" si="163"/>
        <v>200096.5</v>
      </c>
      <c r="U84" s="51"/>
      <c r="V84" s="49">
        <f t="shared" si="164"/>
        <v>200096.5</v>
      </c>
      <c r="W84" s="54"/>
      <c r="X84" s="49">
        <f t="shared" si="165"/>
        <v>200096.5</v>
      </c>
      <c r="Y84" s="49"/>
      <c r="Z84" s="51"/>
      <c r="AA84" s="49"/>
      <c r="AB84" s="51">
        <v>67705.399999999994</v>
      </c>
      <c r="AC84" s="52">
        <f t="shared" si="166"/>
        <v>67705.399999999994</v>
      </c>
      <c r="AD84" s="51"/>
      <c r="AE84" s="52">
        <f t="shared" si="167"/>
        <v>67705.399999999994</v>
      </c>
      <c r="AF84" s="51"/>
      <c r="AG84" s="49">
        <f t="shared" si="168"/>
        <v>67705.399999999994</v>
      </c>
      <c r="AH84" s="51"/>
      <c r="AI84" s="49">
        <f t="shared" si="169"/>
        <v>67705.399999999994</v>
      </c>
      <c r="AJ84" s="51"/>
      <c r="AK84" s="49">
        <f t="shared" si="170"/>
        <v>67705.399999999994</v>
      </c>
      <c r="AL84" s="51"/>
      <c r="AM84" s="49">
        <f t="shared" si="171"/>
        <v>67705.399999999994</v>
      </c>
      <c r="AN84" s="54"/>
      <c r="AO84" s="49">
        <f t="shared" si="172"/>
        <v>67705.399999999994</v>
      </c>
      <c r="AP84" s="51"/>
      <c r="AQ84" s="51"/>
      <c r="AR84" s="51"/>
      <c r="AS84" s="51"/>
      <c r="AT84" s="53">
        <f t="shared" si="173"/>
        <v>0</v>
      </c>
      <c r="AU84" s="51"/>
      <c r="AV84" s="53">
        <f t="shared" si="174"/>
        <v>0</v>
      </c>
      <c r="AW84" s="51"/>
      <c r="AX84" s="51">
        <f t="shared" si="175"/>
        <v>0</v>
      </c>
      <c r="AY84" s="51"/>
      <c r="AZ84" s="51">
        <f t="shared" si="176"/>
        <v>0</v>
      </c>
      <c r="BA84" s="51"/>
      <c r="BB84" s="51">
        <f t="shared" si="177"/>
        <v>0</v>
      </c>
      <c r="BC84" s="51"/>
      <c r="BD84" s="51">
        <f t="shared" si="178"/>
        <v>0</v>
      </c>
      <c r="BE84" s="54"/>
      <c r="BF84" s="51">
        <f t="shared" si="179"/>
        <v>0</v>
      </c>
      <c r="BG84" s="24" t="s">
        <v>216</v>
      </c>
      <c r="BI84" s="5"/>
    </row>
    <row r="85" spans="1:61" ht="56.25" x14ac:dyDescent="0.3">
      <c r="A85" s="1" t="s">
        <v>146</v>
      </c>
      <c r="B85" s="87" t="s">
        <v>41</v>
      </c>
      <c r="C85" s="89" t="s">
        <v>31</v>
      </c>
      <c r="D85" s="51">
        <v>30200</v>
      </c>
      <c r="E85" s="51"/>
      <c r="F85" s="49">
        <f t="shared" si="0"/>
        <v>30200</v>
      </c>
      <c r="G85" s="51">
        <v>-30200</v>
      </c>
      <c r="H85" s="52">
        <f t="shared" si="132"/>
        <v>0</v>
      </c>
      <c r="I85" s="51"/>
      <c r="J85" s="52">
        <f t="shared" si="158"/>
        <v>0</v>
      </c>
      <c r="K85" s="51"/>
      <c r="L85" s="49">
        <f t="shared" si="159"/>
        <v>0</v>
      </c>
      <c r="M85" s="51"/>
      <c r="N85" s="49">
        <f t="shared" si="160"/>
        <v>0</v>
      </c>
      <c r="O85" s="51"/>
      <c r="P85" s="49">
        <f t="shared" si="161"/>
        <v>0</v>
      </c>
      <c r="Q85" s="51"/>
      <c r="R85" s="49">
        <f t="shared" si="162"/>
        <v>0</v>
      </c>
      <c r="S85" s="51"/>
      <c r="T85" s="49">
        <f t="shared" si="163"/>
        <v>0</v>
      </c>
      <c r="U85" s="51"/>
      <c r="V85" s="49">
        <f t="shared" si="164"/>
        <v>0</v>
      </c>
      <c r="W85" s="54"/>
      <c r="X85" s="49">
        <f t="shared" si="165"/>
        <v>0</v>
      </c>
      <c r="Y85" s="49">
        <v>129330.1</v>
      </c>
      <c r="Z85" s="51"/>
      <c r="AA85" s="49">
        <f t="shared" si="3"/>
        <v>129330.1</v>
      </c>
      <c r="AB85" s="51">
        <v>30200</v>
      </c>
      <c r="AC85" s="52">
        <f t="shared" si="166"/>
        <v>159530.1</v>
      </c>
      <c r="AD85" s="51"/>
      <c r="AE85" s="52">
        <f t="shared" si="167"/>
        <v>159530.1</v>
      </c>
      <c r="AF85" s="51"/>
      <c r="AG85" s="49">
        <f t="shared" si="168"/>
        <v>159530.1</v>
      </c>
      <c r="AH85" s="51"/>
      <c r="AI85" s="49">
        <f t="shared" si="169"/>
        <v>159530.1</v>
      </c>
      <c r="AJ85" s="51"/>
      <c r="AK85" s="49">
        <f t="shared" si="170"/>
        <v>159530.1</v>
      </c>
      <c r="AL85" s="51"/>
      <c r="AM85" s="49">
        <f t="shared" si="171"/>
        <v>159530.1</v>
      </c>
      <c r="AN85" s="54"/>
      <c r="AO85" s="49">
        <f t="shared" si="172"/>
        <v>159530.1</v>
      </c>
      <c r="AP85" s="51">
        <v>0</v>
      </c>
      <c r="AQ85" s="51"/>
      <c r="AR85" s="51">
        <f t="shared" si="6"/>
        <v>0</v>
      </c>
      <c r="AS85" s="51"/>
      <c r="AT85" s="53">
        <f t="shared" si="173"/>
        <v>0</v>
      </c>
      <c r="AU85" s="51"/>
      <c r="AV85" s="53">
        <f t="shared" si="174"/>
        <v>0</v>
      </c>
      <c r="AW85" s="51"/>
      <c r="AX85" s="51">
        <f t="shared" si="175"/>
        <v>0</v>
      </c>
      <c r="AY85" s="51"/>
      <c r="AZ85" s="51">
        <f t="shared" si="176"/>
        <v>0</v>
      </c>
      <c r="BA85" s="51"/>
      <c r="BB85" s="51">
        <f t="shared" si="177"/>
        <v>0</v>
      </c>
      <c r="BC85" s="51"/>
      <c r="BD85" s="51">
        <f t="shared" si="178"/>
        <v>0</v>
      </c>
      <c r="BE85" s="54"/>
      <c r="BF85" s="51">
        <f t="shared" si="179"/>
        <v>0</v>
      </c>
      <c r="BG85" s="24" t="s">
        <v>51</v>
      </c>
      <c r="BI85" s="5"/>
    </row>
    <row r="86" spans="1:61" ht="75" x14ac:dyDescent="0.3">
      <c r="A86" s="1" t="s">
        <v>147</v>
      </c>
      <c r="B86" s="87" t="s">
        <v>42</v>
      </c>
      <c r="C86" s="89" t="s">
        <v>27</v>
      </c>
      <c r="D86" s="51">
        <v>43835.6</v>
      </c>
      <c r="E86" s="51"/>
      <c r="F86" s="49">
        <f t="shared" si="0"/>
        <v>43835.6</v>
      </c>
      <c r="G86" s="51">
        <f>18842.656-4499.203</f>
        <v>14343.452999999998</v>
      </c>
      <c r="H86" s="52">
        <f t="shared" si="132"/>
        <v>58179.053</v>
      </c>
      <c r="I86" s="51"/>
      <c r="J86" s="52">
        <f t="shared" si="158"/>
        <v>58179.053</v>
      </c>
      <c r="K86" s="51"/>
      <c r="L86" s="49">
        <f t="shared" si="159"/>
        <v>58179.053</v>
      </c>
      <c r="M86" s="51"/>
      <c r="N86" s="49">
        <f t="shared" si="160"/>
        <v>58179.053</v>
      </c>
      <c r="O86" s="51"/>
      <c r="P86" s="49">
        <f t="shared" si="161"/>
        <v>58179.053</v>
      </c>
      <c r="Q86" s="51"/>
      <c r="R86" s="49">
        <f t="shared" si="162"/>
        <v>58179.053</v>
      </c>
      <c r="S86" s="51"/>
      <c r="T86" s="49">
        <f t="shared" si="163"/>
        <v>58179.053</v>
      </c>
      <c r="U86" s="51"/>
      <c r="V86" s="49">
        <f t="shared" si="164"/>
        <v>58179.053</v>
      </c>
      <c r="W86" s="54"/>
      <c r="X86" s="49">
        <f t="shared" si="165"/>
        <v>58179.053</v>
      </c>
      <c r="Y86" s="49">
        <v>0</v>
      </c>
      <c r="Z86" s="51"/>
      <c r="AA86" s="49">
        <f t="shared" si="3"/>
        <v>0</v>
      </c>
      <c r="AB86" s="51"/>
      <c r="AC86" s="52">
        <f t="shared" si="166"/>
        <v>0</v>
      </c>
      <c r="AD86" s="51"/>
      <c r="AE86" s="52">
        <f t="shared" si="167"/>
        <v>0</v>
      </c>
      <c r="AF86" s="51"/>
      <c r="AG86" s="49">
        <f t="shared" si="168"/>
        <v>0</v>
      </c>
      <c r="AH86" s="51"/>
      <c r="AI86" s="49">
        <f t="shared" si="169"/>
        <v>0</v>
      </c>
      <c r="AJ86" s="51"/>
      <c r="AK86" s="49">
        <f t="shared" si="170"/>
        <v>0</v>
      </c>
      <c r="AL86" s="51"/>
      <c r="AM86" s="49">
        <f t="shared" si="171"/>
        <v>0</v>
      </c>
      <c r="AN86" s="54"/>
      <c r="AO86" s="49">
        <f t="shared" si="172"/>
        <v>0</v>
      </c>
      <c r="AP86" s="51">
        <v>0</v>
      </c>
      <c r="AQ86" s="51"/>
      <c r="AR86" s="51">
        <f t="shared" si="6"/>
        <v>0</v>
      </c>
      <c r="AS86" s="51"/>
      <c r="AT86" s="53">
        <f t="shared" si="173"/>
        <v>0</v>
      </c>
      <c r="AU86" s="51"/>
      <c r="AV86" s="53">
        <f t="shared" si="174"/>
        <v>0</v>
      </c>
      <c r="AW86" s="51"/>
      <c r="AX86" s="51">
        <f t="shared" si="175"/>
        <v>0</v>
      </c>
      <c r="AY86" s="51"/>
      <c r="AZ86" s="51">
        <f t="shared" si="176"/>
        <v>0</v>
      </c>
      <c r="BA86" s="51"/>
      <c r="BB86" s="51">
        <f t="shared" si="177"/>
        <v>0</v>
      </c>
      <c r="BC86" s="51"/>
      <c r="BD86" s="51">
        <f t="shared" si="178"/>
        <v>0</v>
      </c>
      <c r="BE86" s="54"/>
      <c r="BF86" s="51">
        <f t="shared" si="179"/>
        <v>0</v>
      </c>
      <c r="BG86" s="24" t="s">
        <v>52</v>
      </c>
      <c r="BI86" s="5"/>
    </row>
    <row r="87" spans="1:61" ht="56.25" x14ac:dyDescent="0.3">
      <c r="A87" s="1" t="s">
        <v>148</v>
      </c>
      <c r="B87" s="87" t="s">
        <v>43</v>
      </c>
      <c r="C87" s="89" t="s">
        <v>31</v>
      </c>
      <c r="D87" s="51">
        <v>10647.7</v>
      </c>
      <c r="E87" s="51">
        <v>-1182.758</v>
      </c>
      <c r="F87" s="49">
        <f t="shared" si="0"/>
        <v>9464.9420000000009</v>
      </c>
      <c r="G87" s="51">
        <v>2830.7579999999998</v>
      </c>
      <c r="H87" s="52">
        <f t="shared" si="132"/>
        <v>12295.7</v>
      </c>
      <c r="I87" s="51"/>
      <c r="J87" s="52">
        <f t="shared" si="158"/>
        <v>12295.7</v>
      </c>
      <c r="K87" s="51"/>
      <c r="L87" s="49">
        <f t="shared" si="159"/>
        <v>12295.7</v>
      </c>
      <c r="M87" s="51"/>
      <c r="N87" s="49">
        <f t="shared" si="160"/>
        <v>12295.7</v>
      </c>
      <c r="O87" s="51"/>
      <c r="P87" s="49">
        <f t="shared" si="161"/>
        <v>12295.7</v>
      </c>
      <c r="Q87" s="51"/>
      <c r="R87" s="49">
        <f t="shared" si="162"/>
        <v>12295.7</v>
      </c>
      <c r="S87" s="51"/>
      <c r="T87" s="49">
        <f t="shared" si="163"/>
        <v>12295.7</v>
      </c>
      <c r="U87" s="51"/>
      <c r="V87" s="49">
        <f t="shared" si="164"/>
        <v>12295.7</v>
      </c>
      <c r="W87" s="54"/>
      <c r="X87" s="49">
        <f t="shared" si="165"/>
        <v>12295.7</v>
      </c>
      <c r="Y87" s="49">
        <v>0</v>
      </c>
      <c r="Z87" s="51"/>
      <c r="AA87" s="49">
        <f t="shared" si="3"/>
        <v>0</v>
      </c>
      <c r="AB87" s="51"/>
      <c r="AC87" s="52">
        <f t="shared" si="166"/>
        <v>0</v>
      </c>
      <c r="AD87" s="51"/>
      <c r="AE87" s="52">
        <f t="shared" si="167"/>
        <v>0</v>
      </c>
      <c r="AF87" s="51"/>
      <c r="AG87" s="49">
        <f t="shared" si="168"/>
        <v>0</v>
      </c>
      <c r="AH87" s="51"/>
      <c r="AI87" s="49">
        <f t="shared" si="169"/>
        <v>0</v>
      </c>
      <c r="AJ87" s="51"/>
      <c r="AK87" s="49">
        <f t="shared" si="170"/>
        <v>0</v>
      </c>
      <c r="AL87" s="51"/>
      <c r="AM87" s="49">
        <f t="shared" si="171"/>
        <v>0</v>
      </c>
      <c r="AN87" s="54"/>
      <c r="AO87" s="49">
        <f t="shared" si="172"/>
        <v>0</v>
      </c>
      <c r="AP87" s="51">
        <v>0</v>
      </c>
      <c r="AQ87" s="51"/>
      <c r="AR87" s="51">
        <f t="shared" si="6"/>
        <v>0</v>
      </c>
      <c r="AS87" s="51"/>
      <c r="AT87" s="53">
        <f t="shared" si="173"/>
        <v>0</v>
      </c>
      <c r="AU87" s="51"/>
      <c r="AV87" s="53">
        <f t="shared" si="174"/>
        <v>0</v>
      </c>
      <c r="AW87" s="51"/>
      <c r="AX87" s="51">
        <f t="shared" si="175"/>
        <v>0</v>
      </c>
      <c r="AY87" s="51"/>
      <c r="AZ87" s="51">
        <f t="shared" si="176"/>
        <v>0</v>
      </c>
      <c r="BA87" s="51"/>
      <c r="BB87" s="51">
        <f t="shared" si="177"/>
        <v>0</v>
      </c>
      <c r="BC87" s="51"/>
      <c r="BD87" s="51">
        <f t="shared" si="178"/>
        <v>0</v>
      </c>
      <c r="BE87" s="54"/>
      <c r="BF87" s="51">
        <f t="shared" si="179"/>
        <v>0</v>
      </c>
      <c r="BG87" s="24" t="s">
        <v>53</v>
      </c>
      <c r="BI87" s="5"/>
    </row>
    <row r="88" spans="1:61" ht="75" x14ac:dyDescent="0.3">
      <c r="A88" s="1" t="s">
        <v>149</v>
      </c>
      <c r="B88" s="87" t="s">
        <v>44</v>
      </c>
      <c r="C88" s="89" t="s">
        <v>27</v>
      </c>
      <c r="D88" s="51">
        <v>49055.3</v>
      </c>
      <c r="E88" s="51">
        <v>12263.9</v>
      </c>
      <c r="F88" s="49">
        <f t="shared" si="0"/>
        <v>61319.200000000004</v>
      </c>
      <c r="G88" s="51">
        <f>57.762-4000</f>
        <v>-3942.2379999999998</v>
      </c>
      <c r="H88" s="52">
        <f t="shared" si="132"/>
        <v>57376.962000000007</v>
      </c>
      <c r="I88" s="51"/>
      <c r="J88" s="52">
        <f t="shared" si="158"/>
        <v>57376.962000000007</v>
      </c>
      <c r="K88" s="51"/>
      <c r="L88" s="49">
        <f t="shared" si="159"/>
        <v>57376.962000000007</v>
      </c>
      <c r="M88" s="51"/>
      <c r="N88" s="49">
        <f t="shared" si="160"/>
        <v>57376.962000000007</v>
      </c>
      <c r="O88" s="51"/>
      <c r="P88" s="49">
        <f t="shared" si="161"/>
        <v>57376.962000000007</v>
      </c>
      <c r="Q88" s="51"/>
      <c r="R88" s="49">
        <f t="shared" si="162"/>
        <v>57376.962000000007</v>
      </c>
      <c r="S88" s="51"/>
      <c r="T88" s="49">
        <f t="shared" si="163"/>
        <v>57376.962000000007</v>
      </c>
      <c r="U88" s="51"/>
      <c r="V88" s="49">
        <f t="shared" si="164"/>
        <v>57376.962000000007</v>
      </c>
      <c r="W88" s="54"/>
      <c r="X88" s="49">
        <f t="shared" si="165"/>
        <v>57376.962000000007</v>
      </c>
      <c r="Y88" s="49">
        <v>12263.9</v>
      </c>
      <c r="Z88" s="51">
        <v>-12263.9</v>
      </c>
      <c r="AA88" s="49">
        <f t="shared" si="3"/>
        <v>0</v>
      </c>
      <c r="AB88" s="51"/>
      <c r="AC88" s="52">
        <f t="shared" si="166"/>
        <v>0</v>
      </c>
      <c r="AD88" s="51"/>
      <c r="AE88" s="52">
        <f t="shared" si="167"/>
        <v>0</v>
      </c>
      <c r="AF88" s="51"/>
      <c r="AG88" s="49">
        <f t="shared" si="168"/>
        <v>0</v>
      </c>
      <c r="AH88" s="51"/>
      <c r="AI88" s="49">
        <f t="shared" si="169"/>
        <v>0</v>
      </c>
      <c r="AJ88" s="51"/>
      <c r="AK88" s="49">
        <f t="shared" si="170"/>
        <v>0</v>
      </c>
      <c r="AL88" s="51"/>
      <c r="AM88" s="49">
        <f t="shared" si="171"/>
        <v>0</v>
      </c>
      <c r="AN88" s="54"/>
      <c r="AO88" s="49">
        <f t="shared" si="172"/>
        <v>0</v>
      </c>
      <c r="AP88" s="51">
        <v>0</v>
      </c>
      <c r="AQ88" s="51"/>
      <c r="AR88" s="51">
        <f t="shared" si="6"/>
        <v>0</v>
      </c>
      <c r="AS88" s="51"/>
      <c r="AT88" s="53">
        <f t="shared" si="173"/>
        <v>0</v>
      </c>
      <c r="AU88" s="51"/>
      <c r="AV88" s="53">
        <f t="shared" si="174"/>
        <v>0</v>
      </c>
      <c r="AW88" s="51"/>
      <c r="AX88" s="51">
        <f t="shared" si="175"/>
        <v>0</v>
      </c>
      <c r="AY88" s="51"/>
      <c r="AZ88" s="51">
        <f t="shared" si="176"/>
        <v>0</v>
      </c>
      <c r="BA88" s="51"/>
      <c r="BB88" s="51">
        <f t="shared" si="177"/>
        <v>0</v>
      </c>
      <c r="BC88" s="51"/>
      <c r="BD88" s="51">
        <f t="shared" si="178"/>
        <v>0</v>
      </c>
      <c r="BE88" s="54"/>
      <c r="BF88" s="51">
        <f t="shared" si="179"/>
        <v>0</v>
      </c>
      <c r="BG88" s="24" t="s">
        <v>54</v>
      </c>
      <c r="BI88" s="5"/>
    </row>
    <row r="89" spans="1:61" ht="75" x14ac:dyDescent="0.3">
      <c r="A89" s="1" t="s">
        <v>150</v>
      </c>
      <c r="B89" s="87" t="s">
        <v>45</v>
      </c>
      <c r="C89" s="89" t="s">
        <v>27</v>
      </c>
      <c r="D89" s="51">
        <v>45376.6</v>
      </c>
      <c r="E89" s="51"/>
      <c r="F89" s="49">
        <f t="shared" si="0"/>
        <v>45376.6</v>
      </c>
      <c r="G89" s="51"/>
      <c r="H89" s="52">
        <f t="shared" si="132"/>
        <v>45376.6</v>
      </c>
      <c r="I89" s="51"/>
      <c r="J89" s="52">
        <f t="shared" si="158"/>
        <v>45376.6</v>
      </c>
      <c r="K89" s="51"/>
      <c r="L89" s="49">
        <f t="shared" si="159"/>
        <v>45376.6</v>
      </c>
      <c r="M89" s="51"/>
      <c r="N89" s="49">
        <f t="shared" si="160"/>
        <v>45376.6</v>
      </c>
      <c r="O89" s="51"/>
      <c r="P89" s="49">
        <f t="shared" si="161"/>
        <v>45376.6</v>
      </c>
      <c r="Q89" s="51"/>
      <c r="R89" s="49">
        <f t="shared" si="162"/>
        <v>45376.6</v>
      </c>
      <c r="S89" s="51"/>
      <c r="T89" s="49">
        <f t="shared" si="163"/>
        <v>45376.6</v>
      </c>
      <c r="U89" s="51"/>
      <c r="V89" s="49">
        <f t="shared" si="164"/>
        <v>45376.6</v>
      </c>
      <c r="W89" s="54"/>
      <c r="X89" s="49">
        <f t="shared" si="165"/>
        <v>45376.6</v>
      </c>
      <c r="Y89" s="49">
        <v>0</v>
      </c>
      <c r="Z89" s="51"/>
      <c r="AA89" s="49">
        <f t="shared" si="3"/>
        <v>0</v>
      </c>
      <c r="AB89" s="51"/>
      <c r="AC89" s="52">
        <f t="shared" si="166"/>
        <v>0</v>
      </c>
      <c r="AD89" s="51"/>
      <c r="AE89" s="52">
        <f t="shared" si="167"/>
        <v>0</v>
      </c>
      <c r="AF89" s="51"/>
      <c r="AG89" s="49">
        <f t="shared" si="168"/>
        <v>0</v>
      </c>
      <c r="AH89" s="51"/>
      <c r="AI89" s="49">
        <f t="shared" si="169"/>
        <v>0</v>
      </c>
      <c r="AJ89" s="51"/>
      <c r="AK89" s="49">
        <f t="shared" si="170"/>
        <v>0</v>
      </c>
      <c r="AL89" s="51"/>
      <c r="AM89" s="49">
        <f t="shared" si="171"/>
        <v>0</v>
      </c>
      <c r="AN89" s="54"/>
      <c r="AO89" s="49">
        <f t="shared" si="172"/>
        <v>0</v>
      </c>
      <c r="AP89" s="51">
        <v>0</v>
      </c>
      <c r="AQ89" s="51"/>
      <c r="AR89" s="51">
        <f t="shared" si="6"/>
        <v>0</v>
      </c>
      <c r="AS89" s="51"/>
      <c r="AT89" s="53">
        <f t="shared" si="173"/>
        <v>0</v>
      </c>
      <c r="AU89" s="51"/>
      <c r="AV89" s="53">
        <f t="shared" si="174"/>
        <v>0</v>
      </c>
      <c r="AW89" s="51"/>
      <c r="AX89" s="51">
        <f t="shared" si="175"/>
        <v>0</v>
      </c>
      <c r="AY89" s="51"/>
      <c r="AZ89" s="51">
        <f t="shared" si="176"/>
        <v>0</v>
      </c>
      <c r="BA89" s="51"/>
      <c r="BB89" s="51">
        <f t="shared" si="177"/>
        <v>0</v>
      </c>
      <c r="BC89" s="51"/>
      <c r="BD89" s="51">
        <f t="shared" si="178"/>
        <v>0</v>
      </c>
      <c r="BE89" s="54"/>
      <c r="BF89" s="51">
        <f t="shared" si="179"/>
        <v>0</v>
      </c>
      <c r="BG89" s="24" t="s">
        <v>55</v>
      </c>
      <c r="BI89" s="5"/>
    </row>
    <row r="90" spans="1:61" ht="56.25" x14ac:dyDescent="0.3">
      <c r="A90" s="1" t="s">
        <v>151</v>
      </c>
      <c r="B90" s="87" t="s">
        <v>48</v>
      </c>
      <c r="C90" s="89" t="s">
        <v>31</v>
      </c>
      <c r="D90" s="51">
        <v>43764.3</v>
      </c>
      <c r="E90" s="51"/>
      <c r="F90" s="49">
        <f t="shared" si="0"/>
        <v>43764.3</v>
      </c>
      <c r="G90" s="51"/>
      <c r="H90" s="52">
        <f t="shared" si="132"/>
        <v>43764.3</v>
      </c>
      <c r="I90" s="51"/>
      <c r="J90" s="52">
        <f t="shared" si="158"/>
        <v>43764.3</v>
      </c>
      <c r="K90" s="51"/>
      <c r="L90" s="49">
        <f t="shared" si="159"/>
        <v>43764.3</v>
      </c>
      <c r="M90" s="51"/>
      <c r="N90" s="49">
        <f t="shared" si="160"/>
        <v>43764.3</v>
      </c>
      <c r="O90" s="51">
        <v>-43764.3</v>
      </c>
      <c r="P90" s="49">
        <f t="shared" si="161"/>
        <v>0</v>
      </c>
      <c r="Q90" s="51"/>
      <c r="R90" s="49">
        <f t="shared" si="162"/>
        <v>0</v>
      </c>
      <c r="S90" s="51"/>
      <c r="T90" s="49">
        <f t="shared" si="163"/>
        <v>0</v>
      </c>
      <c r="U90" s="51"/>
      <c r="V90" s="49">
        <f t="shared" si="164"/>
        <v>0</v>
      </c>
      <c r="W90" s="54"/>
      <c r="X90" s="49">
        <f t="shared" si="165"/>
        <v>0</v>
      </c>
      <c r="Y90" s="49">
        <v>0</v>
      </c>
      <c r="Z90" s="51"/>
      <c r="AA90" s="49">
        <f t="shared" si="3"/>
        <v>0</v>
      </c>
      <c r="AB90" s="51"/>
      <c r="AC90" s="52">
        <f t="shared" si="166"/>
        <v>0</v>
      </c>
      <c r="AD90" s="51"/>
      <c r="AE90" s="52">
        <f t="shared" si="167"/>
        <v>0</v>
      </c>
      <c r="AF90" s="51"/>
      <c r="AG90" s="49">
        <f t="shared" si="168"/>
        <v>0</v>
      </c>
      <c r="AH90" s="51"/>
      <c r="AI90" s="49">
        <f t="shared" si="169"/>
        <v>0</v>
      </c>
      <c r="AJ90" s="51">
        <v>43764.3</v>
      </c>
      <c r="AK90" s="49">
        <f t="shared" si="170"/>
        <v>43764.3</v>
      </c>
      <c r="AL90" s="51"/>
      <c r="AM90" s="49">
        <f t="shared" si="171"/>
        <v>43764.3</v>
      </c>
      <c r="AN90" s="54"/>
      <c r="AO90" s="49">
        <f t="shared" si="172"/>
        <v>43764.3</v>
      </c>
      <c r="AP90" s="51">
        <v>0</v>
      </c>
      <c r="AQ90" s="51"/>
      <c r="AR90" s="51">
        <f t="shared" si="6"/>
        <v>0</v>
      </c>
      <c r="AS90" s="51"/>
      <c r="AT90" s="53">
        <f t="shared" si="173"/>
        <v>0</v>
      </c>
      <c r="AU90" s="51"/>
      <c r="AV90" s="53">
        <f t="shared" si="174"/>
        <v>0</v>
      </c>
      <c r="AW90" s="51"/>
      <c r="AX90" s="51">
        <f t="shared" si="175"/>
        <v>0</v>
      </c>
      <c r="AY90" s="51"/>
      <c r="AZ90" s="51">
        <f t="shared" si="176"/>
        <v>0</v>
      </c>
      <c r="BA90" s="51"/>
      <c r="BB90" s="51">
        <f t="shared" si="177"/>
        <v>0</v>
      </c>
      <c r="BC90" s="51"/>
      <c r="BD90" s="51">
        <f t="shared" si="178"/>
        <v>0</v>
      </c>
      <c r="BE90" s="54"/>
      <c r="BF90" s="51">
        <f t="shared" si="179"/>
        <v>0</v>
      </c>
      <c r="BG90" s="31">
        <v>1710142360</v>
      </c>
      <c r="BI90" s="5"/>
    </row>
    <row r="91" spans="1:61" ht="59.25" customHeight="1" x14ac:dyDescent="0.3">
      <c r="A91" s="1" t="s">
        <v>152</v>
      </c>
      <c r="B91" s="87" t="s">
        <v>30</v>
      </c>
      <c r="C91" s="89" t="s">
        <v>3</v>
      </c>
      <c r="D91" s="51">
        <f>D93+D94+D95</f>
        <v>606764.6</v>
      </c>
      <c r="E91" s="51">
        <f>E93+E94+E95</f>
        <v>100000</v>
      </c>
      <c r="F91" s="51">
        <f t="shared" si="0"/>
        <v>706764.6</v>
      </c>
      <c r="G91" s="51">
        <f>G93+G94+G95</f>
        <v>30618.698</v>
      </c>
      <c r="H91" s="53">
        <f t="shared" si="132"/>
        <v>737383.29799999995</v>
      </c>
      <c r="I91" s="51">
        <f>I93+I94+I95</f>
        <v>2941.8629999999998</v>
      </c>
      <c r="J91" s="53">
        <f t="shared" si="158"/>
        <v>740325.16099999996</v>
      </c>
      <c r="K91" s="51">
        <f>K93+K94+K95</f>
        <v>124060.12599999999</v>
      </c>
      <c r="L91" s="51">
        <f t="shared" si="159"/>
        <v>864385.28700000001</v>
      </c>
      <c r="M91" s="51">
        <f>M93+M94+M95</f>
        <v>6186.5230000000001</v>
      </c>
      <c r="N91" s="51">
        <f t="shared" si="160"/>
        <v>870571.81</v>
      </c>
      <c r="O91" s="51">
        <f>O93+O94+O95</f>
        <v>110662.95300000001</v>
      </c>
      <c r="P91" s="51">
        <f t="shared" si="161"/>
        <v>981234.76300000004</v>
      </c>
      <c r="Q91" s="51">
        <f>Q93+Q94+Q95</f>
        <v>6573.6139999999996</v>
      </c>
      <c r="R91" s="51">
        <f t="shared" si="162"/>
        <v>987808.37699999998</v>
      </c>
      <c r="S91" s="51">
        <f>S93+S94+S95</f>
        <v>30613.279999999999</v>
      </c>
      <c r="T91" s="51">
        <f t="shared" si="163"/>
        <v>1018421.657</v>
      </c>
      <c r="U91" s="51">
        <f>U93+U94+U95</f>
        <v>458.553</v>
      </c>
      <c r="V91" s="51">
        <f t="shared" si="164"/>
        <v>1018880.21</v>
      </c>
      <c r="W91" s="54">
        <f>W93+W94+W95</f>
        <v>112745.758</v>
      </c>
      <c r="X91" s="51">
        <f t="shared" si="165"/>
        <v>1131625.9679999999</v>
      </c>
      <c r="Y91" s="51">
        <f t="shared" ref="Y91:AP91" si="180">Y93+Y94+Y95</f>
        <v>907530.1</v>
      </c>
      <c r="Z91" s="51">
        <f>Z93+Z94+Z95</f>
        <v>0</v>
      </c>
      <c r="AA91" s="51">
        <f t="shared" si="3"/>
        <v>907530.1</v>
      </c>
      <c r="AB91" s="51">
        <f>AB93+AB94+AB95</f>
        <v>0</v>
      </c>
      <c r="AC91" s="53">
        <f t="shared" si="166"/>
        <v>907530.1</v>
      </c>
      <c r="AD91" s="51">
        <f>AD93+AD94+AD95</f>
        <v>0</v>
      </c>
      <c r="AE91" s="53">
        <f t="shared" si="167"/>
        <v>907530.1</v>
      </c>
      <c r="AF91" s="51">
        <f>AF93+AF94+AF95</f>
        <v>-80676.462</v>
      </c>
      <c r="AG91" s="51">
        <f t="shared" si="168"/>
        <v>826853.63800000004</v>
      </c>
      <c r="AH91" s="51">
        <f>AH93+AH94+AH95</f>
        <v>0</v>
      </c>
      <c r="AI91" s="51">
        <f t="shared" si="169"/>
        <v>826853.63800000004</v>
      </c>
      <c r="AJ91" s="51">
        <f>AJ93+AJ94+AJ95</f>
        <v>-75828.428</v>
      </c>
      <c r="AK91" s="51">
        <f t="shared" si="170"/>
        <v>751025.21000000008</v>
      </c>
      <c r="AL91" s="51">
        <f>AL93+AL94+AL95</f>
        <v>0</v>
      </c>
      <c r="AM91" s="51">
        <f t="shared" si="171"/>
        <v>751025.21000000008</v>
      </c>
      <c r="AN91" s="54">
        <f>AN93+AN94+AN95</f>
        <v>8403.893</v>
      </c>
      <c r="AO91" s="51">
        <f t="shared" si="172"/>
        <v>759429.10300000012</v>
      </c>
      <c r="AP91" s="51">
        <f t="shared" si="180"/>
        <v>500000</v>
      </c>
      <c r="AQ91" s="51">
        <f>AQ93+AQ94+AQ95</f>
        <v>0</v>
      </c>
      <c r="AR91" s="51">
        <f t="shared" si="6"/>
        <v>500000</v>
      </c>
      <c r="AS91" s="51">
        <f>AS93+AS94+AS95</f>
        <v>0</v>
      </c>
      <c r="AT91" s="53">
        <f t="shared" si="173"/>
        <v>500000</v>
      </c>
      <c r="AU91" s="51">
        <f>AU93+AU94+AU95</f>
        <v>0</v>
      </c>
      <c r="AV91" s="53">
        <f t="shared" si="174"/>
        <v>500000</v>
      </c>
      <c r="AW91" s="51">
        <f>AW93+AW94+AW95</f>
        <v>0</v>
      </c>
      <c r="AX91" s="51">
        <f t="shared" si="175"/>
        <v>500000</v>
      </c>
      <c r="AY91" s="51">
        <f>AY93+AY94+AY95</f>
        <v>0</v>
      </c>
      <c r="AZ91" s="51">
        <f t="shared" si="176"/>
        <v>500000</v>
      </c>
      <c r="BA91" s="51">
        <f>BA93+BA94+BA95</f>
        <v>0</v>
      </c>
      <c r="BB91" s="51">
        <f t="shared" si="177"/>
        <v>500000</v>
      </c>
      <c r="BC91" s="51">
        <f>BC93+BC94+BC95</f>
        <v>0</v>
      </c>
      <c r="BD91" s="51">
        <f t="shared" si="178"/>
        <v>500000</v>
      </c>
      <c r="BE91" s="54">
        <f>BE93+BE94+BE95</f>
        <v>0</v>
      </c>
      <c r="BF91" s="51">
        <f t="shared" si="179"/>
        <v>500000</v>
      </c>
      <c r="BG91" s="24"/>
      <c r="BI91" s="5"/>
    </row>
    <row r="92" spans="1:61" x14ac:dyDescent="0.3">
      <c r="A92" s="1"/>
      <c r="B92" s="87" t="s">
        <v>5</v>
      </c>
      <c r="C92" s="89"/>
      <c r="D92" s="51"/>
      <c r="E92" s="51"/>
      <c r="F92" s="49"/>
      <c r="G92" s="51"/>
      <c r="H92" s="52"/>
      <c r="I92" s="51"/>
      <c r="J92" s="52"/>
      <c r="K92" s="51"/>
      <c r="L92" s="49"/>
      <c r="M92" s="51"/>
      <c r="N92" s="49"/>
      <c r="O92" s="51"/>
      <c r="P92" s="49"/>
      <c r="Q92" s="51"/>
      <c r="R92" s="49"/>
      <c r="S92" s="51"/>
      <c r="T92" s="49"/>
      <c r="U92" s="51"/>
      <c r="V92" s="49"/>
      <c r="W92" s="54"/>
      <c r="X92" s="49"/>
      <c r="Y92" s="49"/>
      <c r="Z92" s="51"/>
      <c r="AA92" s="49"/>
      <c r="AB92" s="51"/>
      <c r="AC92" s="52"/>
      <c r="AD92" s="51"/>
      <c r="AE92" s="52"/>
      <c r="AF92" s="51"/>
      <c r="AG92" s="49"/>
      <c r="AH92" s="51"/>
      <c r="AI92" s="49"/>
      <c r="AJ92" s="51"/>
      <c r="AK92" s="49"/>
      <c r="AL92" s="51"/>
      <c r="AM92" s="49"/>
      <c r="AN92" s="54"/>
      <c r="AO92" s="49"/>
      <c r="AP92" s="51"/>
      <c r="AQ92" s="51"/>
      <c r="AR92" s="51"/>
      <c r="AS92" s="51"/>
      <c r="AT92" s="53"/>
      <c r="AU92" s="51"/>
      <c r="AV92" s="53"/>
      <c r="AW92" s="51"/>
      <c r="AX92" s="51"/>
      <c r="AY92" s="51"/>
      <c r="AZ92" s="51"/>
      <c r="BA92" s="51"/>
      <c r="BB92" s="51"/>
      <c r="BC92" s="51"/>
      <c r="BD92" s="51"/>
      <c r="BE92" s="54"/>
      <c r="BF92" s="51"/>
      <c r="BG92" s="24"/>
      <c r="BI92" s="5"/>
    </row>
    <row r="93" spans="1:61" hidden="1" x14ac:dyDescent="0.3">
      <c r="A93" s="1"/>
      <c r="B93" s="7" t="s">
        <v>6</v>
      </c>
      <c r="C93" s="4"/>
      <c r="D93" s="51">
        <v>60863.5</v>
      </c>
      <c r="E93" s="51">
        <f>100000</f>
        <v>100000</v>
      </c>
      <c r="F93" s="49">
        <f t="shared" si="0"/>
        <v>160863.5</v>
      </c>
      <c r="G93" s="51">
        <f>2844.574+27774.124</f>
        <v>30618.698</v>
      </c>
      <c r="H93" s="49">
        <f t="shared" ref="H93:H96" si="181">F93+G93</f>
        <v>191482.198</v>
      </c>
      <c r="I93" s="51">
        <v>2941.8629999999998</v>
      </c>
      <c r="J93" s="49">
        <f>H93+I93</f>
        <v>194424.06100000002</v>
      </c>
      <c r="K93" s="51">
        <f>80676.462+43383.664</f>
        <v>124060.12599999999</v>
      </c>
      <c r="L93" s="49">
        <f>J93+K93</f>
        <v>318484.18700000003</v>
      </c>
      <c r="M93" s="51">
        <v>6186.5230000000001</v>
      </c>
      <c r="N93" s="49">
        <f>L93+M93</f>
        <v>324670.71000000002</v>
      </c>
      <c r="O93" s="51">
        <f>75828.428+34834.525</f>
        <v>110662.95300000001</v>
      </c>
      <c r="P93" s="49">
        <f>N93+O93</f>
        <v>435333.66300000006</v>
      </c>
      <c r="Q93" s="51">
        <v>6573.6139999999996</v>
      </c>
      <c r="R93" s="49">
        <f>P93+Q93</f>
        <v>441907.27700000006</v>
      </c>
      <c r="S93" s="51">
        <v>30613.279999999999</v>
      </c>
      <c r="T93" s="49">
        <f>R93+S93</f>
        <v>472520.55700000003</v>
      </c>
      <c r="U93" s="51">
        <v>458.553</v>
      </c>
      <c r="V93" s="49">
        <f>T93+U93</f>
        <v>472979.11000000004</v>
      </c>
      <c r="W93" s="54">
        <f>82843.677+29902.081</f>
        <v>112745.758</v>
      </c>
      <c r="X93" s="49">
        <f>V93+W93</f>
        <v>585724.86800000002</v>
      </c>
      <c r="Y93" s="49">
        <v>500000</v>
      </c>
      <c r="Z93" s="51">
        <f>214003.078-214003.078</f>
        <v>0</v>
      </c>
      <c r="AA93" s="49">
        <f t="shared" si="3"/>
        <v>500000</v>
      </c>
      <c r="AB93" s="51"/>
      <c r="AC93" s="49">
        <f>AA93+AB93</f>
        <v>500000</v>
      </c>
      <c r="AD93" s="51"/>
      <c r="AE93" s="49">
        <f t="shared" ref="AE93:AE96" si="182">AC93+AD93</f>
        <v>500000</v>
      </c>
      <c r="AF93" s="51">
        <v>-80676.462</v>
      </c>
      <c r="AG93" s="49">
        <f t="shared" ref="AG93:AG96" si="183">AE93+AF93</f>
        <v>419323.538</v>
      </c>
      <c r="AH93" s="51"/>
      <c r="AI93" s="49">
        <f t="shared" ref="AI93:AI96" si="184">AG93+AH93</f>
        <v>419323.538</v>
      </c>
      <c r="AJ93" s="51">
        <v>-75828.428</v>
      </c>
      <c r="AK93" s="49">
        <f t="shared" ref="AK93:AK96" si="185">AI93+AJ93</f>
        <v>343495.11</v>
      </c>
      <c r="AL93" s="51"/>
      <c r="AM93" s="49">
        <f t="shared" ref="AM93:AM96" si="186">AK93+AL93</f>
        <v>343495.11</v>
      </c>
      <c r="AN93" s="54">
        <v>8403.893</v>
      </c>
      <c r="AO93" s="49">
        <f t="shared" ref="AO93:AO96" si="187">AM93+AN93</f>
        <v>351899.00299999997</v>
      </c>
      <c r="AP93" s="51">
        <v>500000</v>
      </c>
      <c r="AQ93" s="51"/>
      <c r="AR93" s="51">
        <f t="shared" si="6"/>
        <v>500000</v>
      </c>
      <c r="AS93" s="51"/>
      <c r="AT93" s="51">
        <f>AR93+AS93</f>
        <v>500000</v>
      </c>
      <c r="AU93" s="51"/>
      <c r="AV93" s="51">
        <f t="shared" ref="AV93:AV96" si="188">AT93+AU93</f>
        <v>500000</v>
      </c>
      <c r="AW93" s="51"/>
      <c r="AX93" s="51">
        <f t="shared" ref="AX93:AX96" si="189">AV93+AW93</f>
        <v>500000</v>
      </c>
      <c r="AY93" s="51"/>
      <c r="AZ93" s="51">
        <f t="shared" ref="AZ93:AZ96" si="190">AX93+AY93</f>
        <v>500000</v>
      </c>
      <c r="BA93" s="51"/>
      <c r="BB93" s="51">
        <f t="shared" ref="BB93:BB96" si="191">AZ93+BA93</f>
        <v>500000</v>
      </c>
      <c r="BC93" s="51"/>
      <c r="BD93" s="51">
        <f t="shared" ref="BD93:BD96" si="192">BB93+BC93</f>
        <v>500000</v>
      </c>
      <c r="BE93" s="54"/>
      <c r="BF93" s="51">
        <f t="shared" ref="BF93:BF96" si="193">BD93+BE93</f>
        <v>500000</v>
      </c>
      <c r="BG93" s="31" t="s">
        <v>259</v>
      </c>
      <c r="BH93" s="18" t="s">
        <v>28</v>
      </c>
      <c r="BI93" s="5"/>
    </row>
    <row r="94" spans="1:61" x14ac:dyDescent="0.3">
      <c r="A94" s="1"/>
      <c r="B94" s="87" t="s">
        <v>11</v>
      </c>
      <c r="C94" s="89"/>
      <c r="D94" s="51">
        <v>92792.4</v>
      </c>
      <c r="E94" s="51"/>
      <c r="F94" s="49">
        <f t="shared" si="0"/>
        <v>92792.4</v>
      </c>
      <c r="G94" s="51"/>
      <c r="H94" s="52">
        <f t="shared" si="181"/>
        <v>92792.4</v>
      </c>
      <c r="I94" s="51"/>
      <c r="J94" s="52">
        <f>H94+I94</f>
        <v>92792.4</v>
      </c>
      <c r="K94" s="51"/>
      <c r="L94" s="49">
        <f>J94+K94</f>
        <v>92792.4</v>
      </c>
      <c r="M94" s="51"/>
      <c r="N94" s="49">
        <f>L94+M94</f>
        <v>92792.4</v>
      </c>
      <c r="O94" s="51"/>
      <c r="P94" s="49">
        <f>N94+O94</f>
        <v>92792.4</v>
      </c>
      <c r="Q94" s="51"/>
      <c r="R94" s="49">
        <f>P94+Q94</f>
        <v>92792.4</v>
      </c>
      <c r="S94" s="51"/>
      <c r="T94" s="49">
        <f>R94+S94</f>
        <v>92792.4</v>
      </c>
      <c r="U94" s="51"/>
      <c r="V94" s="49">
        <f>T94+U94</f>
        <v>92792.4</v>
      </c>
      <c r="W94" s="54"/>
      <c r="X94" s="49">
        <f>V94+W94</f>
        <v>92792.4</v>
      </c>
      <c r="Y94" s="49">
        <v>407530.1</v>
      </c>
      <c r="Z94" s="51"/>
      <c r="AA94" s="49">
        <f t="shared" si="3"/>
        <v>407530.1</v>
      </c>
      <c r="AB94" s="51"/>
      <c r="AC94" s="52">
        <f>AA94+AB94</f>
        <v>407530.1</v>
      </c>
      <c r="AD94" s="51"/>
      <c r="AE94" s="52">
        <f t="shared" si="182"/>
        <v>407530.1</v>
      </c>
      <c r="AF94" s="51"/>
      <c r="AG94" s="49">
        <f t="shared" si="183"/>
        <v>407530.1</v>
      </c>
      <c r="AH94" s="51"/>
      <c r="AI94" s="49">
        <f t="shared" si="184"/>
        <v>407530.1</v>
      </c>
      <c r="AJ94" s="51"/>
      <c r="AK94" s="49">
        <f t="shared" si="185"/>
        <v>407530.1</v>
      </c>
      <c r="AL94" s="51"/>
      <c r="AM94" s="49">
        <f t="shared" si="186"/>
        <v>407530.1</v>
      </c>
      <c r="AN94" s="54"/>
      <c r="AO94" s="49">
        <f t="shared" si="187"/>
        <v>407530.1</v>
      </c>
      <c r="AP94" s="51">
        <v>0</v>
      </c>
      <c r="AQ94" s="51"/>
      <c r="AR94" s="51">
        <f t="shared" si="6"/>
        <v>0</v>
      </c>
      <c r="AS94" s="51"/>
      <c r="AT94" s="53">
        <f>AR94+AS94</f>
        <v>0</v>
      </c>
      <c r="AU94" s="51"/>
      <c r="AV94" s="53">
        <f t="shared" si="188"/>
        <v>0</v>
      </c>
      <c r="AW94" s="51"/>
      <c r="AX94" s="51">
        <f t="shared" si="189"/>
        <v>0</v>
      </c>
      <c r="AY94" s="51"/>
      <c r="AZ94" s="51">
        <f t="shared" si="190"/>
        <v>0</v>
      </c>
      <c r="BA94" s="51"/>
      <c r="BB94" s="51">
        <f t="shared" si="191"/>
        <v>0</v>
      </c>
      <c r="BC94" s="51"/>
      <c r="BD94" s="51">
        <f t="shared" si="192"/>
        <v>0</v>
      </c>
      <c r="BE94" s="54"/>
      <c r="BF94" s="51">
        <f t="shared" si="193"/>
        <v>0</v>
      </c>
      <c r="BG94" s="31" t="s">
        <v>175</v>
      </c>
      <c r="BI94" s="5"/>
    </row>
    <row r="95" spans="1:61" ht="37.5" x14ac:dyDescent="0.3">
      <c r="A95" s="1"/>
      <c r="B95" s="87" t="s">
        <v>20</v>
      </c>
      <c r="C95" s="89"/>
      <c r="D95" s="51">
        <v>453108.7</v>
      </c>
      <c r="E95" s="51"/>
      <c r="F95" s="49">
        <f t="shared" si="0"/>
        <v>453108.7</v>
      </c>
      <c r="G95" s="51"/>
      <c r="H95" s="52">
        <f t="shared" si="181"/>
        <v>453108.7</v>
      </c>
      <c r="I95" s="51"/>
      <c r="J95" s="52">
        <f>H95+I95</f>
        <v>453108.7</v>
      </c>
      <c r="K95" s="51"/>
      <c r="L95" s="49">
        <f>J95+K95</f>
        <v>453108.7</v>
      </c>
      <c r="M95" s="51"/>
      <c r="N95" s="49">
        <f>L95+M95</f>
        <v>453108.7</v>
      </c>
      <c r="O95" s="51"/>
      <c r="P95" s="49">
        <f>N95+O95</f>
        <v>453108.7</v>
      </c>
      <c r="Q95" s="51"/>
      <c r="R95" s="49">
        <f>P95+Q95</f>
        <v>453108.7</v>
      </c>
      <c r="S95" s="51"/>
      <c r="T95" s="49">
        <f>R95+S95</f>
        <v>453108.7</v>
      </c>
      <c r="U95" s="51"/>
      <c r="V95" s="49">
        <f>T95+U95</f>
        <v>453108.7</v>
      </c>
      <c r="W95" s="54"/>
      <c r="X95" s="49">
        <f>V95+W95</f>
        <v>453108.7</v>
      </c>
      <c r="Y95" s="49">
        <v>0</v>
      </c>
      <c r="Z95" s="51"/>
      <c r="AA95" s="49">
        <f t="shared" si="3"/>
        <v>0</v>
      </c>
      <c r="AB95" s="51"/>
      <c r="AC95" s="52">
        <f>AA95+AB95</f>
        <v>0</v>
      </c>
      <c r="AD95" s="51"/>
      <c r="AE95" s="52">
        <f t="shared" si="182"/>
        <v>0</v>
      </c>
      <c r="AF95" s="51"/>
      <c r="AG95" s="49">
        <f t="shared" si="183"/>
        <v>0</v>
      </c>
      <c r="AH95" s="51"/>
      <c r="AI95" s="49">
        <f t="shared" si="184"/>
        <v>0</v>
      </c>
      <c r="AJ95" s="51"/>
      <c r="AK95" s="49">
        <f t="shared" si="185"/>
        <v>0</v>
      </c>
      <c r="AL95" s="51"/>
      <c r="AM95" s="49">
        <f t="shared" si="186"/>
        <v>0</v>
      </c>
      <c r="AN95" s="54"/>
      <c r="AO95" s="49">
        <f t="shared" si="187"/>
        <v>0</v>
      </c>
      <c r="AP95" s="51">
        <v>0</v>
      </c>
      <c r="AQ95" s="51"/>
      <c r="AR95" s="51">
        <f t="shared" si="6"/>
        <v>0</v>
      </c>
      <c r="AS95" s="51"/>
      <c r="AT95" s="53">
        <f>AR95+AS95</f>
        <v>0</v>
      </c>
      <c r="AU95" s="51"/>
      <c r="AV95" s="53">
        <f t="shared" si="188"/>
        <v>0</v>
      </c>
      <c r="AW95" s="51"/>
      <c r="AX95" s="51">
        <f t="shared" si="189"/>
        <v>0</v>
      </c>
      <c r="AY95" s="51"/>
      <c r="AZ95" s="51">
        <f t="shared" si="190"/>
        <v>0</v>
      </c>
      <c r="BA95" s="51"/>
      <c r="BB95" s="51">
        <f t="shared" si="191"/>
        <v>0</v>
      </c>
      <c r="BC95" s="51"/>
      <c r="BD95" s="51">
        <f t="shared" si="192"/>
        <v>0</v>
      </c>
      <c r="BE95" s="54"/>
      <c r="BF95" s="51">
        <f t="shared" si="193"/>
        <v>0</v>
      </c>
      <c r="BG95" s="31" t="s">
        <v>174</v>
      </c>
      <c r="BI95" s="5"/>
    </row>
    <row r="96" spans="1:61" ht="60.75" customHeight="1" x14ac:dyDescent="0.3">
      <c r="A96" s="1" t="s">
        <v>153</v>
      </c>
      <c r="B96" s="87" t="s">
        <v>211</v>
      </c>
      <c r="C96" s="89" t="s">
        <v>31</v>
      </c>
      <c r="D96" s="51">
        <f>D98</f>
        <v>573235.19999999995</v>
      </c>
      <c r="E96" s="51">
        <f>E98</f>
        <v>0</v>
      </c>
      <c r="F96" s="51">
        <f t="shared" si="0"/>
        <v>573235.19999999995</v>
      </c>
      <c r="G96" s="51">
        <f>G98</f>
        <v>0</v>
      </c>
      <c r="H96" s="53">
        <f t="shared" si="181"/>
        <v>573235.19999999995</v>
      </c>
      <c r="I96" s="51">
        <f>I98</f>
        <v>0</v>
      </c>
      <c r="J96" s="53">
        <f>H96+I96</f>
        <v>573235.19999999995</v>
      </c>
      <c r="K96" s="51">
        <f>K98</f>
        <v>0</v>
      </c>
      <c r="L96" s="51">
        <f>J96+K96</f>
        <v>573235.19999999995</v>
      </c>
      <c r="M96" s="51">
        <f>M98</f>
        <v>0</v>
      </c>
      <c r="N96" s="51">
        <f>L96+M96</f>
        <v>573235.19999999995</v>
      </c>
      <c r="O96" s="51">
        <f>O98</f>
        <v>0</v>
      </c>
      <c r="P96" s="51">
        <f>N96+O96</f>
        <v>573235.19999999995</v>
      </c>
      <c r="Q96" s="51">
        <f>Q98</f>
        <v>0</v>
      </c>
      <c r="R96" s="51">
        <f>P96+Q96</f>
        <v>573235.19999999995</v>
      </c>
      <c r="S96" s="51">
        <f>S98</f>
        <v>0</v>
      </c>
      <c r="T96" s="51">
        <f>R96+S96</f>
        <v>573235.19999999995</v>
      </c>
      <c r="U96" s="51">
        <f>U98</f>
        <v>0</v>
      </c>
      <c r="V96" s="51">
        <f>T96+U96</f>
        <v>573235.19999999995</v>
      </c>
      <c r="W96" s="54">
        <f>W98</f>
        <v>0</v>
      </c>
      <c r="X96" s="51">
        <f>V96+W96</f>
        <v>573235.19999999995</v>
      </c>
      <c r="Y96" s="51">
        <f t="shared" ref="Y96:AP96" si="194">Y98</f>
        <v>0</v>
      </c>
      <c r="Z96" s="51">
        <f>Z98</f>
        <v>0</v>
      </c>
      <c r="AA96" s="51">
        <f t="shared" si="3"/>
        <v>0</v>
      </c>
      <c r="AB96" s="51">
        <f>AB98</f>
        <v>0</v>
      </c>
      <c r="AC96" s="53">
        <f>AA96+AB96</f>
        <v>0</v>
      </c>
      <c r="AD96" s="51">
        <f>AD98</f>
        <v>0</v>
      </c>
      <c r="AE96" s="53">
        <f t="shared" si="182"/>
        <v>0</v>
      </c>
      <c r="AF96" s="51">
        <f>AF98</f>
        <v>0</v>
      </c>
      <c r="AG96" s="51">
        <f t="shared" si="183"/>
        <v>0</v>
      </c>
      <c r="AH96" s="51">
        <f>AH98</f>
        <v>0</v>
      </c>
      <c r="AI96" s="51">
        <f t="shared" si="184"/>
        <v>0</v>
      </c>
      <c r="AJ96" s="51">
        <f>AJ98</f>
        <v>0</v>
      </c>
      <c r="AK96" s="51">
        <f t="shared" si="185"/>
        <v>0</v>
      </c>
      <c r="AL96" s="51">
        <f>AL98</f>
        <v>0</v>
      </c>
      <c r="AM96" s="51">
        <f t="shared" si="186"/>
        <v>0</v>
      </c>
      <c r="AN96" s="54">
        <f>AN98</f>
        <v>0</v>
      </c>
      <c r="AO96" s="51">
        <f t="shared" si="187"/>
        <v>0</v>
      </c>
      <c r="AP96" s="51">
        <f t="shared" si="194"/>
        <v>0</v>
      </c>
      <c r="AQ96" s="51">
        <f>AQ98</f>
        <v>0</v>
      </c>
      <c r="AR96" s="51">
        <f t="shared" si="6"/>
        <v>0</v>
      </c>
      <c r="AS96" s="51">
        <f>AS98</f>
        <v>0</v>
      </c>
      <c r="AT96" s="53">
        <f>AR96+AS96</f>
        <v>0</v>
      </c>
      <c r="AU96" s="51">
        <f>AU98</f>
        <v>0</v>
      </c>
      <c r="AV96" s="53">
        <f t="shared" si="188"/>
        <v>0</v>
      </c>
      <c r="AW96" s="51">
        <f>AW98</f>
        <v>0</v>
      </c>
      <c r="AX96" s="51">
        <f t="shared" si="189"/>
        <v>0</v>
      </c>
      <c r="AY96" s="51">
        <f>AY98</f>
        <v>0</v>
      </c>
      <c r="AZ96" s="51">
        <f t="shared" si="190"/>
        <v>0</v>
      </c>
      <c r="BA96" s="51">
        <f>BA98</f>
        <v>0</v>
      </c>
      <c r="BB96" s="51">
        <f t="shared" si="191"/>
        <v>0</v>
      </c>
      <c r="BC96" s="51">
        <f>BC98</f>
        <v>0</v>
      </c>
      <c r="BD96" s="51">
        <f t="shared" si="192"/>
        <v>0</v>
      </c>
      <c r="BE96" s="54">
        <f>BE98</f>
        <v>0</v>
      </c>
      <c r="BF96" s="51">
        <f t="shared" si="193"/>
        <v>0</v>
      </c>
      <c r="BG96" s="31"/>
      <c r="BI96" s="5"/>
    </row>
    <row r="97" spans="1:61" x14ac:dyDescent="0.3">
      <c r="A97" s="1"/>
      <c r="B97" s="68" t="s">
        <v>5</v>
      </c>
      <c r="C97" s="89"/>
      <c r="D97" s="51"/>
      <c r="E97" s="51"/>
      <c r="F97" s="49"/>
      <c r="G97" s="51"/>
      <c r="H97" s="52"/>
      <c r="I97" s="51"/>
      <c r="J97" s="52"/>
      <c r="K97" s="51"/>
      <c r="L97" s="49"/>
      <c r="M97" s="51"/>
      <c r="N97" s="49"/>
      <c r="O97" s="51"/>
      <c r="P97" s="49"/>
      <c r="Q97" s="51"/>
      <c r="R97" s="49"/>
      <c r="S97" s="51"/>
      <c r="T97" s="49"/>
      <c r="U97" s="51"/>
      <c r="V97" s="49"/>
      <c r="W97" s="54"/>
      <c r="X97" s="49"/>
      <c r="Y97" s="49"/>
      <c r="Z97" s="51"/>
      <c r="AA97" s="49"/>
      <c r="AB97" s="51"/>
      <c r="AC97" s="52"/>
      <c r="AD97" s="51"/>
      <c r="AE97" s="52"/>
      <c r="AF97" s="51"/>
      <c r="AG97" s="49"/>
      <c r="AH97" s="51"/>
      <c r="AI97" s="49"/>
      <c r="AJ97" s="51"/>
      <c r="AK97" s="49"/>
      <c r="AL97" s="51"/>
      <c r="AM97" s="49"/>
      <c r="AN97" s="54"/>
      <c r="AO97" s="49"/>
      <c r="AP97" s="51"/>
      <c r="AQ97" s="51"/>
      <c r="AR97" s="51"/>
      <c r="AS97" s="51"/>
      <c r="AT97" s="53"/>
      <c r="AU97" s="51"/>
      <c r="AV97" s="53"/>
      <c r="AW97" s="51"/>
      <c r="AX97" s="51"/>
      <c r="AY97" s="51"/>
      <c r="AZ97" s="51"/>
      <c r="BA97" s="51"/>
      <c r="BB97" s="51"/>
      <c r="BC97" s="51"/>
      <c r="BD97" s="51"/>
      <c r="BE97" s="54"/>
      <c r="BF97" s="51"/>
      <c r="BG97" s="31"/>
      <c r="BI97" s="5"/>
    </row>
    <row r="98" spans="1:61" ht="37.5" x14ac:dyDescent="0.3">
      <c r="A98" s="1"/>
      <c r="B98" s="87" t="s">
        <v>20</v>
      </c>
      <c r="C98" s="89"/>
      <c r="D98" s="49">
        <v>573235.19999999995</v>
      </c>
      <c r="E98" s="49"/>
      <c r="F98" s="49">
        <f t="shared" si="0"/>
        <v>573235.19999999995</v>
      </c>
      <c r="G98" s="49"/>
      <c r="H98" s="52">
        <f t="shared" ref="H98:H99" si="195">F98+G98</f>
        <v>573235.19999999995</v>
      </c>
      <c r="I98" s="49"/>
      <c r="J98" s="52">
        <f>H98+I98</f>
        <v>573235.19999999995</v>
      </c>
      <c r="K98" s="49"/>
      <c r="L98" s="49">
        <f>J98+K98</f>
        <v>573235.19999999995</v>
      </c>
      <c r="M98" s="49"/>
      <c r="N98" s="49">
        <f>L98+M98</f>
        <v>573235.19999999995</v>
      </c>
      <c r="O98" s="49"/>
      <c r="P98" s="49">
        <f>N98+O98</f>
        <v>573235.19999999995</v>
      </c>
      <c r="Q98" s="49"/>
      <c r="R98" s="49">
        <f>P98+Q98</f>
        <v>573235.19999999995</v>
      </c>
      <c r="S98" s="49"/>
      <c r="T98" s="49">
        <f>R98+S98</f>
        <v>573235.19999999995</v>
      </c>
      <c r="U98" s="49"/>
      <c r="V98" s="49">
        <f>T98+U98</f>
        <v>573235.19999999995</v>
      </c>
      <c r="W98" s="50"/>
      <c r="X98" s="49">
        <f>V98+W98</f>
        <v>573235.19999999995</v>
      </c>
      <c r="Y98" s="49">
        <v>0</v>
      </c>
      <c r="Z98" s="49"/>
      <c r="AA98" s="49">
        <f t="shared" si="3"/>
        <v>0</v>
      </c>
      <c r="AB98" s="49"/>
      <c r="AC98" s="52">
        <f>AA98+AB98</f>
        <v>0</v>
      </c>
      <c r="AD98" s="49"/>
      <c r="AE98" s="52">
        <f t="shared" ref="AE98:AE99" si="196">AC98+AD98</f>
        <v>0</v>
      </c>
      <c r="AF98" s="49"/>
      <c r="AG98" s="49">
        <f t="shared" ref="AG98:AG99" si="197">AE98+AF98</f>
        <v>0</v>
      </c>
      <c r="AH98" s="49"/>
      <c r="AI98" s="49">
        <f t="shared" ref="AI98:AI99" si="198">AG98+AH98</f>
        <v>0</v>
      </c>
      <c r="AJ98" s="49"/>
      <c r="AK98" s="49">
        <f t="shared" ref="AK98:AK99" si="199">AI98+AJ98</f>
        <v>0</v>
      </c>
      <c r="AL98" s="49"/>
      <c r="AM98" s="49">
        <f t="shared" ref="AM98:AM99" si="200">AK98+AL98</f>
        <v>0</v>
      </c>
      <c r="AN98" s="50"/>
      <c r="AO98" s="49">
        <f t="shared" ref="AO98:AO99" si="201">AM98+AN98</f>
        <v>0</v>
      </c>
      <c r="AP98" s="51">
        <v>0</v>
      </c>
      <c r="AQ98" s="49"/>
      <c r="AR98" s="51">
        <f t="shared" si="6"/>
        <v>0</v>
      </c>
      <c r="AS98" s="49"/>
      <c r="AT98" s="53">
        <f>AR98+AS98</f>
        <v>0</v>
      </c>
      <c r="AU98" s="49"/>
      <c r="AV98" s="53">
        <f t="shared" ref="AV98:AV99" si="202">AT98+AU98</f>
        <v>0</v>
      </c>
      <c r="AW98" s="49"/>
      <c r="AX98" s="51">
        <f t="shared" ref="AX98:AX99" si="203">AV98+AW98</f>
        <v>0</v>
      </c>
      <c r="AY98" s="49"/>
      <c r="AZ98" s="51">
        <f t="shared" ref="AZ98:AZ99" si="204">AX98+AY98</f>
        <v>0</v>
      </c>
      <c r="BA98" s="49"/>
      <c r="BB98" s="51">
        <f t="shared" ref="BB98:BB99" si="205">AZ98+BA98</f>
        <v>0</v>
      </c>
      <c r="BC98" s="49"/>
      <c r="BD98" s="51">
        <f t="shared" ref="BD98:BD99" si="206">BB98+BC98</f>
        <v>0</v>
      </c>
      <c r="BE98" s="50"/>
      <c r="BF98" s="51">
        <f t="shared" ref="BF98:BF99" si="207">BD98+BE98</f>
        <v>0</v>
      </c>
      <c r="BG98" s="31" t="s">
        <v>174</v>
      </c>
      <c r="BI98" s="5"/>
    </row>
    <row r="99" spans="1:61" ht="117.75" customHeight="1" x14ac:dyDescent="0.3">
      <c r="A99" s="1" t="s">
        <v>154</v>
      </c>
      <c r="B99" s="87" t="s">
        <v>32</v>
      </c>
      <c r="C99" s="89" t="s">
        <v>3</v>
      </c>
      <c r="D99" s="49">
        <f>D101</f>
        <v>116333.4</v>
      </c>
      <c r="E99" s="49">
        <f>E101</f>
        <v>0</v>
      </c>
      <c r="F99" s="49">
        <f t="shared" si="0"/>
        <v>116333.4</v>
      </c>
      <c r="G99" s="49">
        <f>G101</f>
        <v>-16565.599999999999</v>
      </c>
      <c r="H99" s="52">
        <f t="shared" si="195"/>
        <v>99767.799999999988</v>
      </c>
      <c r="I99" s="49">
        <f>I101</f>
        <v>0</v>
      </c>
      <c r="J99" s="52">
        <f>H99+I99</f>
        <v>99767.799999999988</v>
      </c>
      <c r="K99" s="49">
        <f>K101</f>
        <v>0</v>
      </c>
      <c r="L99" s="49">
        <f>J99+K99</f>
        <v>99767.799999999988</v>
      </c>
      <c r="M99" s="49">
        <f>M101</f>
        <v>0</v>
      </c>
      <c r="N99" s="49">
        <f>L99+M99</f>
        <v>99767.799999999988</v>
      </c>
      <c r="O99" s="49">
        <f>O101</f>
        <v>0</v>
      </c>
      <c r="P99" s="49">
        <f>N99+O99</f>
        <v>99767.799999999988</v>
      </c>
      <c r="Q99" s="49">
        <f>Q101</f>
        <v>0</v>
      </c>
      <c r="R99" s="49">
        <f>P99+Q99</f>
        <v>99767.799999999988</v>
      </c>
      <c r="S99" s="49">
        <f>S101</f>
        <v>0</v>
      </c>
      <c r="T99" s="49">
        <f>R99+S99</f>
        <v>99767.799999999988</v>
      </c>
      <c r="U99" s="49">
        <f>U101</f>
        <v>0</v>
      </c>
      <c r="V99" s="49">
        <f>T99+U99</f>
        <v>99767.799999999988</v>
      </c>
      <c r="W99" s="50">
        <f>W101</f>
        <v>0</v>
      </c>
      <c r="X99" s="49">
        <f>V99+W99</f>
        <v>99767.799999999988</v>
      </c>
      <c r="Y99" s="49">
        <f t="shared" ref="Y99:AP99" si="208">Y101</f>
        <v>114303.4</v>
      </c>
      <c r="Z99" s="49">
        <f>Z101</f>
        <v>0</v>
      </c>
      <c r="AA99" s="49">
        <f t="shared" si="3"/>
        <v>114303.4</v>
      </c>
      <c r="AB99" s="49">
        <f>AB101</f>
        <v>-16565.5</v>
      </c>
      <c r="AC99" s="52">
        <f>AA99+AB99</f>
        <v>97737.9</v>
      </c>
      <c r="AD99" s="49">
        <f>AD101</f>
        <v>0</v>
      </c>
      <c r="AE99" s="52">
        <f t="shared" si="196"/>
        <v>97737.9</v>
      </c>
      <c r="AF99" s="49">
        <f>AF101</f>
        <v>0</v>
      </c>
      <c r="AG99" s="49">
        <f t="shared" si="197"/>
        <v>97737.9</v>
      </c>
      <c r="AH99" s="49">
        <f>AH101</f>
        <v>0</v>
      </c>
      <c r="AI99" s="49">
        <f t="shared" si="198"/>
        <v>97737.9</v>
      </c>
      <c r="AJ99" s="49">
        <f>AJ101</f>
        <v>0</v>
      </c>
      <c r="AK99" s="49">
        <f t="shared" si="199"/>
        <v>97737.9</v>
      </c>
      <c r="AL99" s="49">
        <f>AL101</f>
        <v>0</v>
      </c>
      <c r="AM99" s="49">
        <f t="shared" si="200"/>
        <v>97737.9</v>
      </c>
      <c r="AN99" s="50">
        <f>AN101</f>
        <v>0</v>
      </c>
      <c r="AO99" s="49">
        <f t="shared" si="201"/>
        <v>97737.9</v>
      </c>
      <c r="AP99" s="49">
        <f t="shared" si="208"/>
        <v>109561.5</v>
      </c>
      <c r="AQ99" s="49">
        <f>AQ101</f>
        <v>0</v>
      </c>
      <c r="AR99" s="51">
        <f t="shared" si="6"/>
        <v>109561.5</v>
      </c>
      <c r="AS99" s="49">
        <f>AS101</f>
        <v>-19326.3</v>
      </c>
      <c r="AT99" s="53">
        <f>AR99+AS99</f>
        <v>90235.199999999997</v>
      </c>
      <c r="AU99" s="49">
        <f>AU101</f>
        <v>0</v>
      </c>
      <c r="AV99" s="53">
        <f t="shared" si="202"/>
        <v>90235.199999999997</v>
      </c>
      <c r="AW99" s="49">
        <f>AW101</f>
        <v>0</v>
      </c>
      <c r="AX99" s="51">
        <f t="shared" si="203"/>
        <v>90235.199999999997</v>
      </c>
      <c r="AY99" s="49">
        <f>AY101</f>
        <v>0</v>
      </c>
      <c r="AZ99" s="51">
        <f t="shared" si="204"/>
        <v>90235.199999999997</v>
      </c>
      <c r="BA99" s="49">
        <f>BA101</f>
        <v>0</v>
      </c>
      <c r="BB99" s="51">
        <f t="shared" si="205"/>
        <v>90235.199999999997</v>
      </c>
      <c r="BC99" s="49">
        <f>BC101</f>
        <v>0</v>
      </c>
      <c r="BD99" s="51">
        <f t="shared" si="206"/>
        <v>90235.199999999997</v>
      </c>
      <c r="BE99" s="50">
        <f>BE101</f>
        <v>0</v>
      </c>
      <c r="BF99" s="51">
        <f t="shared" si="207"/>
        <v>90235.199999999997</v>
      </c>
      <c r="BG99" s="31"/>
      <c r="BI99" s="5"/>
    </row>
    <row r="100" spans="1:61" x14ac:dyDescent="0.3">
      <c r="A100" s="1"/>
      <c r="B100" s="66" t="s">
        <v>5</v>
      </c>
      <c r="C100" s="89"/>
      <c r="D100" s="49"/>
      <c r="E100" s="49"/>
      <c r="F100" s="49"/>
      <c r="G100" s="49"/>
      <c r="H100" s="52"/>
      <c r="I100" s="49"/>
      <c r="J100" s="52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50"/>
      <c r="X100" s="49"/>
      <c r="Y100" s="49"/>
      <c r="Z100" s="49"/>
      <c r="AA100" s="49"/>
      <c r="AB100" s="49"/>
      <c r="AC100" s="52"/>
      <c r="AD100" s="49"/>
      <c r="AE100" s="52"/>
      <c r="AF100" s="49"/>
      <c r="AG100" s="49"/>
      <c r="AH100" s="49"/>
      <c r="AI100" s="49"/>
      <c r="AJ100" s="49"/>
      <c r="AK100" s="49"/>
      <c r="AL100" s="49"/>
      <c r="AM100" s="49"/>
      <c r="AN100" s="50"/>
      <c r="AO100" s="49"/>
      <c r="AP100" s="49"/>
      <c r="AQ100" s="49"/>
      <c r="AR100" s="51"/>
      <c r="AS100" s="49"/>
      <c r="AT100" s="53"/>
      <c r="AU100" s="49"/>
      <c r="AV100" s="53"/>
      <c r="AW100" s="49"/>
      <c r="AX100" s="51"/>
      <c r="AY100" s="49"/>
      <c r="AZ100" s="51"/>
      <c r="BA100" s="49"/>
      <c r="BB100" s="51"/>
      <c r="BC100" s="49"/>
      <c r="BD100" s="51"/>
      <c r="BE100" s="50"/>
      <c r="BF100" s="51"/>
      <c r="BG100" s="31"/>
      <c r="BI100" s="5"/>
    </row>
    <row r="101" spans="1:61" x14ac:dyDescent="0.3">
      <c r="A101" s="1"/>
      <c r="B101" s="68" t="s">
        <v>11</v>
      </c>
      <c r="C101" s="89"/>
      <c r="D101" s="51">
        <v>116333.4</v>
      </c>
      <c r="E101" s="51"/>
      <c r="F101" s="51">
        <f t="shared" si="0"/>
        <v>116333.4</v>
      </c>
      <c r="G101" s="51">
        <v>-16565.599999999999</v>
      </c>
      <c r="H101" s="53">
        <f t="shared" ref="H101:H102" si="209">F101+G101</f>
        <v>99767.799999999988</v>
      </c>
      <c r="I101" s="51"/>
      <c r="J101" s="53">
        <f>H101+I101</f>
        <v>99767.799999999988</v>
      </c>
      <c r="K101" s="51"/>
      <c r="L101" s="51">
        <f>J101+K101</f>
        <v>99767.799999999988</v>
      </c>
      <c r="M101" s="51"/>
      <c r="N101" s="51">
        <f>L101+M101</f>
        <v>99767.799999999988</v>
      </c>
      <c r="O101" s="51"/>
      <c r="P101" s="51">
        <f>N101+O101</f>
        <v>99767.799999999988</v>
      </c>
      <c r="Q101" s="51"/>
      <c r="R101" s="51">
        <f>P101+Q101</f>
        <v>99767.799999999988</v>
      </c>
      <c r="S101" s="51"/>
      <c r="T101" s="51">
        <f>R101+S101</f>
        <v>99767.799999999988</v>
      </c>
      <c r="U101" s="51"/>
      <c r="V101" s="51">
        <f>T101+U101</f>
        <v>99767.799999999988</v>
      </c>
      <c r="W101" s="54"/>
      <c r="X101" s="51">
        <f>V101+W101</f>
        <v>99767.799999999988</v>
      </c>
      <c r="Y101" s="51">
        <v>114303.4</v>
      </c>
      <c r="Z101" s="51"/>
      <c r="AA101" s="51">
        <f t="shared" si="3"/>
        <v>114303.4</v>
      </c>
      <c r="AB101" s="51">
        <v>-16565.5</v>
      </c>
      <c r="AC101" s="53">
        <f>AA101+AB101</f>
        <v>97737.9</v>
      </c>
      <c r="AD101" s="51"/>
      <c r="AE101" s="53">
        <f t="shared" ref="AE101:AE102" si="210">AC101+AD101</f>
        <v>97737.9</v>
      </c>
      <c r="AF101" s="51"/>
      <c r="AG101" s="51">
        <f t="shared" ref="AG101:AG102" si="211">AE101+AF101</f>
        <v>97737.9</v>
      </c>
      <c r="AH101" s="51"/>
      <c r="AI101" s="51">
        <f t="shared" ref="AI101:AI102" si="212">AG101+AH101</f>
        <v>97737.9</v>
      </c>
      <c r="AJ101" s="51"/>
      <c r="AK101" s="51">
        <f t="shared" ref="AK101:AK102" si="213">AI101+AJ101</f>
        <v>97737.9</v>
      </c>
      <c r="AL101" s="51"/>
      <c r="AM101" s="51">
        <f t="shared" ref="AM101:AM102" si="214">AK101+AL101</f>
        <v>97737.9</v>
      </c>
      <c r="AN101" s="54"/>
      <c r="AO101" s="51">
        <f t="shared" ref="AO101:AO102" si="215">AM101+AN101</f>
        <v>97737.9</v>
      </c>
      <c r="AP101" s="51">
        <v>109561.5</v>
      </c>
      <c r="AQ101" s="51"/>
      <c r="AR101" s="51">
        <f t="shared" si="6"/>
        <v>109561.5</v>
      </c>
      <c r="AS101" s="51">
        <v>-19326.3</v>
      </c>
      <c r="AT101" s="53">
        <f>AR101+AS101</f>
        <v>90235.199999999997</v>
      </c>
      <c r="AU101" s="51"/>
      <c r="AV101" s="53">
        <f t="shared" ref="AV101:AV102" si="216">AT101+AU101</f>
        <v>90235.199999999997</v>
      </c>
      <c r="AW101" s="51"/>
      <c r="AX101" s="51">
        <f t="shared" ref="AX101:AX102" si="217">AV101+AW101</f>
        <v>90235.199999999997</v>
      </c>
      <c r="AY101" s="51"/>
      <c r="AZ101" s="51">
        <f t="shared" ref="AZ101:AZ102" si="218">AX101+AY101</f>
        <v>90235.199999999997</v>
      </c>
      <c r="BA101" s="51"/>
      <c r="BB101" s="51">
        <f t="shared" ref="BB101:BB102" si="219">AZ101+BA101</f>
        <v>90235.199999999997</v>
      </c>
      <c r="BC101" s="51"/>
      <c r="BD101" s="51">
        <f t="shared" ref="BD101:BD102" si="220">BB101+BC101</f>
        <v>90235.199999999997</v>
      </c>
      <c r="BE101" s="54"/>
      <c r="BF101" s="51">
        <f t="shared" ref="BF101:BF102" si="221">BD101+BE101</f>
        <v>90235.199999999997</v>
      </c>
      <c r="BG101" s="31" t="s">
        <v>172</v>
      </c>
      <c r="BI101" s="5"/>
    </row>
    <row r="102" spans="1:61" ht="56.25" x14ac:dyDescent="0.3">
      <c r="A102" s="1" t="s">
        <v>155</v>
      </c>
      <c r="B102" s="87" t="s">
        <v>33</v>
      </c>
      <c r="C102" s="89" t="s">
        <v>3</v>
      </c>
      <c r="D102" s="51">
        <f>D104+D105</f>
        <v>156745.1</v>
      </c>
      <c r="E102" s="51">
        <f>E104+E105</f>
        <v>0</v>
      </c>
      <c r="F102" s="51">
        <f t="shared" si="0"/>
        <v>156745.1</v>
      </c>
      <c r="G102" s="51">
        <f>G104+G105</f>
        <v>16565.5</v>
      </c>
      <c r="H102" s="53">
        <f t="shared" si="209"/>
        <v>173310.6</v>
      </c>
      <c r="I102" s="51">
        <f>I104+I105</f>
        <v>0</v>
      </c>
      <c r="J102" s="53">
        <f>H102+I102</f>
        <v>173310.6</v>
      </c>
      <c r="K102" s="51">
        <f>K104+K105</f>
        <v>0</v>
      </c>
      <c r="L102" s="51">
        <f>J102+K102</f>
        <v>173310.6</v>
      </c>
      <c r="M102" s="51">
        <f>M104+M105</f>
        <v>0</v>
      </c>
      <c r="N102" s="51">
        <f>L102+M102</f>
        <v>173310.6</v>
      </c>
      <c r="O102" s="51">
        <f>O104+O105</f>
        <v>0</v>
      </c>
      <c r="P102" s="51">
        <f>N102+O102</f>
        <v>173310.6</v>
      </c>
      <c r="Q102" s="51">
        <f>Q104+Q105</f>
        <v>0</v>
      </c>
      <c r="R102" s="51">
        <f>P102+Q102</f>
        <v>173310.6</v>
      </c>
      <c r="S102" s="51">
        <f>S104+S105</f>
        <v>0</v>
      </c>
      <c r="T102" s="51">
        <f>R102+S102</f>
        <v>173310.6</v>
      </c>
      <c r="U102" s="51">
        <f>U104+U105</f>
        <v>0</v>
      </c>
      <c r="V102" s="51">
        <f>T102+U102</f>
        <v>173310.6</v>
      </c>
      <c r="W102" s="54">
        <f>W104+W105</f>
        <v>0</v>
      </c>
      <c r="X102" s="51">
        <f>V102+W102</f>
        <v>173310.6</v>
      </c>
      <c r="Y102" s="51">
        <f t="shared" ref="Y102:AP102" si="222">Y104+Y105</f>
        <v>153984.20000000001</v>
      </c>
      <c r="Z102" s="51">
        <f>Z104+Z105</f>
        <v>0</v>
      </c>
      <c r="AA102" s="51">
        <f t="shared" si="3"/>
        <v>153984.20000000001</v>
      </c>
      <c r="AB102" s="51">
        <f>AB104+AB105</f>
        <v>16565.5</v>
      </c>
      <c r="AC102" s="53">
        <f>AA102+AB102</f>
        <v>170549.7</v>
      </c>
      <c r="AD102" s="51">
        <f>AD104+AD105</f>
        <v>0</v>
      </c>
      <c r="AE102" s="53">
        <f t="shared" si="210"/>
        <v>170549.7</v>
      </c>
      <c r="AF102" s="51">
        <f>AF104+AF105</f>
        <v>0</v>
      </c>
      <c r="AG102" s="51">
        <f t="shared" si="211"/>
        <v>170549.7</v>
      </c>
      <c r="AH102" s="51">
        <f>AH104+AH105</f>
        <v>0</v>
      </c>
      <c r="AI102" s="51">
        <f t="shared" si="212"/>
        <v>170549.7</v>
      </c>
      <c r="AJ102" s="51">
        <f>AJ104+AJ105</f>
        <v>0</v>
      </c>
      <c r="AK102" s="51">
        <f t="shared" si="213"/>
        <v>170549.7</v>
      </c>
      <c r="AL102" s="51">
        <f>AL104+AL105</f>
        <v>0</v>
      </c>
      <c r="AM102" s="51">
        <f t="shared" si="214"/>
        <v>170549.7</v>
      </c>
      <c r="AN102" s="54">
        <f>AN104+AN105</f>
        <v>0</v>
      </c>
      <c r="AO102" s="51">
        <f t="shared" si="215"/>
        <v>170549.7</v>
      </c>
      <c r="AP102" s="51">
        <f t="shared" si="222"/>
        <v>149144.29999999999</v>
      </c>
      <c r="AQ102" s="51">
        <f>AQ104+AQ105</f>
        <v>0</v>
      </c>
      <c r="AR102" s="51">
        <f t="shared" si="6"/>
        <v>149144.29999999999</v>
      </c>
      <c r="AS102" s="51">
        <f>AS104+AS105</f>
        <v>19326.400000000001</v>
      </c>
      <c r="AT102" s="53">
        <f>AR102+AS102</f>
        <v>168470.69999999998</v>
      </c>
      <c r="AU102" s="51">
        <f>AU104+AU105</f>
        <v>0</v>
      </c>
      <c r="AV102" s="53">
        <f t="shared" si="216"/>
        <v>168470.69999999998</v>
      </c>
      <c r="AW102" s="51">
        <f>AW104+AW105</f>
        <v>0</v>
      </c>
      <c r="AX102" s="51">
        <f t="shared" si="217"/>
        <v>168470.69999999998</v>
      </c>
      <c r="AY102" s="51">
        <f>AY104+AY105</f>
        <v>0</v>
      </c>
      <c r="AZ102" s="51">
        <f t="shared" si="218"/>
        <v>168470.69999999998</v>
      </c>
      <c r="BA102" s="51">
        <f>BA104+BA105</f>
        <v>0</v>
      </c>
      <c r="BB102" s="51">
        <f t="shared" si="219"/>
        <v>168470.69999999998</v>
      </c>
      <c r="BC102" s="51">
        <f>BC104+BC105</f>
        <v>0</v>
      </c>
      <c r="BD102" s="51">
        <f t="shared" si="220"/>
        <v>168470.69999999998</v>
      </c>
      <c r="BE102" s="54">
        <f>BE104+BE105</f>
        <v>0</v>
      </c>
      <c r="BF102" s="51">
        <f t="shared" si="221"/>
        <v>168470.69999999998</v>
      </c>
      <c r="BG102" s="31"/>
      <c r="BI102" s="5"/>
    </row>
    <row r="103" spans="1:61" x14ac:dyDescent="0.3">
      <c r="A103" s="1"/>
      <c r="B103" s="87" t="s">
        <v>5</v>
      </c>
      <c r="C103" s="87"/>
      <c r="D103" s="51"/>
      <c r="E103" s="51"/>
      <c r="F103" s="51"/>
      <c r="G103" s="51"/>
      <c r="H103" s="53"/>
      <c r="I103" s="51"/>
      <c r="J103" s="53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4"/>
      <c r="X103" s="51"/>
      <c r="Y103" s="51"/>
      <c r="Z103" s="51"/>
      <c r="AA103" s="51"/>
      <c r="AB103" s="51"/>
      <c r="AC103" s="53"/>
      <c r="AD103" s="51"/>
      <c r="AE103" s="53"/>
      <c r="AF103" s="51"/>
      <c r="AG103" s="51"/>
      <c r="AH103" s="51"/>
      <c r="AI103" s="51"/>
      <c r="AJ103" s="51"/>
      <c r="AK103" s="51"/>
      <c r="AL103" s="51"/>
      <c r="AM103" s="51"/>
      <c r="AN103" s="54"/>
      <c r="AO103" s="51"/>
      <c r="AP103" s="51"/>
      <c r="AQ103" s="51"/>
      <c r="AR103" s="51"/>
      <c r="AS103" s="51"/>
      <c r="AT103" s="53"/>
      <c r="AU103" s="51"/>
      <c r="AV103" s="53"/>
      <c r="AW103" s="51"/>
      <c r="AX103" s="51"/>
      <c r="AY103" s="51"/>
      <c r="AZ103" s="51"/>
      <c r="BA103" s="51"/>
      <c r="BB103" s="51"/>
      <c r="BC103" s="51"/>
      <c r="BD103" s="51"/>
      <c r="BE103" s="54"/>
      <c r="BF103" s="51"/>
      <c r="BG103" s="31"/>
      <c r="BI103" s="5"/>
    </row>
    <row r="104" spans="1:61" x14ac:dyDescent="0.3">
      <c r="A104" s="1"/>
      <c r="B104" s="68" t="s">
        <v>11</v>
      </c>
      <c r="C104" s="89"/>
      <c r="D104" s="51">
        <v>39186.300000000003</v>
      </c>
      <c r="E104" s="51"/>
      <c r="F104" s="51">
        <f t="shared" ref="F104:F168" si="223">D104+E104</f>
        <v>39186.300000000003</v>
      </c>
      <c r="G104" s="51">
        <v>4141.3999999999996</v>
      </c>
      <c r="H104" s="53">
        <f t="shared" ref="H104:H106" si="224">F104+G104</f>
        <v>43327.700000000004</v>
      </c>
      <c r="I104" s="51"/>
      <c r="J104" s="53">
        <f>H104+I104</f>
        <v>43327.700000000004</v>
      </c>
      <c r="K104" s="51"/>
      <c r="L104" s="51">
        <f>J104+K104</f>
        <v>43327.700000000004</v>
      </c>
      <c r="M104" s="51"/>
      <c r="N104" s="51">
        <f>L104+M104</f>
        <v>43327.700000000004</v>
      </c>
      <c r="O104" s="51"/>
      <c r="P104" s="51">
        <f>N104+O104</f>
        <v>43327.700000000004</v>
      </c>
      <c r="Q104" s="51"/>
      <c r="R104" s="51">
        <f>P104+Q104</f>
        <v>43327.700000000004</v>
      </c>
      <c r="S104" s="51"/>
      <c r="T104" s="51">
        <f>R104+S104</f>
        <v>43327.700000000004</v>
      </c>
      <c r="U104" s="51"/>
      <c r="V104" s="51">
        <f>T104+U104</f>
        <v>43327.700000000004</v>
      </c>
      <c r="W104" s="54"/>
      <c r="X104" s="51">
        <f>V104+W104</f>
        <v>43327.700000000004</v>
      </c>
      <c r="Y104" s="51">
        <v>38496.1</v>
      </c>
      <c r="Z104" s="51"/>
      <c r="AA104" s="51">
        <f t="shared" ref="AA104:AA168" si="225">Y104+Z104</f>
        <v>38496.1</v>
      </c>
      <c r="AB104" s="51">
        <v>4141.3</v>
      </c>
      <c r="AC104" s="53">
        <f>AA104+AB104</f>
        <v>42637.4</v>
      </c>
      <c r="AD104" s="51"/>
      <c r="AE104" s="53">
        <f t="shared" ref="AE104:AE106" si="226">AC104+AD104</f>
        <v>42637.4</v>
      </c>
      <c r="AF104" s="51"/>
      <c r="AG104" s="51">
        <f t="shared" ref="AG104:AG106" si="227">AE104+AF104</f>
        <v>42637.4</v>
      </c>
      <c r="AH104" s="51"/>
      <c r="AI104" s="51">
        <f t="shared" ref="AI104:AI106" si="228">AG104+AH104</f>
        <v>42637.4</v>
      </c>
      <c r="AJ104" s="51"/>
      <c r="AK104" s="51">
        <f t="shared" ref="AK104:AK106" si="229">AI104+AJ104</f>
        <v>42637.4</v>
      </c>
      <c r="AL104" s="51"/>
      <c r="AM104" s="51">
        <f t="shared" ref="AM104:AM106" si="230">AK104+AL104</f>
        <v>42637.4</v>
      </c>
      <c r="AN104" s="54"/>
      <c r="AO104" s="51">
        <f t="shared" ref="AO104:AO106" si="231">AM104+AN104</f>
        <v>42637.4</v>
      </c>
      <c r="AP104" s="51">
        <v>34303.199999999997</v>
      </c>
      <c r="AQ104" s="51"/>
      <c r="AR104" s="51">
        <f t="shared" ref="AR104:AR168" si="232">AP104+AQ104</f>
        <v>34303.199999999997</v>
      </c>
      <c r="AS104" s="51">
        <v>4445.1000000000004</v>
      </c>
      <c r="AT104" s="53">
        <f>AR104+AS104</f>
        <v>38748.299999999996</v>
      </c>
      <c r="AU104" s="51"/>
      <c r="AV104" s="53">
        <f t="shared" ref="AV104:AV106" si="233">AT104+AU104</f>
        <v>38748.299999999996</v>
      </c>
      <c r="AW104" s="51"/>
      <c r="AX104" s="51">
        <f t="shared" ref="AX104:AX106" si="234">AV104+AW104</f>
        <v>38748.299999999996</v>
      </c>
      <c r="AY104" s="51"/>
      <c r="AZ104" s="51">
        <f t="shared" ref="AZ104:AZ106" si="235">AX104+AY104</f>
        <v>38748.299999999996</v>
      </c>
      <c r="BA104" s="51"/>
      <c r="BB104" s="51">
        <f t="shared" ref="BB104:BB106" si="236">AZ104+BA104</f>
        <v>38748.299999999996</v>
      </c>
      <c r="BC104" s="51"/>
      <c r="BD104" s="51">
        <f t="shared" ref="BD104:BD106" si="237">BB104+BC104</f>
        <v>38748.299999999996</v>
      </c>
      <c r="BE104" s="54"/>
      <c r="BF104" s="51">
        <f t="shared" ref="BF104:BF106" si="238">BD104+BE104</f>
        <v>38748.299999999996</v>
      </c>
      <c r="BG104" s="31" t="s">
        <v>173</v>
      </c>
      <c r="BI104" s="5"/>
    </row>
    <row r="105" spans="1:61" x14ac:dyDescent="0.3">
      <c r="A105" s="1"/>
      <c r="B105" s="87" t="s">
        <v>15</v>
      </c>
      <c r="C105" s="89"/>
      <c r="D105" s="51">
        <v>117558.8</v>
      </c>
      <c r="E105" s="51"/>
      <c r="F105" s="51">
        <f t="shared" si="223"/>
        <v>117558.8</v>
      </c>
      <c r="G105" s="51">
        <v>12424.1</v>
      </c>
      <c r="H105" s="53">
        <f t="shared" si="224"/>
        <v>129982.90000000001</v>
      </c>
      <c r="I105" s="51"/>
      <c r="J105" s="53">
        <f>H105+I105</f>
        <v>129982.90000000001</v>
      </c>
      <c r="K105" s="51"/>
      <c r="L105" s="51">
        <f>J105+K105</f>
        <v>129982.90000000001</v>
      </c>
      <c r="M105" s="51"/>
      <c r="N105" s="51">
        <f>L105+M105</f>
        <v>129982.90000000001</v>
      </c>
      <c r="O105" s="51"/>
      <c r="P105" s="51">
        <f>N105+O105</f>
        <v>129982.90000000001</v>
      </c>
      <c r="Q105" s="51"/>
      <c r="R105" s="51">
        <f>P105+Q105</f>
        <v>129982.90000000001</v>
      </c>
      <c r="S105" s="51"/>
      <c r="T105" s="51">
        <f>R105+S105</f>
        <v>129982.90000000001</v>
      </c>
      <c r="U105" s="51"/>
      <c r="V105" s="51">
        <f>T105+U105</f>
        <v>129982.90000000001</v>
      </c>
      <c r="W105" s="54"/>
      <c r="X105" s="51">
        <f>V105+W105</f>
        <v>129982.90000000001</v>
      </c>
      <c r="Y105" s="51">
        <v>115488.1</v>
      </c>
      <c r="Z105" s="51"/>
      <c r="AA105" s="51">
        <f t="shared" si="225"/>
        <v>115488.1</v>
      </c>
      <c r="AB105" s="51">
        <v>12424.2</v>
      </c>
      <c r="AC105" s="53">
        <f>AA105+AB105</f>
        <v>127912.3</v>
      </c>
      <c r="AD105" s="51"/>
      <c r="AE105" s="53">
        <f t="shared" si="226"/>
        <v>127912.3</v>
      </c>
      <c r="AF105" s="51"/>
      <c r="AG105" s="51">
        <f t="shared" si="227"/>
        <v>127912.3</v>
      </c>
      <c r="AH105" s="51"/>
      <c r="AI105" s="51">
        <f t="shared" si="228"/>
        <v>127912.3</v>
      </c>
      <c r="AJ105" s="51"/>
      <c r="AK105" s="51">
        <f t="shared" si="229"/>
        <v>127912.3</v>
      </c>
      <c r="AL105" s="51"/>
      <c r="AM105" s="51">
        <f t="shared" si="230"/>
        <v>127912.3</v>
      </c>
      <c r="AN105" s="54"/>
      <c r="AO105" s="51">
        <f t="shared" si="231"/>
        <v>127912.3</v>
      </c>
      <c r="AP105" s="51">
        <v>114841.1</v>
      </c>
      <c r="AQ105" s="51"/>
      <c r="AR105" s="51">
        <f t="shared" si="232"/>
        <v>114841.1</v>
      </c>
      <c r="AS105" s="51">
        <v>14881.3</v>
      </c>
      <c r="AT105" s="53">
        <f>AR105+AS105</f>
        <v>129722.40000000001</v>
      </c>
      <c r="AU105" s="51"/>
      <c r="AV105" s="53">
        <f t="shared" si="233"/>
        <v>129722.40000000001</v>
      </c>
      <c r="AW105" s="51"/>
      <c r="AX105" s="51">
        <f t="shared" si="234"/>
        <v>129722.40000000001</v>
      </c>
      <c r="AY105" s="51"/>
      <c r="AZ105" s="51">
        <f t="shared" si="235"/>
        <v>129722.40000000001</v>
      </c>
      <c r="BA105" s="51"/>
      <c r="BB105" s="51">
        <f t="shared" si="236"/>
        <v>129722.40000000001</v>
      </c>
      <c r="BC105" s="51"/>
      <c r="BD105" s="51">
        <f t="shared" si="237"/>
        <v>129722.40000000001</v>
      </c>
      <c r="BE105" s="54"/>
      <c r="BF105" s="51">
        <f t="shared" si="238"/>
        <v>129722.40000000001</v>
      </c>
      <c r="BG105" s="31" t="s">
        <v>173</v>
      </c>
      <c r="BI105" s="5"/>
    </row>
    <row r="106" spans="1:61" ht="60.75" customHeight="1" x14ac:dyDescent="0.3">
      <c r="A106" s="1" t="s">
        <v>156</v>
      </c>
      <c r="B106" s="87" t="s">
        <v>34</v>
      </c>
      <c r="C106" s="89" t="s">
        <v>31</v>
      </c>
      <c r="D106" s="51">
        <f>D108</f>
        <v>563357.19999999995</v>
      </c>
      <c r="E106" s="51">
        <f>E108</f>
        <v>0</v>
      </c>
      <c r="F106" s="51">
        <f t="shared" si="223"/>
        <v>563357.19999999995</v>
      </c>
      <c r="G106" s="51">
        <f>G108</f>
        <v>0</v>
      </c>
      <c r="H106" s="53">
        <f t="shared" si="224"/>
        <v>563357.19999999995</v>
      </c>
      <c r="I106" s="51">
        <f>I108</f>
        <v>0</v>
      </c>
      <c r="J106" s="53">
        <f>H106+I106</f>
        <v>563357.19999999995</v>
      </c>
      <c r="K106" s="51">
        <f>K108</f>
        <v>0</v>
      </c>
      <c r="L106" s="51">
        <f>J106+K106</f>
        <v>563357.19999999995</v>
      </c>
      <c r="M106" s="51">
        <f>M108</f>
        <v>0</v>
      </c>
      <c r="N106" s="51">
        <f>L106+M106</f>
        <v>563357.19999999995</v>
      </c>
      <c r="O106" s="51">
        <f>O108</f>
        <v>0</v>
      </c>
      <c r="P106" s="51">
        <f>N106+O106</f>
        <v>563357.19999999995</v>
      </c>
      <c r="Q106" s="51">
        <f>Q108</f>
        <v>0</v>
      </c>
      <c r="R106" s="51">
        <f>P106+Q106</f>
        <v>563357.19999999995</v>
      </c>
      <c r="S106" s="51">
        <f>S108</f>
        <v>0</v>
      </c>
      <c r="T106" s="51">
        <f>R106+S106</f>
        <v>563357.19999999995</v>
      </c>
      <c r="U106" s="51">
        <f>U108</f>
        <v>0</v>
      </c>
      <c r="V106" s="51">
        <f>T106+U106</f>
        <v>563357.19999999995</v>
      </c>
      <c r="W106" s="54">
        <f>W108</f>
        <v>0</v>
      </c>
      <c r="X106" s="51">
        <f>V106+W106</f>
        <v>563357.19999999995</v>
      </c>
      <c r="Y106" s="51">
        <f t="shared" ref="Y106:AP106" si="239">Y108</f>
        <v>0</v>
      </c>
      <c r="Z106" s="51">
        <f>Z108</f>
        <v>0</v>
      </c>
      <c r="AA106" s="51">
        <f t="shared" si="225"/>
        <v>0</v>
      </c>
      <c r="AB106" s="51">
        <f>AB108</f>
        <v>0</v>
      </c>
      <c r="AC106" s="53">
        <f>AA106+AB106</f>
        <v>0</v>
      </c>
      <c r="AD106" s="51">
        <f>AD108</f>
        <v>0</v>
      </c>
      <c r="AE106" s="53">
        <f t="shared" si="226"/>
        <v>0</v>
      </c>
      <c r="AF106" s="51">
        <f>AF108</f>
        <v>0</v>
      </c>
      <c r="AG106" s="51">
        <f t="shared" si="227"/>
        <v>0</v>
      </c>
      <c r="AH106" s="51">
        <f>AH108</f>
        <v>0</v>
      </c>
      <c r="AI106" s="51">
        <f t="shared" si="228"/>
        <v>0</v>
      </c>
      <c r="AJ106" s="51">
        <f>AJ108</f>
        <v>0</v>
      </c>
      <c r="AK106" s="51">
        <f t="shared" si="229"/>
        <v>0</v>
      </c>
      <c r="AL106" s="51">
        <f>AL108</f>
        <v>0</v>
      </c>
      <c r="AM106" s="51">
        <f t="shared" si="230"/>
        <v>0</v>
      </c>
      <c r="AN106" s="54">
        <f>AN108</f>
        <v>0</v>
      </c>
      <c r="AO106" s="51">
        <f t="shared" si="231"/>
        <v>0</v>
      </c>
      <c r="AP106" s="51">
        <f t="shared" si="239"/>
        <v>0</v>
      </c>
      <c r="AQ106" s="51">
        <f>AQ108</f>
        <v>0</v>
      </c>
      <c r="AR106" s="51">
        <f t="shared" si="232"/>
        <v>0</v>
      </c>
      <c r="AS106" s="51">
        <f>AS108</f>
        <v>0</v>
      </c>
      <c r="AT106" s="53">
        <f>AR106+AS106</f>
        <v>0</v>
      </c>
      <c r="AU106" s="51">
        <f>AU108</f>
        <v>0</v>
      </c>
      <c r="AV106" s="53">
        <f t="shared" si="233"/>
        <v>0</v>
      </c>
      <c r="AW106" s="51">
        <f>AW108</f>
        <v>0</v>
      </c>
      <c r="AX106" s="51">
        <f t="shared" si="234"/>
        <v>0</v>
      </c>
      <c r="AY106" s="51">
        <f>AY108</f>
        <v>0</v>
      </c>
      <c r="AZ106" s="51">
        <f t="shared" si="235"/>
        <v>0</v>
      </c>
      <c r="BA106" s="51">
        <f>BA108</f>
        <v>0</v>
      </c>
      <c r="BB106" s="51">
        <f t="shared" si="236"/>
        <v>0</v>
      </c>
      <c r="BC106" s="51">
        <f>BC108</f>
        <v>0</v>
      </c>
      <c r="BD106" s="51">
        <f t="shared" si="237"/>
        <v>0</v>
      </c>
      <c r="BE106" s="54">
        <f>BE108</f>
        <v>0</v>
      </c>
      <c r="BF106" s="51">
        <f t="shared" si="238"/>
        <v>0</v>
      </c>
      <c r="BG106" s="31"/>
      <c r="BI106" s="5"/>
    </row>
    <row r="107" spans="1:61" x14ac:dyDescent="0.3">
      <c r="A107" s="1"/>
      <c r="B107" s="87" t="s">
        <v>5</v>
      </c>
      <c r="C107" s="89"/>
      <c r="D107" s="51"/>
      <c r="E107" s="51"/>
      <c r="F107" s="51"/>
      <c r="G107" s="51"/>
      <c r="H107" s="53"/>
      <c r="I107" s="51"/>
      <c r="J107" s="53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4"/>
      <c r="X107" s="51"/>
      <c r="Y107" s="51"/>
      <c r="Z107" s="51"/>
      <c r="AA107" s="51"/>
      <c r="AB107" s="51"/>
      <c r="AC107" s="53"/>
      <c r="AD107" s="51"/>
      <c r="AE107" s="53"/>
      <c r="AF107" s="51"/>
      <c r="AG107" s="51"/>
      <c r="AH107" s="51"/>
      <c r="AI107" s="51"/>
      <c r="AJ107" s="51"/>
      <c r="AK107" s="51"/>
      <c r="AL107" s="51"/>
      <c r="AM107" s="51"/>
      <c r="AN107" s="54"/>
      <c r="AO107" s="51"/>
      <c r="AP107" s="51"/>
      <c r="AQ107" s="51"/>
      <c r="AR107" s="51"/>
      <c r="AS107" s="51"/>
      <c r="AT107" s="53"/>
      <c r="AU107" s="51"/>
      <c r="AV107" s="53"/>
      <c r="AW107" s="51"/>
      <c r="AX107" s="51"/>
      <c r="AY107" s="51"/>
      <c r="AZ107" s="51"/>
      <c r="BA107" s="51"/>
      <c r="BB107" s="51"/>
      <c r="BC107" s="51"/>
      <c r="BD107" s="51"/>
      <c r="BE107" s="54"/>
      <c r="BF107" s="51"/>
      <c r="BG107" s="24"/>
      <c r="BI107" s="5"/>
    </row>
    <row r="108" spans="1:61" ht="37.5" x14ac:dyDescent="0.3">
      <c r="A108" s="1"/>
      <c r="B108" s="87" t="s">
        <v>20</v>
      </c>
      <c r="C108" s="89"/>
      <c r="D108" s="51">
        <v>563357.19999999995</v>
      </c>
      <c r="E108" s="51"/>
      <c r="F108" s="51">
        <f t="shared" si="223"/>
        <v>563357.19999999995</v>
      </c>
      <c r="G108" s="51"/>
      <c r="H108" s="53">
        <f t="shared" ref="H108:H109" si="240">F108+G108</f>
        <v>563357.19999999995</v>
      </c>
      <c r="I108" s="51"/>
      <c r="J108" s="53">
        <f>H108+I108</f>
        <v>563357.19999999995</v>
      </c>
      <c r="K108" s="51"/>
      <c r="L108" s="51">
        <f>J108+K108</f>
        <v>563357.19999999995</v>
      </c>
      <c r="M108" s="51"/>
      <c r="N108" s="51">
        <f>L108+M108</f>
        <v>563357.19999999995</v>
      </c>
      <c r="O108" s="51"/>
      <c r="P108" s="51">
        <f>N108+O108</f>
        <v>563357.19999999995</v>
      </c>
      <c r="Q108" s="51"/>
      <c r="R108" s="51">
        <f>P108+Q108</f>
        <v>563357.19999999995</v>
      </c>
      <c r="S108" s="51"/>
      <c r="T108" s="51">
        <f>R108+S108</f>
        <v>563357.19999999995</v>
      </c>
      <c r="U108" s="51"/>
      <c r="V108" s="51">
        <f>T108+U108</f>
        <v>563357.19999999995</v>
      </c>
      <c r="W108" s="54"/>
      <c r="X108" s="51">
        <f>V108+W108</f>
        <v>563357.19999999995</v>
      </c>
      <c r="Y108" s="51">
        <v>0</v>
      </c>
      <c r="Z108" s="51"/>
      <c r="AA108" s="51">
        <f t="shared" si="225"/>
        <v>0</v>
      </c>
      <c r="AB108" s="51"/>
      <c r="AC108" s="53">
        <f>AA108+AB108</f>
        <v>0</v>
      </c>
      <c r="AD108" s="51"/>
      <c r="AE108" s="53">
        <f t="shared" ref="AE108:AE109" si="241">AC108+AD108</f>
        <v>0</v>
      </c>
      <c r="AF108" s="51"/>
      <c r="AG108" s="51">
        <f t="shared" ref="AG108:AG109" si="242">AE108+AF108</f>
        <v>0</v>
      </c>
      <c r="AH108" s="51"/>
      <c r="AI108" s="51">
        <f t="shared" ref="AI108:AI109" si="243">AG108+AH108</f>
        <v>0</v>
      </c>
      <c r="AJ108" s="51"/>
      <c r="AK108" s="51">
        <f t="shared" ref="AK108:AK109" si="244">AI108+AJ108</f>
        <v>0</v>
      </c>
      <c r="AL108" s="51"/>
      <c r="AM108" s="51">
        <f t="shared" ref="AM108:AM109" si="245">AK108+AL108</f>
        <v>0</v>
      </c>
      <c r="AN108" s="54"/>
      <c r="AO108" s="51">
        <f t="shared" ref="AO108:AO109" si="246">AM108+AN108</f>
        <v>0</v>
      </c>
      <c r="AP108" s="51">
        <v>0</v>
      </c>
      <c r="AQ108" s="51"/>
      <c r="AR108" s="51">
        <f t="shared" si="232"/>
        <v>0</v>
      </c>
      <c r="AS108" s="51"/>
      <c r="AT108" s="53">
        <f>AR108+AS108</f>
        <v>0</v>
      </c>
      <c r="AU108" s="51"/>
      <c r="AV108" s="53">
        <f t="shared" ref="AV108:AV109" si="247">AT108+AU108</f>
        <v>0</v>
      </c>
      <c r="AW108" s="51"/>
      <c r="AX108" s="51">
        <f t="shared" ref="AX108:AX109" si="248">AV108+AW108</f>
        <v>0</v>
      </c>
      <c r="AY108" s="51"/>
      <c r="AZ108" s="51">
        <f t="shared" ref="AZ108:AZ109" si="249">AX108+AY108</f>
        <v>0</v>
      </c>
      <c r="BA108" s="51"/>
      <c r="BB108" s="51">
        <f t="shared" ref="BB108:BB109" si="250">AZ108+BA108</f>
        <v>0</v>
      </c>
      <c r="BC108" s="51"/>
      <c r="BD108" s="51">
        <f t="shared" ref="BD108:BD109" si="251">BB108+BC108</f>
        <v>0</v>
      </c>
      <c r="BE108" s="54"/>
      <c r="BF108" s="51">
        <f t="shared" ref="BF108:BF109" si="252">BD108+BE108</f>
        <v>0</v>
      </c>
      <c r="BG108" s="24" t="s">
        <v>174</v>
      </c>
      <c r="BI108" s="5"/>
    </row>
    <row r="109" spans="1:61" ht="56.25" x14ac:dyDescent="0.3">
      <c r="A109" s="1" t="s">
        <v>157</v>
      </c>
      <c r="B109" s="87" t="s">
        <v>35</v>
      </c>
      <c r="C109" s="89" t="s">
        <v>31</v>
      </c>
      <c r="D109" s="51">
        <f>D111</f>
        <v>560668.30000000005</v>
      </c>
      <c r="E109" s="51">
        <f>E111</f>
        <v>0</v>
      </c>
      <c r="F109" s="51">
        <f t="shared" si="223"/>
        <v>560668.30000000005</v>
      </c>
      <c r="G109" s="51">
        <f>G111</f>
        <v>0</v>
      </c>
      <c r="H109" s="53">
        <f t="shared" si="240"/>
        <v>560668.30000000005</v>
      </c>
      <c r="I109" s="51">
        <f>I111</f>
        <v>0</v>
      </c>
      <c r="J109" s="53">
        <f>H109+I109</f>
        <v>560668.30000000005</v>
      </c>
      <c r="K109" s="51">
        <f>K111</f>
        <v>0</v>
      </c>
      <c r="L109" s="51">
        <f>J109+K109</f>
        <v>560668.30000000005</v>
      </c>
      <c r="M109" s="51">
        <f>M111</f>
        <v>0</v>
      </c>
      <c r="N109" s="51">
        <f>L109+M109</f>
        <v>560668.30000000005</v>
      </c>
      <c r="O109" s="51">
        <f>O111</f>
        <v>0</v>
      </c>
      <c r="P109" s="51">
        <f>N109+O109</f>
        <v>560668.30000000005</v>
      </c>
      <c r="Q109" s="51">
        <f>Q111</f>
        <v>0</v>
      </c>
      <c r="R109" s="51">
        <f>P109+Q109</f>
        <v>560668.30000000005</v>
      </c>
      <c r="S109" s="51">
        <f>S111</f>
        <v>0</v>
      </c>
      <c r="T109" s="51">
        <f>R109+S109</f>
        <v>560668.30000000005</v>
      </c>
      <c r="U109" s="51">
        <f>U111</f>
        <v>0</v>
      </c>
      <c r="V109" s="51">
        <f>T109+U109</f>
        <v>560668.30000000005</v>
      </c>
      <c r="W109" s="54">
        <f>W111</f>
        <v>0</v>
      </c>
      <c r="X109" s="51">
        <f>V109+W109</f>
        <v>560668.30000000005</v>
      </c>
      <c r="Y109" s="51">
        <f t="shared" ref="Y109:AP109" si="253">Y111</f>
        <v>0</v>
      </c>
      <c r="Z109" s="51">
        <f>Z111</f>
        <v>0</v>
      </c>
      <c r="AA109" s="51">
        <f t="shared" si="225"/>
        <v>0</v>
      </c>
      <c r="AB109" s="51">
        <f>AB111</f>
        <v>0</v>
      </c>
      <c r="AC109" s="53">
        <f>AA109+AB109</f>
        <v>0</v>
      </c>
      <c r="AD109" s="51">
        <f>AD111</f>
        <v>0</v>
      </c>
      <c r="AE109" s="53">
        <f t="shared" si="241"/>
        <v>0</v>
      </c>
      <c r="AF109" s="51">
        <f>AF111</f>
        <v>0</v>
      </c>
      <c r="AG109" s="51">
        <f t="shared" si="242"/>
        <v>0</v>
      </c>
      <c r="AH109" s="51">
        <f>AH111</f>
        <v>0</v>
      </c>
      <c r="AI109" s="51">
        <f t="shared" si="243"/>
        <v>0</v>
      </c>
      <c r="AJ109" s="51">
        <f>AJ111</f>
        <v>0</v>
      </c>
      <c r="AK109" s="51">
        <f t="shared" si="244"/>
        <v>0</v>
      </c>
      <c r="AL109" s="51">
        <f>AL111</f>
        <v>0</v>
      </c>
      <c r="AM109" s="51">
        <f t="shared" si="245"/>
        <v>0</v>
      </c>
      <c r="AN109" s="54">
        <f>AN111</f>
        <v>0</v>
      </c>
      <c r="AO109" s="51">
        <f t="shared" si="246"/>
        <v>0</v>
      </c>
      <c r="AP109" s="51">
        <f t="shared" si="253"/>
        <v>0</v>
      </c>
      <c r="AQ109" s="51">
        <f>AQ111</f>
        <v>0</v>
      </c>
      <c r="AR109" s="51">
        <f t="shared" si="232"/>
        <v>0</v>
      </c>
      <c r="AS109" s="51">
        <f>AS111</f>
        <v>0</v>
      </c>
      <c r="AT109" s="53">
        <f>AR109+AS109</f>
        <v>0</v>
      </c>
      <c r="AU109" s="51">
        <f>AU111</f>
        <v>0</v>
      </c>
      <c r="AV109" s="53">
        <f t="shared" si="247"/>
        <v>0</v>
      </c>
      <c r="AW109" s="51">
        <f>AW111</f>
        <v>0</v>
      </c>
      <c r="AX109" s="51">
        <f t="shared" si="248"/>
        <v>0</v>
      </c>
      <c r="AY109" s="51">
        <f>AY111</f>
        <v>0</v>
      </c>
      <c r="AZ109" s="51">
        <f t="shared" si="249"/>
        <v>0</v>
      </c>
      <c r="BA109" s="51">
        <f>BA111</f>
        <v>0</v>
      </c>
      <c r="BB109" s="51">
        <f t="shared" si="250"/>
        <v>0</v>
      </c>
      <c r="BC109" s="51">
        <f>BC111</f>
        <v>0</v>
      </c>
      <c r="BD109" s="51">
        <f t="shared" si="251"/>
        <v>0</v>
      </c>
      <c r="BE109" s="54">
        <f>BE111</f>
        <v>0</v>
      </c>
      <c r="BF109" s="51">
        <f t="shared" si="252"/>
        <v>0</v>
      </c>
      <c r="BG109" s="24"/>
      <c r="BI109" s="5"/>
    </row>
    <row r="110" spans="1:61" x14ac:dyDescent="0.3">
      <c r="A110" s="1"/>
      <c r="B110" s="87" t="s">
        <v>5</v>
      </c>
      <c r="C110" s="89"/>
      <c r="D110" s="51"/>
      <c r="E110" s="51"/>
      <c r="F110" s="51"/>
      <c r="G110" s="51"/>
      <c r="H110" s="53"/>
      <c r="I110" s="51"/>
      <c r="J110" s="53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4"/>
      <c r="X110" s="51"/>
      <c r="Y110" s="51"/>
      <c r="Z110" s="51"/>
      <c r="AA110" s="51"/>
      <c r="AB110" s="51"/>
      <c r="AC110" s="53"/>
      <c r="AD110" s="51"/>
      <c r="AE110" s="53"/>
      <c r="AF110" s="51"/>
      <c r="AG110" s="51"/>
      <c r="AH110" s="51"/>
      <c r="AI110" s="51"/>
      <c r="AJ110" s="51"/>
      <c r="AK110" s="51"/>
      <c r="AL110" s="51"/>
      <c r="AM110" s="51"/>
      <c r="AN110" s="54"/>
      <c r="AO110" s="51"/>
      <c r="AP110" s="51"/>
      <c r="AQ110" s="51"/>
      <c r="AR110" s="51"/>
      <c r="AS110" s="51"/>
      <c r="AT110" s="53"/>
      <c r="AU110" s="51"/>
      <c r="AV110" s="53"/>
      <c r="AW110" s="51"/>
      <c r="AX110" s="51"/>
      <c r="AY110" s="51"/>
      <c r="AZ110" s="51"/>
      <c r="BA110" s="51"/>
      <c r="BB110" s="51"/>
      <c r="BC110" s="51"/>
      <c r="BD110" s="51"/>
      <c r="BE110" s="54"/>
      <c r="BF110" s="51"/>
      <c r="BG110" s="24"/>
      <c r="BI110" s="5"/>
    </row>
    <row r="111" spans="1:61" ht="37.5" x14ac:dyDescent="0.3">
      <c r="A111" s="1"/>
      <c r="B111" s="87" t="s">
        <v>20</v>
      </c>
      <c r="C111" s="89"/>
      <c r="D111" s="51">
        <v>560668.30000000005</v>
      </c>
      <c r="E111" s="51"/>
      <c r="F111" s="51">
        <f t="shared" si="223"/>
        <v>560668.30000000005</v>
      </c>
      <c r="G111" s="51"/>
      <c r="H111" s="53">
        <f t="shared" ref="H111:H112" si="254">F111+G111</f>
        <v>560668.30000000005</v>
      </c>
      <c r="I111" s="51"/>
      <c r="J111" s="53">
        <f>H111+I111</f>
        <v>560668.30000000005</v>
      </c>
      <c r="K111" s="51"/>
      <c r="L111" s="51">
        <f>J111+K111</f>
        <v>560668.30000000005</v>
      </c>
      <c r="M111" s="51"/>
      <c r="N111" s="51">
        <f>L111+M111</f>
        <v>560668.30000000005</v>
      </c>
      <c r="O111" s="51"/>
      <c r="P111" s="51">
        <f>N111+O111</f>
        <v>560668.30000000005</v>
      </c>
      <c r="Q111" s="51"/>
      <c r="R111" s="51">
        <f>P111+Q111</f>
        <v>560668.30000000005</v>
      </c>
      <c r="S111" s="51"/>
      <c r="T111" s="51">
        <f>R111+S111</f>
        <v>560668.30000000005</v>
      </c>
      <c r="U111" s="51"/>
      <c r="V111" s="51">
        <f>T111+U111</f>
        <v>560668.30000000005</v>
      </c>
      <c r="W111" s="54"/>
      <c r="X111" s="51">
        <f>V111+W111</f>
        <v>560668.30000000005</v>
      </c>
      <c r="Y111" s="51">
        <v>0</v>
      </c>
      <c r="Z111" s="51"/>
      <c r="AA111" s="51">
        <f t="shared" si="225"/>
        <v>0</v>
      </c>
      <c r="AB111" s="51"/>
      <c r="AC111" s="53">
        <f>AA111+AB111</f>
        <v>0</v>
      </c>
      <c r="AD111" s="51"/>
      <c r="AE111" s="53">
        <f t="shared" ref="AE111:AE112" si="255">AC111+AD111</f>
        <v>0</v>
      </c>
      <c r="AF111" s="51"/>
      <c r="AG111" s="51">
        <f t="shared" ref="AG111:AG112" si="256">AE111+AF111</f>
        <v>0</v>
      </c>
      <c r="AH111" s="51"/>
      <c r="AI111" s="51">
        <f t="shared" ref="AI111:AI112" si="257">AG111+AH111</f>
        <v>0</v>
      </c>
      <c r="AJ111" s="51"/>
      <c r="AK111" s="51">
        <f t="shared" ref="AK111:AK112" si="258">AI111+AJ111</f>
        <v>0</v>
      </c>
      <c r="AL111" s="51"/>
      <c r="AM111" s="51">
        <f t="shared" ref="AM111:AM112" si="259">AK111+AL111</f>
        <v>0</v>
      </c>
      <c r="AN111" s="54"/>
      <c r="AO111" s="51">
        <f t="shared" ref="AO111:AO112" si="260">AM111+AN111</f>
        <v>0</v>
      </c>
      <c r="AP111" s="51">
        <v>0</v>
      </c>
      <c r="AQ111" s="51"/>
      <c r="AR111" s="51">
        <f t="shared" si="232"/>
        <v>0</v>
      </c>
      <c r="AS111" s="51"/>
      <c r="AT111" s="53">
        <f>AR111+AS111</f>
        <v>0</v>
      </c>
      <c r="AU111" s="51"/>
      <c r="AV111" s="53">
        <f t="shared" ref="AV111:AV112" si="261">AT111+AU111</f>
        <v>0</v>
      </c>
      <c r="AW111" s="51"/>
      <c r="AX111" s="51">
        <f t="shared" ref="AX111:AX112" si="262">AV111+AW111</f>
        <v>0</v>
      </c>
      <c r="AY111" s="51"/>
      <c r="AZ111" s="51">
        <f t="shared" ref="AZ111:AZ112" si="263">AX111+AY111</f>
        <v>0</v>
      </c>
      <c r="BA111" s="51"/>
      <c r="BB111" s="51">
        <f t="shared" ref="BB111:BB112" si="264">AZ111+BA111</f>
        <v>0</v>
      </c>
      <c r="BC111" s="51"/>
      <c r="BD111" s="51">
        <f t="shared" ref="BD111:BD112" si="265">BB111+BC111</f>
        <v>0</v>
      </c>
      <c r="BE111" s="54"/>
      <c r="BF111" s="51">
        <f t="shared" ref="BF111:BF112" si="266">BD111+BE111</f>
        <v>0</v>
      </c>
      <c r="BG111" s="24" t="s">
        <v>174</v>
      </c>
      <c r="BI111" s="5"/>
    </row>
    <row r="112" spans="1:61" ht="75" x14ac:dyDescent="0.3">
      <c r="A112" s="1" t="s">
        <v>179</v>
      </c>
      <c r="B112" s="87" t="s">
        <v>36</v>
      </c>
      <c r="C112" s="89" t="s">
        <v>31</v>
      </c>
      <c r="D112" s="51">
        <f>D114</f>
        <v>290159</v>
      </c>
      <c r="E112" s="51">
        <f>E114</f>
        <v>0</v>
      </c>
      <c r="F112" s="51">
        <f t="shared" si="223"/>
        <v>290159</v>
      </c>
      <c r="G112" s="51">
        <f>G114</f>
        <v>0</v>
      </c>
      <c r="H112" s="53">
        <f t="shared" si="254"/>
        <v>290159</v>
      </c>
      <c r="I112" s="51">
        <f>I114</f>
        <v>0</v>
      </c>
      <c r="J112" s="53">
        <f>H112+I112</f>
        <v>290159</v>
      </c>
      <c r="K112" s="51">
        <f>K114</f>
        <v>0</v>
      </c>
      <c r="L112" s="51">
        <f>J112+K112</f>
        <v>290159</v>
      </c>
      <c r="M112" s="51">
        <f>M114</f>
        <v>0</v>
      </c>
      <c r="N112" s="51">
        <f>L112+M112</f>
        <v>290159</v>
      </c>
      <c r="O112" s="51">
        <f>O114</f>
        <v>0</v>
      </c>
      <c r="P112" s="51">
        <f>N112+O112</f>
        <v>290159</v>
      </c>
      <c r="Q112" s="51">
        <f>Q114</f>
        <v>0</v>
      </c>
      <c r="R112" s="51">
        <f>P112+Q112</f>
        <v>290159</v>
      </c>
      <c r="S112" s="51">
        <f>S114</f>
        <v>0</v>
      </c>
      <c r="T112" s="51">
        <f>R112+S112</f>
        <v>290159</v>
      </c>
      <c r="U112" s="51">
        <f>U114</f>
        <v>0</v>
      </c>
      <c r="V112" s="51">
        <f>T112+U112</f>
        <v>290159</v>
      </c>
      <c r="W112" s="54">
        <f>W114</f>
        <v>0</v>
      </c>
      <c r="X112" s="51">
        <f>V112+W112</f>
        <v>290159</v>
      </c>
      <c r="Y112" s="51">
        <f t="shared" ref="Y112:AP112" si="267">Y114</f>
        <v>346343.1</v>
      </c>
      <c r="Z112" s="51">
        <f>Z114</f>
        <v>0</v>
      </c>
      <c r="AA112" s="51">
        <f t="shared" si="225"/>
        <v>346343.1</v>
      </c>
      <c r="AB112" s="51">
        <f>AB114</f>
        <v>0</v>
      </c>
      <c r="AC112" s="53">
        <f>AA112+AB112</f>
        <v>346343.1</v>
      </c>
      <c r="AD112" s="51">
        <f>AD114</f>
        <v>0</v>
      </c>
      <c r="AE112" s="53">
        <f t="shared" si="255"/>
        <v>346343.1</v>
      </c>
      <c r="AF112" s="51">
        <f>AF114</f>
        <v>0</v>
      </c>
      <c r="AG112" s="51">
        <f t="shared" si="256"/>
        <v>346343.1</v>
      </c>
      <c r="AH112" s="51">
        <f>AH114</f>
        <v>0</v>
      </c>
      <c r="AI112" s="51">
        <f t="shared" si="257"/>
        <v>346343.1</v>
      </c>
      <c r="AJ112" s="51">
        <f>AJ114</f>
        <v>0</v>
      </c>
      <c r="AK112" s="51">
        <f t="shared" si="258"/>
        <v>346343.1</v>
      </c>
      <c r="AL112" s="51">
        <f>AL114</f>
        <v>0</v>
      </c>
      <c r="AM112" s="51">
        <f t="shared" si="259"/>
        <v>346343.1</v>
      </c>
      <c r="AN112" s="54">
        <f>AN114</f>
        <v>0</v>
      </c>
      <c r="AO112" s="51">
        <f t="shared" si="260"/>
        <v>346343.1</v>
      </c>
      <c r="AP112" s="51">
        <f t="shared" si="267"/>
        <v>0</v>
      </c>
      <c r="AQ112" s="51">
        <f>AQ114</f>
        <v>0</v>
      </c>
      <c r="AR112" s="51">
        <f t="shared" si="232"/>
        <v>0</v>
      </c>
      <c r="AS112" s="51">
        <f>AS114</f>
        <v>0</v>
      </c>
      <c r="AT112" s="53">
        <f>AR112+AS112</f>
        <v>0</v>
      </c>
      <c r="AU112" s="51">
        <f>AU114</f>
        <v>0</v>
      </c>
      <c r="AV112" s="53">
        <f t="shared" si="261"/>
        <v>0</v>
      </c>
      <c r="AW112" s="51">
        <f>AW114</f>
        <v>0</v>
      </c>
      <c r="AX112" s="51">
        <f t="shared" si="262"/>
        <v>0</v>
      </c>
      <c r="AY112" s="51">
        <f>AY114</f>
        <v>0</v>
      </c>
      <c r="AZ112" s="51">
        <f t="shared" si="263"/>
        <v>0</v>
      </c>
      <c r="BA112" s="51">
        <f>BA114</f>
        <v>0</v>
      </c>
      <c r="BB112" s="51">
        <f t="shared" si="264"/>
        <v>0</v>
      </c>
      <c r="BC112" s="51">
        <f>BC114</f>
        <v>0</v>
      </c>
      <c r="BD112" s="51">
        <f t="shared" si="265"/>
        <v>0</v>
      </c>
      <c r="BE112" s="54">
        <f>BE114</f>
        <v>0</v>
      </c>
      <c r="BF112" s="51">
        <f t="shared" si="266"/>
        <v>0</v>
      </c>
      <c r="BG112" s="24"/>
      <c r="BI112" s="5"/>
    </row>
    <row r="113" spans="1:61" x14ac:dyDescent="0.3">
      <c r="A113" s="1"/>
      <c r="B113" s="87" t="s">
        <v>5</v>
      </c>
      <c r="C113" s="89"/>
      <c r="D113" s="51"/>
      <c r="E113" s="51"/>
      <c r="F113" s="51"/>
      <c r="G113" s="51"/>
      <c r="H113" s="53"/>
      <c r="I113" s="51"/>
      <c r="J113" s="53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4"/>
      <c r="X113" s="51"/>
      <c r="Y113" s="51"/>
      <c r="Z113" s="51"/>
      <c r="AA113" s="51"/>
      <c r="AB113" s="51"/>
      <c r="AC113" s="53"/>
      <c r="AD113" s="51"/>
      <c r="AE113" s="53"/>
      <c r="AF113" s="51"/>
      <c r="AG113" s="51"/>
      <c r="AH113" s="51"/>
      <c r="AI113" s="51"/>
      <c r="AJ113" s="51"/>
      <c r="AK113" s="51"/>
      <c r="AL113" s="51"/>
      <c r="AM113" s="51"/>
      <c r="AN113" s="54"/>
      <c r="AO113" s="51"/>
      <c r="AP113" s="51"/>
      <c r="AQ113" s="51"/>
      <c r="AR113" s="51"/>
      <c r="AS113" s="51"/>
      <c r="AT113" s="53"/>
      <c r="AU113" s="51"/>
      <c r="AV113" s="53"/>
      <c r="AW113" s="51"/>
      <c r="AX113" s="51"/>
      <c r="AY113" s="51"/>
      <c r="AZ113" s="51"/>
      <c r="BA113" s="51"/>
      <c r="BB113" s="51"/>
      <c r="BC113" s="51"/>
      <c r="BD113" s="51"/>
      <c r="BE113" s="54"/>
      <c r="BF113" s="51"/>
      <c r="BG113" s="24"/>
      <c r="BI113" s="5"/>
    </row>
    <row r="114" spans="1:61" ht="37.5" x14ac:dyDescent="0.3">
      <c r="A114" s="1"/>
      <c r="B114" s="87" t="s">
        <v>20</v>
      </c>
      <c r="C114" s="89"/>
      <c r="D114" s="51">
        <v>290159</v>
      </c>
      <c r="E114" s="51"/>
      <c r="F114" s="51">
        <f t="shared" si="223"/>
        <v>290159</v>
      </c>
      <c r="G114" s="51"/>
      <c r="H114" s="53">
        <f t="shared" ref="H114:H121" si="268">F114+G114</f>
        <v>290159</v>
      </c>
      <c r="I114" s="51"/>
      <c r="J114" s="53">
        <f t="shared" ref="J114:J121" si="269">H114+I114</f>
        <v>290159</v>
      </c>
      <c r="K114" s="51"/>
      <c r="L114" s="51">
        <f t="shared" ref="L114:L121" si="270">J114+K114</f>
        <v>290159</v>
      </c>
      <c r="M114" s="51"/>
      <c r="N114" s="51">
        <f t="shared" ref="N114:N121" si="271">L114+M114</f>
        <v>290159</v>
      </c>
      <c r="O114" s="51"/>
      <c r="P114" s="51">
        <f t="shared" ref="P114:P121" si="272">N114+O114</f>
        <v>290159</v>
      </c>
      <c r="Q114" s="51"/>
      <c r="R114" s="51">
        <f t="shared" ref="R114:R121" si="273">P114+Q114</f>
        <v>290159</v>
      </c>
      <c r="S114" s="51"/>
      <c r="T114" s="51">
        <f t="shared" ref="T114:T121" si="274">R114+S114</f>
        <v>290159</v>
      </c>
      <c r="U114" s="51"/>
      <c r="V114" s="51">
        <f t="shared" ref="V114:V121" si="275">T114+U114</f>
        <v>290159</v>
      </c>
      <c r="W114" s="54"/>
      <c r="X114" s="51">
        <f t="shared" ref="X114:X121" si="276">V114+W114</f>
        <v>290159</v>
      </c>
      <c r="Y114" s="51">
        <v>346343.1</v>
      </c>
      <c r="Z114" s="51"/>
      <c r="AA114" s="51">
        <f t="shared" si="225"/>
        <v>346343.1</v>
      </c>
      <c r="AB114" s="51"/>
      <c r="AC114" s="53">
        <f t="shared" ref="AC114:AC121" si="277">AA114+AB114</f>
        <v>346343.1</v>
      </c>
      <c r="AD114" s="51"/>
      <c r="AE114" s="53">
        <f t="shared" ref="AE114:AE121" si="278">AC114+AD114</f>
        <v>346343.1</v>
      </c>
      <c r="AF114" s="51"/>
      <c r="AG114" s="51">
        <f t="shared" ref="AG114:AG121" si="279">AE114+AF114</f>
        <v>346343.1</v>
      </c>
      <c r="AH114" s="51"/>
      <c r="AI114" s="51">
        <f t="shared" ref="AI114:AI121" si="280">AG114+AH114</f>
        <v>346343.1</v>
      </c>
      <c r="AJ114" s="51"/>
      <c r="AK114" s="51">
        <f t="shared" ref="AK114:AK121" si="281">AI114+AJ114</f>
        <v>346343.1</v>
      </c>
      <c r="AL114" s="51"/>
      <c r="AM114" s="51">
        <f t="shared" ref="AM114:AM121" si="282">AK114+AL114</f>
        <v>346343.1</v>
      </c>
      <c r="AN114" s="54"/>
      <c r="AO114" s="51">
        <f t="shared" ref="AO114:AO121" si="283">AM114+AN114</f>
        <v>346343.1</v>
      </c>
      <c r="AP114" s="51">
        <v>0</v>
      </c>
      <c r="AQ114" s="51"/>
      <c r="AR114" s="51">
        <f t="shared" si="232"/>
        <v>0</v>
      </c>
      <c r="AS114" s="51"/>
      <c r="AT114" s="53">
        <f t="shared" ref="AT114:AT121" si="284">AR114+AS114</f>
        <v>0</v>
      </c>
      <c r="AU114" s="51"/>
      <c r="AV114" s="53">
        <f t="shared" ref="AV114:AV121" si="285">AT114+AU114</f>
        <v>0</v>
      </c>
      <c r="AW114" s="51"/>
      <c r="AX114" s="51">
        <f t="shared" ref="AX114:AX121" si="286">AV114+AW114</f>
        <v>0</v>
      </c>
      <c r="AY114" s="51"/>
      <c r="AZ114" s="51">
        <f t="shared" ref="AZ114:AZ121" si="287">AX114+AY114</f>
        <v>0</v>
      </c>
      <c r="BA114" s="51"/>
      <c r="BB114" s="51">
        <f t="shared" ref="BB114:BB121" si="288">AZ114+BA114</f>
        <v>0</v>
      </c>
      <c r="BC114" s="51"/>
      <c r="BD114" s="51">
        <f t="shared" ref="BD114:BD121" si="289">BB114+BC114</f>
        <v>0</v>
      </c>
      <c r="BE114" s="54"/>
      <c r="BF114" s="51">
        <f t="shared" ref="BF114:BF121" si="290">BD114+BE114</f>
        <v>0</v>
      </c>
      <c r="BG114" s="24" t="s">
        <v>174</v>
      </c>
      <c r="BI114" s="5"/>
    </row>
    <row r="115" spans="1:61" ht="56.25" x14ac:dyDescent="0.3">
      <c r="A115" s="1" t="s">
        <v>180</v>
      </c>
      <c r="B115" s="87" t="s">
        <v>240</v>
      </c>
      <c r="C115" s="89" t="s">
        <v>31</v>
      </c>
      <c r="D115" s="51"/>
      <c r="E115" s="51"/>
      <c r="F115" s="51"/>
      <c r="G115" s="51">
        <v>2092.9110000000001</v>
      </c>
      <c r="H115" s="53">
        <f t="shared" si="268"/>
        <v>2092.9110000000001</v>
      </c>
      <c r="I115" s="51"/>
      <c r="J115" s="53">
        <f t="shared" si="269"/>
        <v>2092.9110000000001</v>
      </c>
      <c r="K115" s="51"/>
      <c r="L115" s="51">
        <f t="shared" si="270"/>
        <v>2092.9110000000001</v>
      </c>
      <c r="M115" s="51"/>
      <c r="N115" s="51">
        <f t="shared" si="271"/>
        <v>2092.9110000000001</v>
      </c>
      <c r="O115" s="51"/>
      <c r="P115" s="51">
        <f t="shared" si="272"/>
        <v>2092.9110000000001</v>
      </c>
      <c r="Q115" s="51"/>
      <c r="R115" s="51">
        <f t="shared" si="273"/>
        <v>2092.9110000000001</v>
      </c>
      <c r="S115" s="51"/>
      <c r="T115" s="51">
        <f t="shared" si="274"/>
        <v>2092.9110000000001</v>
      </c>
      <c r="U115" s="51"/>
      <c r="V115" s="51">
        <f t="shared" si="275"/>
        <v>2092.9110000000001</v>
      </c>
      <c r="W115" s="54"/>
      <c r="X115" s="51">
        <f t="shared" si="276"/>
        <v>2092.9110000000001</v>
      </c>
      <c r="Y115" s="51"/>
      <c r="Z115" s="51"/>
      <c r="AA115" s="51"/>
      <c r="AB115" s="51"/>
      <c r="AC115" s="53">
        <f t="shared" si="277"/>
        <v>0</v>
      </c>
      <c r="AD115" s="51"/>
      <c r="AE115" s="53">
        <f t="shared" si="278"/>
        <v>0</v>
      </c>
      <c r="AF115" s="51"/>
      <c r="AG115" s="51">
        <f t="shared" si="279"/>
        <v>0</v>
      </c>
      <c r="AH115" s="51"/>
      <c r="AI115" s="51">
        <f t="shared" si="280"/>
        <v>0</v>
      </c>
      <c r="AJ115" s="51"/>
      <c r="AK115" s="51">
        <f t="shared" si="281"/>
        <v>0</v>
      </c>
      <c r="AL115" s="51"/>
      <c r="AM115" s="51">
        <f t="shared" si="282"/>
        <v>0</v>
      </c>
      <c r="AN115" s="54"/>
      <c r="AO115" s="51">
        <f t="shared" si="283"/>
        <v>0</v>
      </c>
      <c r="AP115" s="51"/>
      <c r="AQ115" s="51"/>
      <c r="AR115" s="51"/>
      <c r="AS115" s="51"/>
      <c r="AT115" s="53">
        <f t="shared" si="284"/>
        <v>0</v>
      </c>
      <c r="AU115" s="51"/>
      <c r="AV115" s="53">
        <f t="shared" si="285"/>
        <v>0</v>
      </c>
      <c r="AW115" s="51"/>
      <c r="AX115" s="51">
        <f t="shared" si="286"/>
        <v>0</v>
      </c>
      <c r="AY115" s="51"/>
      <c r="AZ115" s="51">
        <f t="shared" si="287"/>
        <v>0</v>
      </c>
      <c r="BA115" s="51"/>
      <c r="BB115" s="51">
        <f t="shared" si="288"/>
        <v>0</v>
      </c>
      <c r="BC115" s="51"/>
      <c r="BD115" s="51">
        <f t="shared" si="289"/>
        <v>0</v>
      </c>
      <c r="BE115" s="54"/>
      <c r="BF115" s="51">
        <f t="shared" si="290"/>
        <v>0</v>
      </c>
      <c r="BG115" s="31">
        <v>1710141220</v>
      </c>
      <c r="BI115" s="5"/>
    </row>
    <row r="116" spans="1:61" x14ac:dyDescent="0.3">
      <c r="A116" s="1"/>
      <c r="B116" s="87" t="s">
        <v>18</v>
      </c>
      <c r="C116" s="87"/>
      <c r="D116" s="46">
        <f>D117+D118+D119</f>
        <v>424158.60000000003</v>
      </c>
      <c r="E116" s="46">
        <f>E117+E118+E119</f>
        <v>0</v>
      </c>
      <c r="F116" s="46">
        <f t="shared" si="223"/>
        <v>424158.60000000003</v>
      </c>
      <c r="G116" s="46">
        <f>G117+G118+G119+G120</f>
        <v>86590.12000000001</v>
      </c>
      <c r="H116" s="46">
        <f t="shared" si="268"/>
        <v>510748.72000000003</v>
      </c>
      <c r="I116" s="46">
        <f>I117+I118+I119+I120</f>
        <v>0</v>
      </c>
      <c r="J116" s="46">
        <f t="shared" si="269"/>
        <v>510748.72000000003</v>
      </c>
      <c r="K116" s="46">
        <f>K117+K118+K119+K120</f>
        <v>0</v>
      </c>
      <c r="L116" s="46">
        <f t="shared" si="270"/>
        <v>510748.72000000003</v>
      </c>
      <c r="M116" s="46">
        <f>M117+M118+M119+M120</f>
        <v>0</v>
      </c>
      <c r="N116" s="46">
        <f t="shared" si="271"/>
        <v>510748.72000000003</v>
      </c>
      <c r="O116" s="46">
        <f>O117+O118+O119+O120</f>
        <v>0</v>
      </c>
      <c r="P116" s="46">
        <f t="shared" si="272"/>
        <v>510748.72000000003</v>
      </c>
      <c r="Q116" s="46">
        <f>Q117+Q118+Q119+Q120</f>
        <v>0</v>
      </c>
      <c r="R116" s="46">
        <f t="shared" si="273"/>
        <v>510748.72000000003</v>
      </c>
      <c r="S116" s="46">
        <f>S117+S118+S119+S120</f>
        <v>0</v>
      </c>
      <c r="T116" s="46">
        <f t="shared" si="274"/>
        <v>510748.72000000003</v>
      </c>
      <c r="U116" s="46">
        <f>U117+U118+U119+U120</f>
        <v>0</v>
      </c>
      <c r="V116" s="46">
        <f t="shared" si="275"/>
        <v>510748.72000000003</v>
      </c>
      <c r="W116" s="46">
        <f>W117+W118+W119+W120</f>
        <v>-97565.251999999993</v>
      </c>
      <c r="X116" s="51">
        <f t="shared" si="276"/>
        <v>413183.46800000005</v>
      </c>
      <c r="Y116" s="46">
        <f t="shared" ref="Y116:AP116" si="291">Y117+Y118+Y119</f>
        <v>106350.39999999999</v>
      </c>
      <c r="Z116" s="46">
        <f>Z117+Z118+Z119</f>
        <v>0</v>
      </c>
      <c r="AA116" s="46">
        <f t="shared" si="225"/>
        <v>106350.39999999999</v>
      </c>
      <c r="AB116" s="46">
        <f>AB117+AB118+AB119+AB120</f>
        <v>4275.1469999999999</v>
      </c>
      <c r="AC116" s="46">
        <f t="shared" si="277"/>
        <v>110625.54699999999</v>
      </c>
      <c r="AD116" s="46">
        <f>AD117+AD118+AD119+AD120</f>
        <v>0</v>
      </c>
      <c r="AE116" s="46">
        <f t="shared" si="278"/>
        <v>110625.54699999999</v>
      </c>
      <c r="AF116" s="46">
        <f>AF117+AF118+AF119+AF120</f>
        <v>0</v>
      </c>
      <c r="AG116" s="46">
        <f t="shared" si="279"/>
        <v>110625.54699999999</v>
      </c>
      <c r="AH116" s="46">
        <f>AH117+AH118+AH119+AH120</f>
        <v>0</v>
      </c>
      <c r="AI116" s="46">
        <f t="shared" si="280"/>
        <v>110625.54699999999</v>
      </c>
      <c r="AJ116" s="46">
        <f>AJ117+AJ118+AJ119+AJ120</f>
        <v>0</v>
      </c>
      <c r="AK116" s="46">
        <f t="shared" si="281"/>
        <v>110625.54699999999</v>
      </c>
      <c r="AL116" s="46">
        <f>AL117+AL118+AL119+AL120</f>
        <v>0</v>
      </c>
      <c r="AM116" s="46">
        <f t="shared" si="282"/>
        <v>110625.54699999999</v>
      </c>
      <c r="AN116" s="46">
        <f>AN117+AN118+AN119+AN120</f>
        <v>97565.251999999993</v>
      </c>
      <c r="AO116" s="51">
        <f t="shared" si="283"/>
        <v>208190.799</v>
      </c>
      <c r="AP116" s="46">
        <f t="shared" si="291"/>
        <v>0</v>
      </c>
      <c r="AQ116" s="46">
        <f>AQ117+AQ118+AQ119</f>
        <v>0</v>
      </c>
      <c r="AR116" s="46">
        <f t="shared" si="232"/>
        <v>0</v>
      </c>
      <c r="AS116" s="46">
        <f>AS117+AS118+AS119+AS120</f>
        <v>0</v>
      </c>
      <c r="AT116" s="46">
        <f t="shared" si="284"/>
        <v>0</v>
      </c>
      <c r="AU116" s="46">
        <f>AU117+AU118+AU119+AU120</f>
        <v>0</v>
      </c>
      <c r="AV116" s="46">
        <f t="shared" si="285"/>
        <v>0</v>
      </c>
      <c r="AW116" s="46">
        <f>AW117+AW118+AW119+AW120</f>
        <v>0</v>
      </c>
      <c r="AX116" s="46">
        <f t="shared" si="286"/>
        <v>0</v>
      </c>
      <c r="AY116" s="46">
        <f>AY117+AY118+AY119+AY120</f>
        <v>0</v>
      </c>
      <c r="AZ116" s="46">
        <f t="shared" si="287"/>
        <v>0</v>
      </c>
      <c r="BA116" s="46">
        <f>BA117+BA118+BA119+BA120</f>
        <v>0</v>
      </c>
      <c r="BB116" s="46">
        <f t="shared" si="288"/>
        <v>0</v>
      </c>
      <c r="BC116" s="46">
        <f>BC117+BC118+BC119+BC120</f>
        <v>0</v>
      </c>
      <c r="BD116" s="46">
        <f t="shared" si="289"/>
        <v>0</v>
      </c>
      <c r="BE116" s="46">
        <f>BE117+BE118+BE119+BE120</f>
        <v>0</v>
      </c>
      <c r="BF116" s="51">
        <f t="shared" si="290"/>
        <v>0</v>
      </c>
      <c r="BG116" s="24"/>
      <c r="BI116" s="5"/>
    </row>
    <row r="117" spans="1:61" ht="56.25" x14ac:dyDescent="0.3">
      <c r="A117" s="1" t="s">
        <v>181</v>
      </c>
      <c r="B117" s="87" t="s">
        <v>46</v>
      </c>
      <c r="C117" s="89" t="s">
        <v>31</v>
      </c>
      <c r="D117" s="49">
        <v>21444.400000000001</v>
      </c>
      <c r="E117" s="49"/>
      <c r="F117" s="49">
        <f t="shared" si="223"/>
        <v>21444.400000000001</v>
      </c>
      <c r="G117" s="49"/>
      <c r="H117" s="52">
        <f t="shared" si="268"/>
        <v>21444.400000000001</v>
      </c>
      <c r="I117" s="49"/>
      <c r="J117" s="52">
        <f t="shared" si="269"/>
        <v>21444.400000000001</v>
      </c>
      <c r="K117" s="49"/>
      <c r="L117" s="49">
        <f t="shared" si="270"/>
        <v>21444.400000000001</v>
      </c>
      <c r="M117" s="49"/>
      <c r="N117" s="49">
        <f t="shared" si="271"/>
        <v>21444.400000000001</v>
      </c>
      <c r="O117" s="49"/>
      <c r="P117" s="49">
        <f t="shared" si="272"/>
        <v>21444.400000000001</v>
      </c>
      <c r="Q117" s="49"/>
      <c r="R117" s="49">
        <f t="shared" si="273"/>
        <v>21444.400000000001</v>
      </c>
      <c r="S117" s="49"/>
      <c r="T117" s="49">
        <f t="shared" si="274"/>
        <v>21444.400000000001</v>
      </c>
      <c r="U117" s="49"/>
      <c r="V117" s="49">
        <f t="shared" si="275"/>
        <v>21444.400000000001</v>
      </c>
      <c r="W117" s="50">
        <v>1120.3599999999999</v>
      </c>
      <c r="X117" s="49">
        <f t="shared" si="276"/>
        <v>22564.760000000002</v>
      </c>
      <c r="Y117" s="49">
        <v>66350.399999999994</v>
      </c>
      <c r="Z117" s="49"/>
      <c r="AA117" s="49">
        <f t="shared" si="225"/>
        <v>66350.399999999994</v>
      </c>
      <c r="AB117" s="49"/>
      <c r="AC117" s="52">
        <f t="shared" si="277"/>
        <v>66350.399999999994</v>
      </c>
      <c r="AD117" s="49"/>
      <c r="AE117" s="52">
        <f t="shared" si="278"/>
        <v>66350.399999999994</v>
      </c>
      <c r="AF117" s="49"/>
      <c r="AG117" s="49">
        <f t="shared" si="279"/>
        <v>66350.399999999994</v>
      </c>
      <c r="AH117" s="49"/>
      <c r="AI117" s="49">
        <f t="shared" si="280"/>
        <v>66350.399999999994</v>
      </c>
      <c r="AJ117" s="49"/>
      <c r="AK117" s="49">
        <f t="shared" si="281"/>
        <v>66350.399999999994</v>
      </c>
      <c r="AL117" s="49"/>
      <c r="AM117" s="49">
        <f t="shared" si="282"/>
        <v>66350.399999999994</v>
      </c>
      <c r="AN117" s="50">
        <v>-1120.3599999999999</v>
      </c>
      <c r="AO117" s="49">
        <f t="shared" si="283"/>
        <v>65230.039999999994</v>
      </c>
      <c r="AP117" s="49">
        <v>0</v>
      </c>
      <c r="AQ117" s="49"/>
      <c r="AR117" s="51">
        <f t="shared" si="232"/>
        <v>0</v>
      </c>
      <c r="AS117" s="49"/>
      <c r="AT117" s="53">
        <f t="shared" si="284"/>
        <v>0</v>
      </c>
      <c r="AU117" s="49"/>
      <c r="AV117" s="53">
        <f t="shared" si="285"/>
        <v>0</v>
      </c>
      <c r="AW117" s="49"/>
      <c r="AX117" s="51">
        <f t="shared" si="286"/>
        <v>0</v>
      </c>
      <c r="AY117" s="49"/>
      <c r="AZ117" s="51">
        <f t="shared" si="287"/>
        <v>0</v>
      </c>
      <c r="BA117" s="49"/>
      <c r="BB117" s="51">
        <f t="shared" si="288"/>
        <v>0</v>
      </c>
      <c r="BC117" s="49"/>
      <c r="BD117" s="51">
        <f t="shared" si="289"/>
        <v>0</v>
      </c>
      <c r="BE117" s="50"/>
      <c r="BF117" s="51">
        <f t="shared" si="290"/>
        <v>0</v>
      </c>
      <c r="BG117" s="24" t="s">
        <v>56</v>
      </c>
      <c r="BI117" s="5"/>
    </row>
    <row r="118" spans="1:61" ht="56.25" x14ac:dyDescent="0.3">
      <c r="A118" s="1" t="s">
        <v>182</v>
      </c>
      <c r="B118" s="66" t="s">
        <v>57</v>
      </c>
      <c r="C118" s="89" t="s">
        <v>58</v>
      </c>
      <c r="D118" s="49">
        <v>375837.5</v>
      </c>
      <c r="E118" s="49"/>
      <c r="F118" s="49">
        <f t="shared" si="223"/>
        <v>375837.5</v>
      </c>
      <c r="G118" s="49">
        <f>957.653+71972.467</f>
        <v>72930.12000000001</v>
      </c>
      <c r="H118" s="52">
        <f t="shared" si="268"/>
        <v>448767.62</v>
      </c>
      <c r="I118" s="49"/>
      <c r="J118" s="52">
        <f t="shared" si="269"/>
        <v>448767.62</v>
      </c>
      <c r="K118" s="49"/>
      <c r="L118" s="49">
        <f t="shared" si="270"/>
        <v>448767.62</v>
      </c>
      <c r="M118" s="49"/>
      <c r="N118" s="49">
        <f t="shared" si="271"/>
        <v>448767.62</v>
      </c>
      <c r="O118" s="49"/>
      <c r="P118" s="49">
        <f t="shared" si="272"/>
        <v>448767.62</v>
      </c>
      <c r="Q118" s="49"/>
      <c r="R118" s="49">
        <f t="shared" si="273"/>
        <v>448767.62</v>
      </c>
      <c r="S118" s="49"/>
      <c r="T118" s="49">
        <f t="shared" si="274"/>
        <v>448767.62</v>
      </c>
      <c r="U118" s="49"/>
      <c r="V118" s="49">
        <f t="shared" si="275"/>
        <v>448767.62</v>
      </c>
      <c r="W118" s="50">
        <v>-98685.611999999994</v>
      </c>
      <c r="X118" s="49">
        <f t="shared" si="276"/>
        <v>350082.00800000003</v>
      </c>
      <c r="Y118" s="49">
        <v>40000</v>
      </c>
      <c r="Z118" s="49"/>
      <c r="AA118" s="49">
        <f t="shared" si="225"/>
        <v>40000</v>
      </c>
      <c r="AB118" s="49"/>
      <c r="AC118" s="52">
        <f t="shared" si="277"/>
        <v>40000</v>
      </c>
      <c r="AD118" s="49"/>
      <c r="AE118" s="52">
        <f t="shared" si="278"/>
        <v>40000</v>
      </c>
      <c r="AF118" s="49"/>
      <c r="AG118" s="49">
        <f t="shared" si="279"/>
        <v>40000</v>
      </c>
      <c r="AH118" s="49"/>
      <c r="AI118" s="49">
        <f t="shared" si="280"/>
        <v>40000</v>
      </c>
      <c r="AJ118" s="49"/>
      <c r="AK118" s="49">
        <f t="shared" si="281"/>
        <v>40000</v>
      </c>
      <c r="AL118" s="49"/>
      <c r="AM118" s="49">
        <f t="shared" si="282"/>
        <v>40000</v>
      </c>
      <c r="AN118" s="50">
        <v>98685.611999999994</v>
      </c>
      <c r="AO118" s="49">
        <f t="shared" si="283"/>
        <v>138685.61199999999</v>
      </c>
      <c r="AP118" s="49">
        <v>0</v>
      </c>
      <c r="AQ118" s="49"/>
      <c r="AR118" s="51">
        <f t="shared" si="232"/>
        <v>0</v>
      </c>
      <c r="AS118" s="49"/>
      <c r="AT118" s="53">
        <f t="shared" si="284"/>
        <v>0</v>
      </c>
      <c r="AU118" s="49"/>
      <c r="AV118" s="53">
        <f t="shared" si="285"/>
        <v>0</v>
      </c>
      <c r="AW118" s="49"/>
      <c r="AX118" s="51">
        <f t="shared" si="286"/>
        <v>0</v>
      </c>
      <c r="AY118" s="49"/>
      <c r="AZ118" s="51">
        <f t="shared" si="287"/>
        <v>0</v>
      </c>
      <c r="BA118" s="49"/>
      <c r="BB118" s="51">
        <f t="shared" si="288"/>
        <v>0</v>
      </c>
      <c r="BC118" s="49"/>
      <c r="BD118" s="51">
        <f t="shared" si="289"/>
        <v>0</v>
      </c>
      <c r="BE118" s="50"/>
      <c r="BF118" s="51">
        <f t="shared" si="290"/>
        <v>0</v>
      </c>
      <c r="BG118" s="24" t="s">
        <v>74</v>
      </c>
      <c r="BI118" s="5"/>
    </row>
    <row r="119" spans="1:61" ht="56.25" x14ac:dyDescent="0.3">
      <c r="A119" s="1" t="s">
        <v>183</v>
      </c>
      <c r="B119" s="68" t="s">
        <v>59</v>
      </c>
      <c r="C119" s="87" t="s">
        <v>31</v>
      </c>
      <c r="D119" s="49">
        <v>26876.7</v>
      </c>
      <c r="E119" s="49"/>
      <c r="F119" s="49">
        <f t="shared" si="223"/>
        <v>26876.7</v>
      </c>
      <c r="G119" s="49"/>
      <c r="H119" s="52">
        <f t="shared" si="268"/>
        <v>26876.7</v>
      </c>
      <c r="I119" s="49"/>
      <c r="J119" s="52">
        <f t="shared" si="269"/>
        <v>26876.7</v>
      </c>
      <c r="K119" s="49"/>
      <c r="L119" s="49">
        <f t="shared" si="270"/>
        <v>26876.7</v>
      </c>
      <c r="M119" s="49"/>
      <c r="N119" s="49">
        <f t="shared" si="271"/>
        <v>26876.7</v>
      </c>
      <c r="O119" s="49"/>
      <c r="P119" s="49">
        <f t="shared" si="272"/>
        <v>26876.7</v>
      </c>
      <c r="Q119" s="49"/>
      <c r="R119" s="49">
        <f t="shared" si="273"/>
        <v>26876.7</v>
      </c>
      <c r="S119" s="49"/>
      <c r="T119" s="49">
        <f t="shared" si="274"/>
        <v>26876.7</v>
      </c>
      <c r="U119" s="49"/>
      <c r="V119" s="49">
        <f t="shared" si="275"/>
        <v>26876.7</v>
      </c>
      <c r="W119" s="50"/>
      <c r="X119" s="49">
        <f t="shared" si="276"/>
        <v>26876.7</v>
      </c>
      <c r="Y119" s="49">
        <v>0</v>
      </c>
      <c r="Z119" s="49"/>
      <c r="AA119" s="49">
        <f t="shared" si="225"/>
        <v>0</v>
      </c>
      <c r="AB119" s="49">
        <v>4275.1469999999999</v>
      </c>
      <c r="AC119" s="52">
        <f t="shared" si="277"/>
        <v>4275.1469999999999</v>
      </c>
      <c r="AD119" s="49"/>
      <c r="AE119" s="52">
        <f t="shared" si="278"/>
        <v>4275.1469999999999</v>
      </c>
      <c r="AF119" s="49"/>
      <c r="AG119" s="49">
        <f t="shared" si="279"/>
        <v>4275.1469999999999</v>
      </c>
      <c r="AH119" s="49"/>
      <c r="AI119" s="49">
        <f t="shared" si="280"/>
        <v>4275.1469999999999</v>
      </c>
      <c r="AJ119" s="49"/>
      <c r="AK119" s="49">
        <f t="shared" si="281"/>
        <v>4275.1469999999999</v>
      </c>
      <c r="AL119" s="49"/>
      <c r="AM119" s="49">
        <f t="shared" si="282"/>
        <v>4275.1469999999999</v>
      </c>
      <c r="AN119" s="50"/>
      <c r="AO119" s="49">
        <f t="shared" si="283"/>
        <v>4275.1469999999999</v>
      </c>
      <c r="AP119" s="51">
        <v>0</v>
      </c>
      <c r="AQ119" s="49"/>
      <c r="AR119" s="51">
        <f t="shared" si="232"/>
        <v>0</v>
      </c>
      <c r="AS119" s="49"/>
      <c r="AT119" s="53">
        <f t="shared" si="284"/>
        <v>0</v>
      </c>
      <c r="AU119" s="49"/>
      <c r="AV119" s="53">
        <f t="shared" si="285"/>
        <v>0</v>
      </c>
      <c r="AW119" s="49"/>
      <c r="AX119" s="51">
        <f t="shared" si="286"/>
        <v>0</v>
      </c>
      <c r="AY119" s="49"/>
      <c r="AZ119" s="51">
        <f t="shared" si="287"/>
        <v>0</v>
      </c>
      <c r="BA119" s="49"/>
      <c r="BB119" s="51">
        <f t="shared" si="288"/>
        <v>0</v>
      </c>
      <c r="BC119" s="49"/>
      <c r="BD119" s="51">
        <f t="shared" si="289"/>
        <v>0</v>
      </c>
      <c r="BE119" s="50"/>
      <c r="BF119" s="51">
        <f t="shared" si="290"/>
        <v>0</v>
      </c>
      <c r="BG119" s="24" t="s">
        <v>75</v>
      </c>
      <c r="BI119" s="5"/>
    </row>
    <row r="120" spans="1:61" ht="56.25" x14ac:dyDescent="0.3">
      <c r="A120" s="1" t="s">
        <v>184</v>
      </c>
      <c r="B120" s="68" t="s">
        <v>234</v>
      </c>
      <c r="C120" s="87" t="s">
        <v>58</v>
      </c>
      <c r="D120" s="49"/>
      <c r="E120" s="49"/>
      <c r="F120" s="49"/>
      <c r="G120" s="49">
        <v>13660</v>
      </c>
      <c r="H120" s="52">
        <f t="shared" si="268"/>
        <v>13660</v>
      </c>
      <c r="I120" s="49"/>
      <c r="J120" s="52">
        <f t="shared" si="269"/>
        <v>13660</v>
      </c>
      <c r="K120" s="49"/>
      <c r="L120" s="49">
        <f t="shared" si="270"/>
        <v>13660</v>
      </c>
      <c r="M120" s="49"/>
      <c r="N120" s="49">
        <f t="shared" si="271"/>
        <v>13660</v>
      </c>
      <c r="O120" s="49"/>
      <c r="P120" s="49">
        <f t="shared" si="272"/>
        <v>13660</v>
      </c>
      <c r="Q120" s="49"/>
      <c r="R120" s="49">
        <f t="shared" si="273"/>
        <v>13660</v>
      </c>
      <c r="S120" s="49"/>
      <c r="T120" s="49">
        <f t="shared" si="274"/>
        <v>13660</v>
      </c>
      <c r="U120" s="49"/>
      <c r="V120" s="49">
        <f t="shared" si="275"/>
        <v>13660</v>
      </c>
      <c r="W120" s="50"/>
      <c r="X120" s="49">
        <f t="shared" si="276"/>
        <v>13660</v>
      </c>
      <c r="Y120" s="49"/>
      <c r="Z120" s="49"/>
      <c r="AA120" s="49"/>
      <c r="AB120" s="49"/>
      <c r="AC120" s="52">
        <f t="shared" si="277"/>
        <v>0</v>
      </c>
      <c r="AD120" s="49"/>
      <c r="AE120" s="52">
        <f t="shared" si="278"/>
        <v>0</v>
      </c>
      <c r="AF120" s="49"/>
      <c r="AG120" s="49">
        <f t="shared" si="279"/>
        <v>0</v>
      </c>
      <c r="AH120" s="49"/>
      <c r="AI120" s="49">
        <f t="shared" si="280"/>
        <v>0</v>
      </c>
      <c r="AJ120" s="49"/>
      <c r="AK120" s="49">
        <f t="shared" si="281"/>
        <v>0</v>
      </c>
      <c r="AL120" s="49"/>
      <c r="AM120" s="49">
        <f t="shared" si="282"/>
        <v>0</v>
      </c>
      <c r="AN120" s="50"/>
      <c r="AO120" s="49">
        <f t="shared" si="283"/>
        <v>0</v>
      </c>
      <c r="AP120" s="51"/>
      <c r="AQ120" s="49"/>
      <c r="AR120" s="51"/>
      <c r="AS120" s="49"/>
      <c r="AT120" s="53">
        <f t="shared" si="284"/>
        <v>0</v>
      </c>
      <c r="AU120" s="49"/>
      <c r="AV120" s="53">
        <f t="shared" si="285"/>
        <v>0</v>
      </c>
      <c r="AW120" s="49"/>
      <c r="AX120" s="51">
        <f t="shared" si="286"/>
        <v>0</v>
      </c>
      <c r="AY120" s="49"/>
      <c r="AZ120" s="51">
        <f t="shared" si="287"/>
        <v>0</v>
      </c>
      <c r="BA120" s="49"/>
      <c r="BB120" s="51">
        <f t="shared" si="288"/>
        <v>0</v>
      </c>
      <c r="BC120" s="49"/>
      <c r="BD120" s="51">
        <f t="shared" si="289"/>
        <v>0</v>
      </c>
      <c r="BE120" s="50"/>
      <c r="BF120" s="51">
        <f t="shared" si="290"/>
        <v>0</v>
      </c>
      <c r="BG120" s="31">
        <v>2010243460</v>
      </c>
      <c r="BI120" s="5"/>
    </row>
    <row r="121" spans="1:61" x14ac:dyDescent="0.3">
      <c r="A121" s="1"/>
      <c r="B121" s="87" t="s">
        <v>4</v>
      </c>
      <c r="C121" s="87"/>
      <c r="D121" s="46">
        <f>D125+D126+D127+D128+D129+D133+D137+D141+D145+D149+D153+D157+D161+D165</f>
        <v>250040.2</v>
      </c>
      <c r="E121" s="46">
        <f>E125+E126+E127+E128+E129+E133+E137+E141+E145+E149+E153+E157+E161+E165</f>
        <v>0</v>
      </c>
      <c r="F121" s="46">
        <f t="shared" si="223"/>
        <v>250040.2</v>
      </c>
      <c r="G121" s="46">
        <f>G125+G126+G127+G128+G129+G133+G137+G141+G145+G149+G153+G157+G161+G165+G169+G170</f>
        <v>51009.46</v>
      </c>
      <c r="H121" s="46">
        <f t="shared" si="268"/>
        <v>301049.66000000003</v>
      </c>
      <c r="I121" s="46">
        <f>I125+I126+I127+I128+I129+I133+I137+I141+I145+I149+I153+I157+I161+I165+I169+I170</f>
        <v>0</v>
      </c>
      <c r="J121" s="46">
        <f t="shared" si="269"/>
        <v>301049.66000000003</v>
      </c>
      <c r="K121" s="46">
        <f>K125+K126+K127+K128+K129+K133+K137+K141+K145+K149+K153+K157+K161+K165+K169+K170</f>
        <v>0</v>
      </c>
      <c r="L121" s="46">
        <f t="shared" si="270"/>
        <v>301049.66000000003</v>
      </c>
      <c r="M121" s="46">
        <f>M125+M126+M127+M128+M129+M133+M137+M141+M145+M149+M153+M157+M161+M165+M169+M170</f>
        <v>0</v>
      </c>
      <c r="N121" s="46">
        <f t="shared" si="271"/>
        <v>301049.66000000003</v>
      </c>
      <c r="O121" s="46">
        <f>O125+O126+O127+O128+O129+O133+O137+O141+O145+O149+O153+O157+O161+O165+O169+O170+O171+O172+O173</f>
        <v>-166911.019</v>
      </c>
      <c r="P121" s="46">
        <f t="shared" si="272"/>
        <v>134138.64100000003</v>
      </c>
      <c r="Q121" s="46">
        <f>Q125+Q126+Q127+Q128+Q129+Q133+Q137+Q141+Q145+Q149+Q153+Q157+Q161+Q165+Q169+Q170+Q171+Q172+Q173</f>
        <v>0</v>
      </c>
      <c r="R121" s="46">
        <f t="shared" si="273"/>
        <v>134138.64100000003</v>
      </c>
      <c r="S121" s="46">
        <f>S125+S126+S127+S128+S129+S133+S137+S141+S145+S149+S153+S157+S161+S165+S169+S170+S171+S172+S173</f>
        <v>0</v>
      </c>
      <c r="T121" s="46">
        <f t="shared" si="274"/>
        <v>134138.64100000003</v>
      </c>
      <c r="U121" s="46">
        <f>U125+U126+U127+U128+U129+U133+U137+U141+U145+U149+U153+U157+U161+U165+U169+U170+U171+U172+U173</f>
        <v>0</v>
      </c>
      <c r="V121" s="46">
        <f t="shared" si="275"/>
        <v>134138.64100000003</v>
      </c>
      <c r="W121" s="46">
        <f>W125+W126+W127+W128+W129+W133+W137+W141+W145+W149+W153+W157+W161+W165+W169+W170+W171+W172+W173+W174</f>
        <v>-4872.3</v>
      </c>
      <c r="X121" s="51">
        <f t="shared" si="276"/>
        <v>129266.34100000003</v>
      </c>
      <c r="Y121" s="46">
        <f t="shared" ref="Y121:AP121" si="292">Y125+Y126+Y127+Y128+Y129+Y133+Y137+Y141+Y145+Y149+Y153+Y157+Y161+Y165</f>
        <v>919502.1</v>
      </c>
      <c r="Z121" s="46">
        <f>Z125+Z126+Z127+Z128+Z129+Z133+Z137+Z141+Z145+Z149+Z153+Z157+Z161+Z165</f>
        <v>-5289.8</v>
      </c>
      <c r="AA121" s="46">
        <f t="shared" si="225"/>
        <v>914212.29999999993</v>
      </c>
      <c r="AB121" s="46">
        <f>AB125+AB126+AB127+AB128+AB129+AB133+AB137+AB141+AB145+AB149+AB153+AB157+AB161+AB165+AB169+AB170</f>
        <v>0</v>
      </c>
      <c r="AC121" s="46">
        <f t="shared" si="277"/>
        <v>914212.29999999993</v>
      </c>
      <c r="AD121" s="46">
        <f>AD125+AD126+AD127+AD128+AD129+AD133+AD137+AD141+AD145+AD149+AD153+AD157+AD161+AD165+AD169+AD170</f>
        <v>0</v>
      </c>
      <c r="AE121" s="46">
        <f t="shared" si="278"/>
        <v>914212.29999999993</v>
      </c>
      <c r="AF121" s="46">
        <f>AF125+AF126+AF127+AF128+AF129+AF133+AF137+AF141+AF145+AF149+AF153+AF157+AF161+AF165+AF169+AF170</f>
        <v>0</v>
      </c>
      <c r="AG121" s="46">
        <f t="shared" si="279"/>
        <v>914212.29999999993</v>
      </c>
      <c r="AH121" s="46">
        <f>AH125+AH126+AH127+AH128+AH129+AH133+AH137+AH141+AH145+AH149+AH153+AH157+AH161+AH165+AH169+AH170</f>
        <v>0</v>
      </c>
      <c r="AI121" s="46">
        <f t="shared" si="280"/>
        <v>914212.29999999993</v>
      </c>
      <c r="AJ121" s="46">
        <f>AJ125+AJ126+AJ127+AJ128+AJ129+AJ133+AJ137+AJ141+AJ145+AJ149+AJ153+AJ157+AJ161+AJ165+AJ169+AJ170+AJ171+AJ172+AJ173</f>
        <v>-636693.05299999996</v>
      </c>
      <c r="AK121" s="46">
        <f t="shared" si="281"/>
        <v>277519.24699999997</v>
      </c>
      <c r="AL121" s="46">
        <f>AL125+AL126+AL127+AL128+AL129+AL133+AL137+AL141+AL145+AL149+AL153+AL157+AL161+AL165+AL169+AL170+AL171+AL172+AL173</f>
        <v>0</v>
      </c>
      <c r="AM121" s="46">
        <f t="shared" si="282"/>
        <v>277519.24699999997</v>
      </c>
      <c r="AN121" s="46">
        <f>AN125+AN126+AN127+AN128+AN129+AN133+AN137+AN141+AN145+AN149+AN153+AN157+AN161+AN165+AN169+AN170+AN171+AN172+AN173+AN174</f>
        <v>7655.86</v>
      </c>
      <c r="AO121" s="51">
        <f t="shared" si="283"/>
        <v>285175.10699999996</v>
      </c>
      <c r="AP121" s="46">
        <f t="shared" si="292"/>
        <v>1204454.1000000003</v>
      </c>
      <c r="AQ121" s="46">
        <f>AQ125+AQ126+AQ127+AQ128+AQ129+AQ133+AQ137+AQ141+AQ145+AQ149+AQ153+AQ157+AQ161+AQ165</f>
        <v>0</v>
      </c>
      <c r="AR121" s="46">
        <f t="shared" si="232"/>
        <v>1204454.1000000003</v>
      </c>
      <c r="AS121" s="46">
        <f>AS125+AS126+AS127+AS128+AS129+AS133+AS137+AS141+AS145+AS149+AS153+AS157+AS161+AS165+AS169+AS170</f>
        <v>0</v>
      </c>
      <c r="AT121" s="46">
        <f t="shared" si="284"/>
        <v>1204454.1000000003</v>
      </c>
      <c r="AU121" s="46">
        <f>AU125+AU126+AU127+AU128+AU129+AU133+AU137+AU141+AU145+AU149+AU153+AU157+AU161+AU165+AU169+AU170</f>
        <v>0</v>
      </c>
      <c r="AV121" s="46">
        <f t="shared" si="285"/>
        <v>1204454.1000000003</v>
      </c>
      <c r="AW121" s="46">
        <f>AW125+AW126+AW127+AW128+AW129+AW133+AW137+AW141+AW145+AW149+AW153+AW157+AW161+AW165+AW169+AW170</f>
        <v>0</v>
      </c>
      <c r="AX121" s="46">
        <f t="shared" si="286"/>
        <v>1204454.1000000003</v>
      </c>
      <c r="AY121" s="46">
        <f>AY125+AY126+AY127+AY128+AY129+AY133+AY137+AY141+AY145+AY149+AY153+AY157+AY161+AY165+AY169+AY170</f>
        <v>0</v>
      </c>
      <c r="AZ121" s="46">
        <f t="shared" si="287"/>
        <v>1204454.1000000003</v>
      </c>
      <c r="BA121" s="46">
        <f>BA125+BA126+BA127+BA128+BA129+BA133+BA137+BA141+BA145+BA149+BA153+BA157+BA161+BA165+BA169+BA170+BA171+BA172+BA173</f>
        <v>-1112029.7999999998</v>
      </c>
      <c r="BB121" s="46">
        <f t="shared" si="288"/>
        <v>92424.300000000512</v>
      </c>
      <c r="BC121" s="46">
        <f>BC125+BC126+BC127+BC128+BC129+BC133+BC137+BC141+BC145+BC149+BC153+BC157+BC161+BC165+BC169+BC170+BC171+BC172+BC173</f>
        <v>0</v>
      </c>
      <c r="BD121" s="46">
        <f t="shared" si="289"/>
        <v>92424.300000000512</v>
      </c>
      <c r="BE121" s="46">
        <f>BE125+BE126+BE127+BE128+BE129+BE133+BE137+BE141+BE145+BE149+BE153+BE157+BE161+BE165+BE169+BE170+BE171+BE172+BE173+BE174</f>
        <v>0</v>
      </c>
      <c r="BF121" s="51">
        <f t="shared" si="290"/>
        <v>92424.300000000512</v>
      </c>
      <c r="BG121" s="24"/>
      <c r="BI121" s="5"/>
    </row>
    <row r="122" spans="1:61" x14ac:dyDescent="0.3">
      <c r="A122" s="1"/>
      <c r="B122" s="66" t="s">
        <v>5</v>
      </c>
      <c r="C122" s="87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9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9"/>
      <c r="AP122" s="45"/>
      <c r="AQ122" s="45"/>
      <c r="AR122" s="46"/>
      <c r="AS122" s="45"/>
      <c r="AT122" s="46"/>
      <c r="AU122" s="45"/>
      <c r="AV122" s="46"/>
      <c r="AW122" s="45"/>
      <c r="AX122" s="46"/>
      <c r="AY122" s="45"/>
      <c r="AZ122" s="46"/>
      <c r="BA122" s="45"/>
      <c r="BB122" s="46"/>
      <c r="BC122" s="45"/>
      <c r="BD122" s="46"/>
      <c r="BE122" s="45"/>
      <c r="BF122" s="51"/>
      <c r="BG122" s="24"/>
      <c r="BI122" s="5"/>
    </row>
    <row r="123" spans="1:61" s="13" customFormat="1" hidden="1" x14ac:dyDescent="0.3">
      <c r="A123" s="10"/>
      <c r="B123" s="14" t="s">
        <v>6</v>
      </c>
      <c r="C123" s="15"/>
      <c r="D123" s="47">
        <f>D125+D126+D127+D128+D131+D135+D139+D143+D147+D151+D155+D159+D163+D167</f>
        <v>90065.5</v>
      </c>
      <c r="E123" s="47">
        <f>E125+E126+E127+E128+E131+E135+E139+E143+E147+E151+E155+E159+E163+E167</f>
        <v>0</v>
      </c>
      <c r="F123" s="47">
        <f t="shared" si="223"/>
        <v>90065.5</v>
      </c>
      <c r="G123" s="47">
        <f>G125+G126+G127+G128+G131+G135+G139+G143+G147+G151+G155+G159+G163+G167+G169+G170</f>
        <v>51009.46</v>
      </c>
      <c r="H123" s="47">
        <f t="shared" ref="H123:H129" si="293">F123+G123</f>
        <v>141074.96</v>
      </c>
      <c r="I123" s="47">
        <f>I125+I126+I127+I128+I131+I135+I139+I143+I147+I151+I155+I159+I163+I167+I169+I170</f>
        <v>0</v>
      </c>
      <c r="J123" s="47">
        <f t="shared" ref="J123:J129" si="294">H123+I123</f>
        <v>141074.96</v>
      </c>
      <c r="K123" s="47">
        <f>K125+K126+K127+K128+K131+K135+K139+K143+K147+K151+K155+K159+K163+K167+K169+K170</f>
        <v>0</v>
      </c>
      <c r="L123" s="47">
        <f t="shared" ref="L123:L129" si="295">J123+K123</f>
        <v>141074.96</v>
      </c>
      <c r="M123" s="47">
        <f>M125+M126+M127+M128+M131+M135+M139+M143+M147+M151+M155+M159+M163+M167+M169+M170</f>
        <v>0</v>
      </c>
      <c r="N123" s="47">
        <f t="shared" ref="N123:N129" si="296">L123+M123</f>
        <v>141074.96</v>
      </c>
      <c r="O123" s="47">
        <f>O125+O126+O127+O128+O131+O135+O139+O143+O147+O151+O155+O159+O163+O167+O169+O170+O171+O172+O173</f>
        <v>-57264.718999999997</v>
      </c>
      <c r="P123" s="47">
        <f t="shared" ref="P123:P129" si="297">N123+O123</f>
        <v>83810.240999999995</v>
      </c>
      <c r="Q123" s="47">
        <f>Q125+Q126+Q127+Q128+Q131+Q135+Q139+Q143+Q147+Q151+Q155+Q159+Q163+Q167+Q169+Q170+Q171+Q172+Q173</f>
        <v>0</v>
      </c>
      <c r="R123" s="47">
        <f t="shared" ref="R123:R129" si="298">P123+Q123</f>
        <v>83810.240999999995</v>
      </c>
      <c r="S123" s="47">
        <f>S125+S126+S127+S128+S131+S135+S139+S143+S147+S151+S155+S159+S163+S167+S169+S170+S171+S172+S173</f>
        <v>0</v>
      </c>
      <c r="T123" s="47">
        <f t="shared" ref="T123:T129" si="299">R123+S123</f>
        <v>83810.240999999995</v>
      </c>
      <c r="U123" s="47">
        <f>U125+U126+U127+U128+U131+U135+U139+U143+U147+U151+U155+U159+U163+U167+U169+U170+U171+U172+U173</f>
        <v>0</v>
      </c>
      <c r="V123" s="47">
        <f t="shared" ref="V123:V129" si="300">T123+U123</f>
        <v>83810.240999999995</v>
      </c>
      <c r="W123" s="47">
        <f>W125+W126+W127+W128+W131+W135+W139+W143+W147+W151+W155+W159+W163+W167+W169+W170+W171+W172+W173+W176</f>
        <v>0</v>
      </c>
      <c r="X123" s="47">
        <f t="shared" ref="X123:X129" si="301">V123+W123</f>
        <v>83810.240999999995</v>
      </c>
      <c r="Y123" s="47">
        <f t="shared" ref="Y123:AP123" si="302">Y125+Y126+Y127+Y128+Y131+Y135+Y139+Y143+Y147+Y151+Y155+Y159+Y163+Y167</f>
        <v>643565.29999999981</v>
      </c>
      <c r="Z123" s="47">
        <f>Z125+Z126+Z127+Z128+Z131+Z135+Z139+Z143+Z147+Z151+Z155+Z159+Z163+Z167</f>
        <v>-5289.8</v>
      </c>
      <c r="AA123" s="47">
        <f t="shared" si="225"/>
        <v>638275.49999999977</v>
      </c>
      <c r="AB123" s="47">
        <f>AB125+AB126+AB127+AB128+AB131+AB135+AB139+AB143+AB147+AB151+AB155+AB159+AB163+AB167+AB169+AB170</f>
        <v>0</v>
      </c>
      <c r="AC123" s="47">
        <f t="shared" ref="AC123:AC129" si="303">AA123+AB123</f>
        <v>638275.49999999977</v>
      </c>
      <c r="AD123" s="47">
        <f>AD125+AD126+AD127+AD128+AD131+AD135+AD139+AD143+AD147+AD151+AD155+AD159+AD163+AD167+AD169+AD170</f>
        <v>0</v>
      </c>
      <c r="AE123" s="47">
        <f t="shared" ref="AE123:AE129" si="304">AC123+AD123</f>
        <v>638275.49999999977</v>
      </c>
      <c r="AF123" s="47">
        <f>AF125+AF126+AF127+AF128+AF131+AF135+AF139+AF143+AF147+AF151+AF155+AF159+AF163+AF167+AF169+AF170</f>
        <v>0</v>
      </c>
      <c r="AG123" s="47">
        <f t="shared" ref="AG123:AG129" si="305">AE123+AF123</f>
        <v>638275.49999999977</v>
      </c>
      <c r="AH123" s="47">
        <f>AH125+AH126+AH127+AH128+AH131+AH135+AH139+AH143+AH147+AH151+AH155+AH159+AH163+AH167+AH169+AH170</f>
        <v>0</v>
      </c>
      <c r="AI123" s="47">
        <f t="shared" ref="AI123:AI129" si="306">AG123+AH123</f>
        <v>638275.49999999977</v>
      </c>
      <c r="AJ123" s="47">
        <f>AJ125+AJ126+AJ127+AJ128+AJ131+AJ135+AJ139+AJ143+AJ147+AJ151+AJ155+AJ159+AJ163+AJ167+AJ169+AJ170+AJ171+AJ172+AJ173</f>
        <v>-377958.55299999996</v>
      </c>
      <c r="AK123" s="47">
        <f t="shared" ref="AK123:AK129" si="307">AI123+AJ123</f>
        <v>260316.94699999981</v>
      </c>
      <c r="AL123" s="47">
        <f>AL125+AL126+AL127+AL128+AL131+AL135+AL139+AL143+AL147+AL151+AL155+AL159+AL163+AL167+AL169+AL170+AL171+AL172+AL173</f>
        <v>0</v>
      </c>
      <c r="AM123" s="47">
        <f t="shared" ref="AM123:AM129" si="308">AK123+AL123</f>
        <v>260316.94699999981</v>
      </c>
      <c r="AN123" s="47">
        <f>AN125+AN126+AN127+AN128+AN131+AN135+AN139+AN143+AN147+AN151+AN155+AN159+AN163+AN167+AN169+AN170+AN171+AN172+AN173+AN176</f>
        <v>1913.96</v>
      </c>
      <c r="AO123" s="47">
        <f t="shared" ref="AO123:AO129" si="309">AM123+AN123</f>
        <v>262230.90699999983</v>
      </c>
      <c r="AP123" s="47">
        <f t="shared" si="302"/>
        <v>79454.10000000002</v>
      </c>
      <c r="AQ123" s="47">
        <f>AQ125+AQ126+AQ127+AQ128+AQ131+AQ135+AQ139+AQ143+AQ147+AQ151+AQ155+AQ159+AQ163+AQ167</f>
        <v>0</v>
      </c>
      <c r="AR123" s="48">
        <f t="shared" si="232"/>
        <v>79454.10000000002</v>
      </c>
      <c r="AS123" s="47">
        <f>AS125+AS126+AS127+AS128+AS131+AS135+AS139+AS143+AS147+AS151+AS155+AS159+AS163+AS167+AS169+AS170</f>
        <v>0</v>
      </c>
      <c r="AT123" s="48">
        <f t="shared" ref="AT123:AT129" si="310">AR123+AS123</f>
        <v>79454.10000000002</v>
      </c>
      <c r="AU123" s="47">
        <f>AU125+AU126+AU127+AU128+AU131+AU135+AU139+AU143+AU147+AU151+AU155+AU159+AU163+AU167+AU169+AU170</f>
        <v>0</v>
      </c>
      <c r="AV123" s="48">
        <f t="shared" ref="AV123:AV129" si="311">AT123+AU123</f>
        <v>79454.10000000002</v>
      </c>
      <c r="AW123" s="47">
        <f>AW125+AW126+AW127+AW128+AW131+AW135+AW139+AW143+AW147+AW151+AW155+AW159+AW163+AW167+AW169+AW170</f>
        <v>0</v>
      </c>
      <c r="AX123" s="48">
        <f t="shared" ref="AX123:AX129" si="312">AV123+AW123</f>
        <v>79454.10000000002</v>
      </c>
      <c r="AY123" s="47">
        <f>AY125+AY126+AY127+AY128+AY131+AY135+AY139+AY143+AY147+AY151+AY155+AY159+AY163+AY167+AY169+AY170</f>
        <v>0</v>
      </c>
      <c r="AZ123" s="48">
        <f t="shared" ref="AZ123:AZ129" si="313">AX123+AY123</f>
        <v>79454.10000000002</v>
      </c>
      <c r="BA123" s="47">
        <f>BA125+BA126+BA127+BA128+BA131+BA135+BA139+BA143+BA147+BA151+BA155+BA159+BA163+BA167+BA169+BA170+BA171+BA172+BA173</f>
        <v>-32132.9</v>
      </c>
      <c r="BB123" s="48">
        <f t="shared" ref="BB123:BB129" si="314">AZ123+BA123</f>
        <v>47321.200000000019</v>
      </c>
      <c r="BC123" s="47">
        <f>BC125+BC126+BC127+BC128+BC131+BC135+BC139+BC143+BC147+BC151+BC155+BC159+BC163+BC167+BC169+BC170+BC171+BC172+BC173</f>
        <v>0</v>
      </c>
      <c r="BD123" s="48">
        <f t="shared" ref="BD123:BD129" si="315">BB123+BC123</f>
        <v>47321.200000000019</v>
      </c>
      <c r="BE123" s="47">
        <f>BE125+BE126+BE127+BE128+BE131+BE135+BE139+BE143+BE147+BE151+BE155+BE159+BE163+BE167+BE169+BE170+BE171+BE172+BE173+BE176</f>
        <v>0</v>
      </c>
      <c r="BF123" s="48">
        <f t="shared" ref="BF123:BF129" si="316">BD123+BE123</f>
        <v>47321.200000000019</v>
      </c>
      <c r="BG123" s="27"/>
      <c r="BH123" s="19" t="s">
        <v>28</v>
      </c>
      <c r="BI123" s="12"/>
    </row>
    <row r="124" spans="1:61" x14ac:dyDescent="0.3">
      <c r="A124" s="1"/>
      <c r="B124" s="87" t="s">
        <v>16</v>
      </c>
      <c r="C124" s="87"/>
      <c r="D124" s="45">
        <f>D132+D136+D140+D144+D148+D152+D156+D160+D164+D168</f>
        <v>159974.70000000001</v>
      </c>
      <c r="E124" s="45">
        <f>E132+E136+E140+E144+E148+E152+E156+E160+E164+E168</f>
        <v>0</v>
      </c>
      <c r="F124" s="45">
        <f>D124+E124</f>
        <v>159974.70000000001</v>
      </c>
      <c r="G124" s="45">
        <f>G132+G136+G140+G144+G148+G152+G156+G160+G164+G168</f>
        <v>0</v>
      </c>
      <c r="H124" s="45">
        <f>F124+G124</f>
        <v>159974.70000000001</v>
      </c>
      <c r="I124" s="45">
        <f>I132+I136+I140+I144+I148+I152+I156+I160+I164+I168</f>
        <v>0</v>
      </c>
      <c r="J124" s="45">
        <f t="shared" si="294"/>
        <v>159974.70000000001</v>
      </c>
      <c r="K124" s="45">
        <f>K132+K136+K140+K144+K148+K152+K156+K160+K164+K168</f>
        <v>0</v>
      </c>
      <c r="L124" s="45">
        <f t="shared" si="295"/>
        <v>159974.70000000001</v>
      </c>
      <c r="M124" s="45">
        <f>M132+M136+M140+M144+M148+M152+M156+M160+M164+M168</f>
        <v>0</v>
      </c>
      <c r="N124" s="45">
        <f t="shared" si="296"/>
        <v>159974.70000000001</v>
      </c>
      <c r="O124" s="45">
        <f>O132+O136+O140+O144+O148+O152+O156+O160+O164+O168</f>
        <v>-109646.3</v>
      </c>
      <c r="P124" s="45">
        <f t="shared" si="297"/>
        <v>50328.400000000009</v>
      </c>
      <c r="Q124" s="45">
        <f>Q132+Q136+Q140+Q144+Q148+Q152+Q156+Q160+Q164+Q168</f>
        <v>0</v>
      </c>
      <c r="R124" s="45">
        <f t="shared" si="298"/>
        <v>50328.400000000009</v>
      </c>
      <c r="S124" s="45">
        <f>S132+S136+S140+S144+S148+S152+S156+S160+S164+S168</f>
        <v>0</v>
      </c>
      <c r="T124" s="45">
        <f t="shared" si="299"/>
        <v>50328.400000000009</v>
      </c>
      <c r="U124" s="45">
        <f>U132+U136+U140+U144+U148+U152+U156+U160+U164+U168</f>
        <v>0</v>
      </c>
      <c r="V124" s="45">
        <f t="shared" si="300"/>
        <v>50328.400000000009</v>
      </c>
      <c r="W124" s="45">
        <f>W132+W136+W140+W144+W148+W152+W156+W160+W164+W168+W177</f>
        <v>-4872.3</v>
      </c>
      <c r="X124" s="49">
        <f t="shared" si="301"/>
        <v>45456.100000000006</v>
      </c>
      <c r="Y124" s="45">
        <f t="shared" ref="Y124:AP124" si="317">Y132+Y136+Y140+Y144+Y148+Y152+Y156+Y160+Y164+Y168</f>
        <v>275936.80000000005</v>
      </c>
      <c r="Z124" s="45">
        <f>Z132+Z136+Z140+Z144+Z148+Z152+Z156+Z160+Z164+Z168</f>
        <v>0</v>
      </c>
      <c r="AA124" s="45">
        <f t="shared" si="225"/>
        <v>275936.80000000005</v>
      </c>
      <c r="AB124" s="45">
        <f>AB132+AB136+AB140+AB144+AB148+AB152+AB156+AB160+AB164+AB168</f>
        <v>0</v>
      </c>
      <c r="AC124" s="45">
        <f t="shared" si="303"/>
        <v>275936.80000000005</v>
      </c>
      <c r="AD124" s="45">
        <f>AD132+AD136+AD140+AD144+AD148+AD152+AD156+AD160+AD164+AD168</f>
        <v>0</v>
      </c>
      <c r="AE124" s="45">
        <f t="shared" si="304"/>
        <v>275936.80000000005</v>
      </c>
      <c r="AF124" s="45">
        <f>AF132+AF136+AF140+AF144+AF148+AF152+AF156+AF160+AF164+AF168</f>
        <v>0</v>
      </c>
      <c r="AG124" s="45">
        <f t="shared" si="305"/>
        <v>275936.80000000005</v>
      </c>
      <c r="AH124" s="45">
        <f>AH132+AH136+AH140+AH144+AH148+AH152+AH156+AH160+AH164+AH168</f>
        <v>0</v>
      </c>
      <c r="AI124" s="45">
        <f t="shared" si="306"/>
        <v>275936.80000000005</v>
      </c>
      <c r="AJ124" s="45">
        <f>AJ132+AJ136+AJ140+AJ144+AJ148+AJ152+AJ156+AJ160+AJ164+AJ168</f>
        <v>-258734.5</v>
      </c>
      <c r="AK124" s="45">
        <f t="shared" si="307"/>
        <v>17202.300000000047</v>
      </c>
      <c r="AL124" s="45">
        <f>AL132+AL136+AL140+AL144+AL148+AL152+AL156+AL160+AL164+AL168</f>
        <v>0</v>
      </c>
      <c r="AM124" s="45">
        <f t="shared" si="308"/>
        <v>17202.300000000047</v>
      </c>
      <c r="AN124" s="45">
        <f>AN132+AN136+AN140+AN144+AN148+AN152+AN156+AN160+AN164+AN168+AN177</f>
        <v>5741.9</v>
      </c>
      <c r="AO124" s="49">
        <f t="shared" si="309"/>
        <v>22944.200000000048</v>
      </c>
      <c r="AP124" s="45">
        <f t="shared" si="317"/>
        <v>1125000.0000000002</v>
      </c>
      <c r="AQ124" s="45">
        <f>AQ132+AQ136+AQ140+AQ144+AQ148+AQ152+AQ156+AQ160+AQ164+AQ168</f>
        <v>0</v>
      </c>
      <c r="AR124" s="46">
        <f t="shared" si="232"/>
        <v>1125000.0000000002</v>
      </c>
      <c r="AS124" s="45">
        <f>AS132+AS136+AS140+AS144+AS148+AS152+AS156+AS160+AS164+AS168</f>
        <v>0</v>
      </c>
      <c r="AT124" s="46">
        <f t="shared" si="310"/>
        <v>1125000.0000000002</v>
      </c>
      <c r="AU124" s="45">
        <f>AU132+AU136+AU140+AU144+AU148+AU152+AU156+AU160+AU164+AU168</f>
        <v>0</v>
      </c>
      <c r="AV124" s="46">
        <f t="shared" si="311"/>
        <v>1125000.0000000002</v>
      </c>
      <c r="AW124" s="45">
        <f>AW132+AW136+AW140+AW144+AW148+AW152+AW156+AW160+AW164+AW168</f>
        <v>0</v>
      </c>
      <c r="AX124" s="46">
        <f t="shared" si="312"/>
        <v>1125000.0000000002</v>
      </c>
      <c r="AY124" s="45">
        <f>AY132+AY136+AY140+AY144+AY148+AY152+AY156+AY160+AY164+AY168</f>
        <v>0</v>
      </c>
      <c r="AZ124" s="46">
        <f t="shared" si="313"/>
        <v>1125000.0000000002</v>
      </c>
      <c r="BA124" s="45">
        <f>BA132+BA136+BA140+BA144+BA148+BA152+BA156+BA160+BA164+BA168</f>
        <v>-1079896.8999999999</v>
      </c>
      <c r="BB124" s="46">
        <f t="shared" si="314"/>
        <v>45103.100000000326</v>
      </c>
      <c r="BC124" s="45">
        <f>BC132+BC136+BC140+BC144+BC148+BC152+BC156+BC160+BC164+BC168</f>
        <v>0</v>
      </c>
      <c r="BD124" s="46">
        <f t="shared" si="315"/>
        <v>45103.100000000326</v>
      </c>
      <c r="BE124" s="45">
        <f>BE132+BE136+BE140+BE144+BE148+BE152+BE156+BE160+BE164+BE168+BE177</f>
        <v>0</v>
      </c>
      <c r="BF124" s="51">
        <f t="shared" si="316"/>
        <v>45103.100000000326</v>
      </c>
      <c r="BG124" s="24"/>
      <c r="BI124" s="5"/>
    </row>
    <row r="125" spans="1:61" ht="56.25" x14ac:dyDescent="0.3">
      <c r="A125" s="1" t="s">
        <v>185</v>
      </c>
      <c r="B125" s="87" t="s">
        <v>60</v>
      </c>
      <c r="C125" s="89" t="s">
        <v>58</v>
      </c>
      <c r="D125" s="49">
        <v>7202.2</v>
      </c>
      <c r="E125" s="49"/>
      <c r="F125" s="49">
        <f t="shared" si="223"/>
        <v>7202.2</v>
      </c>
      <c r="G125" s="49"/>
      <c r="H125" s="52">
        <f t="shared" si="293"/>
        <v>7202.2</v>
      </c>
      <c r="I125" s="49"/>
      <c r="J125" s="52">
        <f t="shared" si="294"/>
        <v>7202.2</v>
      </c>
      <c r="K125" s="49"/>
      <c r="L125" s="49">
        <f t="shared" si="295"/>
        <v>7202.2</v>
      </c>
      <c r="M125" s="49"/>
      <c r="N125" s="49">
        <f t="shared" si="296"/>
        <v>7202.2</v>
      </c>
      <c r="O125" s="49">
        <v>-7202.2</v>
      </c>
      <c r="P125" s="49">
        <f t="shared" si="297"/>
        <v>0</v>
      </c>
      <c r="Q125" s="49"/>
      <c r="R125" s="49">
        <f t="shared" si="298"/>
        <v>0</v>
      </c>
      <c r="S125" s="49"/>
      <c r="T125" s="49">
        <f t="shared" si="299"/>
        <v>0</v>
      </c>
      <c r="U125" s="49"/>
      <c r="V125" s="49">
        <f t="shared" si="300"/>
        <v>0</v>
      </c>
      <c r="W125" s="50"/>
      <c r="X125" s="49">
        <f t="shared" si="301"/>
        <v>0</v>
      </c>
      <c r="Y125" s="49">
        <v>0</v>
      </c>
      <c r="Z125" s="49"/>
      <c r="AA125" s="49">
        <f t="shared" si="225"/>
        <v>0</v>
      </c>
      <c r="AB125" s="49"/>
      <c r="AC125" s="52">
        <f t="shared" si="303"/>
        <v>0</v>
      </c>
      <c r="AD125" s="49"/>
      <c r="AE125" s="52">
        <f t="shared" si="304"/>
        <v>0</v>
      </c>
      <c r="AF125" s="49"/>
      <c r="AG125" s="49">
        <f t="shared" si="305"/>
        <v>0</v>
      </c>
      <c r="AH125" s="49"/>
      <c r="AI125" s="49">
        <f t="shared" si="306"/>
        <v>0</v>
      </c>
      <c r="AJ125" s="49">
        <v>7202.2</v>
      </c>
      <c r="AK125" s="49">
        <f t="shared" si="307"/>
        <v>7202.2</v>
      </c>
      <c r="AL125" s="49"/>
      <c r="AM125" s="49">
        <f t="shared" si="308"/>
        <v>7202.2</v>
      </c>
      <c r="AN125" s="50"/>
      <c r="AO125" s="49">
        <f t="shared" si="309"/>
        <v>7202.2</v>
      </c>
      <c r="AP125" s="49">
        <v>0</v>
      </c>
      <c r="AQ125" s="49"/>
      <c r="AR125" s="51">
        <f t="shared" si="232"/>
        <v>0</v>
      </c>
      <c r="AS125" s="49"/>
      <c r="AT125" s="53">
        <f t="shared" si="310"/>
        <v>0</v>
      </c>
      <c r="AU125" s="49"/>
      <c r="AV125" s="53">
        <f t="shared" si="311"/>
        <v>0</v>
      </c>
      <c r="AW125" s="49"/>
      <c r="AX125" s="51">
        <f t="shared" si="312"/>
        <v>0</v>
      </c>
      <c r="AY125" s="49"/>
      <c r="AZ125" s="51">
        <f t="shared" si="313"/>
        <v>0</v>
      </c>
      <c r="BA125" s="49"/>
      <c r="BB125" s="51">
        <f t="shared" si="314"/>
        <v>0</v>
      </c>
      <c r="BC125" s="49"/>
      <c r="BD125" s="51">
        <f t="shared" si="315"/>
        <v>0</v>
      </c>
      <c r="BE125" s="50"/>
      <c r="BF125" s="51">
        <f t="shared" si="316"/>
        <v>0</v>
      </c>
      <c r="BG125" s="24" t="s">
        <v>76</v>
      </c>
      <c r="BI125" s="5"/>
    </row>
    <row r="126" spans="1:61" ht="56.25" x14ac:dyDescent="0.3">
      <c r="A126" s="1" t="s">
        <v>186</v>
      </c>
      <c r="B126" s="87" t="s">
        <v>61</v>
      </c>
      <c r="C126" s="87" t="s">
        <v>58</v>
      </c>
      <c r="D126" s="49">
        <v>0</v>
      </c>
      <c r="E126" s="49"/>
      <c r="F126" s="49">
        <f t="shared" si="223"/>
        <v>0</v>
      </c>
      <c r="G126" s="49"/>
      <c r="H126" s="52">
        <f t="shared" si="293"/>
        <v>0</v>
      </c>
      <c r="I126" s="49"/>
      <c r="J126" s="52">
        <f t="shared" si="294"/>
        <v>0</v>
      </c>
      <c r="K126" s="49"/>
      <c r="L126" s="49">
        <f t="shared" si="295"/>
        <v>0</v>
      </c>
      <c r="M126" s="49"/>
      <c r="N126" s="49">
        <f t="shared" si="296"/>
        <v>0</v>
      </c>
      <c r="O126" s="49"/>
      <c r="P126" s="49">
        <f t="shared" si="297"/>
        <v>0</v>
      </c>
      <c r="Q126" s="49"/>
      <c r="R126" s="49">
        <f t="shared" si="298"/>
        <v>0</v>
      </c>
      <c r="S126" s="49"/>
      <c r="T126" s="49">
        <f t="shared" si="299"/>
        <v>0</v>
      </c>
      <c r="U126" s="49"/>
      <c r="V126" s="49">
        <f t="shared" si="300"/>
        <v>0</v>
      </c>
      <c r="W126" s="50"/>
      <c r="X126" s="49">
        <f t="shared" si="301"/>
        <v>0</v>
      </c>
      <c r="Y126" s="49">
        <v>9362.9</v>
      </c>
      <c r="Z126" s="49"/>
      <c r="AA126" s="49">
        <f t="shared" si="225"/>
        <v>9362.9</v>
      </c>
      <c r="AB126" s="49"/>
      <c r="AC126" s="52">
        <f t="shared" si="303"/>
        <v>9362.9</v>
      </c>
      <c r="AD126" s="49"/>
      <c r="AE126" s="52">
        <f t="shared" si="304"/>
        <v>9362.9</v>
      </c>
      <c r="AF126" s="49"/>
      <c r="AG126" s="49">
        <f t="shared" si="305"/>
        <v>9362.9</v>
      </c>
      <c r="AH126" s="49"/>
      <c r="AI126" s="49">
        <f t="shared" si="306"/>
        <v>9362.9</v>
      </c>
      <c r="AJ126" s="49"/>
      <c r="AK126" s="49">
        <f t="shared" si="307"/>
        <v>9362.9</v>
      </c>
      <c r="AL126" s="49"/>
      <c r="AM126" s="49">
        <f t="shared" si="308"/>
        <v>9362.9</v>
      </c>
      <c r="AN126" s="50"/>
      <c r="AO126" s="49">
        <f t="shared" si="309"/>
        <v>9362.9</v>
      </c>
      <c r="AP126" s="51">
        <v>0</v>
      </c>
      <c r="AQ126" s="49"/>
      <c r="AR126" s="51">
        <f t="shared" si="232"/>
        <v>0</v>
      </c>
      <c r="AS126" s="49"/>
      <c r="AT126" s="53">
        <f t="shared" si="310"/>
        <v>0</v>
      </c>
      <c r="AU126" s="49"/>
      <c r="AV126" s="53">
        <f t="shared" si="311"/>
        <v>0</v>
      </c>
      <c r="AW126" s="49"/>
      <c r="AX126" s="51">
        <f t="shared" si="312"/>
        <v>0</v>
      </c>
      <c r="AY126" s="49"/>
      <c r="AZ126" s="51">
        <f t="shared" si="313"/>
        <v>0</v>
      </c>
      <c r="BA126" s="49"/>
      <c r="BB126" s="51">
        <f t="shared" si="314"/>
        <v>0</v>
      </c>
      <c r="BC126" s="49"/>
      <c r="BD126" s="51">
        <f t="shared" si="315"/>
        <v>0</v>
      </c>
      <c r="BE126" s="50"/>
      <c r="BF126" s="51">
        <f t="shared" si="316"/>
        <v>0</v>
      </c>
      <c r="BG126" s="24" t="s">
        <v>77</v>
      </c>
      <c r="BI126" s="5"/>
    </row>
    <row r="127" spans="1:61" ht="56.25" x14ac:dyDescent="0.3">
      <c r="A127" s="1" t="s">
        <v>187</v>
      </c>
      <c r="B127" s="87" t="s">
        <v>62</v>
      </c>
      <c r="C127" s="68" t="s">
        <v>58</v>
      </c>
      <c r="D127" s="49">
        <v>7202.2</v>
      </c>
      <c r="E127" s="49"/>
      <c r="F127" s="49">
        <f t="shared" si="223"/>
        <v>7202.2</v>
      </c>
      <c r="G127" s="49"/>
      <c r="H127" s="52">
        <f t="shared" si="293"/>
        <v>7202.2</v>
      </c>
      <c r="I127" s="49"/>
      <c r="J127" s="52">
        <f t="shared" si="294"/>
        <v>7202.2</v>
      </c>
      <c r="K127" s="49"/>
      <c r="L127" s="49">
        <f t="shared" si="295"/>
        <v>7202.2</v>
      </c>
      <c r="M127" s="49"/>
      <c r="N127" s="49">
        <f t="shared" si="296"/>
        <v>7202.2</v>
      </c>
      <c r="O127" s="49">
        <v>-7202.2</v>
      </c>
      <c r="P127" s="49">
        <f t="shared" si="297"/>
        <v>0</v>
      </c>
      <c r="Q127" s="49"/>
      <c r="R127" s="49">
        <f t="shared" si="298"/>
        <v>0</v>
      </c>
      <c r="S127" s="49"/>
      <c r="T127" s="49">
        <f t="shared" si="299"/>
        <v>0</v>
      </c>
      <c r="U127" s="49"/>
      <c r="V127" s="49">
        <f t="shared" si="300"/>
        <v>0</v>
      </c>
      <c r="W127" s="50"/>
      <c r="X127" s="49">
        <f t="shared" si="301"/>
        <v>0</v>
      </c>
      <c r="Y127" s="49">
        <v>40000</v>
      </c>
      <c r="Z127" s="49"/>
      <c r="AA127" s="49">
        <f t="shared" si="225"/>
        <v>40000</v>
      </c>
      <c r="AB127" s="49"/>
      <c r="AC127" s="52">
        <f t="shared" si="303"/>
        <v>40000</v>
      </c>
      <c r="AD127" s="49"/>
      <c r="AE127" s="52">
        <f t="shared" si="304"/>
        <v>40000</v>
      </c>
      <c r="AF127" s="49"/>
      <c r="AG127" s="49">
        <f t="shared" si="305"/>
        <v>40000</v>
      </c>
      <c r="AH127" s="49"/>
      <c r="AI127" s="49">
        <f t="shared" si="306"/>
        <v>40000</v>
      </c>
      <c r="AJ127" s="49">
        <v>7202.2</v>
      </c>
      <c r="AK127" s="49">
        <f t="shared" si="307"/>
        <v>47202.2</v>
      </c>
      <c r="AL127" s="49"/>
      <c r="AM127" s="49">
        <f t="shared" si="308"/>
        <v>47202.2</v>
      </c>
      <c r="AN127" s="50"/>
      <c r="AO127" s="49">
        <f t="shared" si="309"/>
        <v>47202.2</v>
      </c>
      <c r="AP127" s="51">
        <v>47321.2</v>
      </c>
      <c r="AQ127" s="49"/>
      <c r="AR127" s="51">
        <f t="shared" si="232"/>
        <v>47321.2</v>
      </c>
      <c r="AS127" s="49"/>
      <c r="AT127" s="53">
        <f t="shared" si="310"/>
        <v>47321.2</v>
      </c>
      <c r="AU127" s="49"/>
      <c r="AV127" s="53">
        <f t="shared" si="311"/>
        <v>47321.2</v>
      </c>
      <c r="AW127" s="49"/>
      <c r="AX127" s="51">
        <f t="shared" si="312"/>
        <v>47321.2</v>
      </c>
      <c r="AY127" s="49"/>
      <c r="AZ127" s="51">
        <f t="shared" si="313"/>
        <v>47321.2</v>
      </c>
      <c r="BA127" s="49"/>
      <c r="BB127" s="51">
        <f t="shared" si="314"/>
        <v>47321.2</v>
      </c>
      <c r="BC127" s="49"/>
      <c r="BD127" s="51">
        <f t="shared" si="315"/>
        <v>47321.2</v>
      </c>
      <c r="BE127" s="50"/>
      <c r="BF127" s="51">
        <f t="shared" si="316"/>
        <v>47321.2</v>
      </c>
      <c r="BG127" s="25" t="s">
        <v>78</v>
      </c>
      <c r="BI127" s="5"/>
    </row>
    <row r="128" spans="1:61" ht="56.25" x14ac:dyDescent="0.3">
      <c r="A128" s="1" t="s">
        <v>188</v>
      </c>
      <c r="B128" s="87" t="s">
        <v>63</v>
      </c>
      <c r="C128" s="87" t="s">
        <v>58</v>
      </c>
      <c r="D128" s="49">
        <v>0</v>
      </c>
      <c r="E128" s="49"/>
      <c r="F128" s="49">
        <f t="shared" si="223"/>
        <v>0</v>
      </c>
      <c r="G128" s="49"/>
      <c r="H128" s="52">
        <f t="shared" si="293"/>
        <v>0</v>
      </c>
      <c r="I128" s="49"/>
      <c r="J128" s="52">
        <f t="shared" si="294"/>
        <v>0</v>
      </c>
      <c r="K128" s="49"/>
      <c r="L128" s="49">
        <f t="shared" si="295"/>
        <v>0</v>
      </c>
      <c r="M128" s="49"/>
      <c r="N128" s="49">
        <f t="shared" si="296"/>
        <v>0</v>
      </c>
      <c r="O128" s="49"/>
      <c r="P128" s="49">
        <f t="shared" si="297"/>
        <v>0</v>
      </c>
      <c r="Q128" s="49"/>
      <c r="R128" s="49">
        <f t="shared" si="298"/>
        <v>0</v>
      </c>
      <c r="S128" s="49"/>
      <c r="T128" s="49">
        <f t="shared" si="299"/>
        <v>0</v>
      </c>
      <c r="U128" s="49"/>
      <c r="V128" s="49">
        <f t="shared" si="300"/>
        <v>0</v>
      </c>
      <c r="W128" s="50"/>
      <c r="X128" s="49">
        <f t="shared" si="301"/>
        <v>0</v>
      </c>
      <c r="Y128" s="49">
        <v>14272.2</v>
      </c>
      <c r="Z128" s="49">
        <v>-5289.8</v>
      </c>
      <c r="AA128" s="49">
        <f t="shared" si="225"/>
        <v>8982.4000000000015</v>
      </c>
      <c r="AB128" s="49"/>
      <c r="AC128" s="52">
        <f t="shared" si="303"/>
        <v>8982.4000000000015</v>
      </c>
      <c r="AD128" s="49"/>
      <c r="AE128" s="52">
        <f t="shared" si="304"/>
        <v>8982.4000000000015</v>
      </c>
      <c r="AF128" s="49"/>
      <c r="AG128" s="49">
        <f t="shared" si="305"/>
        <v>8982.4000000000015</v>
      </c>
      <c r="AH128" s="49"/>
      <c r="AI128" s="49">
        <f t="shared" si="306"/>
        <v>8982.4000000000015</v>
      </c>
      <c r="AJ128" s="49"/>
      <c r="AK128" s="49">
        <f t="shared" si="307"/>
        <v>8982.4000000000015</v>
      </c>
      <c r="AL128" s="49"/>
      <c r="AM128" s="49">
        <f t="shared" si="308"/>
        <v>8982.4000000000015</v>
      </c>
      <c r="AN128" s="50"/>
      <c r="AO128" s="49">
        <f t="shared" si="309"/>
        <v>8982.4000000000015</v>
      </c>
      <c r="AP128" s="51">
        <v>0</v>
      </c>
      <c r="AQ128" s="49"/>
      <c r="AR128" s="51">
        <f t="shared" si="232"/>
        <v>0</v>
      </c>
      <c r="AS128" s="49"/>
      <c r="AT128" s="53">
        <f t="shared" si="310"/>
        <v>0</v>
      </c>
      <c r="AU128" s="49"/>
      <c r="AV128" s="53">
        <f t="shared" si="311"/>
        <v>0</v>
      </c>
      <c r="AW128" s="49"/>
      <c r="AX128" s="51">
        <f t="shared" si="312"/>
        <v>0</v>
      </c>
      <c r="AY128" s="49"/>
      <c r="AZ128" s="51">
        <f t="shared" si="313"/>
        <v>0</v>
      </c>
      <c r="BA128" s="49"/>
      <c r="BB128" s="51">
        <f t="shared" si="314"/>
        <v>0</v>
      </c>
      <c r="BC128" s="49"/>
      <c r="BD128" s="51">
        <f t="shared" si="315"/>
        <v>0</v>
      </c>
      <c r="BE128" s="50"/>
      <c r="BF128" s="51">
        <f t="shared" si="316"/>
        <v>0</v>
      </c>
      <c r="BG128" s="24" t="s">
        <v>79</v>
      </c>
      <c r="BI128" s="5"/>
    </row>
    <row r="129" spans="1:62" ht="56.25" x14ac:dyDescent="0.3">
      <c r="A129" s="1" t="s">
        <v>189</v>
      </c>
      <c r="B129" s="87" t="s">
        <v>64</v>
      </c>
      <c r="C129" s="89" t="s">
        <v>58</v>
      </c>
      <c r="D129" s="49">
        <f>D131+D132</f>
        <v>70278.000000000015</v>
      </c>
      <c r="E129" s="49">
        <f>E131+E132</f>
        <v>0</v>
      </c>
      <c r="F129" s="49">
        <f t="shared" si="223"/>
        <v>70278.000000000015</v>
      </c>
      <c r="G129" s="49">
        <f>G131+G132</f>
        <v>33247.040000000001</v>
      </c>
      <c r="H129" s="52">
        <f t="shared" si="293"/>
        <v>103525.04000000001</v>
      </c>
      <c r="I129" s="49">
        <f>I131+I132</f>
        <v>0</v>
      </c>
      <c r="J129" s="52">
        <f t="shared" si="294"/>
        <v>103525.04000000001</v>
      </c>
      <c r="K129" s="49">
        <f>K131+K132</f>
        <v>0</v>
      </c>
      <c r="L129" s="49">
        <f t="shared" si="295"/>
        <v>103525.04000000001</v>
      </c>
      <c r="M129" s="49">
        <f>M131+M132</f>
        <v>0</v>
      </c>
      <c r="N129" s="49">
        <f t="shared" si="296"/>
        <v>103525.04000000001</v>
      </c>
      <c r="O129" s="49">
        <f>O131+O132</f>
        <v>-70278</v>
      </c>
      <c r="P129" s="49">
        <f t="shared" si="297"/>
        <v>33247.040000000008</v>
      </c>
      <c r="Q129" s="49">
        <f>Q131+Q132</f>
        <v>0</v>
      </c>
      <c r="R129" s="49">
        <f t="shared" si="298"/>
        <v>33247.040000000008</v>
      </c>
      <c r="S129" s="49">
        <f>S131+S132</f>
        <v>0</v>
      </c>
      <c r="T129" s="49">
        <f t="shared" si="299"/>
        <v>33247.040000000008</v>
      </c>
      <c r="U129" s="49">
        <f>U131+U132</f>
        <v>0</v>
      </c>
      <c r="V129" s="49">
        <f t="shared" si="300"/>
        <v>33247.040000000008</v>
      </c>
      <c r="W129" s="50">
        <f>W131+W132</f>
        <v>0</v>
      </c>
      <c r="X129" s="49">
        <f t="shared" si="301"/>
        <v>33247.040000000008</v>
      </c>
      <c r="Y129" s="49">
        <f t="shared" ref="Y129:AP129" si="318">Y131+Y132</f>
        <v>386640.1</v>
      </c>
      <c r="Z129" s="49">
        <f>Z131+Z132</f>
        <v>0</v>
      </c>
      <c r="AA129" s="49">
        <f t="shared" si="225"/>
        <v>386640.1</v>
      </c>
      <c r="AB129" s="49">
        <f>AB131+AB132</f>
        <v>0</v>
      </c>
      <c r="AC129" s="52">
        <f t="shared" si="303"/>
        <v>386640.1</v>
      </c>
      <c r="AD129" s="49">
        <f>AD131+AD132</f>
        <v>0</v>
      </c>
      <c r="AE129" s="52">
        <f t="shared" si="304"/>
        <v>386640.1</v>
      </c>
      <c r="AF129" s="49">
        <f>AF131+AF132</f>
        <v>0</v>
      </c>
      <c r="AG129" s="49">
        <f t="shared" si="305"/>
        <v>386640.1</v>
      </c>
      <c r="AH129" s="49">
        <f>AH131+AH132</f>
        <v>0</v>
      </c>
      <c r="AI129" s="49">
        <f t="shared" si="306"/>
        <v>386640.1</v>
      </c>
      <c r="AJ129" s="49">
        <f>AJ131+AJ132</f>
        <v>-386640.1</v>
      </c>
      <c r="AK129" s="49">
        <f t="shared" si="307"/>
        <v>0</v>
      </c>
      <c r="AL129" s="49">
        <f>AL131+AL132</f>
        <v>0</v>
      </c>
      <c r="AM129" s="49">
        <f t="shared" si="308"/>
        <v>0</v>
      </c>
      <c r="AN129" s="50">
        <f>AN131+AN132</f>
        <v>0</v>
      </c>
      <c r="AO129" s="49">
        <f t="shared" si="309"/>
        <v>0</v>
      </c>
      <c r="AP129" s="49">
        <f t="shared" si="318"/>
        <v>1112029.8000000003</v>
      </c>
      <c r="AQ129" s="49">
        <f>AQ131+AQ132</f>
        <v>0</v>
      </c>
      <c r="AR129" s="51">
        <f t="shared" si="232"/>
        <v>1112029.8000000003</v>
      </c>
      <c r="AS129" s="49">
        <f>AS131+AS132</f>
        <v>0</v>
      </c>
      <c r="AT129" s="53">
        <f t="shared" si="310"/>
        <v>1112029.8000000003</v>
      </c>
      <c r="AU129" s="49">
        <f>AU131+AU132</f>
        <v>0</v>
      </c>
      <c r="AV129" s="53">
        <f t="shared" si="311"/>
        <v>1112029.8000000003</v>
      </c>
      <c r="AW129" s="49">
        <f>AW131+AW132</f>
        <v>0</v>
      </c>
      <c r="AX129" s="51">
        <f t="shared" si="312"/>
        <v>1112029.8000000003</v>
      </c>
      <c r="AY129" s="49">
        <f>AY131+AY132</f>
        <v>0</v>
      </c>
      <c r="AZ129" s="51">
        <f t="shared" si="313"/>
        <v>1112029.8000000003</v>
      </c>
      <c r="BA129" s="49">
        <f>BA131+BA132</f>
        <v>-1112029.7999999998</v>
      </c>
      <c r="BB129" s="51">
        <f t="shared" si="314"/>
        <v>0</v>
      </c>
      <c r="BC129" s="49">
        <f>BC131+BC132</f>
        <v>0</v>
      </c>
      <c r="BD129" s="51">
        <f t="shared" si="315"/>
        <v>0</v>
      </c>
      <c r="BE129" s="50">
        <f>BE131+BE132</f>
        <v>0</v>
      </c>
      <c r="BF129" s="51">
        <f t="shared" si="316"/>
        <v>0</v>
      </c>
      <c r="BG129" s="24"/>
      <c r="BI129" s="5"/>
    </row>
    <row r="130" spans="1:62" hidden="1" x14ac:dyDescent="0.3">
      <c r="A130" s="1"/>
      <c r="B130" s="58" t="s">
        <v>5</v>
      </c>
      <c r="C130" s="59"/>
      <c r="D130" s="49"/>
      <c r="E130" s="49"/>
      <c r="F130" s="49"/>
      <c r="G130" s="49"/>
      <c r="H130" s="52"/>
      <c r="I130" s="49"/>
      <c r="J130" s="52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50"/>
      <c r="X130" s="49"/>
      <c r="Y130" s="49"/>
      <c r="Z130" s="49"/>
      <c r="AA130" s="49"/>
      <c r="AB130" s="49"/>
      <c r="AC130" s="52"/>
      <c r="AD130" s="49"/>
      <c r="AE130" s="52"/>
      <c r="AF130" s="49"/>
      <c r="AG130" s="49"/>
      <c r="AH130" s="49"/>
      <c r="AI130" s="49"/>
      <c r="AJ130" s="49"/>
      <c r="AK130" s="49"/>
      <c r="AL130" s="49"/>
      <c r="AM130" s="49"/>
      <c r="AN130" s="50"/>
      <c r="AO130" s="49"/>
      <c r="AP130" s="51"/>
      <c r="AQ130" s="49"/>
      <c r="AR130" s="51"/>
      <c r="AS130" s="49"/>
      <c r="AT130" s="53"/>
      <c r="AU130" s="49"/>
      <c r="AV130" s="53"/>
      <c r="AW130" s="49"/>
      <c r="AX130" s="51"/>
      <c r="AY130" s="49"/>
      <c r="AZ130" s="51"/>
      <c r="BA130" s="49"/>
      <c r="BB130" s="51"/>
      <c r="BC130" s="49"/>
      <c r="BD130" s="51"/>
      <c r="BE130" s="50"/>
      <c r="BF130" s="51"/>
      <c r="BG130" s="24"/>
      <c r="BH130" s="18" t="s">
        <v>28</v>
      </c>
      <c r="BI130" s="5"/>
      <c r="BJ130" s="32"/>
    </row>
    <row r="131" spans="1:62" hidden="1" x14ac:dyDescent="0.3">
      <c r="A131" s="1"/>
      <c r="B131" s="7" t="s">
        <v>6</v>
      </c>
      <c r="C131" s="8"/>
      <c r="D131" s="49">
        <v>25379.1</v>
      </c>
      <c r="E131" s="49"/>
      <c r="F131" s="49">
        <f t="shared" si="223"/>
        <v>25379.1</v>
      </c>
      <c r="G131" s="49">
        <v>33247.040000000001</v>
      </c>
      <c r="H131" s="49">
        <f t="shared" ref="H131:H133" si="319">F131+G131</f>
        <v>58626.14</v>
      </c>
      <c r="I131" s="49"/>
      <c r="J131" s="49">
        <f>H131+I131</f>
        <v>58626.14</v>
      </c>
      <c r="K131" s="49"/>
      <c r="L131" s="49">
        <f>J131+K131</f>
        <v>58626.14</v>
      </c>
      <c r="M131" s="49"/>
      <c r="N131" s="49">
        <f>L131+M131</f>
        <v>58626.14</v>
      </c>
      <c r="O131" s="49">
        <v>-25379.1</v>
      </c>
      <c r="P131" s="49">
        <f>N131+O131</f>
        <v>33247.040000000001</v>
      </c>
      <c r="Q131" s="49"/>
      <c r="R131" s="49">
        <f>P131+Q131</f>
        <v>33247.040000000001</v>
      </c>
      <c r="S131" s="49"/>
      <c r="T131" s="49">
        <f>R131+S131</f>
        <v>33247.040000000001</v>
      </c>
      <c r="U131" s="49"/>
      <c r="V131" s="49">
        <f>T131+U131</f>
        <v>33247.040000000001</v>
      </c>
      <c r="W131" s="50"/>
      <c r="X131" s="49">
        <f>V131+W131</f>
        <v>33247.040000000001</v>
      </c>
      <c r="Y131" s="49">
        <v>334725</v>
      </c>
      <c r="Z131" s="49"/>
      <c r="AA131" s="49">
        <f t="shared" si="225"/>
        <v>334725</v>
      </c>
      <c r="AB131" s="49"/>
      <c r="AC131" s="49">
        <f>AA131+AB131</f>
        <v>334725</v>
      </c>
      <c r="AD131" s="49"/>
      <c r="AE131" s="49">
        <f t="shared" ref="AE131:AE133" si="320">AC131+AD131</f>
        <v>334725</v>
      </c>
      <c r="AF131" s="49"/>
      <c r="AG131" s="49">
        <f t="shared" ref="AG131:AG133" si="321">AE131+AF131</f>
        <v>334725</v>
      </c>
      <c r="AH131" s="49"/>
      <c r="AI131" s="49">
        <f t="shared" ref="AI131:AI133" si="322">AG131+AH131</f>
        <v>334725</v>
      </c>
      <c r="AJ131" s="49">
        <v>-334725</v>
      </c>
      <c r="AK131" s="49">
        <f t="shared" ref="AK131:AK133" si="323">AI131+AJ131</f>
        <v>0</v>
      </c>
      <c r="AL131" s="49"/>
      <c r="AM131" s="49">
        <f t="shared" ref="AM131:AM133" si="324">AK131+AL131</f>
        <v>0</v>
      </c>
      <c r="AN131" s="50"/>
      <c r="AO131" s="49">
        <f t="shared" ref="AO131:AO133" si="325">AM131+AN131</f>
        <v>0</v>
      </c>
      <c r="AP131" s="51">
        <v>32132.900000000023</v>
      </c>
      <c r="AQ131" s="49"/>
      <c r="AR131" s="51">
        <f t="shared" si="232"/>
        <v>32132.900000000023</v>
      </c>
      <c r="AS131" s="49"/>
      <c r="AT131" s="51">
        <f>AR131+AS131</f>
        <v>32132.900000000023</v>
      </c>
      <c r="AU131" s="49"/>
      <c r="AV131" s="51">
        <f t="shared" ref="AV131:AV133" si="326">AT131+AU131</f>
        <v>32132.900000000023</v>
      </c>
      <c r="AW131" s="49"/>
      <c r="AX131" s="51">
        <f t="shared" ref="AX131:AX133" si="327">AV131+AW131</f>
        <v>32132.900000000023</v>
      </c>
      <c r="AY131" s="49"/>
      <c r="AZ131" s="51">
        <f t="shared" ref="AZ131:AZ133" si="328">AX131+AY131</f>
        <v>32132.900000000023</v>
      </c>
      <c r="BA131" s="49">
        <v>-32132.9</v>
      </c>
      <c r="BB131" s="51">
        <f t="shared" ref="BB131:BB133" si="329">AZ131+BA131</f>
        <v>0</v>
      </c>
      <c r="BC131" s="49"/>
      <c r="BD131" s="51">
        <f t="shared" ref="BD131:BD133" si="330">BB131+BC131</f>
        <v>0</v>
      </c>
      <c r="BE131" s="50"/>
      <c r="BF131" s="51">
        <f t="shared" ref="BF131:BF133" si="331">BD131+BE131</f>
        <v>0</v>
      </c>
      <c r="BG131" s="24" t="s">
        <v>80</v>
      </c>
      <c r="BH131" s="18" t="s">
        <v>28</v>
      </c>
      <c r="BI131" s="5"/>
    </row>
    <row r="132" spans="1:62" hidden="1" x14ac:dyDescent="0.3">
      <c r="A132" s="1"/>
      <c r="B132" s="58" t="s">
        <v>16</v>
      </c>
      <c r="C132" s="59"/>
      <c r="D132" s="49">
        <v>44898.900000000016</v>
      </c>
      <c r="E132" s="49"/>
      <c r="F132" s="49">
        <f t="shared" si="223"/>
        <v>44898.900000000016</v>
      </c>
      <c r="G132" s="49"/>
      <c r="H132" s="52">
        <f t="shared" si="319"/>
        <v>44898.900000000016</v>
      </c>
      <c r="I132" s="49"/>
      <c r="J132" s="52">
        <f>H132+I132</f>
        <v>44898.900000000016</v>
      </c>
      <c r="K132" s="49"/>
      <c r="L132" s="49">
        <f>J132+K132</f>
        <v>44898.900000000016</v>
      </c>
      <c r="M132" s="49"/>
      <c r="N132" s="49">
        <f>L132+M132</f>
        <v>44898.900000000016</v>
      </c>
      <c r="O132" s="49">
        <v>-44898.9</v>
      </c>
      <c r="P132" s="49">
        <f>N132+O132</f>
        <v>0</v>
      </c>
      <c r="Q132" s="49"/>
      <c r="R132" s="49">
        <f>P132+Q132</f>
        <v>0</v>
      </c>
      <c r="S132" s="49"/>
      <c r="T132" s="49">
        <f>R132+S132</f>
        <v>0</v>
      </c>
      <c r="U132" s="49"/>
      <c r="V132" s="49">
        <f>T132+U132</f>
        <v>0</v>
      </c>
      <c r="W132" s="50"/>
      <c r="X132" s="49">
        <f>V132+W132</f>
        <v>0</v>
      </c>
      <c r="Y132" s="49">
        <v>51915.1</v>
      </c>
      <c r="Z132" s="49"/>
      <c r="AA132" s="49">
        <f t="shared" si="225"/>
        <v>51915.1</v>
      </c>
      <c r="AB132" s="49"/>
      <c r="AC132" s="52">
        <f>AA132+AB132</f>
        <v>51915.1</v>
      </c>
      <c r="AD132" s="49"/>
      <c r="AE132" s="52">
        <f t="shared" si="320"/>
        <v>51915.1</v>
      </c>
      <c r="AF132" s="49"/>
      <c r="AG132" s="49">
        <f t="shared" si="321"/>
        <v>51915.1</v>
      </c>
      <c r="AH132" s="49"/>
      <c r="AI132" s="49">
        <f t="shared" si="322"/>
        <v>51915.1</v>
      </c>
      <c r="AJ132" s="49">
        <v>-51915.1</v>
      </c>
      <c r="AK132" s="49">
        <f t="shared" si="323"/>
        <v>0</v>
      </c>
      <c r="AL132" s="49"/>
      <c r="AM132" s="49">
        <f t="shared" si="324"/>
        <v>0</v>
      </c>
      <c r="AN132" s="50"/>
      <c r="AO132" s="49">
        <f t="shared" si="325"/>
        <v>0</v>
      </c>
      <c r="AP132" s="49">
        <v>1079896.9000000001</v>
      </c>
      <c r="AQ132" s="49"/>
      <c r="AR132" s="51">
        <f t="shared" si="232"/>
        <v>1079896.9000000001</v>
      </c>
      <c r="AS132" s="49"/>
      <c r="AT132" s="53">
        <f>AR132+AS132</f>
        <v>1079896.9000000001</v>
      </c>
      <c r="AU132" s="49"/>
      <c r="AV132" s="53">
        <f t="shared" si="326"/>
        <v>1079896.9000000001</v>
      </c>
      <c r="AW132" s="49"/>
      <c r="AX132" s="51">
        <f t="shared" si="327"/>
        <v>1079896.9000000001</v>
      </c>
      <c r="AY132" s="49"/>
      <c r="AZ132" s="51">
        <f t="shared" si="328"/>
        <v>1079896.9000000001</v>
      </c>
      <c r="BA132" s="49">
        <v>-1079896.8999999999</v>
      </c>
      <c r="BB132" s="51">
        <f t="shared" si="329"/>
        <v>0</v>
      </c>
      <c r="BC132" s="49"/>
      <c r="BD132" s="51">
        <f t="shared" si="330"/>
        <v>0</v>
      </c>
      <c r="BE132" s="50"/>
      <c r="BF132" s="51">
        <f t="shared" si="331"/>
        <v>0</v>
      </c>
      <c r="BG132" s="24" t="s">
        <v>178</v>
      </c>
      <c r="BH132" s="18" t="s">
        <v>28</v>
      </c>
      <c r="BI132" s="5"/>
      <c r="BJ132" s="32"/>
    </row>
    <row r="133" spans="1:62" ht="56.25" hidden="1" x14ac:dyDescent="0.3">
      <c r="A133" s="1" t="s">
        <v>190</v>
      </c>
      <c r="B133" s="58" t="s">
        <v>65</v>
      </c>
      <c r="C133" s="59" t="s">
        <v>58</v>
      </c>
      <c r="D133" s="49">
        <f>D135+D136</f>
        <v>0</v>
      </c>
      <c r="E133" s="49">
        <f>E135+E136</f>
        <v>0</v>
      </c>
      <c r="F133" s="49">
        <f t="shared" si="223"/>
        <v>0</v>
      </c>
      <c r="G133" s="49">
        <f>G135+G136</f>
        <v>0</v>
      </c>
      <c r="H133" s="52">
        <f t="shared" si="319"/>
        <v>0</v>
      </c>
      <c r="I133" s="49">
        <f>I135+I136</f>
        <v>0</v>
      </c>
      <c r="J133" s="52">
        <f>H133+I133</f>
        <v>0</v>
      </c>
      <c r="K133" s="49">
        <f>K135+K136</f>
        <v>0</v>
      </c>
      <c r="L133" s="49">
        <f>J133+K133</f>
        <v>0</v>
      </c>
      <c r="M133" s="49">
        <f>M135+M136</f>
        <v>0</v>
      </c>
      <c r="N133" s="49">
        <f>L133+M133</f>
        <v>0</v>
      </c>
      <c r="O133" s="49">
        <f>O135+O136</f>
        <v>0</v>
      </c>
      <c r="P133" s="49">
        <f>N133+O133</f>
        <v>0</v>
      </c>
      <c r="Q133" s="49">
        <f>Q135+Q136</f>
        <v>0</v>
      </c>
      <c r="R133" s="49">
        <f>P133+Q133</f>
        <v>0</v>
      </c>
      <c r="S133" s="49">
        <f>S135+S136</f>
        <v>0</v>
      </c>
      <c r="T133" s="49">
        <f>R133+S133</f>
        <v>0</v>
      </c>
      <c r="U133" s="49">
        <f>U135+U136</f>
        <v>0</v>
      </c>
      <c r="V133" s="49">
        <f>T133+U133</f>
        <v>0</v>
      </c>
      <c r="W133" s="50">
        <f>W135+W136</f>
        <v>0</v>
      </c>
      <c r="X133" s="49">
        <f>V133+W133</f>
        <v>0</v>
      </c>
      <c r="Y133" s="49">
        <f t="shared" ref="Y133:AP133" si="332">Y135+Y136</f>
        <v>34904.300000000003</v>
      </c>
      <c r="Z133" s="49">
        <f>Z135+Z136</f>
        <v>0</v>
      </c>
      <c r="AA133" s="49">
        <f t="shared" si="225"/>
        <v>34904.300000000003</v>
      </c>
      <c r="AB133" s="49">
        <f>AB135+AB136</f>
        <v>0</v>
      </c>
      <c r="AC133" s="52">
        <f>AA133+AB133</f>
        <v>34904.300000000003</v>
      </c>
      <c r="AD133" s="49">
        <f>AD135+AD136</f>
        <v>0</v>
      </c>
      <c r="AE133" s="52">
        <f t="shared" si="320"/>
        <v>34904.300000000003</v>
      </c>
      <c r="AF133" s="49">
        <f>AF135+AF136</f>
        <v>0</v>
      </c>
      <c r="AG133" s="49">
        <f t="shared" si="321"/>
        <v>34904.300000000003</v>
      </c>
      <c r="AH133" s="49">
        <f>AH135+AH136</f>
        <v>0</v>
      </c>
      <c r="AI133" s="49">
        <f t="shared" si="322"/>
        <v>34904.300000000003</v>
      </c>
      <c r="AJ133" s="49">
        <f>AJ135+AJ136</f>
        <v>-34904.300000000003</v>
      </c>
      <c r="AK133" s="49">
        <f t="shared" si="323"/>
        <v>0</v>
      </c>
      <c r="AL133" s="49">
        <f>AL135+AL136</f>
        <v>0</v>
      </c>
      <c r="AM133" s="49">
        <f t="shared" si="324"/>
        <v>0</v>
      </c>
      <c r="AN133" s="50">
        <f>AN135+AN136</f>
        <v>0</v>
      </c>
      <c r="AO133" s="49">
        <f t="shared" si="325"/>
        <v>0</v>
      </c>
      <c r="AP133" s="49">
        <f t="shared" si="332"/>
        <v>0</v>
      </c>
      <c r="AQ133" s="49">
        <f>AQ135+AQ136</f>
        <v>0</v>
      </c>
      <c r="AR133" s="51">
        <f t="shared" si="232"/>
        <v>0</v>
      </c>
      <c r="AS133" s="49">
        <f>AS135+AS136</f>
        <v>0</v>
      </c>
      <c r="AT133" s="53">
        <f>AR133+AS133</f>
        <v>0</v>
      </c>
      <c r="AU133" s="49">
        <f>AU135+AU136</f>
        <v>0</v>
      </c>
      <c r="AV133" s="53">
        <f t="shared" si="326"/>
        <v>0</v>
      </c>
      <c r="AW133" s="49">
        <f>AW135+AW136</f>
        <v>0</v>
      </c>
      <c r="AX133" s="51">
        <f t="shared" si="327"/>
        <v>0</v>
      </c>
      <c r="AY133" s="49">
        <f>AY135+AY136</f>
        <v>0</v>
      </c>
      <c r="AZ133" s="51">
        <f t="shared" si="328"/>
        <v>0</v>
      </c>
      <c r="BA133" s="49">
        <f>BA135+BA136</f>
        <v>0</v>
      </c>
      <c r="BB133" s="51">
        <f t="shared" si="329"/>
        <v>0</v>
      </c>
      <c r="BC133" s="49">
        <f>BC135+BC136</f>
        <v>0</v>
      </c>
      <c r="BD133" s="51">
        <f t="shared" si="330"/>
        <v>0</v>
      </c>
      <c r="BE133" s="50">
        <f>BE135+BE136</f>
        <v>0</v>
      </c>
      <c r="BF133" s="51">
        <f t="shared" si="331"/>
        <v>0</v>
      </c>
      <c r="BG133" s="24"/>
      <c r="BH133" s="18" t="s">
        <v>28</v>
      </c>
      <c r="BI133" s="5"/>
      <c r="BJ133" s="32"/>
    </row>
    <row r="134" spans="1:62" hidden="1" x14ac:dyDescent="0.3">
      <c r="A134" s="1"/>
      <c r="B134" s="68" t="s">
        <v>5</v>
      </c>
      <c r="C134" s="59"/>
      <c r="D134" s="49"/>
      <c r="E134" s="49"/>
      <c r="F134" s="49"/>
      <c r="G134" s="49"/>
      <c r="H134" s="52"/>
      <c r="I134" s="49"/>
      <c r="J134" s="52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50"/>
      <c r="X134" s="49"/>
      <c r="Y134" s="49"/>
      <c r="Z134" s="49"/>
      <c r="AA134" s="49"/>
      <c r="AB134" s="49"/>
      <c r="AC134" s="52"/>
      <c r="AD134" s="49"/>
      <c r="AE134" s="52"/>
      <c r="AF134" s="49"/>
      <c r="AG134" s="49"/>
      <c r="AH134" s="49"/>
      <c r="AI134" s="49"/>
      <c r="AJ134" s="49"/>
      <c r="AK134" s="49"/>
      <c r="AL134" s="49"/>
      <c r="AM134" s="49"/>
      <c r="AN134" s="50"/>
      <c r="AO134" s="49"/>
      <c r="AP134" s="51"/>
      <c r="AQ134" s="49"/>
      <c r="AR134" s="51"/>
      <c r="AS134" s="49"/>
      <c r="AT134" s="53"/>
      <c r="AU134" s="49"/>
      <c r="AV134" s="53"/>
      <c r="AW134" s="49"/>
      <c r="AX134" s="51"/>
      <c r="AY134" s="49"/>
      <c r="AZ134" s="51"/>
      <c r="BA134" s="49"/>
      <c r="BB134" s="51"/>
      <c r="BC134" s="49"/>
      <c r="BD134" s="51"/>
      <c r="BE134" s="50"/>
      <c r="BF134" s="51"/>
      <c r="BG134" s="24"/>
      <c r="BH134" s="18" t="s">
        <v>28</v>
      </c>
      <c r="BI134" s="5"/>
      <c r="BJ134" s="32"/>
    </row>
    <row r="135" spans="1:62" hidden="1" x14ac:dyDescent="0.3">
      <c r="A135" s="1"/>
      <c r="B135" s="30" t="s">
        <v>6</v>
      </c>
      <c r="C135" s="8"/>
      <c r="D135" s="49">
        <v>0</v>
      </c>
      <c r="E135" s="49"/>
      <c r="F135" s="49">
        <f t="shared" si="223"/>
        <v>0</v>
      </c>
      <c r="G135" s="49"/>
      <c r="H135" s="49">
        <f t="shared" ref="H135:H137" si="333">F135+G135</f>
        <v>0</v>
      </c>
      <c r="I135" s="49"/>
      <c r="J135" s="49">
        <f>H135+I135</f>
        <v>0</v>
      </c>
      <c r="K135" s="49"/>
      <c r="L135" s="49">
        <f>J135+K135</f>
        <v>0</v>
      </c>
      <c r="M135" s="49"/>
      <c r="N135" s="49">
        <f>L135+M135</f>
        <v>0</v>
      </c>
      <c r="O135" s="49"/>
      <c r="P135" s="49">
        <f>N135+O135</f>
        <v>0</v>
      </c>
      <c r="Q135" s="49"/>
      <c r="R135" s="49">
        <f>P135+Q135</f>
        <v>0</v>
      </c>
      <c r="S135" s="49"/>
      <c r="T135" s="49">
        <f>R135+S135</f>
        <v>0</v>
      </c>
      <c r="U135" s="49"/>
      <c r="V135" s="49">
        <f>T135+U135</f>
        <v>0</v>
      </c>
      <c r="W135" s="50"/>
      <c r="X135" s="49">
        <f>V135+W135</f>
        <v>0</v>
      </c>
      <c r="Y135" s="49">
        <v>8726.1</v>
      </c>
      <c r="Z135" s="49"/>
      <c r="AA135" s="49">
        <f t="shared" si="225"/>
        <v>8726.1</v>
      </c>
      <c r="AB135" s="49"/>
      <c r="AC135" s="49">
        <f>AA135+AB135</f>
        <v>8726.1</v>
      </c>
      <c r="AD135" s="49"/>
      <c r="AE135" s="49">
        <f t="shared" ref="AE135:AE137" si="334">AC135+AD135</f>
        <v>8726.1</v>
      </c>
      <c r="AF135" s="49"/>
      <c r="AG135" s="49">
        <f t="shared" ref="AG135:AG137" si="335">AE135+AF135</f>
        <v>8726.1</v>
      </c>
      <c r="AH135" s="49"/>
      <c r="AI135" s="49">
        <f t="shared" ref="AI135:AI137" si="336">AG135+AH135</f>
        <v>8726.1</v>
      </c>
      <c r="AJ135" s="49">
        <v>-8726.1</v>
      </c>
      <c r="AK135" s="49">
        <f t="shared" ref="AK135:AK137" si="337">AI135+AJ135</f>
        <v>0</v>
      </c>
      <c r="AL135" s="49"/>
      <c r="AM135" s="49">
        <f t="shared" ref="AM135:AM137" si="338">AK135+AL135</f>
        <v>0</v>
      </c>
      <c r="AN135" s="50"/>
      <c r="AO135" s="49">
        <f t="shared" ref="AO135:AO137" si="339">AM135+AN135</f>
        <v>0</v>
      </c>
      <c r="AP135" s="51">
        <v>0</v>
      </c>
      <c r="AQ135" s="49"/>
      <c r="AR135" s="51">
        <f t="shared" si="232"/>
        <v>0</v>
      </c>
      <c r="AS135" s="49"/>
      <c r="AT135" s="51">
        <f>AR135+AS135</f>
        <v>0</v>
      </c>
      <c r="AU135" s="49"/>
      <c r="AV135" s="51">
        <f t="shared" ref="AV135:AV137" si="340">AT135+AU135</f>
        <v>0</v>
      </c>
      <c r="AW135" s="49"/>
      <c r="AX135" s="51">
        <f t="shared" ref="AX135:AX137" si="341">AV135+AW135</f>
        <v>0</v>
      </c>
      <c r="AY135" s="49"/>
      <c r="AZ135" s="51">
        <f t="shared" ref="AZ135:AZ137" si="342">AX135+AY135</f>
        <v>0</v>
      </c>
      <c r="BA135" s="49"/>
      <c r="BB135" s="51">
        <f t="shared" ref="BB135:BB137" si="343">AZ135+BA135</f>
        <v>0</v>
      </c>
      <c r="BC135" s="49"/>
      <c r="BD135" s="51">
        <f t="shared" ref="BD135:BD137" si="344">BB135+BC135</f>
        <v>0</v>
      </c>
      <c r="BE135" s="50"/>
      <c r="BF135" s="51">
        <f t="shared" ref="BF135:BF137" si="345">BD135+BE135</f>
        <v>0</v>
      </c>
      <c r="BG135" s="24" t="s">
        <v>81</v>
      </c>
      <c r="BH135" s="18" t="s">
        <v>28</v>
      </c>
      <c r="BI135" s="5"/>
    </row>
    <row r="136" spans="1:62" hidden="1" x14ac:dyDescent="0.3">
      <c r="A136" s="1"/>
      <c r="B136" s="58" t="s">
        <v>16</v>
      </c>
      <c r="C136" s="59"/>
      <c r="D136" s="49">
        <v>0</v>
      </c>
      <c r="E136" s="49"/>
      <c r="F136" s="49">
        <f t="shared" si="223"/>
        <v>0</v>
      </c>
      <c r="G136" s="49"/>
      <c r="H136" s="52">
        <f t="shared" si="333"/>
        <v>0</v>
      </c>
      <c r="I136" s="49"/>
      <c r="J136" s="52">
        <f>H136+I136</f>
        <v>0</v>
      </c>
      <c r="K136" s="49"/>
      <c r="L136" s="49">
        <f>J136+K136</f>
        <v>0</v>
      </c>
      <c r="M136" s="49"/>
      <c r="N136" s="49">
        <f>L136+M136</f>
        <v>0</v>
      </c>
      <c r="O136" s="49"/>
      <c r="P136" s="49">
        <f>N136+O136</f>
        <v>0</v>
      </c>
      <c r="Q136" s="49"/>
      <c r="R136" s="49">
        <f>P136+Q136</f>
        <v>0</v>
      </c>
      <c r="S136" s="49"/>
      <c r="T136" s="49">
        <f>R136+S136</f>
        <v>0</v>
      </c>
      <c r="U136" s="49"/>
      <c r="V136" s="49">
        <f>T136+U136</f>
        <v>0</v>
      </c>
      <c r="W136" s="50"/>
      <c r="X136" s="49">
        <f>V136+W136</f>
        <v>0</v>
      </c>
      <c r="Y136" s="49">
        <v>26178.2</v>
      </c>
      <c r="Z136" s="49"/>
      <c r="AA136" s="49">
        <f t="shared" si="225"/>
        <v>26178.2</v>
      </c>
      <c r="AB136" s="49"/>
      <c r="AC136" s="52">
        <f>AA136+AB136</f>
        <v>26178.2</v>
      </c>
      <c r="AD136" s="49"/>
      <c r="AE136" s="52">
        <f t="shared" si="334"/>
        <v>26178.2</v>
      </c>
      <c r="AF136" s="49"/>
      <c r="AG136" s="49">
        <f t="shared" si="335"/>
        <v>26178.2</v>
      </c>
      <c r="AH136" s="49"/>
      <c r="AI136" s="49">
        <f t="shared" si="336"/>
        <v>26178.2</v>
      </c>
      <c r="AJ136" s="49">
        <v>-26178.2</v>
      </c>
      <c r="AK136" s="49">
        <f t="shared" si="337"/>
        <v>0</v>
      </c>
      <c r="AL136" s="49"/>
      <c r="AM136" s="49">
        <f t="shared" si="338"/>
        <v>0</v>
      </c>
      <c r="AN136" s="50"/>
      <c r="AO136" s="49">
        <f t="shared" si="339"/>
        <v>0</v>
      </c>
      <c r="AP136" s="49">
        <v>0</v>
      </c>
      <c r="AQ136" s="49"/>
      <c r="AR136" s="51">
        <f t="shared" si="232"/>
        <v>0</v>
      </c>
      <c r="AS136" s="49"/>
      <c r="AT136" s="53">
        <f>AR136+AS136</f>
        <v>0</v>
      </c>
      <c r="AU136" s="49"/>
      <c r="AV136" s="53">
        <f t="shared" si="340"/>
        <v>0</v>
      </c>
      <c r="AW136" s="49"/>
      <c r="AX136" s="51">
        <f t="shared" si="341"/>
        <v>0</v>
      </c>
      <c r="AY136" s="49"/>
      <c r="AZ136" s="51">
        <f t="shared" si="342"/>
        <v>0</v>
      </c>
      <c r="BA136" s="49"/>
      <c r="BB136" s="51">
        <f t="shared" si="343"/>
        <v>0</v>
      </c>
      <c r="BC136" s="49"/>
      <c r="BD136" s="51">
        <f t="shared" si="344"/>
        <v>0</v>
      </c>
      <c r="BE136" s="50"/>
      <c r="BF136" s="51">
        <f t="shared" si="345"/>
        <v>0</v>
      </c>
      <c r="BG136" s="24" t="s">
        <v>178</v>
      </c>
      <c r="BH136" s="18" t="s">
        <v>28</v>
      </c>
      <c r="BI136" s="5"/>
      <c r="BJ136" s="32"/>
    </row>
    <row r="137" spans="1:62" ht="56.25" x14ac:dyDescent="0.3">
      <c r="A137" s="1" t="s">
        <v>190</v>
      </c>
      <c r="B137" s="87" t="s">
        <v>66</v>
      </c>
      <c r="C137" s="89" t="s">
        <v>58</v>
      </c>
      <c r="D137" s="49">
        <f>D139+D140</f>
        <v>8664.7000000000007</v>
      </c>
      <c r="E137" s="49">
        <f>E139+E140</f>
        <v>0</v>
      </c>
      <c r="F137" s="49">
        <f t="shared" si="223"/>
        <v>8664.7000000000007</v>
      </c>
      <c r="G137" s="49">
        <f>G139+G140</f>
        <v>0</v>
      </c>
      <c r="H137" s="52">
        <f t="shared" si="333"/>
        <v>8664.7000000000007</v>
      </c>
      <c r="I137" s="49">
        <f>I139+I140</f>
        <v>0</v>
      </c>
      <c r="J137" s="52">
        <f>H137+I137</f>
        <v>8664.7000000000007</v>
      </c>
      <c r="K137" s="49">
        <f>K139+K140</f>
        <v>0</v>
      </c>
      <c r="L137" s="49">
        <f>J137+K137</f>
        <v>8664.7000000000007</v>
      </c>
      <c r="M137" s="49">
        <f>M139+M140</f>
        <v>0</v>
      </c>
      <c r="N137" s="49">
        <f>L137+M137</f>
        <v>8664.7000000000007</v>
      </c>
      <c r="O137" s="49">
        <f>O139+O140</f>
        <v>0</v>
      </c>
      <c r="P137" s="49">
        <f>N137+O137</f>
        <v>8664.7000000000007</v>
      </c>
      <c r="Q137" s="49">
        <f>Q139+Q140</f>
        <v>0</v>
      </c>
      <c r="R137" s="49">
        <f>P137+Q137</f>
        <v>8664.7000000000007</v>
      </c>
      <c r="S137" s="49">
        <f>S139+S140</f>
        <v>0</v>
      </c>
      <c r="T137" s="49">
        <f>R137+S137</f>
        <v>8664.7000000000007</v>
      </c>
      <c r="U137" s="49">
        <f>U139+U140</f>
        <v>0</v>
      </c>
      <c r="V137" s="49">
        <f>T137+U137</f>
        <v>8664.7000000000007</v>
      </c>
      <c r="W137" s="50">
        <f>W139+W140</f>
        <v>-2466.4</v>
      </c>
      <c r="X137" s="49">
        <f>V137+W137</f>
        <v>6198.3000000000011</v>
      </c>
      <c r="Y137" s="49">
        <f t="shared" ref="Y137:AP137" si="346">Y139+Y140</f>
        <v>68386.8</v>
      </c>
      <c r="Z137" s="49">
        <f>Z139+Z140</f>
        <v>0</v>
      </c>
      <c r="AA137" s="49">
        <f t="shared" si="225"/>
        <v>68386.8</v>
      </c>
      <c r="AB137" s="49">
        <f>AB139+AB140</f>
        <v>0</v>
      </c>
      <c r="AC137" s="52">
        <f>AA137+AB137</f>
        <v>68386.8</v>
      </c>
      <c r="AD137" s="49">
        <f>AD139+AD140</f>
        <v>0</v>
      </c>
      <c r="AE137" s="52">
        <f t="shared" si="334"/>
        <v>68386.8</v>
      </c>
      <c r="AF137" s="49">
        <f>AF139+AF140</f>
        <v>0</v>
      </c>
      <c r="AG137" s="49">
        <f t="shared" si="335"/>
        <v>68386.8</v>
      </c>
      <c r="AH137" s="49">
        <f>AH139+AH140</f>
        <v>0</v>
      </c>
      <c r="AI137" s="49">
        <f t="shared" si="336"/>
        <v>68386.8</v>
      </c>
      <c r="AJ137" s="49">
        <f>AJ139+AJ140</f>
        <v>0</v>
      </c>
      <c r="AK137" s="49">
        <f t="shared" si="337"/>
        <v>68386.8</v>
      </c>
      <c r="AL137" s="49">
        <f>AL139+AL140</f>
        <v>0</v>
      </c>
      <c r="AM137" s="49">
        <f t="shared" si="338"/>
        <v>68386.8</v>
      </c>
      <c r="AN137" s="50">
        <f>AN139+AN140</f>
        <v>0</v>
      </c>
      <c r="AO137" s="49">
        <f t="shared" si="339"/>
        <v>68386.8</v>
      </c>
      <c r="AP137" s="49">
        <f t="shared" si="346"/>
        <v>45103.100000000006</v>
      </c>
      <c r="AQ137" s="49">
        <f>AQ139+AQ140</f>
        <v>0</v>
      </c>
      <c r="AR137" s="51">
        <f t="shared" si="232"/>
        <v>45103.100000000006</v>
      </c>
      <c r="AS137" s="49">
        <f>AS139+AS140</f>
        <v>0</v>
      </c>
      <c r="AT137" s="53">
        <f>AR137+AS137</f>
        <v>45103.100000000006</v>
      </c>
      <c r="AU137" s="49">
        <f>AU139+AU140</f>
        <v>0</v>
      </c>
      <c r="AV137" s="53">
        <f t="shared" si="340"/>
        <v>45103.100000000006</v>
      </c>
      <c r="AW137" s="49">
        <f>AW139+AW140</f>
        <v>0</v>
      </c>
      <c r="AX137" s="51">
        <f t="shared" si="341"/>
        <v>45103.100000000006</v>
      </c>
      <c r="AY137" s="49">
        <f>AY139+AY140</f>
        <v>0</v>
      </c>
      <c r="AZ137" s="51">
        <f t="shared" si="342"/>
        <v>45103.100000000006</v>
      </c>
      <c r="BA137" s="49">
        <f>BA139+BA140</f>
        <v>0</v>
      </c>
      <c r="BB137" s="51">
        <f t="shared" si="343"/>
        <v>45103.100000000006</v>
      </c>
      <c r="BC137" s="49">
        <f>BC139+BC140</f>
        <v>0</v>
      </c>
      <c r="BD137" s="51">
        <f t="shared" si="344"/>
        <v>45103.100000000006</v>
      </c>
      <c r="BE137" s="50">
        <f>BE139+BE140</f>
        <v>0</v>
      </c>
      <c r="BF137" s="51">
        <f t="shared" si="345"/>
        <v>45103.100000000006</v>
      </c>
      <c r="BG137" s="24"/>
      <c r="BI137" s="5"/>
    </row>
    <row r="138" spans="1:62" x14ac:dyDescent="0.3">
      <c r="A138" s="1"/>
      <c r="B138" s="68" t="s">
        <v>5</v>
      </c>
      <c r="C138" s="89"/>
      <c r="D138" s="49"/>
      <c r="E138" s="49"/>
      <c r="F138" s="49"/>
      <c r="G138" s="49"/>
      <c r="H138" s="52"/>
      <c r="I138" s="49"/>
      <c r="J138" s="52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50"/>
      <c r="X138" s="49"/>
      <c r="Y138" s="49"/>
      <c r="Z138" s="49"/>
      <c r="AA138" s="49"/>
      <c r="AB138" s="49"/>
      <c r="AC138" s="52"/>
      <c r="AD138" s="49"/>
      <c r="AE138" s="52"/>
      <c r="AF138" s="49"/>
      <c r="AG138" s="49"/>
      <c r="AH138" s="49"/>
      <c r="AI138" s="49"/>
      <c r="AJ138" s="49"/>
      <c r="AK138" s="49"/>
      <c r="AL138" s="49"/>
      <c r="AM138" s="49"/>
      <c r="AN138" s="50"/>
      <c r="AO138" s="49"/>
      <c r="AP138" s="51"/>
      <c r="AQ138" s="49"/>
      <c r="AR138" s="51"/>
      <c r="AS138" s="49"/>
      <c r="AT138" s="53"/>
      <c r="AU138" s="49"/>
      <c r="AV138" s="53"/>
      <c r="AW138" s="49"/>
      <c r="AX138" s="51"/>
      <c r="AY138" s="49"/>
      <c r="AZ138" s="51"/>
      <c r="BA138" s="49"/>
      <c r="BB138" s="51"/>
      <c r="BC138" s="49"/>
      <c r="BD138" s="51"/>
      <c r="BE138" s="50"/>
      <c r="BF138" s="51"/>
      <c r="BG138" s="24"/>
      <c r="BI138" s="5"/>
    </row>
    <row r="139" spans="1:62" hidden="1" x14ac:dyDescent="0.3">
      <c r="A139" s="1"/>
      <c r="B139" s="30" t="s">
        <v>6</v>
      </c>
      <c r="C139" s="8"/>
      <c r="D139" s="49">
        <v>2166.1999999999998</v>
      </c>
      <c r="E139" s="49"/>
      <c r="F139" s="49">
        <f t="shared" si="223"/>
        <v>2166.1999999999998</v>
      </c>
      <c r="G139" s="49"/>
      <c r="H139" s="49">
        <f t="shared" ref="H139:H141" si="347">F139+G139</f>
        <v>2166.1999999999998</v>
      </c>
      <c r="I139" s="49"/>
      <c r="J139" s="49">
        <f>H139+I139</f>
        <v>2166.1999999999998</v>
      </c>
      <c r="K139" s="49"/>
      <c r="L139" s="49">
        <f>J139+K139</f>
        <v>2166.1999999999998</v>
      </c>
      <c r="M139" s="49"/>
      <c r="N139" s="49">
        <f>L139+M139</f>
        <v>2166.1999999999998</v>
      </c>
      <c r="O139" s="49"/>
      <c r="P139" s="49">
        <f>N139+O139</f>
        <v>2166.1999999999998</v>
      </c>
      <c r="Q139" s="49"/>
      <c r="R139" s="49">
        <f>P139+Q139</f>
        <v>2166.1999999999998</v>
      </c>
      <c r="S139" s="49"/>
      <c r="T139" s="49">
        <f>R139+S139</f>
        <v>2166.1999999999998</v>
      </c>
      <c r="U139" s="49"/>
      <c r="V139" s="49">
        <f>T139+U139</f>
        <v>2166.1999999999998</v>
      </c>
      <c r="W139" s="50"/>
      <c r="X139" s="49">
        <f>V139+W139</f>
        <v>2166.1999999999998</v>
      </c>
      <c r="Y139" s="49">
        <v>68386.8</v>
      </c>
      <c r="Z139" s="49"/>
      <c r="AA139" s="49">
        <f t="shared" si="225"/>
        <v>68386.8</v>
      </c>
      <c r="AB139" s="49"/>
      <c r="AC139" s="49">
        <f>AA139+AB139</f>
        <v>68386.8</v>
      </c>
      <c r="AD139" s="49"/>
      <c r="AE139" s="49">
        <f t="shared" ref="AE139:AE141" si="348">AC139+AD139</f>
        <v>68386.8</v>
      </c>
      <c r="AF139" s="49"/>
      <c r="AG139" s="49">
        <f t="shared" ref="AG139:AG141" si="349">AE139+AF139</f>
        <v>68386.8</v>
      </c>
      <c r="AH139" s="49"/>
      <c r="AI139" s="49">
        <f t="shared" ref="AI139:AI141" si="350">AG139+AH139</f>
        <v>68386.8</v>
      </c>
      <c r="AJ139" s="49"/>
      <c r="AK139" s="49">
        <f t="shared" ref="AK139:AK141" si="351">AI139+AJ139</f>
        <v>68386.8</v>
      </c>
      <c r="AL139" s="49"/>
      <c r="AM139" s="49">
        <f t="shared" ref="AM139:AM141" si="352">AK139+AL139</f>
        <v>68386.8</v>
      </c>
      <c r="AN139" s="50"/>
      <c r="AO139" s="49">
        <f t="shared" ref="AO139:AO141" si="353">AM139+AN139</f>
        <v>68386.8</v>
      </c>
      <c r="AP139" s="51">
        <v>0</v>
      </c>
      <c r="AQ139" s="49"/>
      <c r="AR139" s="51">
        <f t="shared" si="232"/>
        <v>0</v>
      </c>
      <c r="AS139" s="49"/>
      <c r="AT139" s="51">
        <f>AR139+AS139</f>
        <v>0</v>
      </c>
      <c r="AU139" s="49"/>
      <c r="AV139" s="51">
        <f t="shared" ref="AV139:AV141" si="354">AT139+AU139</f>
        <v>0</v>
      </c>
      <c r="AW139" s="49"/>
      <c r="AX139" s="51">
        <f t="shared" ref="AX139:AX141" si="355">AV139+AW139</f>
        <v>0</v>
      </c>
      <c r="AY139" s="49"/>
      <c r="AZ139" s="51">
        <f t="shared" ref="AZ139:AZ141" si="356">AX139+AY139</f>
        <v>0</v>
      </c>
      <c r="BA139" s="49"/>
      <c r="BB139" s="51">
        <f t="shared" ref="BB139:BB141" si="357">AZ139+BA139</f>
        <v>0</v>
      </c>
      <c r="BC139" s="49"/>
      <c r="BD139" s="51">
        <f t="shared" ref="BD139:BD141" si="358">BB139+BC139</f>
        <v>0</v>
      </c>
      <c r="BE139" s="50"/>
      <c r="BF139" s="51">
        <f t="shared" ref="BF139:BF141" si="359">BD139+BE139</f>
        <v>0</v>
      </c>
      <c r="BG139" s="24" t="s">
        <v>177</v>
      </c>
      <c r="BH139" s="18" t="s">
        <v>28</v>
      </c>
      <c r="BI139" s="5"/>
    </row>
    <row r="140" spans="1:62" x14ac:dyDescent="0.3">
      <c r="A140" s="1"/>
      <c r="B140" s="87" t="s">
        <v>16</v>
      </c>
      <c r="C140" s="89"/>
      <c r="D140" s="49">
        <v>6498.5</v>
      </c>
      <c r="E140" s="49"/>
      <c r="F140" s="49">
        <f t="shared" si="223"/>
        <v>6498.5</v>
      </c>
      <c r="G140" s="49"/>
      <c r="H140" s="52">
        <f t="shared" si="347"/>
        <v>6498.5</v>
      </c>
      <c r="I140" s="49"/>
      <c r="J140" s="52">
        <f>H140+I140</f>
        <v>6498.5</v>
      </c>
      <c r="K140" s="49"/>
      <c r="L140" s="49">
        <f>J140+K140</f>
        <v>6498.5</v>
      </c>
      <c r="M140" s="49"/>
      <c r="N140" s="49">
        <f>L140+M140</f>
        <v>6498.5</v>
      </c>
      <c r="O140" s="49"/>
      <c r="P140" s="49">
        <f>N140+O140</f>
        <v>6498.5</v>
      </c>
      <c r="Q140" s="49"/>
      <c r="R140" s="49">
        <f>P140+Q140</f>
        <v>6498.5</v>
      </c>
      <c r="S140" s="49"/>
      <c r="T140" s="49">
        <f>R140+S140</f>
        <v>6498.5</v>
      </c>
      <c r="U140" s="49"/>
      <c r="V140" s="49">
        <f>T140+U140</f>
        <v>6498.5</v>
      </c>
      <c r="W140" s="50">
        <v>-2466.4</v>
      </c>
      <c r="X140" s="49">
        <f>V140+W140</f>
        <v>4032.1</v>
      </c>
      <c r="Y140" s="49">
        <v>0</v>
      </c>
      <c r="Z140" s="49"/>
      <c r="AA140" s="49">
        <f t="shared" si="225"/>
        <v>0</v>
      </c>
      <c r="AB140" s="49"/>
      <c r="AC140" s="52">
        <f>AA140+AB140</f>
        <v>0</v>
      </c>
      <c r="AD140" s="49"/>
      <c r="AE140" s="52">
        <f t="shared" si="348"/>
        <v>0</v>
      </c>
      <c r="AF140" s="49"/>
      <c r="AG140" s="49">
        <f t="shared" si="349"/>
        <v>0</v>
      </c>
      <c r="AH140" s="49"/>
      <c r="AI140" s="49">
        <f t="shared" si="350"/>
        <v>0</v>
      </c>
      <c r="AJ140" s="49"/>
      <c r="AK140" s="49">
        <f t="shared" si="351"/>
        <v>0</v>
      </c>
      <c r="AL140" s="49"/>
      <c r="AM140" s="49">
        <f t="shared" si="352"/>
        <v>0</v>
      </c>
      <c r="AN140" s="50"/>
      <c r="AO140" s="49">
        <f t="shared" si="353"/>
        <v>0</v>
      </c>
      <c r="AP140" s="49">
        <v>45103.100000000006</v>
      </c>
      <c r="AQ140" s="49"/>
      <c r="AR140" s="51">
        <f t="shared" si="232"/>
        <v>45103.100000000006</v>
      </c>
      <c r="AS140" s="49"/>
      <c r="AT140" s="53">
        <f>AR140+AS140</f>
        <v>45103.100000000006</v>
      </c>
      <c r="AU140" s="49"/>
      <c r="AV140" s="53">
        <f t="shared" si="354"/>
        <v>45103.100000000006</v>
      </c>
      <c r="AW140" s="49"/>
      <c r="AX140" s="51">
        <f t="shared" si="355"/>
        <v>45103.100000000006</v>
      </c>
      <c r="AY140" s="49"/>
      <c r="AZ140" s="51">
        <f t="shared" si="356"/>
        <v>45103.100000000006</v>
      </c>
      <c r="BA140" s="49"/>
      <c r="BB140" s="51">
        <f t="shared" si="357"/>
        <v>45103.100000000006</v>
      </c>
      <c r="BC140" s="49"/>
      <c r="BD140" s="51">
        <f t="shared" si="358"/>
        <v>45103.100000000006</v>
      </c>
      <c r="BE140" s="50"/>
      <c r="BF140" s="51">
        <f t="shared" si="359"/>
        <v>45103.100000000006</v>
      </c>
      <c r="BG140" s="24" t="s">
        <v>178</v>
      </c>
      <c r="BI140" s="5"/>
    </row>
    <row r="141" spans="1:62" ht="56.25" x14ac:dyDescent="0.3">
      <c r="A141" s="1" t="s">
        <v>191</v>
      </c>
      <c r="B141" s="87" t="s">
        <v>67</v>
      </c>
      <c r="C141" s="89" t="s">
        <v>58</v>
      </c>
      <c r="D141" s="49">
        <f>D143+D144</f>
        <v>8208.7000000000007</v>
      </c>
      <c r="E141" s="49">
        <f>E143+E144</f>
        <v>0</v>
      </c>
      <c r="F141" s="49">
        <f t="shared" si="223"/>
        <v>8208.7000000000007</v>
      </c>
      <c r="G141" s="49">
        <f>G143+G144</f>
        <v>0</v>
      </c>
      <c r="H141" s="52">
        <f t="shared" si="347"/>
        <v>8208.7000000000007</v>
      </c>
      <c r="I141" s="49">
        <f>I143+I144</f>
        <v>0</v>
      </c>
      <c r="J141" s="52">
        <f>H141+I141</f>
        <v>8208.7000000000007</v>
      </c>
      <c r="K141" s="49">
        <f>K143+K144</f>
        <v>0</v>
      </c>
      <c r="L141" s="49">
        <f>J141+K141</f>
        <v>8208.7000000000007</v>
      </c>
      <c r="M141" s="49">
        <f>M143+M144</f>
        <v>0</v>
      </c>
      <c r="N141" s="49">
        <f>L141+M141</f>
        <v>8208.7000000000007</v>
      </c>
      <c r="O141" s="49">
        <f>O143+O144</f>
        <v>0</v>
      </c>
      <c r="P141" s="49">
        <f>N141+O141</f>
        <v>8208.7000000000007</v>
      </c>
      <c r="Q141" s="49">
        <f>Q143+Q144</f>
        <v>0</v>
      </c>
      <c r="R141" s="49">
        <f>P141+Q141</f>
        <v>8208.7000000000007</v>
      </c>
      <c r="S141" s="49">
        <f>S143+S144</f>
        <v>0</v>
      </c>
      <c r="T141" s="49">
        <f>R141+S141</f>
        <v>8208.7000000000007</v>
      </c>
      <c r="U141" s="49">
        <f>U143+U144</f>
        <v>0</v>
      </c>
      <c r="V141" s="49">
        <f>T141+U141</f>
        <v>8208.7000000000007</v>
      </c>
      <c r="W141" s="50">
        <f>W143+W144</f>
        <v>-2133.1999999999998</v>
      </c>
      <c r="X141" s="49">
        <f>V141+W141</f>
        <v>6075.5000000000009</v>
      </c>
      <c r="Y141" s="49">
        <f t="shared" ref="Y141:AP141" si="360">Y143+Y144</f>
        <v>102144.4</v>
      </c>
      <c r="Z141" s="49">
        <f>Z143+Z144</f>
        <v>0</v>
      </c>
      <c r="AA141" s="49">
        <f t="shared" si="225"/>
        <v>102144.4</v>
      </c>
      <c r="AB141" s="49">
        <f>AB143+AB144</f>
        <v>0</v>
      </c>
      <c r="AC141" s="52">
        <f>AA141+AB141</f>
        <v>102144.4</v>
      </c>
      <c r="AD141" s="49">
        <f>AD143+AD144</f>
        <v>0</v>
      </c>
      <c r="AE141" s="52">
        <f t="shared" si="348"/>
        <v>102144.4</v>
      </c>
      <c r="AF141" s="49">
        <f>AF143+AF144</f>
        <v>0</v>
      </c>
      <c r="AG141" s="49">
        <f t="shared" si="349"/>
        <v>102144.4</v>
      </c>
      <c r="AH141" s="49">
        <f>AH143+AH144</f>
        <v>0</v>
      </c>
      <c r="AI141" s="49">
        <f t="shared" si="350"/>
        <v>102144.4</v>
      </c>
      <c r="AJ141" s="49">
        <f>AJ143+AJ144</f>
        <v>0</v>
      </c>
      <c r="AK141" s="49">
        <f t="shared" si="351"/>
        <v>102144.4</v>
      </c>
      <c r="AL141" s="49">
        <f>AL143+AL144</f>
        <v>0</v>
      </c>
      <c r="AM141" s="49">
        <f t="shared" si="352"/>
        <v>102144.4</v>
      </c>
      <c r="AN141" s="50">
        <f>AN143+AN144</f>
        <v>0</v>
      </c>
      <c r="AO141" s="49">
        <f t="shared" si="353"/>
        <v>102144.4</v>
      </c>
      <c r="AP141" s="49">
        <f t="shared" si="360"/>
        <v>0</v>
      </c>
      <c r="AQ141" s="49">
        <f>AQ143+AQ144</f>
        <v>0</v>
      </c>
      <c r="AR141" s="51">
        <f t="shared" si="232"/>
        <v>0</v>
      </c>
      <c r="AS141" s="49">
        <f>AS143+AS144</f>
        <v>0</v>
      </c>
      <c r="AT141" s="53">
        <f>AR141+AS141</f>
        <v>0</v>
      </c>
      <c r="AU141" s="49">
        <f>AU143+AU144</f>
        <v>0</v>
      </c>
      <c r="AV141" s="53">
        <f t="shared" si="354"/>
        <v>0</v>
      </c>
      <c r="AW141" s="49">
        <f>AW143+AW144</f>
        <v>0</v>
      </c>
      <c r="AX141" s="51">
        <f t="shared" si="355"/>
        <v>0</v>
      </c>
      <c r="AY141" s="49">
        <f>AY143+AY144</f>
        <v>0</v>
      </c>
      <c r="AZ141" s="51">
        <f t="shared" si="356"/>
        <v>0</v>
      </c>
      <c r="BA141" s="49">
        <f>BA143+BA144</f>
        <v>0</v>
      </c>
      <c r="BB141" s="51">
        <f t="shared" si="357"/>
        <v>0</v>
      </c>
      <c r="BC141" s="49">
        <f>BC143+BC144</f>
        <v>0</v>
      </c>
      <c r="BD141" s="51">
        <f t="shared" si="358"/>
        <v>0</v>
      </c>
      <c r="BE141" s="50">
        <f>BE143+BE144</f>
        <v>0</v>
      </c>
      <c r="BF141" s="51">
        <f t="shared" si="359"/>
        <v>0</v>
      </c>
      <c r="BG141" s="24"/>
      <c r="BI141" s="5"/>
    </row>
    <row r="142" spans="1:62" x14ac:dyDescent="0.3">
      <c r="A142" s="1"/>
      <c r="B142" s="68" t="s">
        <v>5</v>
      </c>
      <c r="C142" s="87"/>
      <c r="D142" s="49"/>
      <c r="E142" s="49"/>
      <c r="F142" s="49"/>
      <c r="G142" s="49"/>
      <c r="H142" s="52"/>
      <c r="I142" s="49"/>
      <c r="J142" s="52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50"/>
      <c r="X142" s="49"/>
      <c r="Y142" s="49"/>
      <c r="Z142" s="49"/>
      <c r="AA142" s="49"/>
      <c r="AB142" s="49"/>
      <c r="AC142" s="52"/>
      <c r="AD142" s="49"/>
      <c r="AE142" s="52"/>
      <c r="AF142" s="49"/>
      <c r="AG142" s="49"/>
      <c r="AH142" s="49"/>
      <c r="AI142" s="49"/>
      <c r="AJ142" s="49"/>
      <c r="AK142" s="49"/>
      <c r="AL142" s="49"/>
      <c r="AM142" s="49"/>
      <c r="AN142" s="50"/>
      <c r="AO142" s="49"/>
      <c r="AP142" s="51"/>
      <c r="AQ142" s="49"/>
      <c r="AR142" s="51"/>
      <c r="AS142" s="49"/>
      <c r="AT142" s="53"/>
      <c r="AU142" s="49"/>
      <c r="AV142" s="53"/>
      <c r="AW142" s="49"/>
      <c r="AX142" s="51"/>
      <c r="AY142" s="49"/>
      <c r="AZ142" s="51"/>
      <c r="BA142" s="49"/>
      <c r="BB142" s="51"/>
      <c r="BC142" s="49"/>
      <c r="BD142" s="51"/>
      <c r="BE142" s="50"/>
      <c r="BF142" s="51"/>
      <c r="BG142" s="24"/>
      <c r="BI142" s="5"/>
    </row>
    <row r="143" spans="1:62" hidden="1" x14ac:dyDescent="0.3">
      <c r="A143" s="1"/>
      <c r="B143" s="30" t="s">
        <v>6</v>
      </c>
      <c r="C143" s="2"/>
      <c r="D143" s="55">
        <v>2052.1999999999998</v>
      </c>
      <c r="E143" s="55"/>
      <c r="F143" s="55">
        <f t="shared" si="223"/>
        <v>2052.1999999999998</v>
      </c>
      <c r="G143" s="55"/>
      <c r="H143" s="55">
        <f t="shared" ref="H143:H145" si="361">F143+G143</f>
        <v>2052.1999999999998</v>
      </c>
      <c r="I143" s="55"/>
      <c r="J143" s="55">
        <f>H143+I143</f>
        <v>2052.1999999999998</v>
      </c>
      <c r="K143" s="55"/>
      <c r="L143" s="55">
        <f>J143+K143</f>
        <v>2052.1999999999998</v>
      </c>
      <c r="M143" s="55"/>
      <c r="N143" s="55">
        <f>L143+M143</f>
        <v>2052.1999999999998</v>
      </c>
      <c r="O143" s="55"/>
      <c r="P143" s="55">
        <f>N143+O143</f>
        <v>2052.1999999999998</v>
      </c>
      <c r="Q143" s="55"/>
      <c r="R143" s="55">
        <f>P143+Q143</f>
        <v>2052.1999999999998</v>
      </c>
      <c r="S143" s="55"/>
      <c r="T143" s="55">
        <f>R143+S143</f>
        <v>2052.1999999999998</v>
      </c>
      <c r="U143" s="55"/>
      <c r="V143" s="55">
        <f>T143+U143</f>
        <v>2052.1999999999998</v>
      </c>
      <c r="W143" s="56"/>
      <c r="X143" s="55">
        <f>V143+W143</f>
        <v>2052.1999999999998</v>
      </c>
      <c r="Y143" s="55">
        <v>102144.4</v>
      </c>
      <c r="Z143" s="55"/>
      <c r="AA143" s="55">
        <f t="shared" si="225"/>
        <v>102144.4</v>
      </c>
      <c r="AB143" s="55"/>
      <c r="AC143" s="55">
        <f>AA143+AB143</f>
        <v>102144.4</v>
      </c>
      <c r="AD143" s="55"/>
      <c r="AE143" s="55">
        <f t="shared" ref="AE143:AE145" si="362">AC143+AD143</f>
        <v>102144.4</v>
      </c>
      <c r="AF143" s="55"/>
      <c r="AG143" s="55">
        <f t="shared" ref="AG143:AG145" si="363">AE143+AF143</f>
        <v>102144.4</v>
      </c>
      <c r="AH143" s="55"/>
      <c r="AI143" s="55">
        <f t="shared" ref="AI143:AI145" si="364">AG143+AH143</f>
        <v>102144.4</v>
      </c>
      <c r="AJ143" s="55"/>
      <c r="AK143" s="55">
        <f t="shared" ref="AK143:AK145" si="365">AI143+AJ143</f>
        <v>102144.4</v>
      </c>
      <c r="AL143" s="55"/>
      <c r="AM143" s="55">
        <f t="shared" ref="AM143:AM145" si="366">AK143+AL143</f>
        <v>102144.4</v>
      </c>
      <c r="AN143" s="56"/>
      <c r="AO143" s="55">
        <f t="shared" ref="AO143:AO145" si="367">AM143+AN143</f>
        <v>102144.4</v>
      </c>
      <c r="AP143" s="57">
        <v>0</v>
      </c>
      <c r="AQ143" s="55"/>
      <c r="AR143" s="57">
        <f t="shared" si="232"/>
        <v>0</v>
      </c>
      <c r="AS143" s="55"/>
      <c r="AT143" s="57">
        <f>AR143+AS143</f>
        <v>0</v>
      </c>
      <c r="AU143" s="55"/>
      <c r="AV143" s="57">
        <f t="shared" ref="AV143:AV145" si="368">AT143+AU143</f>
        <v>0</v>
      </c>
      <c r="AW143" s="55"/>
      <c r="AX143" s="57">
        <f t="shared" ref="AX143:AX145" si="369">AV143+AW143</f>
        <v>0</v>
      </c>
      <c r="AY143" s="55"/>
      <c r="AZ143" s="57">
        <f t="shared" ref="AZ143:AZ145" si="370">AX143+AY143</f>
        <v>0</v>
      </c>
      <c r="BA143" s="55"/>
      <c r="BB143" s="57">
        <f t="shared" ref="BB143:BB145" si="371">AZ143+BA143</f>
        <v>0</v>
      </c>
      <c r="BC143" s="55"/>
      <c r="BD143" s="57">
        <f t="shared" ref="BD143:BD145" si="372">BB143+BC143</f>
        <v>0</v>
      </c>
      <c r="BE143" s="56"/>
      <c r="BF143" s="57">
        <f t="shared" ref="BF143:BF145" si="373">BD143+BE143</f>
        <v>0</v>
      </c>
      <c r="BG143" s="24" t="s">
        <v>176</v>
      </c>
      <c r="BH143" s="18" t="s">
        <v>28</v>
      </c>
      <c r="BI143" s="5"/>
    </row>
    <row r="144" spans="1:62" x14ac:dyDescent="0.3">
      <c r="A144" s="1"/>
      <c r="B144" s="87" t="s">
        <v>16</v>
      </c>
      <c r="C144" s="87"/>
      <c r="D144" s="49">
        <v>6156.5</v>
      </c>
      <c r="E144" s="49"/>
      <c r="F144" s="49">
        <f t="shared" si="223"/>
        <v>6156.5</v>
      </c>
      <c r="G144" s="49"/>
      <c r="H144" s="52">
        <f t="shared" si="361"/>
        <v>6156.5</v>
      </c>
      <c r="I144" s="49"/>
      <c r="J144" s="52">
        <f>H144+I144</f>
        <v>6156.5</v>
      </c>
      <c r="K144" s="49"/>
      <c r="L144" s="49">
        <f>J144+K144</f>
        <v>6156.5</v>
      </c>
      <c r="M144" s="49"/>
      <c r="N144" s="49">
        <f>L144+M144</f>
        <v>6156.5</v>
      </c>
      <c r="O144" s="49"/>
      <c r="P144" s="49">
        <f>N144+O144</f>
        <v>6156.5</v>
      </c>
      <c r="Q144" s="49"/>
      <c r="R144" s="49">
        <f>P144+Q144</f>
        <v>6156.5</v>
      </c>
      <c r="S144" s="49"/>
      <c r="T144" s="49">
        <f>R144+S144</f>
        <v>6156.5</v>
      </c>
      <c r="U144" s="49"/>
      <c r="V144" s="49">
        <f>T144+U144</f>
        <v>6156.5</v>
      </c>
      <c r="W144" s="50">
        <v>-2133.1999999999998</v>
      </c>
      <c r="X144" s="49">
        <f>V144+W144</f>
        <v>4023.3</v>
      </c>
      <c r="Y144" s="49">
        <v>0</v>
      </c>
      <c r="Z144" s="49"/>
      <c r="AA144" s="49">
        <f t="shared" si="225"/>
        <v>0</v>
      </c>
      <c r="AB144" s="49"/>
      <c r="AC144" s="52">
        <f>AA144+AB144</f>
        <v>0</v>
      </c>
      <c r="AD144" s="49"/>
      <c r="AE144" s="52">
        <f t="shared" si="362"/>
        <v>0</v>
      </c>
      <c r="AF144" s="49"/>
      <c r="AG144" s="49">
        <f t="shared" si="363"/>
        <v>0</v>
      </c>
      <c r="AH144" s="49"/>
      <c r="AI144" s="49">
        <f t="shared" si="364"/>
        <v>0</v>
      </c>
      <c r="AJ144" s="49"/>
      <c r="AK144" s="49">
        <f t="shared" si="365"/>
        <v>0</v>
      </c>
      <c r="AL144" s="49"/>
      <c r="AM144" s="49">
        <f t="shared" si="366"/>
        <v>0</v>
      </c>
      <c r="AN144" s="50"/>
      <c r="AO144" s="49">
        <f t="shared" si="367"/>
        <v>0</v>
      </c>
      <c r="AP144" s="51">
        <v>0</v>
      </c>
      <c r="AQ144" s="49"/>
      <c r="AR144" s="51">
        <f t="shared" si="232"/>
        <v>0</v>
      </c>
      <c r="AS144" s="49"/>
      <c r="AT144" s="53">
        <f>AR144+AS144</f>
        <v>0</v>
      </c>
      <c r="AU144" s="49"/>
      <c r="AV144" s="53">
        <f t="shared" si="368"/>
        <v>0</v>
      </c>
      <c r="AW144" s="49"/>
      <c r="AX144" s="51">
        <f t="shared" si="369"/>
        <v>0</v>
      </c>
      <c r="AY144" s="49"/>
      <c r="AZ144" s="51">
        <f t="shared" si="370"/>
        <v>0</v>
      </c>
      <c r="BA144" s="49"/>
      <c r="BB144" s="51">
        <f t="shared" si="371"/>
        <v>0</v>
      </c>
      <c r="BC144" s="49"/>
      <c r="BD144" s="51">
        <f t="shared" si="372"/>
        <v>0</v>
      </c>
      <c r="BE144" s="50"/>
      <c r="BF144" s="51">
        <f t="shared" si="373"/>
        <v>0</v>
      </c>
      <c r="BG144" s="24" t="s">
        <v>178</v>
      </c>
      <c r="BI144" s="5"/>
    </row>
    <row r="145" spans="1:62" ht="56.25" x14ac:dyDescent="0.3">
      <c r="A145" s="1" t="s">
        <v>192</v>
      </c>
      <c r="B145" s="87" t="s">
        <v>68</v>
      </c>
      <c r="C145" s="89" t="s">
        <v>58</v>
      </c>
      <c r="D145" s="49">
        <f>D147+D148</f>
        <v>52324.600000000006</v>
      </c>
      <c r="E145" s="49">
        <f>E147+E148</f>
        <v>0</v>
      </c>
      <c r="F145" s="49">
        <f t="shared" si="223"/>
        <v>52324.600000000006</v>
      </c>
      <c r="G145" s="49">
        <f>G147+G148</f>
        <v>0</v>
      </c>
      <c r="H145" s="52">
        <f t="shared" si="361"/>
        <v>52324.600000000006</v>
      </c>
      <c r="I145" s="49">
        <f>I147+I148</f>
        <v>0</v>
      </c>
      <c r="J145" s="52">
        <f>H145+I145</f>
        <v>52324.600000000006</v>
      </c>
      <c r="K145" s="49">
        <f>K147+K148</f>
        <v>0</v>
      </c>
      <c r="L145" s="49">
        <f>J145+K145</f>
        <v>52324.600000000006</v>
      </c>
      <c r="M145" s="49">
        <f>M147+M148</f>
        <v>0</v>
      </c>
      <c r="N145" s="49">
        <f>L145+M145</f>
        <v>52324.600000000006</v>
      </c>
      <c r="O145" s="49">
        <f>O147+O148</f>
        <v>0</v>
      </c>
      <c r="P145" s="49">
        <f>N145+O145</f>
        <v>52324.600000000006</v>
      </c>
      <c r="Q145" s="49">
        <f>Q147+Q148</f>
        <v>0</v>
      </c>
      <c r="R145" s="49">
        <f>P145+Q145</f>
        <v>52324.600000000006</v>
      </c>
      <c r="S145" s="49">
        <f>S147+S148</f>
        <v>0</v>
      </c>
      <c r="T145" s="49">
        <f>R145+S145</f>
        <v>52324.600000000006</v>
      </c>
      <c r="U145" s="49">
        <f>U147+U148</f>
        <v>0</v>
      </c>
      <c r="V145" s="49">
        <f>T145+U145</f>
        <v>52324.600000000006</v>
      </c>
      <c r="W145" s="50">
        <f>W147+W148</f>
        <v>-272.7</v>
      </c>
      <c r="X145" s="49">
        <f>V145+W145</f>
        <v>52051.900000000009</v>
      </c>
      <c r="Y145" s="49">
        <f t="shared" ref="Y145:AP145" si="374">Y147+Y148</f>
        <v>0</v>
      </c>
      <c r="Z145" s="49">
        <f>Z147+Z148</f>
        <v>0</v>
      </c>
      <c r="AA145" s="49">
        <f t="shared" si="225"/>
        <v>0</v>
      </c>
      <c r="AB145" s="49">
        <f>AB147+AB148</f>
        <v>0</v>
      </c>
      <c r="AC145" s="52">
        <f>AA145+AB145</f>
        <v>0</v>
      </c>
      <c r="AD145" s="49">
        <f>AD147+AD148</f>
        <v>0</v>
      </c>
      <c r="AE145" s="52">
        <f t="shared" si="362"/>
        <v>0</v>
      </c>
      <c r="AF145" s="49">
        <f>AF147+AF148</f>
        <v>0</v>
      </c>
      <c r="AG145" s="49">
        <f t="shared" si="363"/>
        <v>0</v>
      </c>
      <c r="AH145" s="49">
        <f>AH147+AH148</f>
        <v>0</v>
      </c>
      <c r="AI145" s="49">
        <f t="shared" si="364"/>
        <v>0</v>
      </c>
      <c r="AJ145" s="49">
        <f>AJ147+AJ148</f>
        <v>0</v>
      </c>
      <c r="AK145" s="49">
        <f t="shared" si="365"/>
        <v>0</v>
      </c>
      <c r="AL145" s="49">
        <f>AL147+AL148</f>
        <v>0</v>
      </c>
      <c r="AM145" s="49">
        <f t="shared" si="366"/>
        <v>0</v>
      </c>
      <c r="AN145" s="50">
        <f>AN147+AN148</f>
        <v>0</v>
      </c>
      <c r="AO145" s="49">
        <f t="shared" si="367"/>
        <v>0</v>
      </c>
      <c r="AP145" s="49">
        <f t="shared" si="374"/>
        <v>0</v>
      </c>
      <c r="AQ145" s="49">
        <f>AQ147+AQ148</f>
        <v>0</v>
      </c>
      <c r="AR145" s="51">
        <f t="shared" si="232"/>
        <v>0</v>
      </c>
      <c r="AS145" s="49">
        <f>AS147+AS148</f>
        <v>0</v>
      </c>
      <c r="AT145" s="53">
        <f>AR145+AS145</f>
        <v>0</v>
      </c>
      <c r="AU145" s="49">
        <f>AU147+AU148</f>
        <v>0</v>
      </c>
      <c r="AV145" s="53">
        <f t="shared" si="368"/>
        <v>0</v>
      </c>
      <c r="AW145" s="49">
        <f>AW147+AW148</f>
        <v>0</v>
      </c>
      <c r="AX145" s="51">
        <f t="shared" si="369"/>
        <v>0</v>
      </c>
      <c r="AY145" s="49">
        <f>AY147+AY148</f>
        <v>0</v>
      </c>
      <c r="AZ145" s="51">
        <f t="shared" si="370"/>
        <v>0</v>
      </c>
      <c r="BA145" s="49">
        <f>BA147+BA148</f>
        <v>0</v>
      </c>
      <c r="BB145" s="51">
        <f t="shared" si="371"/>
        <v>0</v>
      </c>
      <c r="BC145" s="49">
        <f>BC147+BC148</f>
        <v>0</v>
      </c>
      <c r="BD145" s="51">
        <f t="shared" si="372"/>
        <v>0</v>
      </c>
      <c r="BE145" s="50">
        <f>BE147+BE148</f>
        <v>0</v>
      </c>
      <c r="BF145" s="51">
        <f t="shared" si="373"/>
        <v>0</v>
      </c>
      <c r="BG145" s="24"/>
      <c r="BI145" s="5"/>
    </row>
    <row r="146" spans="1:62" x14ac:dyDescent="0.3">
      <c r="A146" s="1"/>
      <c r="B146" s="87" t="s">
        <v>5</v>
      </c>
      <c r="C146" s="87"/>
      <c r="D146" s="49"/>
      <c r="E146" s="49"/>
      <c r="F146" s="49"/>
      <c r="G146" s="49"/>
      <c r="H146" s="52"/>
      <c r="I146" s="49"/>
      <c r="J146" s="52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50"/>
      <c r="X146" s="49"/>
      <c r="Y146" s="49"/>
      <c r="Z146" s="49"/>
      <c r="AA146" s="49"/>
      <c r="AB146" s="49"/>
      <c r="AC146" s="52"/>
      <c r="AD146" s="49"/>
      <c r="AE146" s="52"/>
      <c r="AF146" s="49"/>
      <c r="AG146" s="49"/>
      <c r="AH146" s="49"/>
      <c r="AI146" s="49"/>
      <c r="AJ146" s="49"/>
      <c r="AK146" s="49"/>
      <c r="AL146" s="49"/>
      <c r="AM146" s="49"/>
      <c r="AN146" s="50"/>
      <c r="AO146" s="49"/>
      <c r="AP146" s="51"/>
      <c r="AQ146" s="49"/>
      <c r="AR146" s="51"/>
      <c r="AS146" s="49"/>
      <c r="AT146" s="53"/>
      <c r="AU146" s="49"/>
      <c r="AV146" s="53"/>
      <c r="AW146" s="49"/>
      <c r="AX146" s="51"/>
      <c r="AY146" s="49"/>
      <c r="AZ146" s="51"/>
      <c r="BA146" s="49"/>
      <c r="BB146" s="51"/>
      <c r="BC146" s="49"/>
      <c r="BD146" s="51"/>
      <c r="BE146" s="50"/>
      <c r="BF146" s="51"/>
      <c r="BG146" s="24"/>
      <c r="BI146" s="5"/>
    </row>
    <row r="147" spans="1:62" hidden="1" x14ac:dyDescent="0.3">
      <c r="A147" s="1"/>
      <c r="B147" s="30" t="s">
        <v>6</v>
      </c>
      <c r="C147" s="2"/>
      <c r="D147" s="55">
        <v>22023.600000000002</v>
      </c>
      <c r="E147" s="55"/>
      <c r="F147" s="55">
        <f t="shared" si="223"/>
        <v>22023.600000000002</v>
      </c>
      <c r="G147" s="55"/>
      <c r="H147" s="55">
        <f t="shared" ref="H147:H149" si="375">F147+G147</f>
        <v>22023.600000000002</v>
      </c>
      <c r="I147" s="55"/>
      <c r="J147" s="55">
        <f>H147+I147</f>
        <v>22023.600000000002</v>
      </c>
      <c r="K147" s="55"/>
      <c r="L147" s="55">
        <f>J147+K147</f>
        <v>22023.600000000002</v>
      </c>
      <c r="M147" s="55"/>
      <c r="N147" s="55">
        <f>L147+M147</f>
        <v>22023.600000000002</v>
      </c>
      <c r="O147" s="55"/>
      <c r="P147" s="55">
        <f>N147+O147</f>
        <v>22023.600000000002</v>
      </c>
      <c r="Q147" s="55"/>
      <c r="R147" s="55">
        <f>P147+Q147</f>
        <v>22023.600000000002</v>
      </c>
      <c r="S147" s="55"/>
      <c r="T147" s="55">
        <f>R147+S147</f>
        <v>22023.600000000002</v>
      </c>
      <c r="U147" s="55"/>
      <c r="V147" s="55">
        <f>T147+U147</f>
        <v>22023.600000000002</v>
      </c>
      <c r="W147" s="56"/>
      <c r="X147" s="55">
        <f>V147+W147</f>
        <v>22023.600000000002</v>
      </c>
      <c r="Y147" s="55">
        <v>0</v>
      </c>
      <c r="Z147" s="55"/>
      <c r="AA147" s="55">
        <f t="shared" si="225"/>
        <v>0</v>
      </c>
      <c r="AB147" s="55"/>
      <c r="AC147" s="55">
        <f>AA147+AB147</f>
        <v>0</v>
      </c>
      <c r="AD147" s="55"/>
      <c r="AE147" s="55">
        <f t="shared" ref="AE147:AE149" si="376">AC147+AD147</f>
        <v>0</v>
      </c>
      <c r="AF147" s="55"/>
      <c r="AG147" s="55">
        <f t="shared" ref="AG147:AG149" si="377">AE147+AF147</f>
        <v>0</v>
      </c>
      <c r="AH147" s="55"/>
      <c r="AI147" s="55">
        <f t="shared" ref="AI147:AI149" si="378">AG147+AH147</f>
        <v>0</v>
      </c>
      <c r="AJ147" s="55"/>
      <c r="AK147" s="55">
        <f t="shared" ref="AK147:AK149" si="379">AI147+AJ147</f>
        <v>0</v>
      </c>
      <c r="AL147" s="55"/>
      <c r="AM147" s="55">
        <f t="shared" ref="AM147:AM149" si="380">AK147+AL147</f>
        <v>0</v>
      </c>
      <c r="AN147" s="56"/>
      <c r="AO147" s="55">
        <f t="shared" ref="AO147:AO149" si="381">AM147+AN147</f>
        <v>0</v>
      </c>
      <c r="AP147" s="57">
        <v>0</v>
      </c>
      <c r="AQ147" s="55"/>
      <c r="AR147" s="57">
        <f t="shared" si="232"/>
        <v>0</v>
      </c>
      <c r="AS147" s="55"/>
      <c r="AT147" s="57">
        <f>AR147+AS147</f>
        <v>0</v>
      </c>
      <c r="AU147" s="55"/>
      <c r="AV147" s="57">
        <f t="shared" ref="AV147:AV149" si="382">AT147+AU147</f>
        <v>0</v>
      </c>
      <c r="AW147" s="55"/>
      <c r="AX147" s="57">
        <f t="shared" ref="AX147:AX149" si="383">AV147+AW147</f>
        <v>0</v>
      </c>
      <c r="AY147" s="55"/>
      <c r="AZ147" s="57">
        <f t="shared" ref="AZ147:AZ149" si="384">AX147+AY147</f>
        <v>0</v>
      </c>
      <c r="BA147" s="55"/>
      <c r="BB147" s="57">
        <f t="shared" ref="BB147:BB149" si="385">AZ147+BA147</f>
        <v>0</v>
      </c>
      <c r="BC147" s="55"/>
      <c r="BD147" s="57">
        <f t="shared" ref="BD147:BD149" si="386">BB147+BC147</f>
        <v>0</v>
      </c>
      <c r="BE147" s="56"/>
      <c r="BF147" s="57">
        <f t="shared" ref="BF147:BF149" si="387">BD147+BE147</f>
        <v>0</v>
      </c>
      <c r="BG147" s="25" t="s">
        <v>82</v>
      </c>
      <c r="BH147" s="18" t="s">
        <v>28</v>
      </c>
      <c r="BI147" s="5"/>
    </row>
    <row r="148" spans="1:62" x14ac:dyDescent="0.3">
      <c r="A148" s="1"/>
      <c r="B148" s="87" t="s">
        <v>16</v>
      </c>
      <c r="C148" s="87"/>
      <c r="D148" s="49">
        <v>30301</v>
      </c>
      <c r="E148" s="49"/>
      <c r="F148" s="49">
        <f t="shared" si="223"/>
        <v>30301</v>
      </c>
      <c r="G148" s="49"/>
      <c r="H148" s="52">
        <f t="shared" si="375"/>
        <v>30301</v>
      </c>
      <c r="I148" s="49"/>
      <c r="J148" s="52">
        <f>H148+I148</f>
        <v>30301</v>
      </c>
      <c r="K148" s="49"/>
      <c r="L148" s="49">
        <f>J148+K148</f>
        <v>30301</v>
      </c>
      <c r="M148" s="49"/>
      <c r="N148" s="49">
        <f>L148+M148</f>
        <v>30301</v>
      </c>
      <c r="O148" s="49"/>
      <c r="P148" s="49">
        <f>N148+O148</f>
        <v>30301</v>
      </c>
      <c r="Q148" s="49"/>
      <c r="R148" s="49">
        <f>P148+Q148</f>
        <v>30301</v>
      </c>
      <c r="S148" s="49"/>
      <c r="T148" s="49">
        <f>R148+S148</f>
        <v>30301</v>
      </c>
      <c r="U148" s="49"/>
      <c r="V148" s="49">
        <f>T148+U148</f>
        <v>30301</v>
      </c>
      <c r="W148" s="50">
        <v>-272.7</v>
      </c>
      <c r="X148" s="49">
        <f>V148+W148</f>
        <v>30028.3</v>
      </c>
      <c r="Y148" s="49">
        <v>0</v>
      </c>
      <c r="Z148" s="49"/>
      <c r="AA148" s="49">
        <f t="shared" si="225"/>
        <v>0</v>
      </c>
      <c r="AB148" s="49"/>
      <c r="AC148" s="52">
        <f>AA148+AB148</f>
        <v>0</v>
      </c>
      <c r="AD148" s="49"/>
      <c r="AE148" s="52">
        <f t="shared" si="376"/>
        <v>0</v>
      </c>
      <c r="AF148" s="49"/>
      <c r="AG148" s="49">
        <f t="shared" si="377"/>
        <v>0</v>
      </c>
      <c r="AH148" s="49"/>
      <c r="AI148" s="49">
        <f t="shared" si="378"/>
        <v>0</v>
      </c>
      <c r="AJ148" s="49"/>
      <c r="AK148" s="49">
        <f t="shared" si="379"/>
        <v>0</v>
      </c>
      <c r="AL148" s="49"/>
      <c r="AM148" s="49">
        <f t="shared" si="380"/>
        <v>0</v>
      </c>
      <c r="AN148" s="50"/>
      <c r="AO148" s="49">
        <f t="shared" si="381"/>
        <v>0</v>
      </c>
      <c r="AP148" s="51">
        <v>0</v>
      </c>
      <c r="AQ148" s="49"/>
      <c r="AR148" s="51">
        <f t="shared" si="232"/>
        <v>0</v>
      </c>
      <c r="AS148" s="49"/>
      <c r="AT148" s="53">
        <f>AR148+AS148</f>
        <v>0</v>
      </c>
      <c r="AU148" s="49"/>
      <c r="AV148" s="53">
        <f t="shared" si="382"/>
        <v>0</v>
      </c>
      <c r="AW148" s="49"/>
      <c r="AX148" s="51">
        <f t="shared" si="383"/>
        <v>0</v>
      </c>
      <c r="AY148" s="49"/>
      <c r="AZ148" s="51">
        <f t="shared" si="384"/>
        <v>0</v>
      </c>
      <c r="BA148" s="49"/>
      <c r="BB148" s="51">
        <f t="shared" si="385"/>
        <v>0</v>
      </c>
      <c r="BC148" s="49"/>
      <c r="BD148" s="51">
        <f t="shared" si="386"/>
        <v>0</v>
      </c>
      <c r="BE148" s="50"/>
      <c r="BF148" s="51">
        <f t="shared" si="387"/>
        <v>0</v>
      </c>
      <c r="BG148" s="24" t="s">
        <v>178</v>
      </c>
      <c r="BI148" s="5"/>
    </row>
    <row r="149" spans="1:62" ht="56.25" hidden="1" x14ac:dyDescent="0.3">
      <c r="A149" s="1" t="s">
        <v>193</v>
      </c>
      <c r="B149" s="58" t="s">
        <v>69</v>
      </c>
      <c r="C149" s="59" t="s">
        <v>58</v>
      </c>
      <c r="D149" s="49">
        <f>D151+D152</f>
        <v>0</v>
      </c>
      <c r="E149" s="49">
        <f>E151+E152</f>
        <v>0</v>
      </c>
      <c r="F149" s="49">
        <f t="shared" si="223"/>
        <v>0</v>
      </c>
      <c r="G149" s="49">
        <f>G151+G152</f>
        <v>0</v>
      </c>
      <c r="H149" s="52">
        <f t="shared" si="375"/>
        <v>0</v>
      </c>
      <c r="I149" s="49">
        <f>I151+I152</f>
        <v>0</v>
      </c>
      <c r="J149" s="52">
        <f>H149+I149</f>
        <v>0</v>
      </c>
      <c r="K149" s="49">
        <f>K151+K152</f>
        <v>0</v>
      </c>
      <c r="L149" s="49">
        <f>J149+K149</f>
        <v>0</v>
      </c>
      <c r="M149" s="49">
        <f>M151+M152</f>
        <v>0</v>
      </c>
      <c r="N149" s="49">
        <f>L149+M149</f>
        <v>0</v>
      </c>
      <c r="O149" s="49">
        <f>O151+O152</f>
        <v>0</v>
      </c>
      <c r="P149" s="49">
        <f>N149+O149</f>
        <v>0</v>
      </c>
      <c r="Q149" s="49">
        <f>Q151+Q152</f>
        <v>0</v>
      </c>
      <c r="R149" s="49">
        <f>P149+Q149</f>
        <v>0</v>
      </c>
      <c r="S149" s="49">
        <f>S151+S152</f>
        <v>0</v>
      </c>
      <c r="T149" s="49">
        <f>R149+S149</f>
        <v>0</v>
      </c>
      <c r="U149" s="49">
        <f>U151+U152</f>
        <v>0</v>
      </c>
      <c r="V149" s="49">
        <f>T149+U149</f>
        <v>0</v>
      </c>
      <c r="W149" s="50">
        <f>W151+W152</f>
        <v>0</v>
      </c>
      <c r="X149" s="49">
        <f>V149+W149</f>
        <v>0</v>
      </c>
      <c r="Y149" s="49">
        <f t="shared" ref="Y149:AP149" si="388">Y151+Y152</f>
        <v>39418.600000000006</v>
      </c>
      <c r="Z149" s="49">
        <f>Z151+Z152</f>
        <v>0</v>
      </c>
      <c r="AA149" s="49">
        <f t="shared" si="225"/>
        <v>39418.600000000006</v>
      </c>
      <c r="AB149" s="49">
        <f>AB151+AB152</f>
        <v>0</v>
      </c>
      <c r="AC149" s="52">
        <f>AA149+AB149</f>
        <v>39418.600000000006</v>
      </c>
      <c r="AD149" s="49">
        <f>AD151+AD152</f>
        <v>0</v>
      </c>
      <c r="AE149" s="52">
        <f t="shared" si="376"/>
        <v>39418.600000000006</v>
      </c>
      <c r="AF149" s="49">
        <f>AF151+AF152</f>
        <v>0</v>
      </c>
      <c r="AG149" s="49">
        <f t="shared" si="377"/>
        <v>39418.600000000006</v>
      </c>
      <c r="AH149" s="49">
        <f>AH151+AH152</f>
        <v>0</v>
      </c>
      <c r="AI149" s="49">
        <f t="shared" si="378"/>
        <v>39418.600000000006</v>
      </c>
      <c r="AJ149" s="49">
        <f>AJ151+AJ152</f>
        <v>-39418.600000000006</v>
      </c>
      <c r="AK149" s="49">
        <f t="shared" si="379"/>
        <v>0</v>
      </c>
      <c r="AL149" s="49">
        <f>AL151+AL152</f>
        <v>0</v>
      </c>
      <c r="AM149" s="49">
        <f t="shared" si="380"/>
        <v>0</v>
      </c>
      <c r="AN149" s="50">
        <f>AN151+AN152</f>
        <v>0</v>
      </c>
      <c r="AO149" s="49">
        <f t="shared" si="381"/>
        <v>0</v>
      </c>
      <c r="AP149" s="49">
        <f t="shared" si="388"/>
        <v>0</v>
      </c>
      <c r="AQ149" s="49">
        <f>AQ151+AQ152</f>
        <v>0</v>
      </c>
      <c r="AR149" s="51">
        <f t="shared" si="232"/>
        <v>0</v>
      </c>
      <c r="AS149" s="49">
        <f>AS151+AS152</f>
        <v>0</v>
      </c>
      <c r="AT149" s="53">
        <f>AR149+AS149</f>
        <v>0</v>
      </c>
      <c r="AU149" s="49">
        <f>AU151+AU152</f>
        <v>0</v>
      </c>
      <c r="AV149" s="53">
        <f t="shared" si="382"/>
        <v>0</v>
      </c>
      <c r="AW149" s="49">
        <f>AW151+AW152</f>
        <v>0</v>
      </c>
      <c r="AX149" s="51">
        <f t="shared" si="383"/>
        <v>0</v>
      </c>
      <c r="AY149" s="49">
        <f>AY151+AY152</f>
        <v>0</v>
      </c>
      <c r="AZ149" s="51">
        <f t="shared" si="384"/>
        <v>0</v>
      </c>
      <c r="BA149" s="49">
        <f>BA151+BA152</f>
        <v>0</v>
      </c>
      <c r="BB149" s="51">
        <f t="shared" si="385"/>
        <v>0</v>
      </c>
      <c r="BC149" s="49">
        <f>BC151+BC152</f>
        <v>0</v>
      </c>
      <c r="BD149" s="51">
        <f t="shared" si="386"/>
        <v>0</v>
      </c>
      <c r="BE149" s="50">
        <f>BE151+BE152</f>
        <v>0</v>
      </c>
      <c r="BF149" s="51">
        <f t="shared" si="387"/>
        <v>0</v>
      </c>
      <c r="BG149" s="24"/>
      <c r="BH149" s="18" t="s">
        <v>28</v>
      </c>
      <c r="BI149" s="5"/>
      <c r="BJ149" s="32"/>
    </row>
    <row r="150" spans="1:62" hidden="1" x14ac:dyDescent="0.3">
      <c r="A150" s="1"/>
      <c r="B150" s="58" t="s">
        <v>5</v>
      </c>
      <c r="C150" s="59"/>
      <c r="D150" s="49"/>
      <c r="E150" s="49"/>
      <c r="F150" s="49"/>
      <c r="G150" s="49"/>
      <c r="H150" s="52"/>
      <c r="I150" s="49"/>
      <c r="J150" s="52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50"/>
      <c r="X150" s="49"/>
      <c r="Y150" s="49"/>
      <c r="Z150" s="49"/>
      <c r="AA150" s="49"/>
      <c r="AB150" s="49"/>
      <c r="AC150" s="52"/>
      <c r="AD150" s="49"/>
      <c r="AE150" s="52"/>
      <c r="AF150" s="49"/>
      <c r="AG150" s="49"/>
      <c r="AH150" s="49"/>
      <c r="AI150" s="49"/>
      <c r="AJ150" s="49"/>
      <c r="AK150" s="49"/>
      <c r="AL150" s="49"/>
      <c r="AM150" s="49"/>
      <c r="AN150" s="50"/>
      <c r="AO150" s="49"/>
      <c r="AP150" s="49"/>
      <c r="AQ150" s="49"/>
      <c r="AR150" s="51"/>
      <c r="AS150" s="49"/>
      <c r="AT150" s="53"/>
      <c r="AU150" s="49"/>
      <c r="AV150" s="53"/>
      <c r="AW150" s="49"/>
      <c r="AX150" s="51"/>
      <c r="AY150" s="49"/>
      <c r="AZ150" s="51"/>
      <c r="BA150" s="49"/>
      <c r="BB150" s="51"/>
      <c r="BC150" s="49"/>
      <c r="BD150" s="51"/>
      <c r="BE150" s="50"/>
      <c r="BF150" s="51"/>
      <c r="BG150" s="24"/>
      <c r="BH150" s="18" t="s">
        <v>28</v>
      </c>
      <c r="BI150" s="5"/>
      <c r="BJ150" s="32"/>
    </row>
    <row r="151" spans="1:62" hidden="1" x14ac:dyDescent="0.3">
      <c r="A151" s="1"/>
      <c r="B151" s="30" t="s">
        <v>6</v>
      </c>
      <c r="C151" s="6"/>
      <c r="D151" s="49">
        <v>0</v>
      </c>
      <c r="E151" s="49"/>
      <c r="F151" s="49">
        <f t="shared" si="223"/>
        <v>0</v>
      </c>
      <c r="G151" s="49"/>
      <c r="H151" s="49">
        <f t="shared" ref="H151:H153" si="389">F151+G151</f>
        <v>0</v>
      </c>
      <c r="I151" s="49"/>
      <c r="J151" s="49">
        <f>H151+I151</f>
        <v>0</v>
      </c>
      <c r="K151" s="49"/>
      <c r="L151" s="49">
        <f>J151+K151</f>
        <v>0</v>
      </c>
      <c r="M151" s="49"/>
      <c r="N151" s="49">
        <f>L151+M151</f>
        <v>0</v>
      </c>
      <c r="O151" s="49"/>
      <c r="P151" s="49">
        <f>N151+O151</f>
        <v>0</v>
      </c>
      <c r="Q151" s="49"/>
      <c r="R151" s="49">
        <f>P151+Q151</f>
        <v>0</v>
      </c>
      <c r="S151" s="49"/>
      <c r="T151" s="49">
        <f>R151+S151</f>
        <v>0</v>
      </c>
      <c r="U151" s="49"/>
      <c r="V151" s="49">
        <f>T151+U151</f>
        <v>0</v>
      </c>
      <c r="W151" s="50"/>
      <c r="X151" s="49">
        <f>V151+W151</f>
        <v>0</v>
      </c>
      <c r="Y151" s="49">
        <v>9854.7000000000007</v>
      </c>
      <c r="Z151" s="49"/>
      <c r="AA151" s="49">
        <f t="shared" si="225"/>
        <v>9854.7000000000007</v>
      </c>
      <c r="AB151" s="49"/>
      <c r="AC151" s="49">
        <f>AA151+AB151</f>
        <v>9854.7000000000007</v>
      </c>
      <c r="AD151" s="49"/>
      <c r="AE151" s="49">
        <f t="shared" ref="AE151:AE153" si="390">AC151+AD151</f>
        <v>9854.7000000000007</v>
      </c>
      <c r="AF151" s="49"/>
      <c r="AG151" s="49">
        <f t="shared" ref="AG151:AG153" si="391">AE151+AF151</f>
        <v>9854.7000000000007</v>
      </c>
      <c r="AH151" s="49"/>
      <c r="AI151" s="49">
        <f t="shared" ref="AI151:AI153" si="392">AG151+AH151</f>
        <v>9854.7000000000007</v>
      </c>
      <c r="AJ151" s="49">
        <v>-9854.7000000000007</v>
      </c>
      <c r="AK151" s="49">
        <f t="shared" ref="AK151:AK153" si="393">AI151+AJ151</f>
        <v>0</v>
      </c>
      <c r="AL151" s="49"/>
      <c r="AM151" s="49">
        <f t="shared" ref="AM151:AM153" si="394">AK151+AL151</f>
        <v>0</v>
      </c>
      <c r="AN151" s="50"/>
      <c r="AO151" s="49">
        <f t="shared" ref="AO151:AO153" si="395">AM151+AN151</f>
        <v>0</v>
      </c>
      <c r="AP151" s="51">
        <v>0</v>
      </c>
      <c r="AQ151" s="49"/>
      <c r="AR151" s="51">
        <f t="shared" si="232"/>
        <v>0</v>
      </c>
      <c r="AS151" s="49"/>
      <c r="AT151" s="51">
        <f>AR151+AS151</f>
        <v>0</v>
      </c>
      <c r="AU151" s="49"/>
      <c r="AV151" s="51">
        <f t="shared" ref="AV151:AV153" si="396">AT151+AU151</f>
        <v>0</v>
      </c>
      <c r="AW151" s="49"/>
      <c r="AX151" s="51">
        <f t="shared" ref="AX151:AX153" si="397">AV151+AW151</f>
        <v>0</v>
      </c>
      <c r="AY151" s="49"/>
      <c r="AZ151" s="51">
        <f t="shared" ref="AZ151:AZ153" si="398">AX151+AY151</f>
        <v>0</v>
      </c>
      <c r="BA151" s="49"/>
      <c r="BB151" s="51">
        <f t="shared" ref="BB151:BB153" si="399">AZ151+BA151</f>
        <v>0</v>
      </c>
      <c r="BC151" s="49"/>
      <c r="BD151" s="51">
        <f t="shared" ref="BD151:BD153" si="400">BB151+BC151</f>
        <v>0</v>
      </c>
      <c r="BE151" s="50"/>
      <c r="BF151" s="51">
        <f t="shared" ref="BF151:BF153" si="401">BD151+BE151</f>
        <v>0</v>
      </c>
      <c r="BG151" s="24" t="s">
        <v>83</v>
      </c>
      <c r="BH151" s="18" t="s">
        <v>28</v>
      </c>
      <c r="BI151" s="5"/>
    </row>
    <row r="152" spans="1:62" hidden="1" x14ac:dyDescent="0.3">
      <c r="A152" s="1"/>
      <c r="B152" s="58" t="s">
        <v>16</v>
      </c>
      <c r="C152" s="58"/>
      <c r="D152" s="49">
        <v>0</v>
      </c>
      <c r="E152" s="49"/>
      <c r="F152" s="49">
        <f t="shared" si="223"/>
        <v>0</v>
      </c>
      <c r="G152" s="49"/>
      <c r="H152" s="52">
        <f t="shared" si="389"/>
        <v>0</v>
      </c>
      <c r="I152" s="49"/>
      <c r="J152" s="52">
        <f>H152+I152</f>
        <v>0</v>
      </c>
      <c r="K152" s="49"/>
      <c r="L152" s="49">
        <f>J152+K152</f>
        <v>0</v>
      </c>
      <c r="M152" s="49"/>
      <c r="N152" s="49">
        <f>L152+M152</f>
        <v>0</v>
      </c>
      <c r="O152" s="49"/>
      <c r="P152" s="49">
        <f>N152+O152</f>
        <v>0</v>
      </c>
      <c r="Q152" s="49"/>
      <c r="R152" s="49">
        <f>P152+Q152</f>
        <v>0</v>
      </c>
      <c r="S152" s="49"/>
      <c r="T152" s="49">
        <f>R152+S152</f>
        <v>0</v>
      </c>
      <c r="U152" s="49"/>
      <c r="V152" s="49">
        <f>T152+U152</f>
        <v>0</v>
      </c>
      <c r="W152" s="50"/>
      <c r="X152" s="49">
        <f>V152+W152</f>
        <v>0</v>
      </c>
      <c r="Y152" s="49">
        <v>29563.9</v>
      </c>
      <c r="Z152" s="49"/>
      <c r="AA152" s="49">
        <f t="shared" si="225"/>
        <v>29563.9</v>
      </c>
      <c r="AB152" s="49"/>
      <c r="AC152" s="52">
        <f>AA152+AB152</f>
        <v>29563.9</v>
      </c>
      <c r="AD152" s="49"/>
      <c r="AE152" s="52">
        <f t="shared" si="390"/>
        <v>29563.9</v>
      </c>
      <c r="AF152" s="49"/>
      <c r="AG152" s="49">
        <f t="shared" si="391"/>
        <v>29563.9</v>
      </c>
      <c r="AH152" s="49"/>
      <c r="AI152" s="49">
        <f t="shared" si="392"/>
        <v>29563.9</v>
      </c>
      <c r="AJ152" s="49">
        <v>-29563.9</v>
      </c>
      <c r="AK152" s="49">
        <f t="shared" si="393"/>
        <v>0</v>
      </c>
      <c r="AL152" s="49"/>
      <c r="AM152" s="49">
        <f t="shared" si="394"/>
        <v>0</v>
      </c>
      <c r="AN152" s="50"/>
      <c r="AO152" s="49">
        <f t="shared" si="395"/>
        <v>0</v>
      </c>
      <c r="AP152" s="51">
        <v>0</v>
      </c>
      <c r="AQ152" s="49"/>
      <c r="AR152" s="51">
        <f t="shared" si="232"/>
        <v>0</v>
      </c>
      <c r="AS152" s="49"/>
      <c r="AT152" s="53">
        <f>AR152+AS152</f>
        <v>0</v>
      </c>
      <c r="AU152" s="49"/>
      <c r="AV152" s="53">
        <f t="shared" si="396"/>
        <v>0</v>
      </c>
      <c r="AW152" s="49"/>
      <c r="AX152" s="51">
        <f t="shared" si="397"/>
        <v>0</v>
      </c>
      <c r="AY152" s="49"/>
      <c r="AZ152" s="51">
        <f t="shared" si="398"/>
        <v>0</v>
      </c>
      <c r="BA152" s="49"/>
      <c r="BB152" s="51">
        <f t="shared" si="399"/>
        <v>0</v>
      </c>
      <c r="BC152" s="49"/>
      <c r="BD152" s="51">
        <f t="shared" si="400"/>
        <v>0</v>
      </c>
      <c r="BE152" s="50"/>
      <c r="BF152" s="51">
        <f t="shared" si="401"/>
        <v>0</v>
      </c>
      <c r="BG152" s="24" t="s">
        <v>178</v>
      </c>
      <c r="BH152" s="18" t="s">
        <v>28</v>
      </c>
      <c r="BI152" s="5"/>
      <c r="BJ152" s="32"/>
    </row>
    <row r="153" spans="1:62" ht="56.25" x14ac:dyDescent="0.3">
      <c r="A153" s="1" t="s">
        <v>193</v>
      </c>
      <c r="B153" s="87" t="s">
        <v>70</v>
      </c>
      <c r="C153" s="87" t="s">
        <v>58</v>
      </c>
      <c r="D153" s="49">
        <f>D155+D156</f>
        <v>9829.9</v>
      </c>
      <c r="E153" s="49">
        <f>E155+E156</f>
        <v>0</v>
      </c>
      <c r="F153" s="49">
        <f t="shared" si="223"/>
        <v>9829.9</v>
      </c>
      <c r="G153" s="49">
        <f>G155+G156</f>
        <v>0</v>
      </c>
      <c r="H153" s="52">
        <f t="shared" si="389"/>
        <v>9829.9</v>
      </c>
      <c r="I153" s="49">
        <f>I155+I156</f>
        <v>0</v>
      </c>
      <c r="J153" s="52">
        <f>H153+I153</f>
        <v>9829.9</v>
      </c>
      <c r="K153" s="49">
        <f>K155+K156</f>
        <v>0</v>
      </c>
      <c r="L153" s="49">
        <f>J153+K153</f>
        <v>9829.9</v>
      </c>
      <c r="M153" s="49">
        <f>M155+M156</f>
        <v>0</v>
      </c>
      <c r="N153" s="49">
        <f>L153+M153</f>
        <v>9829.9</v>
      </c>
      <c r="O153" s="49">
        <f>O155+O156</f>
        <v>0</v>
      </c>
      <c r="P153" s="49">
        <f>N153+O153</f>
        <v>9829.9</v>
      </c>
      <c r="Q153" s="49">
        <f>Q155+Q156</f>
        <v>0</v>
      </c>
      <c r="R153" s="49">
        <f>P153+Q153</f>
        <v>9829.9</v>
      </c>
      <c r="S153" s="49">
        <f>S155+S156</f>
        <v>0</v>
      </c>
      <c r="T153" s="49">
        <f>R153+S153</f>
        <v>9829.9</v>
      </c>
      <c r="U153" s="49">
        <f>U155+U156</f>
        <v>0</v>
      </c>
      <c r="V153" s="49">
        <f>T153+U153</f>
        <v>9829.9</v>
      </c>
      <c r="W153" s="50">
        <f>W155+W156</f>
        <v>0</v>
      </c>
      <c r="X153" s="49">
        <f>V153+W153</f>
        <v>9829.9</v>
      </c>
      <c r="Y153" s="49">
        <f t="shared" ref="Y153:AP153" si="402">Y155+Y156</f>
        <v>22936.400000000001</v>
      </c>
      <c r="Z153" s="49">
        <f>Z155+Z156</f>
        <v>0</v>
      </c>
      <c r="AA153" s="49">
        <f t="shared" si="225"/>
        <v>22936.400000000001</v>
      </c>
      <c r="AB153" s="49">
        <f>AB155+AB156</f>
        <v>0</v>
      </c>
      <c r="AC153" s="52">
        <f>AA153+AB153</f>
        <v>22936.400000000001</v>
      </c>
      <c r="AD153" s="49">
        <f>AD155+AD156</f>
        <v>0</v>
      </c>
      <c r="AE153" s="52">
        <f t="shared" si="390"/>
        <v>22936.400000000001</v>
      </c>
      <c r="AF153" s="49">
        <f>AF155+AF156</f>
        <v>0</v>
      </c>
      <c r="AG153" s="49">
        <f t="shared" si="391"/>
        <v>22936.400000000001</v>
      </c>
      <c r="AH153" s="49">
        <f>AH155+AH156</f>
        <v>0</v>
      </c>
      <c r="AI153" s="49">
        <f t="shared" si="392"/>
        <v>22936.400000000001</v>
      </c>
      <c r="AJ153" s="49">
        <f>AJ155+AJ156</f>
        <v>0</v>
      </c>
      <c r="AK153" s="49">
        <f t="shared" si="393"/>
        <v>22936.400000000001</v>
      </c>
      <c r="AL153" s="49">
        <f>AL155+AL156</f>
        <v>0</v>
      </c>
      <c r="AM153" s="49">
        <f t="shared" si="394"/>
        <v>22936.400000000001</v>
      </c>
      <c r="AN153" s="50">
        <f>AN155+AN156</f>
        <v>0</v>
      </c>
      <c r="AO153" s="49">
        <f t="shared" si="395"/>
        <v>22936.400000000001</v>
      </c>
      <c r="AP153" s="49">
        <f t="shared" si="402"/>
        <v>0</v>
      </c>
      <c r="AQ153" s="49">
        <f>AQ155+AQ156</f>
        <v>0</v>
      </c>
      <c r="AR153" s="51">
        <f t="shared" si="232"/>
        <v>0</v>
      </c>
      <c r="AS153" s="49">
        <f>AS155+AS156</f>
        <v>0</v>
      </c>
      <c r="AT153" s="53">
        <f>AR153+AS153</f>
        <v>0</v>
      </c>
      <c r="AU153" s="49">
        <f>AU155+AU156</f>
        <v>0</v>
      </c>
      <c r="AV153" s="53">
        <f t="shared" si="396"/>
        <v>0</v>
      </c>
      <c r="AW153" s="49">
        <f>AW155+AW156</f>
        <v>0</v>
      </c>
      <c r="AX153" s="51">
        <f t="shared" si="397"/>
        <v>0</v>
      </c>
      <c r="AY153" s="49">
        <f>AY155+AY156</f>
        <v>0</v>
      </c>
      <c r="AZ153" s="51">
        <f t="shared" si="398"/>
        <v>0</v>
      </c>
      <c r="BA153" s="49">
        <f>BA155+BA156</f>
        <v>0</v>
      </c>
      <c r="BB153" s="51">
        <f t="shared" si="399"/>
        <v>0</v>
      </c>
      <c r="BC153" s="49">
        <f>BC155+BC156</f>
        <v>0</v>
      </c>
      <c r="BD153" s="51">
        <f t="shared" si="400"/>
        <v>0</v>
      </c>
      <c r="BE153" s="50">
        <f>BE155+BE156</f>
        <v>0</v>
      </c>
      <c r="BF153" s="51">
        <f t="shared" si="401"/>
        <v>0</v>
      </c>
      <c r="BG153" s="24"/>
      <c r="BI153" s="5"/>
    </row>
    <row r="154" spans="1:62" x14ac:dyDescent="0.3">
      <c r="A154" s="1"/>
      <c r="B154" s="87" t="s">
        <v>5</v>
      </c>
      <c r="C154" s="89"/>
      <c r="D154" s="49"/>
      <c r="E154" s="49"/>
      <c r="F154" s="49"/>
      <c r="G154" s="49"/>
      <c r="H154" s="52"/>
      <c r="I154" s="49"/>
      <c r="J154" s="52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50"/>
      <c r="X154" s="49"/>
      <c r="Y154" s="49"/>
      <c r="Z154" s="49"/>
      <c r="AA154" s="49"/>
      <c r="AB154" s="49"/>
      <c r="AC154" s="52"/>
      <c r="AD154" s="49"/>
      <c r="AE154" s="52"/>
      <c r="AF154" s="49"/>
      <c r="AG154" s="49"/>
      <c r="AH154" s="49"/>
      <c r="AI154" s="49"/>
      <c r="AJ154" s="49"/>
      <c r="AK154" s="49"/>
      <c r="AL154" s="49"/>
      <c r="AM154" s="49"/>
      <c r="AN154" s="50"/>
      <c r="AO154" s="49"/>
      <c r="AP154" s="49"/>
      <c r="AQ154" s="49"/>
      <c r="AR154" s="51"/>
      <c r="AS154" s="49"/>
      <c r="AT154" s="53"/>
      <c r="AU154" s="49"/>
      <c r="AV154" s="53"/>
      <c r="AW154" s="49"/>
      <c r="AX154" s="51"/>
      <c r="AY154" s="49"/>
      <c r="AZ154" s="51"/>
      <c r="BA154" s="49"/>
      <c r="BB154" s="51"/>
      <c r="BC154" s="49"/>
      <c r="BD154" s="51"/>
      <c r="BE154" s="50"/>
      <c r="BF154" s="51"/>
      <c r="BG154" s="24"/>
      <c r="BI154" s="5"/>
    </row>
    <row r="155" spans="1:62" hidden="1" x14ac:dyDescent="0.3">
      <c r="A155" s="1"/>
      <c r="B155" s="30" t="s">
        <v>6</v>
      </c>
      <c r="C155" s="6"/>
      <c r="D155" s="49">
        <v>2457.5</v>
      </c>
      <c r="E155" s="49"/>
      <c r="F155" s="49">
        <f t="shared" si="223"/>
        <v>2457.5</v>
      </c>
      <c r="G155" s="49"/>
      <c r="H155" s="49">
        <f t="shared" ref="H155:H157" si="403">F155+G155</f>
        <v>2457.5</v>
      </c>
      <c r="I155" s="49"/>
      <c r="J155" s="49">
        <f>H155+I155</f>
        <v>2457.5</v>
      </c>
      <c r="K155" s="49"/>
      <c r="L155" s="49">
        <f>J155+K155</f>
        <v>2457.5</v>
      </c>
      <c r="M155" s="49"/>
      <c r="N155" s="49">
        <f>L155+M155</f>
        <v>2457.5</v>
      </c>
      <c r="O155" s="49"/>
      <c r="P155" s="49">
        <f>N155+O155</f>
        <v>2457.5</v>
      </c>
      <c r="Q155" s="49"/>
      <c r="R155" s="49">
        <f>P155+Q155</f>
        <v>2457.5</v>
      </c>
      <c r="S155" s="49"/>
      <c r="T155" s="49">
        <f>R155+S155</f>
        <v>2457.5</v>
      </c>
      <c r="U155" s="49"/>
      <c r="V155" s="49">
        <f>T155+U155</f>
        <v>2457.5</v>
      </c>
      <c r="W155" s="50"/>
      <c r="X155" s="49">
        <f>V155+W155</f>
        <v>2457.5</v>
      </c>
      <c r="Y155" s="49">
        <v>5734.1</v>
      </c>
      <c r="Z155" s="49"/>
      <c r="AA155" s="49">
        <f t="shared" si="225"/>
        <v>5734.1</v>
      </c>
      <c r="AB155" s="49"/>
      <c r="AC155" s="49">
        <f>AA155+AB155</f>
        <v>5734.1</v>
      </c>
      <c r="AD155" s="49"/>
      <c r="AE155" s="49">
        <f t="shared" ref="AE155:AE157" si="404">AC155+AD155</f>
        <v>5734.1</v>
      </c>
      <c r="AF155" s="49"/>
      <c r="AG155" s="49">
        <f t="shared" ref="AG155:AG157" si="405">AE155+AF155</f>
        <v>5734.1</v>
      </c>
      <c r="AH155" s="49"/>
      <c r="AI155" s="49">
        <f t="shared" ref="AI155:AI157" si="406">AG155+AH155</f>
        <v>5734.1</v>
      </c>
      <c r="AJ155" s="49"/>
      <c r="AK155" s="49">
        <f t="shared" ref="AK155:AK157" si="407">AI155+AJ155</f>
        <v>5734.1</v>
      </c>
      <c r="AL155" s="49"/>
      <c r="AM155" s="49">
        <f t="shared" ref="AM155:AM157" si="408">AK155+AL155</f>
        <v>5734.1</v>
      </c>
      <c r="AN155" s="50"/>
      <c r="AO155" s="49">
        <f t="shared" ref="AO155:AO157" si="409">AM155+AN155</f>
        <v>5734.1</v>
      </c>
      <c r="AP155" s="51">
        <v>0</v>
      </c>
      <c r="AQ155" s="49"/>
      <c r="AR155" s="51">
        <f t="shared" si="232"/>
        <v>0</v>
      </c>
      <c r="AS155" s="49"/>
      <c r="AT155" s="51">
        <f>AR155+AS155</f>
        <v>0</v>
      </c>
      <c r="AU155" s="49"/>
      <c r="AV155" s="51">
        <f t="shared" ref="AV155:AV157" si="410">AT155+AU155</f>
        <v>0</v>
      </c>
      <c r="AW155" s="49"/>
      <c r="AX155" s="51">
        <f t="shared" ref="AX155:AX157" si="411">AV155+AW155</f>
        <v>0</v>
      </c>
      <c r="AY155" s="49"/>
      <c r="AZ155" s="51">
        <f t="shared" ref="AZ155:AZ157" si="412">AX155+AY155</f>
        <v>0</v>
      </c>
      <c r="BA155" s="49"/>
      <c r="BB155" s="51">
        <f t="shared" ref="BB155:BB157" si="413">AZ155+BA155</f>
        <v>0</v>
      </c>
      <c r="BC155" s="49"/>
      <c r="BD155" s="51">
        <f t="shared" ref="BD155:BD157" si="414">BB155+BC155</f>
        <v>0</v>
      </c>
      <c r="BE155" s="50"/>
      <c r="BF155" s="51">
        <f t="shared" ref="BF155:BF157" si="415">BD155+BE155</f>
        <v>0</v>
      </c>
      <c r="BG155" s="24" t="s">
        <v>84</v>
      </c>
      <c r="BH155" s="18" t="s">
        <v>28</v>
      </c>
      <c r="BI155" s="5"/>
    </row>
    <row r="156" spans="1:62" x14ac:dyDescent="0.3">
      <c r="A156" s="1"/>
      <c r="B156" s="87" t="s">
        <v>16</v>
      </c>
      <c r="C156" s="87"/>
      <c r="D156" s="49">
        <v>7372.4</v>
      </c>
      <c r="E156" s="49"/>
      <c r="F156" s="49">
        <f t="shared" si="223"/>
        <v>7372.4</v>
      </c>
      <c r="G156" s="49"/>
      <c r="H156" s="52">
        <f t="shared" si="403"/>
        <v>7372.4</v>
      </c>
      <c r="I156" s="49"/>
      <c r="J156" s="52">
        <f>H156+I156</f>
        <v>7372.4</v>
      </c>
      <c r="K156" s="49"/>
      <c r="L156" s="49">
        <f>J156+K156</f>
        <v>7372.4</v>
      </c>
      <c r="M156" s="49"/>
      <c r="N156" s="49">
        <f>L156+M156</f>
        <v>7372.4</v>
      </c>
      <c r="O156" s="49"/>
      <c r="P156" s="49">
        <f>N156+O156</f>
        <v>7372.4</v>
      </c>
      <c r="Q156" s="49"/>
      <c r="R156" s="49">
        <f>P156+Q156</f>
        <v>7372.4</v>
      </c>
      <c r="S156" s="49"/>
      <c r="T156" s="49">
        <f>R156+S156</f>
        <v>7372.4</v>
      </c>
      <c r="U156" s="49"/>
      <c r="V156" s="49">
        <f>T156+U156</f>
        <v>7372.4</v>
      </c>
      <c r="W156" s="50"/>
      <c r="X156" s="49">
        <f>V156+W156</f>
        <v>7372.4</v>
      </c>
      <c r="Y156" s="49">
        <v>17202.3</v>
      </c>
      <c r="Z156" s="49"/>
      <c r="AA156" s="49">
        <f t="shared" si="225"/>
        <v>17202.3</v>
      </c>
      <c r="AB156" s="49"/>
      <c r="AC156" s="52">
        <f>AA156+AB156</f>
        <v>17202.3</v>
      </c>
      <c r="AD156" s="49"/>
      <c r="AE156" s="52">
        <f t="shared" si="404"/>
        <v>17202.3</v>
      </c>
      <c r="AF156" s="49"/>
      <c r="AG156" s="49">
        <f t="shared" si="405"/>
        <v>17202.3</v>
      </c>
      <c r="AH156" s="49"/>
      <c r="AI156" s="49">
        <f t="shared" si="406"/>
        <v>17202.3</v>
      </c>
      <c r="AJ156" s="49"/>
      <c r="AK156" s="49">
        <f t="shared" si="407"/>
        <v>17202.3</v>
      </c>
      <c r="AL156" s="49"/>
      <c r="AM156" s="49">
        <f t="shared" si="408"/>
        <v>17202.3</v>
      </c>
      <c r="AN156" s="50"/>
      <c r="AO156" s="49">
        <f t="shared" si="409"/>
        <v>17202.3</v>
      </c>
      <c r="AP156" s="51">
        <v>0</v>
      </c>
      <c r="AQ156" s="49"/>
      <c r="AR156" s="51">
        <f t="shared" si="232"/>
        <v>0</v>
      </c>
      <c r="AS156" s="49"/>
      <c r="AT156" s="53">
        <f>AR156+AS156</f>
        <v>0</v>
      </c>
      <c r="AU156" s="49"/>
      <c r="AV156" s="53">
        <f t="shared" si="410"/>
        <v>0</v>
      </c>
      <c r="AW156" s="49"/>
      <c r="AX156" s="51">
        <f t="shared" si="411"/>
        <v>0</v>
      </c>
      <c r="AY156" s="49"/>
      <c r="AZ156" s="51">
        <f t="shared" si="412"/>
        <v>0</v>
      </c>
      <c r="BA156" s="49"/>
      <c r="BB156" s="51">
        <f t="shared" si="413"/>
        <v>0</v>
      </c>
      <c r="BC156" s="49"/>
      <c r="BD156" s="51">
        <f t="shared" si="414"/>
        <v>0</v>
      </c>
      <c r="BE156" s="50"/>
      <c r="BF156" s="51">
        <f t="shared" si="415"/>
        <v>0</v>
      </c>
      <c r="BG156" s="24" t="s">
        <v>178</v>
      </c>
      <c r="BI156" s="5"/>
    </row>
    <row r="157" spans="1:62" ht="56.25" hidden="1" x14ac:dyDescent="0.3">
      <c r="A157" s="1" t="s">
        <v>196</v>
      </c>
      <c r="B157" s="58" t="s">
        <v>71</v>
      </c>
      <c r="C157" s="58" t="s">
        <v>58</v>
      </c>
      <c r="D157" s="49">
        <f>D159+D160</f>
        <v>9829.9</v>
      </c>
      <c r="E157" s="49">
        <f>E159+E160</f>
        <v>0</v>
      </c>
      <c r="F157" s="49">
        <f t="shared" si="223"/>
        <v>9829.9</v>
      </c>
      <c r="G157" s="49">
        <f>G159+G160</f>
        <v>0</v>
      </c>
      <c r="H157" s="52">
        <f t="shared" si="403"/>
        <v>9829.9</v>
      </c>
      <c r="I157" s="49">
        <f>I159+I160</f>
        <v>0</v>
      </c>
      <c r="J157" s="52">
        <f>H157+I157</f>
        <v>9829.9</v>
      </c>
      <c r="K157" s="49">
        <f>K159+K160</f>
        <v>0</v>
      </c>
      <c r="L157" s="49">
        <f>J157+K157</f>
        <v>9829.9</v>
      </c>
      <c r="M157" s="49">
        <f>M159+M160</f>
        <v>0</v>
      </c>
      <c r="N157" s="49">
        <f>L157+M157</f>
        <v>9829.9</v>
      </c>
      <c r="O157" s="49">
        <f>O159+O160</f>
        <v>-9829.9</v>
      </c>
      <c r="P157" s="49">
        <f>N157+O157</f>
        <v>0</v>
      </c>
      <c r="Q157" s="49">
        <f>Q159+Q160</f>
        <v>0</v>
      </c>
      <c r="R157" s="49">
        <f>P157+Q157</f>
        <v>0</v>
      </c>
      <c r="S157" s="49">
        <f>S159+S160</f>
        <v>0</v>
      </c>
      <c r="T157" s="49">
        <f>R157+S157</f>
        <v>0</v>
      </c>
      <c r="U157" s="49">
        <f>U159+U160</f>
        <v>0</v>
      </c>
      <c r="V157" s="49">
        <f>T157+U157</f>
        <v>0</v>
      </c>
      <c r="W157" s="50">
        <f>W159+W160</f>
        <v>0</v>
      </c>
      <c r="X157" s="49">
        <f>V157+W157</f>
        <v>0</v>
      </c>
      <c r="Y157" s="49">
        <f t="shared" ref="Y157:AP157" si="416">Y159+Y160</f>
        <v>22936.400000000001</v>
      </c>
      <c r="Z157" s="49">
        <f>Z159+Z160</f>
        <v>0</v>
      </c>
      <c r="AA157" s="49">
        <f t="shared" si="225"/>
        <v>22936.400000000001</v>
      </c>
      <c r="AB157" s="49">
        <f>AB159+AB160</f>
        <v>0</v>
      </c>
      <c r="AC157" s="52">
        <f>AA157+AB157</f>
        <v>22936.400000000001</v>
      </c>
      <c r="AD157" s="49">
        <f>AD159+AD160</f>
        <v>0</v>
      </c>
      <c r="AE157" s="52">
        <f t="shared" si="404"/>
        <v>22936.400000000001</v>
      </c>
      <c r="AF157" s="49">
        <f>AF159+AF160</f>
        <v>0</v>
      </c>
      <c r="AG157" s="49">
        <f t="shared" si="405"/>
        <v>22936.400000000001</v>
      </c>
      <c r="AH157" s="49">
        <f>AH159+AH160</f>
        <v>0</v>
      </c>
      <c r="AI157" s="49">
        <f t="shared" si="406"/>
        <v>22936.400000000001</v>
      </c>
      <c r="AJ157" s="49">
        <f>AJ159+AJ160</f>
        <v>-22936.400000000001</v>
      </c>
      <c r="AK157" s="49">
        <f t="shared" si="407"/>
        <v>0</v>
      </c>
      <c r="AL157" s="49">
        <f>AL159+AL160</f>
        <v>0</v>
      </c>
      <c r="AM157" s="49">
        <f t="shared" si="408"/>
        <v>0</v>
      </c>
      <c r="AN157" s="50">
        <f>AN159+AN160</f>
        <v>0</v>
      </c>
      <c r="AO157" s="49">
        <f t="shared" si="409"/>
        <v>0</v>
      </c>
      <c r="AP157" s="49">
        <f t="shared" si="416"/>
        <v>0</v>
      </c>
      <c r="AQ157" s="49">
        <f>AQ159+AQ160</f>
        <v>0</v>
      </c>
      <c r="AR157" s="51">
        <f t="shared" si="232"/>
        <v>0</v>
      </c>
      <c r="AS157" s="49">
        <f>AS159+AS160</f>
        <v>0</v>
      </c>
      <c r="AT157" s="53">
        <f>AR157+AS157</f>
        <v>0</v>
      </c>
      <c r="AU157" s="49">
        <f>AU159+AU160</f>
        <v>0</v>
      </c>
      <c r="AV157" s="53">
        <f t="shared" si="410"/>
        <v>0</v>
      </c>
      <c r="AW157" s="49">
        <f>AW159+AW160</f>
        <v>0</v>
      </c>
      <c r="AX157" s="51">
        <f t="shared" si="411"/>
        <v>0</v>
      </c>
      <c r="AY157" s="49">
        <f>AY159+AY160</f>
        <v>0</v>
      </c>
      <c r="AZ157" s="51">
        <f t="shared" si="412"/>
        <v>0</v>
      </c>
      <c r="BA157" s="49">
        <f>BA159+BA160</f>
        <v>0</v>
      </c>
      <c r="BB157" s="51">
        <f t="shared" si="413"/>
        <v>0</v>
      </c>
      <c r="BC157" s="49">
        <f>BC159+BC160</f>
        <v>0</v>
      </c>
      <c r="BD157" s="51">
        <f t="shared" si="414"/>
        <v>0</v>
      </c>
      <c r="BE157" s="50">
        <f>BE159+BE160</f>
        <v>0</v>
      </c>
      <c r="BF157" s="51">
        <f t="shared" si="415"/>
        <v>0</v>
      </c>
      <c r="BG157" s="24"/>
      <c r="BH157" s="18" t="s">
        <v>28</v>
      </c>
      <c r="BI157" s="5"/>
      <c r="BJ157" s="32"/>
    </row>
    <row r="158" spans="1:62" hidden="1" x14ac:dyDescent="0.3">
      <c r="A158" s="1"/>
      <c r="B158" s="58" t="s">
        <v>5</v>
      </c>
      <c r="C158" s="59"/>
      <c r="D158" s="49"/>
      <c r="E158" s="49"/>
      <c r="F158" s="49"/>
      <c r="G158" s="49"/>
      <c r="H158" s="52"/>
      <c r="I158" s="49"/>
      <c r="J158" s="52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50"/>
      <c r="X158" s="49"/>
      <c r="Y158" s="49"/>
      <c r="Z158" s="49"/>
      <c r="AA158" s="49"/>
      <c r="AB158" s="49"/>
      <c r="AC158" s="52"/>
      <c r="AD158" s="49"/>
      <c r="AE158" s="52"/>
      <c r="AF158" s="49"/>
      <c r="AG158" s="49"/>
      <c r="AH158" s="49"/>
      <c r="AI158" s="49"/>
      <c r="AJ158" s="49"/>
      <c r="AK158" s="49"/>
      <c r="AL158" s="49"/>
      <c r="AM158" s="49"/>
      <c r="AN158" s="50"/>
      <c r="AO158" s="49"/>
      <c r="AP158" s="49"/>
      <c r="AQ158" s="49"/>
      <c r="AR158" s="51"/>
      <c r="AS158" s="49"/>
      <c r="AT158" s="53"/>
      <c r="AU158" s="49"/>
      <c r="AV158" s="53"/>
      <c r="AW158" s="49"/>
      <c r="AX158" s="51"/>
      <c r="AY158" s="49"/>
      <c r="AZ158" s="51"/>
      <c r="BA158" s="49"/>
      <c r="BB158" s="51"/>
      <c r="BC158" s="49"/>
      <c r="BD158" s="51"/>
      <c r="BE158" s="50"/>
      <c r="BF158" s="51"/>
      <c r="BG158" s="24"/>
      <c r="BH158" s="18" t="s">
        <v>28</v>
      </c>
      <c r="BI158" s="5"/>
      <c r="BJ158" s="32"/>
    </row>
    <row r="159" spans="1:62" hidden="1" x14ac:dyDescent="0.3">
      <c r="A159" s="1"/>
      <c r="B159" s="30" t="s">
        <v>6</v>
      </c>
      <c r="C159" s="6"/>
      <c r="D159" s="49">
        <v>2457.5</v>
      </c>
      <c r="E159" s="49"/>
      <c r="F159" s="49">
        <f t="shared" si="223"/>
        <v>2457.5</v>
      </c>
      <c r="G159" s="49"/>
      <c r="H159" s="49">
        <f t="shared" ref="H159:H161" si="417">F159+G159</f>
        <v>2457.5</v>
      </c>
      <c r="I159" s="49"/>
      <c r="J159" s="49">
        <f>H159+I159</f>
        <v>2457.5</v>
      </c>
      <c r="K159" s="49"/>
      <c r="L159" s="49">
        <f>J159+K159</f>
        <v>2457.5</v>
      </c>
      <c r="M159" s="49"/>
      <c r="N159" s="49">
        <f>L159+M159</f>
        <v>2457.5</v>
      </c>
      <c r="O159" s="49">
        <v>-2457.5</v>
      </c>
      <c r="P159" s="49">
        <f>N159+O159</f>
        <v>0</v>
      </c>
      <c r="Q159" s="49"/>
      <c r="R159" s="49">
        <f>P159+Q159</f>
        <v>0</v>
      </c>
      <c r="S159" s="49"/>
      <c r="T159" s="49">
        <f>R159+S159</f>
        <v>0</v>
      </c>
      <c r="U159" s="49"/>
      <c r="V159" s="49">
        <f>T159+U159</f>
        <v>0</v>
      </c>
      <c r="W159" s="50"/>
      <c r="X159" s="49">
        <f>V159+W159</f>
        <v>0</v>
      </c>
      <c r="Y159" s="49">
        <v>5734.1</v>
      </c>
      <c r="Z159" s="49"/>
      <c r="AA159" s="49">
        <f t="shared" si="225"/>
        <v>5734.1</v>
      </c>
      <c r="AB159" s="49"/>
      <c r="AC159" s="49">
        <f>AA159+AB159</f>
        <v>5734.1</v>
      </c>
      <c r="AD159" s="49"/>
      <c r="AE159" s="49">
        <f t="shared" ref="AE159:AE161" si="418">AC159+AD159</f>
        <v>5734.1</v>
      </c>
      <c r="AF159" s="49"/>
      <c r="AG159" s="49">
        <f t="shared" ref="AG159:AG161" si="419">AE159+AF159</f>
        <v>5734.1</v>
      </c>
      <c r="AH159" s="49"/>
      <c r="AI159" s="49">
        <f t="shared" ref="AI159:AI161" si="420">AG159+AH159</f>
        <v>5734.1</v>
      </c>
      <c r="AJ159" s="49">
        <v>-5734.1</v>
      </c>
      <c r="AK159" s="49">
        <f t="shared" ref="AK159:AK161" si="421">AI159+AJ159</f>
        <v>0</v>
      </c>
      <c r="AL159" s="49"/>
      <c r="AM159" s="49">
        <f t="shared" ref="AM159:AM161" si="422">AK159+AL159</f>
        <v>0</v>
      </c>
      <c r="AN159" s="50"/>
      <c r="AO159" s="49">
        <f t="shared" ref="AO159:AO161" si="423">AM159+AN159</f>
        <v>0</v>
      </c>
      <c r="AP159" s="51">
        <v>0</v>
      </c>
      <c r="AQ159" s="49"/>
      <c r="AR159" s="51">
        <f t="shared" si="232"/>
        <v>0</v>
      </c>
      <c r="AS159" s="49"/>
      <c r="AT159" s="51">
        <f>AR159+AS159</f>
        <v>0</v>
      </c>
      <c r="AU159" s="49"/>
      <c r="AV159" s="51">
        <f t="shared" ref="AV159:AV161" si="424">AT159+AU159</f>
        <v>0</v>
      </c>
      <c r="AW159" s="49"/>
      <c r="AX159" s="51">
        <f t="shared" ref="AX159:AX161" si="425">AV159+AW159</f>
        <v>0</v>
      </c>
      <c r="AY159" s="49"/>
      <c r="AZ159" s="51">
        <f t="shared" ref="AZ159:AZ161" si="426">AX159+AY159</f>
        <v>0</v>
      </c>
      <c r="BA159" s="49"/>
      <c r="BB159" s="51">
        <f t="shared" ref="BB159:BB161" si="427">AZ159+BA159</f>
        <v>0</v>
      </c>
      <c r="BC159" s="49"/>
      <c r="BD159" s="51">
        <f t="shared" ref="BD159:BD161" si="428">BB159+BC159</f>
        <v>0</v>
      </c>
      <c r="BE159" s="50"/>
      <c r="BF159" s="51">
        <f t="shared" ref="BF159:BF161" si="429">BD159+BE159</f>
        <v>0</v>
      </c>
      <c r="BG159" s="24" t="s">
        <v>85</v>
      </c>
      <c r="BH159" s="18" t="s">
        <v>28</v>
      </c>
      <c r="BI159" s="5"/>
    </row>
    <row r="160" spans="1:62" hidden="1" x14ac:dyDescent="0.3">
      <c r="A160" s="1"/>
      <c r="B160" s="58" t="s">
        <v>16</v>
      </c>
      <c r="C160" s="58"/>
      <c r="D160" s="49">
        <v>7372.4</v>
      </c>
      <c r="E160" s="49"/>
      <c r="F160" s="49">
        <f t="shared" si="223"/>
        <v>7372.4</v>
      </c>
      <c r="G160" s="49"/>
      <c r="H160" s="52">
        <f t="shared" si="417"/>
        <v>7372.4</v>
      </c>
      <c r="I160" s="49"/>
      <c r="J160" s="52">
        <f>H160+I160</f>
        <v>7372.4</v>
      </c>
      <c r="K160" s="49"/>
      <c r="L160" s="49">
        <f>J160+K160</f>
        <v>7372.4</v>
      </c>
      <c r="M160" s="49"/>
      <c r="N160" s="49">
        <f>L160+M160</f>
        <v>7372.4</v>
      </c>
      <c r="O160" s="49">
        <v>-7372.4</v>
      </c>
      <c r="P160" s="49">
        <f>N160+O160</f>
        <v>0</v>
      </c>
      <c r="Q160" s="49"/>
      <c r="R160" s="49">
        <f>P160+Q160</f>
        <v>0</v>
      </c>
      <c r="S160" s="49"/>
      <c r="T160" s="49">
        <f>R160+S160</f>
        <v>0</v>
      </c>
      <c r="U160" s="49"/>
      <c r="V160" s="49">
        <f>T160+U160</f>
        <v>0</v>
      </c>
      <c r="W160" s="50"/>
      <c r="X160" s="49">
        <f>V160+W160</f>
        <v>0</v>
      </c>
      <c r="Y160" s="49">
        <v>17202.3</v>
      </c>
      <c r="Z160" s="49"/>
      <c r="AA160" s="49">
        <f t="shared" si="225"/>
        <v>17202.3</v>
      </c>
      <c r="AB160" s="49"/>
      <c r="AC160" s="52">
        <f>AA160+AB160</f>
        <v>17202.3</v>
      </c>
      <c r="AD160" s="49"/>
      <c r="AE160" s="52">
        <f t="shared" si="418"/>
        <v>17202.3</v>
      </c>
      <c r="AF160" s="49"/>
      <c r="AG160" s="49">
        <f t="shared" si="419"/>
        <v>17202.3</v>
      </c>
      <c r="AH160" s="49"/>
      <c r="AI160" s="49">
        <f t="shared" si="420"/>
        <v>17202.3</v>
      </c>
      <c r="AJ160" s="49">
        <v>-17202.3</v>
      </c>
      <c r="AK160" s="49">
        <f t="shared" si="421"/>
        <v>0</v>
      </c>
      <c r="AL160" s="49"/>
      <c r="AM160" s="49">
        <f t="shared" si="422"/>
        <v>0</v>
      </c>
      <c r="AN160" s="50"/>
      <c r="AO160" s="49">
        <f t="shared" si="423"/>
        <v>0</v>
      </c>
      <c r="AP160" s="51">
        <v>0</v>
      </c>
      <c r="AQ160" s="49"/>
      <c r="AR160" s="51">
        <f t="shared" si="232"/>
        <v>0</v>
      </c>
      <c r="AS160" s="49"/>
      <c r="AT160" s="53">
        <f>AR160+AS160</f>
        <v>0</v>
      </c>
      <c r="AU160" s="49"/>
      <c r="AV160" s="53">
        <f t="shared" si="424"/>
        <v>0</v>
      </c>
      <c r="AW160" s="49"/>
      <c r="AX160" s="51">
        <f t="shared" si="425"/>
        <v>0</v>
      </c>
      <c r="AY160" s="49"/>
      <c r="AZ160" s="51">
        <f t="shared" si="426"/>
        <v>0</v>
      </c>
      <c r="BA160" s="49"/>
      <c r="BB160" s="51">
        <f t="shared" si="427"/>
        <v>0</v>
      </c>
      <c r="BC160" s="49"/>
      <c r="BD160" s="51">
        <f t="shared" si="428"/>
        <v>0</v>
      </c>
      <c r="BE160" s="50"/>
      <c r="BF160" s="51">
        <f t="shared" si="429"/>
        <v>0</v>
      </c>
      <c r="BG160" s="24" t="s">
        <v>178</v>
      </c>
      <c r="BH160" s="18" t="s">
        <v>28</v>
      </c>
      <c r="BI160" s="5"/>
      <c r="BJ160" s="32"/>
    </row>
    <row r="161" spans="1:62" ht="56.25" hidden="1" x14ac:dyDescent="0.3">
      <c r="A161" s="1" t="s">
        <v>197</v>
      </c>
      <c r="B161" s="58" t="s">
        <v>72</v>
      </c>
      <c r="C161" s="58" t="s">
        <v>58</v>
      </c>
      <c r="D161" s="49">
        <f>D163+D164</f>
        <v>51000</v>
      </c>
      <c r="E161" s="49">
        <f>E163+E164</f>
        <v>0</v>
      </c>
      <c r="F161" s="49">
        <f t="shared" si="223"/>
        <v>51000</v>
      </c>
      <c r="G161" s="49">
        <f>G163+G164</f>
        <v>0</v>
      </c>
      <c r="H161" s="52">
        <f t="shared" si="417"/>
        <v>51000</v>
      </c>
      <c r="I161" s="49">
        <f>I163+I164</f>
        <v>0</v>
      </c>
      <c r="J161" s="52">
        <f>H161+I161</f>
        <v>51000</v>
      </c>
      <c r="K161" s="49">
        <f>K163+K164</f>
        <v>0</v>
      </c>
      <c r="L161" s="49">
        <f>J161+K161</f>
        <v>51000</v>
      </c>
      <c r="M161" s="49">
        <f>M163+M164</f>
        <v>0</v>
      </c>
      <c r="N161" s="49">
        <f>L161+M161</f>
        <v>51000</v>
      </c>
      <c r="O161" s="49">
        <f>O163+O164</f>
        <v>-51000</v>
      </c>
      <c r="P161" s="49">
        <f>N161+O161</f>
        <v>0</v>
      </c>
      <c r="Q161" s="49">
        <f>Q163+Q164</f>
        <v>0</v>
      </c>
      <c r="R161" s="49">
        <f>P161+Q161</f>
        <v>0</v>
      </c>
      <c r="S161" s="49">
        <f>S163+S164</f>
        <v>0</v>
      </c>
      <c r="T161" s="49">
        <f>R161+S161</f>
        <v>0</v>
      </c>
      <c r="U161" s="49">
        <f>U163+U164</f>
        <v>0</v>
      </c>
      <c r="V161" s="49">
        <f>T161+U161</f>
        <v>0</v>
      </c>
      <c r="W161" s="50">
        <f>W163+W164</f>
        <v>0</v>
      </c>
      <c r="X161" s="49">
        <f>V161+W161</f>
        <v>0</v>
      </c>
      <c r="Y161" s="49">
        <f t="shared" ref="Y161:AP161" si="430">Y163+Y164</f>
        <v>119000</v>
      </c>
      <c r="Z161" s="49">
        <f>Z163+Z164</f>
        <v>0</v>
      </c>
      <c r="AA161" s="49">
        <f t="shared" si="225"/>
        <v>119000</v>
      </c>
      <c r="AB161" s="49">
        <f>AB163+AB164</f>
        <v>0</v>
      </c>
      <c r="AC161" s="52">
        <f>AA161+AB161</f>
        <v>119000</v>
      </c>
      <c r="AD161" s="49">
        <f>AD163+AD164</f>
        <v>0</v>
      </c>
      <c r="AE161" s="52">
        <f t="shared" si="418"/>
        <v>119000</v>
      </c>
      <c r="AF161" s="49">
        <f>AF163+AF164</f>
        <v>0</v>
      </c>
      <c r="AG161" s="49">
        <f t="shared" si="419"/>
        <v>119000</v>
      </c>
      <c r="AH161" s="49">
        <f>AH163+AH164</f>
        <v>0</v>
      </c>
      <c r="AI161" s="49">
        <f t="shared" si="420"/>
        <v>119000</v>
      </c>
      <c r="AJ161" s="49">
        <f>AJ163+AJ164</f>
        <v>-119000</v>
      </c>
      <c r="AK161" s="49">
        <f t="shared" si="421"/>
        <v>0</v>
      </c>
      <c r="AL161" s="49">
        <f>AL163+AL164</f>
        <v>0</v>
      </c>
      <c r="AM161" s="49">
        <f t="shared" si="422"/>
        <v>0</v>
      </c>
      <c r="AN161" s="50">
        <f>AN163+AN164</f>
        <v>0</v>
      </c>
      <c r="AO161" s="49">
        <f t="shared" si="423"/>
        <v>0</v>
      </c>
      <c r="AP161" s="49">
        <f t="shared" si="430"/>
        <v>0</v>
      </c>
      <c r="AQ161" s="49">
        <f>AQ163+AQ164</f>
        <v>0</v>
      </c>
      <c r="AR161" s="51">
        <f t="shared" si="232"/>
        <v>0</v>
      </c>
      <c r="AS161" s="49">
        <f>AS163+AS164</f>
        <v>0</v>
      </c>
      <c r="AT161" s="53">
        <f>AR161+AS161</f>
        <v>0</v>
      </c>
      <c r="AU161" s="49">
        <f>AU163+AU164</f>
        <v>0</v>
      </c>
      <c r="AV161" s="53">
        <f t="shared" si="424"/>
        <v>0</v>
      </c>
      <c r="AW161" s="49">
        <f>AW163+AW164</f>
        <v>0</v>
      </c>
      <c r="AX161" s="51">
        <f t="shared" si="425"/>
        <v>0</v>
      </c>
      <c r="AY161" s="49">
        <f>AY163+AY164</f>
        <v>0</v>
      </c>
      <c r="AZ161" s="51">
        <f t="shared" si="426"/>
        <v>0</v>
      </c>
      <c r="BA161" s="49">
        <f>BA163+BA164</f>
        <v>0</v>
      </c>
      <c r="BB161" s="51">
        <f t="shared" si="427"/>
        <v>0</v>
      </c>
      <c r="BC161" s="49">
        <f>BC163+BC164</f>
        <v>0</v>
      </c>
      <c r="BD161" s="51">
        <f t="shared" si="428"/>
        <v>0</v>
      </c>
      <c r="BE161" s="50">
        <f>BE163+BE164</f>
        <v>0</v>
      </c>
      <c r="BF161" s="51">
        <f t="shared" si="429"/>
        <v>0</v>
      </c>
      <c r="BG161" s="24"/>
      <c r="BH161" s="18" t="s">
        <v>28</v>
      </c>
      <c r="BI161" s="5"/>
      <c r="BJ161" s="32"/>
    </row>
    <row r="162" spans="1:62" hidden="1" x14ac:dyDescent="0.3">
      <c r="A162" s="1"/>
      <c r="B162" s="58" t="s">
        <v>5</v>
      </c>
      <c r="C162" s="58"/>
      <c r="D162" s="49"/>
      <c r="E162" s="49"/>
      <c r="F162" s="49"/>
      <c r="G162" s="49"/>
      <c r="H162" s="52"/>
      <c r="I162" s="49"/>
      <c r="J162" s="52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50"/>
      <c r="X162" s="49"/>
      <c r="Y162" s="49"/>
      <c r="Z162" s="49"/>
      <c r="AA162" s="49"/>
      <c r="AB162" s="49"/>
      <c r="AC162" s="52"/>
      <c r="AD162" s="49"/>
      <c r="AE162" s="52"/>
      <c r="AF162" s="49"/>
      <c r="AG162" s="49"/>
      <c r="AH162" s="49"/>
      <c r="AI162" s="49"/>
      <c r="AJ162" s="49"/>
      <c r="AK162" s="49"/>
      <c r="AL162" s="49"/>
      <c r="AM162" s="49"/>
      <c r="AN162" s="50"/>
      <c r="AO162" s="49"/>
      <c r="AP162" s="49"/>
      <c r="AQ162" s="49"/>
      <c r="AR162" s="51"/>
      <c r="AS162" s="49"/>
      <c r="AT162" s="53"/>
      <c r="AU162" s="49"/>
      <c r="AV162" s="53"/>
      <c r="AW162" s="49"/>
      <c r="AX162" s="51"/>
      <c r="AY162" s="49"/>
      <c r="AZ162" s="51"/>
      <c r="BA162" s="49"/>
      <c r="BB162" s="51"/>
      <c r="BC162" s="49"/>
      <c r="BD162" s="51"/>
      <c r="BE162" s="50"/>
      <c r="BF162" s="51"/>
      <c r="BG162" s="24"/>
      <c r="BH162" s="18" t="s">
        <v>28</v>
      </c>
      <c r="BI162" s="5"/>
      <c r="BJ162" s="32"/>
    </row>
    <row r="163" spans="1:62" hidden="1" x14ac:dyDescent="0.3">
      <c r="A163" s="1"/>
      <c r="B163" s="30" t="s">
        <v>6</v>
      </c>
      <c r="C163" s="9"/>
      <c r="D163" s="49">
        <v>12750</v>
      </c>
      <c r="E163" s="49"/>
      <c r="F163" s="49">
        <f t="shared" si="223"/>
        <v>12750</v>
      </c>
      <c r="G163" s="49"/>
      <c r="H163" s="49">
        <f t="shared" ref="H163:H165" si="431">F163+G163</f>
        <v>12750</v>
      </c>
      <c r="I163" s="49"/>
      <c r="J163" s="49">
        <f>H163+I163</f>
        <v>12750</v>
      </c>
      <c r="K163" s="49"/>
      <c r="L163" s="49">
        <f>J163+K163</f>
        <v>12750</v>
      </c>
      <c r="M163" s="49"/>
      <c r="N163" s="49">
        <f>L163+M163</f>
        <v>12750</v>
      </c>
      <c r="O163" s="49">
        <v>-12750</v>
      </c>
      <c r="P163" s="49">
        <f>N163+O163</f>
        <v>0</v>
      </c>
      <c r="Q163" s="49"/>
      <c r="R163" s="49">
        <f>P163+Q163</f>
        <v>0</v>
      </c>
      <c r="S163" s="49"/>
      <c r="T163" s="49">
        <f>R163+S163</f>
        <v>0</v>
      </c>
      <c r="U163" s="49"/>
      <c r="V163" s="49">
        <f>T163+U163</f>
        <v>0</v>
      </c>
      <c r="W163" s="50"/>
      <c r="X163" s="49">
        <f>V163+W163</f>
        <v>0</v>
      </c>
      <c r="Y163" s="49">
        <v>29750</v>
      </c>
      <c r="Z163" s="49"/>
      <c r="AA163" s="49">
        <f t="shared" si="225"/>
        <v>29750</v>
      </c>
      <c r="AB163" s="49"/>
      <c r="AC163" s="49">
        <f>AA163+AB163</f>
        <v>29750</v>
      </c>
      <c r="AD163" s="49"/>
      <c r="AE163" s="49">
        <f t="shared" ref="AE163:AE165" si="432">AC163+AD163</f>
        <v>29750</v>
      </c>
      <c r="AF163" s="49"/>
      <c r="AG163" s="49">
        <f t="shared" ref="AG163:AG165" si="433">AE163+AF163</f>
        <v>29750</v>
      </c>
      <c r="AH163" s="49"/>
      <c r="AI163" s="49">
        <f t="shared" ref="AI163:AI165" si="434">AG163+AH163</f>
        <v>29750</v>
      </c>
      <c r="AJ163" s="49">
        <v>-29750</v>
      </c>
      <c r="AK163" s="49">
        <f t="shared" ref="AK163:AK165" si="435">AI163+AJ163</f>
        <v>0</v>
      </c>
      <c r="AL163" s="49"/>
      <c r="AM163" s="49">
        <f t="shared" ref="AM163:AM165" si="436">AK163+AL163</f>
        <v>0</v>
      </c>
      <c r="AN163" s="50"/>
      <c r="AO163" s="49">
        <f t="shared" ref="AO163:AO165" si="437">AM163+AN163</f>
        <v>0</v>
      </c>
      <c r="AP163" s="49">
        <v>0</v>
      </c>
      <c r="AQ163" s="49"/>
      <c r="AR163" s="51">
        <f t="shared" si="232"/>
        <v>0</v>
      </c>
      <c r="AS163" s="49"/>
      <c r="AT163" s="51">
        <f>AR163+AS163</f>
        <v>0</v>
      </c>
      <c r="AU163" s="49"/>
      <c r="AV163" s="51">
        <f t="shared" ref="AV163:AV165" si="438">AT163+AU163</f>
        <v>0</v>
      </c>
      <c r="AW163" s="49"/>
      <c r="AX163" s="51">
        <f t="shared" ref="AX163:AX165" si="439">AV163+AW163</f>
        <v>0</v>
      </c>
      <c r="AY163" s="49"/>
      <c r="AZ163" s="51">
        <f t="shared" ref="AZ163:AZ165" si="440">AX163+AY163</f>
        <v>0</v>
      </c>
      <c r="BA163" s="49"/>
      <c r="BB163" s="51">
        <f t="shared" ref="BB163:BB165" si="441">AZ163+BA163</f>
        <v>0</v>
      </c>
      <c r="BC163" s="49"/>
      <c r="BD163" s="51">
        <f t="shared" ref="BD163:BD165" si="442">BB163+BC163</f>
        <v>0</v>
      </c>
      <c r="BE163" s="50"/>
      <c r="BF163" s="51">
        <f t="shared" ref="BF163:BF165" si="443">BD163+BE163</f>
        <v>0</v>
      </c>
      <c r="BG163" s="24" t="s">
        <v>86</v>
      </c>
      <c r="BH163" s="18" t="s">
        <v>28</v>
      </c>
      <c r="BI163" s="5"/>
    </row>
    <row r="164" spans="1:62" hidden="1" x14ac:dyDescent="0.3">
      <c r="A164" s="1"/>
      <c r="B164" s="58" t="s">
        <v>16</v>
      </c>
      <c r="C164" s="58"/>
      <c r="D164" s="49">
        <v>38250</v>
      </c>
      <c r="E164" s="49"/>
      <c r="F164" s="49">
        <f t="shared" si="223"/>
        <v>38250</v>
      </c>
      <c r="G164" s="49"/>
      <c r="H164" s="52">
        <f t="shared" si="431"/>
        <v>38250</v>
      </c>
      <c r="I164" s="49"/>
      <c r="J164" s="52">
        <f>H164+I164</f>
        <v>38250</v>
      </c>
      <c r="K164" s="49"/>
      <c r="L164" s="49">
        <f>J164+K164</f>
        <v>38250</v>
      </c>
      <c r="M164" s="49"/>
      <c r="N164" s="49">
        <f>L164+M164</f>
        <v>38250</v>
      </c>
      <c r="O164" s="49">
        <v>-38250</v>
      </c>
      <c r="P164" s="49">
        <f>N164+O164</f>
        <v>0</v>
      </c>
      <c r="Q164" s="49"/>
      <c r="R164" s="49">
        <f>P164+Q164</f>
        <v>0</v>
      </c>
      <c r="S164" s="49"/>
      <c r="T164" s="49">
        <f>R164+S164</f>
        <v>0</v>
      </c>
      <c r="U164" s="49"/>
      <c r="V164" s="49">
        <f>T164+U164</f>
        <v>0</v>
      </c>
      <c r="W164" s="50"/>
      <c r="X164" s="49">
        <f>V164+W164</f>
        <v>0</v>
      </c>
      <c r="Y164" s="49">
        <v>89250</v>
      </c>
      <c r="Z164" s="49"/>
      <c r="AA164" s="49">
        <f t="shared" si="225"/>
        <v>89250</v>
      </c>
      <c r="AB164" s="49"/>
      <c r="AC164" s="52">
        <f>AA164+AB164</f>
        <v>89250</v>
      </c>
      <c r="AD164" s="49"/>
      <c r="AE164" s="52">
        <f t="shared" si="432"/>
        <v>89250</v>
      </c>
      <c r="AF164" s="49"/>
      <c r="AG164" s="49">
        <f t="shared" si="433"/>
        <v>89250</v>
      </c>
      <c r="AH164" s="49"/>
      <c r="AI164" s="49">
        <f t="shared" si="434"/>
        <v>89250</v>
      </c>
      <c r="AJ164" s="49">
        <v>-89250</v>
      </c>
      <c r="AK164" s="49">
        <f t="shared" si="435"/>
        <v>0</v>
      </c>
      <c r="AL164" s="49"/>
      <c r="AM164" s="49">
        <f t="shared" si="436"/>
        <v>0</v>
      </c>
      <c r="AN164" s="50"/>
      <c r="AO164" s="49">
        <f t="shared" si="437"/>
        <v>0</v>
      </c>
      <c r="AP164" s="49">
        <v>0</v>
      </c>
      <c r="AQ164" s="49"/>
      <c r="AR164" s="51">
        <f t="shared" si="232"/>
        <v>0</v>
      </c>
      <c r="AS164" s="49"/>
      <c r="AT164" s="53">
        <f>AR164+AS164</f>
        <v>0</v>
      </c>
      <c r="AU164" s="49"/>
      <c r="AV164" s="53">
        <f t="shared" si="438"/>
        <v>0</v>
      </c>
      <c r="AW164" s="49"/>
      <c r="AX164" s="51">
        <f t="shared" si="439"/>
        <v>0</v>
      </c>
      <c r="AY164" s="49"/>
      <c r="AZ164" s="51">
        <f t="shared" si="440"/>
        <v>0</v>
      </c>
      <c r="BA164" s="49"/>
      <c r="BB164" s="51">
        <f t="shared" si="441"/>
        <v>0</v>
      </c>
      <c r="BC164" s="49"/>
      <c r="BD164" s="51">
        <f t="shared" si="442"/>
        <v>0</v>
      </c>
      <c r="BE164" s="50"/>
      <c r="BF164" s="51">
        <f t="shared" si="443"/>
        <v>0</v>
      </c>
      <c r="BG164" s="24" t="s">
        <v>178</v>
      </c>
      <c r="BH164" s="18" t="s">
        <v>28</v>
      </c>
      <c r="BI164" s="5"/>
      <c r="BJ164" s="32"/>
    </row>
    <row r="165" spans="1:62" ht="56.25" hidden="1" x14ac:dyDescent="0.3">
      <c r="A165" s="1" t="s">
        <v>198</v>
      </c>
      <c r="B165" s="58" t="s">
        <v>73</v>
      </c>
      <c r="C165" s="59" t="s">
        <v>58</v>
      </c>
      <c r="D165" s="49">
        <f>D167+D168</f>
        <v>25500</v>
      </c>
      <c r="E165" s="49">
        <f>E167+E168</f>
        <v>0</v>
      </c>
      <c r="F165" s="49">
        <f t="shared" si="223"/>
        <v>25500</v>
      </c>
      <c r="G165" s="49">
        <f>G167+G168</f>
        <v>0</v>
      </c>
      <c r="H165" s="52">
        <f t="shared" si="431"/>
        <v>25500</v>
      </c>
      <c r="I165" s="49">
        <f>I167+I168</f>
        <v>0</v>
      </c>
      <c r="J165" s="52">
        <f>H165+I165</f>
        <v>25500</v>
      </c>
      <c r="K165" s="49">
        <f>K167+K168</f>
        <v>0</v>
      </c>
      <c r="L165" s="49">
        <f>J165+K165</f>
        <v>25500</v>
      </c>
      <c r="M165" s="49">
        <f>M167+M168</f>
        <v>0</v>
      </c>
      <c r="N165" s="49">
        <f>L165+M165</f>
        <v>25500</v>
      </c>
      <c r="O165" s="49">
        <f>O167+O168</f>
        <v>-25500</v>
      </c>
      <c r="P165" s="49">
        <f>N165+O165</f>
        <v>0</v>
      </c>
      <c r="Q165" s="49">
        <f>Q167+Q168</f>
        <v>0</v>
      </c>
      <c r="R165" s="49">
        <f>P165+Q165</f>
        <v>0</v>
      </c>
      <c r="S165" s="49">
        <f>S167+S168</f>
        <v>0</v>
      </c>
      <c r="T165" s="49">
        <f>R165+S165</f>
        <v>0</v>
      </c>
      <c r="U165" s="49">
        <f>U167+U168</f>
        <v>0</v>
      </c>
      <c r="V165" s="49">
        <f>T165+U165</f>
        <v>0</v>
      </c>
      <c r="W165" s="50">
        <f>W167+W168</f>
        <v>0</v>
      </c>
      <c r="X165" s="49">
        <f>V165+W165</f>
        <v>0</v>
      </c>
      <c r="Y165" s="49">
        <f t="shared" ref="Y165:AP165" si="444">Y167+Y168</f>
        <v>59500</v>
      </c>
      <c r="Z165" s="49">
        <f>Z167+Z168</f>
        <v>0</v>
      </c>
      <c r="AA165" s="49">
        <f t="shared" si="225"/>
        <v>59500</v>
      </c>
      <c r="AB165" s="49">
        <f>AB167+AB168</f>
        <v>0</v>
      </c>
      <c r="AC165" s="52">
        <f>AA165+AB165</f>
        <v>59500</v>
      </c>
      <c r="AD165" s="49">
        <f>AD167+AD168</f>
        <v>0</v>
      </c>
      <c r="AE165" s="52">
        <f t="shared" si="432"/>
        <v>59500</v>
      </c>
      <c r="AF165" s="49">
        <f>AF167+AF168</f>
        <v>0</v>
      </c>
      <c r="AG165" s="49">
        <f t="shared" si="433"/>
        <v>59500</v>
      </c>
      <c r="AH165" s="49">
        <f>AH167+AH168</f>
        <v>0</v>
      </c>
      <c r="AI165" s="49">
        <f t="shared" si="434"/>
        <v>59500</v>
      </c>
      <c r="AJ165" s="49">
        <f>AJ167+AJ168</f>
        <v>-59500</v>
      </c>
      <c r="AK165" s="49">
        <f t="shared" si="435"/>
        <v>0</v>
      </c>
      <c r="AL165" s="49">
        <f>AL167+AL168</f>
        <v>0</v>
      </c>
      <c r="AM165" s="49">
        <f t="shared" si="436"/>
        <v>0</v>
      </c>
      <c r="AN165" s="50">
        <f>AN167+AN168</f>
        <v>0</v>
      </c>
      <c r="AO165" s="49">
        <f t="shared" si="437"/>
        <v>0</v>
      </c>
      <c r="AP165" s="49">
        <f t="shared" si="444"/>
        <v>0</v>
      </c>
      <c r="AQ165" s="49">
        <f>AQ167+AQ168</f>
        <v>0</v>
      </c>
      <c r="AR165" s="51">
        <f t="shared" si="232"/>
        <v>0</v>
      </c>
      <c r="AS165" s="49">
        <f>AS167+AS168</f>
        <v>0</v>
      </c>
      <c r="AT165" s="53">
        <f>AR165+AS165</f>
        <v>0</v>
      </c>
      <c r="AU165" s="49">
        <f>AU167+AU168</f>
        <v>0</v>
      </c>
      <c r="AV165" s="53">
        <f t="shared" si="438"/>
        <v>0</v>
      </c>
      <c r="AW165" s="49">
        <f>AW167+AW168</f>
        <v>0</v>
      </c>
      <c r="AX165" s="51">
        <f t="shared" si="439"/>
        <v>0</v>
      </c>
      <c r="AY165" s="49">
        <f>AY167+AY168</f>
        <v>0</v>
      </c>
      <c r="AZ165" s="51">
        <f t="shared" si="440"/>
        <v>0</v>
      </c>
      <c r="BA165" s="49">
        <f>BA167+BA168</f>
        <v>0</v>
      </c>
      <c r="BB165" s="51">
        <f t="shared" si="441"/>
        <v>0</v>
      </c>
      <c r="BC165" s="49">
        <f>BC167+BC168</f>
        <v>0</v>
      </c>
      <c r="BD165" s="51">
        <f t="shared" si="442"/>
        <v>0</v>
      </c>
      <c r="BE165" s="50">
        <f>BE167+BE168</f>
        <v>0</v>
      </c>
      <c r="BF165" s="51">
        <f t="shared" si="443"/>
        <v>0</v>
      </c>
      <c r="BG165" s="24"/>
      <c r="BH165" s="18" t="s">
        <v>28</v>
      </c>
      <c r="BI165" s="5"/>
      <c r="BJ165" s="32"/>
    </row>
    <row r="166" spans="1:62" hidden="1" x14ac:dyDescent="0.3">
      <c r="A166" s="1"/>
      <c r="B166" s="58" t="s">
        <v>5</v>
      </c>
      <c r="C166" s="58"/>
      <c r="D166" s="49"/>
      <c r="E166" s="49"/>
      <c r="F166" s="49"/>
      <c r="G166" s="49"/>
      <c r="H166" s="52"/>
      <c r="I166" s="49"/>
      <c r="J166" s="52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50"/>
      <c r="X166" s="49"/>
      <c r="Y166" s="49"/>
      <c r="Z166" s="49"/>
      <c r="AA166" s="49"/>
      <c r="AB166" s="49"/>
      <c r="AC166" s="52"/>
      <c r="AD166" s="49"/>
      <c r="AE166" s="52"/>
      <c r="AF166" s="49"/>
      <c r="AG166" s="49"/>
      <c r="AH166" s="49"/>
      <c r="AI166" s="49"/>
      <c r="AJ166" s="49"/>
      <c r="AK166" s="49"/>
      <c r="AL166" s="49"/>
      <c r="AM166" s="49"/>
      <c r="AN166" s="50"/>
      <c r="AO166" s="49"/>
      <c r="AP166" s="49"/>
      <c r="AQ166" s="49"/>
      <c r="AR166" s="51"/>
      <c r="AS166" s="49"/>
      <c r="AT166" s="53"/>
      <c r="AU166" s="49"/>
      <c r="AV166" s="53"/>
      <c r="AW166" s="49"/>
      <c r="AX166" s="51"/>
      <c r="AY166" s="49"/>
      <c r="AZ166" s="51"/>
      <c r="BA166" s="49"/>
      <c r="BB166" s="51"/>
      <c r="BC166" s="49"/>
      <c r="BD166" s="51"/>
      <c r="BE166" s="50"/>
      <c r="BF166" s="51"/>
      <c r="BG166" s="24"/>
      <c r="BH166" s="18" t="s">
        <v>28</v>
      </c>
      <c r="BI166" s="5"/>
      <c r="BJ166" s="32"/>
    </row>
    <row r="167" spans="1:62" hidden="1" x14ac:dyDescent="0.3">
      <c r="A167" s="1"/>
      <c r="B167" s="30" t="s">
        <v>6</v>
      </c>
      <c r="C167" s="7"/>
      <c r="D167" s="49">
        <v>6375</v>
      </c>
      <c r="E167" s="49"/>
      <c r="F167" s="49">
        <f t="shared" si="223"/>
        <v>6375</v>
      </c>
      <c r="G167" s="49"/>
      <c r="H167" s="49">
        <f t="shared" ref="H167:H178" si="445">F167+G167</f>
        <v>6375</v>
      </c>
      <c r="I167" s="49"/>
      <c r="J167" s="49">
        <f>H167+I167</f>
        <v>6375</v>
      </c>
      <c r="K167" s="49"/>
      <c r="L167" s="49">
        <f>J167+K167</f>
        <v>6375</v>
      </c>
      <c r="M167" s="49"/>
      <c r="N167" s="49">
        <f>L167+M167</f>
        <v>6375</v>
      </c>
      <c r="O167" s="49">
        <v>-6375</v>
      </c>
      <c r="P167" s="49">
        <f t="shared" ref="P167:P178" si="446">N167+O167</f>
        <v>0</v>
      </c>
      <c r="Q167" s="49"/>
      <c r="R167" s="49">
        <f t="shared" ref="R167:R178" si="447">P167+Q167</f>
        <v>0</v>
      </c>
      <c r="S167" s="49"/>
      <c r="T167" s="49">
        <f t="shared" ref="T167:T178" si="448">R167+S167</f>
        <v>0</v>
      </c>
      <c r="U167" s="49"/>
      <c r="V167" s="49">
        <f t="shared" ref="V167:V178" si="449">T167+U167</f>
        <v>0</v>
      </c>
      <c r="W167" s="50"/>
      <c r="X167" s="49">
        <f t="shared" ref="X167:X178" si="450">V167+W167</f>
        <v>0</v>
      </c>
      <c r="Y167" s="49">
        <v>14875</v>
      </c>
      <c r="Z167" s="49"/>
      <c r="AA167" s="49">
        <f t="shared" si="225"/>
        <v>14875</v>
      </c>
      <c r="AB167" s="49"/>
      <c r="AC167" s="49">
        <f>AA167+AB167</f>
        <v>14875</v>
      </c>
      <c r="AD167" s="49"/>
      <c r="AE167" s="49">
        <f t="shared" ref="AE167:AE178" si="451">AC167+AD167</f>
        <v>14875</v>
      </c>
      <c r="AF167" s="49"/>
      <c r="AG167" s="49">
        <f t="shared" ref="AG167:AG178" si="452">AE167+AF167</f>
        <v>14875</v>
      </c>
      <c r="AH167" s="49"/>
      <c r="AI167" s="49">
        <f t="shared" ref="AI167:AI178" si="453">AG167+AH167</f>
        <v>14875</v>
      </c>
      <c r="AJ167" s="49">
        <v>-14875</v>
      </c>
      <c r="AK167" s="49">
        <f t="shared" ref="AK167:AK178" si="454">AI167+AJ167</f>
        <v>0</v>
      </c>
      <c r="AL167" s="49"/>
      <c r="AM167" s="49">
        <f t="shared" ref="AM167:AM178" si="455">AK167+AL167</f>
        <v>0</v>
      </c>
      <c r="AN167" s="50"/>
      <c r="AO167" s="49">
        <f t="shared" ref="AO167:AO178" si="456">AM167+AN167</f>
        <v>0</v>
      </c>
      <c r="AP167" s="51">
        <v>0</v>
      </c>
      <c r="AQ167" s="49"/>
      <c r="AR167" s="51">
        <f t="shared" si="232"/>
        <v>0</v>
      </c>
      <c r="AS167" s="49"/>
      <c r="AT167" s="51">
        <f>AR167+AS167</f>
        <v>0</v>
      </c>
      <c r="AU167" s="49"/>
      <c r="AV167" s="51">
        <f t="shared" ref="AV167:AV178" si="457">AT167+AU167</f>
        <v>0</v>
      </c>
      <c r="AW167" s="49"/>
      <c r="AX167" s="51">
        <f t="shared" ref="AX167:AX178" si="458">AV167+AW167</f>
        <v>0</v>
      </c>
      <c r="AY167" s="49"/>
      <c r="AZ167" s="51">
        <f t="shared" ref="AZ167:AZ178" si="459">AX167+AY167</f>
        <v>0</v>
      </c>
      <c r="BA167" s="49"/>
      <c r="BB167" s="51">
        <f t="shared" ref="BB167:BB178" si="460">AZ167+BA167</f>
        <v>0</v>
      </c>
      <c r="BC167" s="49"/>
      <c r="BD167" s="51">
        <f t="shared" ref="BD167:BD178" si="461">BB167+BC167</f>
        <v>0</v>
      </c>
      <c r="BE167" s="50"/>
      <c r="BF167" s="51">
        <f t="shared" ref="BF167:BF178" si="462">BD167+BE167</f>
        <v>0</v>
      </c>
      <c r="BG167" s="24" t="s">
        <v>87</v>
      </c>
      <c r="BH167" s="18" t="s">
        <v>28</v>
      </c>
      <c r="BI167" s="5"/>
    </row>
    <row r="168" spans="1:62" hidden="1" x14ac:dyDescent="0.3">
      <c r="A168" s="1"/>
      <c r="B168" s="58" t="s">
        <v>16</v>
      </c>
      <c r="C168" s="58"/>
      <c r="D168" s="49">
        <v>19125</v>
      </c>
      <c r="E168" s="49"/>
      <c r="F168" s="49">
        <f t="shared" si="223"/>
        <v>19125</v>
      </c>
      <c r="G168" s="49"/>
      <c r="H168" s="52">
        <f t="shared" si="445"/>
        <v>19125</v>
      </c>
      <c r="I168" s="49"/>
      <c r="J168" s="52">
        <f>H168+I168</f>
        <v>19125</v>
      </c>
      <c r="K168" s="49"/>
      <c r="L168" s="49">
        <f>J168+K168</f>
        <v>19125</v>
      </c>
      <c r="M168" s="49"/>
      <c r="N168" s="49">
        <f>L168+M168</f>
        <v>19125</v>
      </c>
      <c r="O168" s="49">
        <v>-19125</v>
      </c>
      <c r="P168" s="49">
        <f t="shared" si="446"/>
        <v>0</v>
      </c>
      <c r="Q168" s="49"/>
      <c r="R168" s="49">
        <f t="shared" si="447"/>
        <v>0</v>
      </c>
      <c r="S168" s="49"/>
      <c r="T168" s="49">
        <f t="shared" si="448"/>
        <v>0</v>
      </c>
      <c r="U168" s="49"/>
      <c r="V168" s="49">
        <f t="shared" si="449"/>
        <v>0</v>
      </c>
      <c r="W168" s="50"/>
      <c r="X168" s="49">
        <f t="shared" si="450"/>
        <v>0</v>
      </c>
      <c r="Y168" s="49">
        <v>44625</v>
      </c>
      <c r="Z168" s="49"/>
      <c r="AA168" s="49">
        <f t="shared" si="225"/>
        <v>44625</v>
      </c>
      <c r="AB168" s="49"/>
      <c r="AC168" s="52">
        <f>AA168+AB168</f>
        <v>44625</v>
      </c>
      <c r="AD168" s="49"/>
      <c r="AE168" s="52">
        <f t="shared" si="451"/>
        <v>44625</v>
      </c>
      <c r="AF168" s="49"/>
      <c r="AG168" s="49">
        <f t="shared" si="452"/>
        <v>44625</v>
      </c>
      <c r="AH168" s="49"/>
      <c r="AI168" s="49">
        <f t="shared" si="453"/>
        <v>44625</v>
      </c>
      <c r="AJ168" s="49">
        <v>-44625</v>
      </c>
      <c r="AK168" s="49">
        <f t="shared" si="454"/>
        <v>0</v>
      </c>
      <c r="AL168" s="49"/>
      <c r="AM168" s="49">
        <f t="shared" si="455"/>
        <v>0</v>
      </c>
      <c r="AN168" s="50"/>
      <c r="AO168" s="49">
        <f t="shared" si="456"/>
        <v>0</v>
      </c>
      <c r="AP168" s="51">
        <v>0</v>
      </c>
      <c r="AQ168" s="49"/>
      <c r="AR168" s="51">
        <f t="shared" si="232"/>
        <v>0</v>
      </c>
      <c r="AS168" s="49"/>
      <c r="AT168" s="53">
        <f>AR168+AS168</f>
        <v>0</v>
      </c>
      <c r="AU168" s="49"/>
      <c r="AV168" s="53">
        <f t="shared" si="457"/>
        <v>0</v>
      </c>
      <c r="AW168" s="49"/>
      <c r="AX168" s="51">
        <f t="shared" si="458"/>
        <v>0</v>
      </c>
      <c r="AY168" s="49"/>
      <c r="AZ168" s="51">
        <f t="shared" si="459"/>
        <v>0</v>
      </c>
      <c r="BA168" s="49"/>
      <c r="BB168" s="51">
        <f t="shared" si="460"/>
        <v>0</v>
      </c>
      <c r="BC168" s="49"/>
      <c r="BD168" s="51">
        <f t="shared" si="461"/>
        <v>0</v>
      </c>
      <c r="BE168" s="50"/>
      <c r="BF168" s="51">
        <f t="shared" si="462"/>
        <v>0</v>
      </c>
      <c r="BG168" s="24" t="s">
        <v>178</v>
      </c>
      <c r="BH168" s="18" t="s">
        <v>28</v>
      </c>
      <c r="BI168" s="5"/>
      <c r="BJ168" s="32"/>
    </row>
    <row r="169" spans="1:62" ht="56.25" x14ac:dyDescent="0.3">
      <c r="A169" s="1" t="s">
        <v>194</v>
      </c>
      <c r="B169" s="87" t="s">
        <v>235</v>
      </c>
      <c r="C169" s="87" t="s">
        <v>58</v>
      </c>
      <c r="D169" s="49"/>
      <c r="E169" s="49"/>
      <c r="F169" s="49"/>
      <c r="G169" s="49">
        <v>473.24599999999998</v>
      </c>
      <c r="H169" s="52">
        <f t="shared" si="445"/>
        <v>473.24599999999998</v>
      </c>
      <c r="I169" s="49"/>
      <c r="J169" s="52">
        <f>H169+I169</f>
        <v>473.24599999999998</v>
      </c>
      <c r="K169" s="49"/>
      <c r="L169" s="49">
        <f>J169+K169</f>
        <v>473.24599999999998</v>
      </c>
      <c r="M169" s="49"/>
      <c r="N169" s="49">
        <f>L169+M169</f>
        <v>473.24599999999998</v>
      </c>
      <c r="O169" s="49"/>
      <c r="P169" s="49">
        <f t="shared" si="446"/>
        <v>473.24599999999998</v>
      </c>
      <c r="Q169" s="49"/>
      <c r="R169" s="49">
        <f t="shared" si="447"/>
        <v>473.24599999999998</v>
      </c>
      <c r="S169" s="49"/>
      <c r="T169" s="49">
        <f t="shared" si="448"/>
        <v>473.24599999999998</v>
      </c>
      <c r="U169" s="49"/>
      <c r="V169" s="49">
        <f t="shared" si="449"/>
        <v>473.24599999999998</v>
      </c>
      <c r="W169" s="50"/>
      <c r="X169" s="49">
        <f t="shared" si="450"/>
        <v>473.24599999999998</v>
      </c>
      <c r="Y169" s="49"/>
      <c r="Z169" s="49"/>
      <c r="AA169" s="49"/>
      <c r="AB169" s="49"/>
      <c r="AC169" s="52">
        <f>AA169+AB169</f>
        <v>0</v>
      </c>
      <c r="AD169" s="49"/>
      <c r="AE169" s="52">
        <f t="shared" si="451"/>
        <v>0</v>
      </c>
      <c r="AF169" s="49"/>
      <c r="AG169" s="49">
        <f t="shared" si="452"/>
        <v>0</v>
      </c>
      <c r="AH169" s="49"/>
      <c r="AI169" s="49">
        <f t="shared" si="453"/>
        <v>0</v>
      </c>
      <c r="AJ169" s="49"/>
      <c r="AK169" s="49">
        <f t="shared" si="454"/>
        <v>0</v>
      </c>
      <c r="AL169" s="49"/>
      <c r="AM169" s="49">
        <f t="shared" si="455"/>
        <v>0</v>
      </c>
      <c r="AN169" s="50"/>
      <c r="AO169" s="49">
        <f t="shared" si="456"/>
        <v>0</v>
      </c>
      <c r="AP169" s="51"/>
      <c r="AQ169" s="49"/>
      <c r="AR169" s="51"/>
      <c r="AS169" s="49"/>
      <c r="AT169" s="53">
        <f>AR169+AS169</f>
        <v>0</v>
      </c>
      <c r="AU169" s="49"/>
      <c r="AV169" s="53">
        <f t="shared" si="457"/>
        <v>0</v>
      </c>
      <c r="AW169" s="49"/>
      <c r="AX169" s="51">
        <f t="shared" si="458"/>
        <v>0</v>
      </c>
      <c r="AY169" s="49"/>
      <c r="AZ169" s="51">
        <f t="shared" si="459"/>
        <v>0</v>
      </c>
      <c r="BA169" s="49"/>
      <c r="BB169" s="51">
        <f t="shared" si="460"/>
        <v>0</v>
      </c>
      <c r="BC169" s="49"/>
      <c r="BD169" s="51">
        <f t="shared" si="461"/>
        <v>0</v>
      </c>
      <c r="BE169" s="50"/>
      <c r="BF169" s="51">
        <f t="shared" si="462"/>
        <v>0</v>
      </c>
      <c r="BG169" s="24" t="s">
        <v>236</v>
      </c>
      <c r="BI169" s="5"/>
    </row>
    <row r="170" spans="1:62" ht="56.25" x14ac:dyDescent="0.3">
      <c r="A170" s="1" t="s">
        <v>195</v>
      </c>
      <c r="B170" s="87" t="s">
        <v>239</v>
      </c>
      <c r="C170" s="87" t="s">
        <v>58</v>
      </c>
      <c r="D170" s="49"/>
      <c r="E170" s="49"/>
      <c r="F170" s="49"/>
      <c r="G170" s="49">
        <v>17289.173999999999</v>
      </c>
      <c r="H170" s="52">
        <f t="shared" si="445"/>
        <v>17289.173999999999</v>
      </c>
      <c r="I170" s="49"/>
      <c r="J170" s="52">
        <f>H170+I170</f>
        <v>17289.173999999999</v>
      </c>
      <c r="K170" s="49"/>
      <c r="L170" s="49">
        <f>J170+K170</f>
        <v>17289.173999999999</v>
      </c>
      <c r="M170" s="49"/>
      <c r="N170" s="49">
        <f>L170+M170</f>
        <v>17289.173999999999</v>
      </c>
      <c r="O170" s="49">
        <v>4101.2809999999999</v>
      </c>
      <c r="P170" s="49">
        <f t="shared" si="446"/>
        <v>21390.454999999998</v>
      </c>
      <c r="Q170" s="49"/>
      <c r="R170" s="49">
        <f t="shared" si="447"/>
        <v>21390.454999999998</v>
      </c>
      <c r="S170" s="49"/>
      <c r="T170" s="49">
        <f t="shared" si="448"/>
        <v>21390.454999999998</v>
      </c>
      <c r="U170" s="49"/>
      <c r="V170" s="49">
        <f t="shared" si="449"/>
        <v>21390.454999999998</v>
      </c>
      <c r="W170" s="50"/>
      <c r="X170" s="49">
        <f t="shared" si="450"/>
        <v>21390.454999999998</v>
      </c>
      <c r="Y170" s="49"/>
      <c r="Z170" s="49"/>
      <c r="AA170" s="49"/>
      <c r="AB170" s="49"/>
      <c r="AC170" s="52">
        <f>AA170+AB170</f>
        <v>0</v>
      </c>
      <c r="AD170" s="49"/>
      <c r="AE170" s="52">
        <f t="shared" si="451"/>
        <v>0</v>
      </c>
      <c r="AF170" s="49"/>
      <c r="AG170" s="49">
        <f t="shared" si="452"/>
        <v>0</v>
      </c>
      <c r="AH170" s="49"/>
      <c r="AI170" s="49">
        <f t="shared" si="453"/>
        <v>0</v>
      </c>
      <c r="AJ170" s="49"/>
      <c r="AK170" s="49">
        <f t="shared" si="454"/>
        <v>0</v>
      </c>
      <c r="AL170" s="49"/>
      <c r="AM170" s="49">
        <f t="shared" si="455"/>
        <v>0</v>
      </c>
      <c r="AN170" s="50"/>
      <c r="AO170" s="49">
        <f t="shared" si="456"/>
        <v>0</v>
      </c>
      <c r="AP170" s="51"/>
      <c r="AQ170" s="49"/>
      <c r="AR170" s="51"/>
      <c r="AS170" s="49"/>
      <c r="AT170" s="53">
        <f>AR170+AS170</f>
        <v>0</v>
      </c>
      <c r="AU170" s="49"/>
      <c r="AV170" s="53">
        <f t="shared" si="457"/>
        <v>0</v>
      </c>
      <c r="AW170" s="49"/>
      <c r="AX170" s="51">
        <f t="shared" si="458"/>
        <v>0</v>
      </c>
      <c r="AY170" s="49"/>
      <c r="AZ170" s="51">
        <f t="shared" si="459"/>
        <v>0</v>
      </c>
      <c r="BA170" s="49"/>
      <c r="BB170" s="51">
        <f t="shared" si="460"/>
        <v>0</v>
      </c>
      <c r="BC170" s="49"/>
      <c r="BD170" s="51">
        <f t="shared" si="461"/>
        <v>0</v>
      </c>
      <c r="BE170" s="50"/>
      <c r="BF170" s="51">
        <f t="shared" si="462"/>
        <v>0</v>
      </c>
      <c r="BG170" s="31">
        <v>2010142580</v>
      </c>
      <c r="BI170" s="5"/>
    </row>
    <row r="171" spans="1:62" ht="56.25" hidden="1" x14ac:dyDescent="0.3">
      <c r="A171" s="76" t="s">
        <v>201</v>
      </c>
      <c r="B171" s="75" t="s">
        <v>254</v>
      </c>
      <c r="C171" s="75" t="s">
        <v>58</v>
      </c>
      <c r="D171" s="49"/>
      <c r="E171" s="49"/>
      <c r="F171" s="49"/>
      <c r="G171" s="49"/>
      <c r="H171" s="52"/>
      <c r="I171" s="49"/>
      <c r="J171" s="52"/>
      <c r="K171" s="49"/>
      <c r="L171" s="49"/>
      <c r="M171" s="49"/>
      <c r="N171" s="49"/>
      <c r="O171" s="49"/>
      <c r="P171" s="49">
        <f t="shared" si="446"/>
        <v>0</v>
      </c>
      <c r="Q171" s="49"/>
      <c r="R171" s="49">
        <f t="shared" si="447"/>
        <v>0</v>
      </c>
      <c r="S171" s="49"/>
      <c r="T171" s="49">
        <f t="shared" si="448"/>
        <v>0</v>
      </c>
      <c r="U171" s="49"/>
      <c r="V171" s="49">
        <f t="shared" si="449"/>
        <v>0</v>
      </c>
      <c r="W171" s="50"/>
      <c r="X171" s="49">
        <f t="shared" si="450"/>
        <v>0</v>
      </c>
      <c r="Y171" s="49"/>
      <c r="Z171" s="49"/>
      <c r="AA171" s="49"/>
      <c r="AB171" s="49"/>
      <c r="AC171" s="52"/>
      <c r="AD171" s="49"/>
      <c r="AE171" s="52"/>
      <c r="AF171" s="49"/>
      <c r="AG171" s="49"/>
      <c r="AH171" s="49"/>
      <c r="AI171" s="49"/>
      <c r="AJ171" s="49"/>
      <c r="AK171" s="49">
        <f t="shared" si="454"/>
        <v>0</v>
      </c>
      <c r="AL171" s="49"/>
      <c r="AM171" s="49">
        <f t="shared" si="455"/>
        <v>0</v>
      </c>
      <c r="AN171" s="50"/>
      <c r="AO171" s="49">
        <f t="shared" si="456"/>
        <v>0</v>
      </c>
      <c r="AP171" s="51"/>
      <c r="AQ171" s="49"/>
      <c r="AR171" s="51"/>
      <c r="AS171" s="49"/>
      <c r="AT171" s="53"/>
      <c r="AU171" s="49"/>
      <c r="AV171" s="53"/>
      <c r="AW171" s="49"/>
      <c r="AX171" s="51"/>
      <c r="AY171" s="49"/>
      <c r="AZ171" s="51"/>
      <c r="BA171" s="49"/>
      <c r="BB171" s="51">
        <f t="shared" si="460"/>
        <v>0</v>
      </c>
      <c r="BC171" s="49"/>
      <c r="BD171" s="51">
        <f t="shared" si="461"/>
        <v>0</v>
      </c>
      <c r="BE171" s="50"/>
      <c r="BF171" s="51">
        <f t="shared" si="462"/>
        <v>0</v>
      </c>
      <c r="BG171" s="31" t="s">
        <v>255</v>
      </c>
      <c r="BH171" s="18" t="s">
        <v>28</v>
      </c>
      <c r="BI171" s="5"/>
      <c r="BJ171" s="32"/>
    </row>
    <row r="172" spans="1:62" ht="56.25" hidden="1" x14ac:dyDescent="0.3">
      <c r="A172" s="76" t="s">
        <v>202</v>
      </c>
      <c r="B172" s="75" t="s">
        <v>256</v>
      </c>
      <c r="C172" s="75" t="s">
        <v>257</v>
      </c>
      <c r="D172" s="49"/>
      <c r="E172" s="49"/>
      <c r="F172" s="49"/>
      <c r="G172" s="49"/>
      <c r="H172" s="52"/>
      <c r="I172" s="49"/>
      <c r="J172" s="52"/>
      <c r="K172" s="49"/>
      <c r="L172" s="49"/>
      <c r="M172" s="49"/>
      <c r="N172" s="49"/>
      <c r="O172" s="49"/>
      <c r="P172" s="49">
        <f t="shared" si="446"/>
        <v>0</v>
      </c>
      <c r="Q172" s="49"/>
      <c r="R172" s="49">
        <f t="shared" si="447"/>
        <v>0</v>
      </c>
      <c r="S172" s="49"/>
      <c r="T172" s="49">
        <f t="shared" si="448"/>
        <v>0</v>
      </c>
      <c r="U172" s="49"/>
      <c r="V172" s="49">
        <f t="shared" si="449"/>
        <v>0</v>
      </c>
      <c r="W172" s="50"/>
      <c r="X172" s="49">
        <f t="shared" si="450"/>
        <v>0</v>
      </c>
      <c r="Y172" s="49"/>
      <c r="Z172" s="49"/>
      <c r="AA172" s="49"/>
      <c r="AB172" s="49"/>
      <c r="AC172" s="52"/>
      <c r="AD172" s="49"/>
      <c r="AE172" s="52"/>
      <c r="AF172" s="49"/>
      <c r="AG172" s="49"/>
      <c r="AH172" s="49"/>
      <c r="AI172" s="49"/>
      <c r="AJ172" s="49"/>
      <c r="AK172" s="49">
        <f t="shared" si="454"/>
        <v>0</v>
      </c>
      <c r="AL172" s="49"/>
      <c r="AM172" s="49">
        <f t="shared" si="455"/>
        <v>0</v>
      </c>
      <c r="AN172" s="50"/>
      <c r="AO172" s="49">
        <f t="shared" si="456"/>
        <v>0</v>
      </c>
      <c r="AP172" s="51"/>
      <c r="AQ172" s="49"/>
      <c r="AR172" s="51"/>
      <c r="AS172" s="49"/>
      <c r="AT172" s="53"/>
      <c r="AU172" s="49"/>
      <c r="AV172" s="53"/>
      <c r="AW172" s="49"/>
      <c r="AX172" s="51"/>
      <c r="AY172" s="49"/>
      <c r="AZ172" s="51"/>
      <c r="BA172" s="49"/>
      <c r="BB172" s="51">
        <f t="shared" si="460"/>
        <v>0</v>
      </c>
      <c r="BC172" s="49"/>
      <c r="BD172" s="51">
        <f t="shared" si="461"/>
        <v>0</v>
      </c>
      <c r="BE172" s="50"/>
      <c r="BF172" s="51">
        <f t="shared" si="462"/>
        <v>0</v>
      </c>
      <c r="BG172" s="31" t="s">
        <v>258</v>
      </c>
      <c r="BH172" s="18" t="s">
        <v>28</v>
      </c>
      <c r="BI172" s="5"/>
      <c r="BJ172" s="32"/>
    </row>
    <row r="173" spans="1:62" ht="56.25" x14ac:dyDescent="0.3">
      <c r="A173" s="1" t="s">
        <v>196</v>
      </c>
      <c r="B173" s="87" t="s">
        <v>254</v>
      </c>
      <c r="C173" s="87" t="s">
        <v>58</v>
      </c>
      <c r="D173" s="49"/>
      <c r="E173" s="49"/>
      <c r="F173" s="49"/>
      <c r="G173" s="49"/>
      <c r="H173" s="52"/>
      <c r="I173" s="49"/>
      <c r="J173" s="52"/>
      <c r="K173" s="49"/>
      <c r="L173" s="49"/>
      <c r="M173" s="49"/>
      <c r="N173" s="49"/>
      <c r="O173" s="49"/>
      <c r="P173" s="49">
        <f t="shared" si="446"/>
        <v>0</v>
      </c>
      <c r="Q173" s="49"/>
      <c r="R173" s="49">
        <f t="shared" si="447"/>
        <v>0</v>
      </c>
      <c r="S173" s="49"/>
      <c r="T173" s="49">
        <f t="shared" si="448"/>
        <v>0</v>
      </c>
      <c r="U173" s="49"/>
      <c r="V173" s="49">
        <f t="shared" si="449"/>
        <v>0</v>
      </c>
      <c r="W173" s="50"/>
      <c r="X173" s="49">
        <f t="shared" si="450"/>
        <v>0</v>
      </c>
      <c r="Y173" s="49"/>
      <c r="Z173" s="49"/>
      <c r="AA173" s="49"/>
      <c r="AB173" s="49"/>
      <c r="AC173" s="52"/>
      <c r="AD173" s="49"/>
      <c r="AE173" s="52"/>
      <c r="AF173" s="49"/>
      <c r="AG173" s="49"/>
      <c r="AH173" s="49"/>
      <c r="AI173" s="49"/>
      <c r="AJ173" s="49">
        <v>11301.947</v>
      </c>
      <c r="AK173" s="49">
        <f t="shared" si="454"/>
        <v>11301.947</v>
      </c>
      <c r="AL173" s="49"/>
      <c r="AM173" s="49">
        <f t="shared" si="455"/>
        <v>11301.947</v>
      </c>
      <c r="AN173" s="50"/>
      <c r="AO173" s="49">
        <f t="shared" si="456"/>
        <v>11301.947</v>
      </c>
      <c r="AP173" s="51"/>
      <c r="AQ173" s="49"/>
      <c r="AR173" s="51"/>
      <c r="AS173" s="49"/>
      <c r="AT173" s="53"/>
      <c r="AU173" s="49"/>
      <c r="AV173" s="53"/>
      <c r="AW173" s="49"/>
      <c r="AX173" s="51"/>
      <c r="AY173" s="49"/>
      <c r="AZ173" s="51"/>
      <c r="BA173" s="49"/>
      <c r="BB173" s="51">
        <f t="shared" si="460"/>
        <v>0</v>
      </c>
      <c r="BC173" s="49"/>
      <c r="BD173" s="51">
        <f t="shared" si="461"/>
        <v>0</v>
      </c>
      <c r="BE173" s="50"/>
      <c r="BF173" s="51">
        <f t="shared" si="462"/>
        <v>0</v>
      </c>
      <c r="BG173" s="31" t="s">
        <v>255</v>
      </c>
      <c r="BI173" s="5"/>
    </row>
    <row r="174" spans="1:62" ht="56.25" x14ac:dyDescent="0.3">
      <c r="A174" s="1" t="s">
        <v>197</v>
      </c>
      <c r="B174" s="87" t="s">
        <v>266</v>
      </c>
      <c r="C174" s="87" t="s">
        <v>58</v>
      </c>
      <c r="D174" s="49"/>
      <c r="E174" s="49"/>
      <c r="F174" s="49"/>
      <c r="G174" s="49"/>
      <c r="H174" s="52"/>
      <c r="I174" s="49"/>
      <c r="J174" s="52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50"/>
      <c r="X174" s="49">
        <f t="shared" si="450"/>
        <v>0</v>
      </c>
      <c r="Y174" s="49"/>
      <c r="Z174" s="49"/>
      <c r="AA174" s="49"/>
      <c r="AB174" s="49"/>
      <c r="AC174" s="52"/>
      <c r="AD174" s="49"/>
      <c r="AE174" s="52"/>
      <c r="AF174" s="49"/>
      <c r="AG174" s="49"/>
      <c r="AH174" s="49"/>
      <c r="AI174" s="49"/>
      <c r="AJ174" s="49"/>
      <c r="AK174" s="49"/>
      <c r="AL174" s="49"/>
      <c r="AM174" s="49"/>
      <c r="AN174" s="50">
        <f>AN176+AN177</f>
        <v>7655.86</v>
      </c>
      <c r="AO174" s="49">
        <f t="shared" si="456"/>
        <v>7655.86</v>
      </c>
      <c r="AP174" s="51"/>
      <c r="AQ174" s="49"/>
      <c r="AR174" s="51"/>
      <c r="AS174" s="49"/>
      <c r="AT174" s="53"/>
      <c r="AU174" s="49"/>
      <c r="AV174" s="53"/>
      <c r="AW174" s="49"/>
      <c r="AX174" s="51"/>
      <c r="AY174" s="49"/>
      <c r="AZ174" s="51"/>
      <c r="BA174" s="49"/>
      <c r="BB174" s="51"/>
      <c r="BC174" s="49"/>
      <c r="BD174" s="51"/>
      <c r="BE174" s="50"/>
      <c r="BF174" s="51">
        <f t="shared" si="462"/>
        <v>0</v>
      </c>
      <c r="BG174" s="31"/>
      <c r="BI174" s="5"/>
    </row>
    <row r="175" spans="1:62" x14ac:dyDescent="0.3">
      <c r="A175" s="1"/>
      <c r="B175" s="87" t="s">
        <v>5</v>
      </c>
      <c r="C175" s="87"/>
      <c r="D175" s="49"/>
      <c r="E175" s="49"/>
      <c r="F175" s="49"/>
      <c r="G175" s="49"/>
      <c r="H175" s="52"/>
      <c r="I175" s="49"/>
      <c r="J175" s="52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50"/>
      <c r="X175" s="49"/>
      <c r="Y175" s="49"/>
      <c r="Z175" s="49"/>
      <c r="AA175" s="49"/>
      <c r="AB175" s="49"/>
      <c r="AC175" s="52"/>
      <c r="AD175" s="49"/>
      <c r="AE175" s="52"/>
      <c r="AF175" s="49"/>
      <c r="AG175" s="49"/>
      <c r="AH175" s="49"/>
      <c r="AI175" s="49"/>
      <c r="AJ175" s="49"/>
      <c r="AK175" s="49"/>
      <c r="AL175" s="49"/>
      <c r="AM175" s="49"/>
      <c r="AN175" s="50"/>
      <c r="AO175" s="49"/>
      <c r="AP175" s="51"/>
      <c r="AQ175" s="49"/>
      <c r="AR175" s="51"/>
      <c r="AS175" s="49"/>
      <c r="AT175" s="53"/>
      <c r="AU175" s="49"/>
      <c r="AV175" s="53"/>
      <c r="AW175" s="49"/>
      <c r="AX175" s="51"/>
      <c r="AY175" s="49"/>
      <c r="AZ175" s="51"/>
      <c r="BA175" s="49"/>
      <c r="BB175" s="51"/>
      <c r="BC175" s="49"/>
      <c r="BD175" s="51"/>
      <c r="BE175" s="50"/>
      <c r="BF175" s="51"/>
      <c r="BG175" s="31"/>
      <c r="BI175" s="5"/>
    </row>
    <row r="176" spans="1:62" hidden="1" x14ac:dyDescent="0.3">
      <c r="A176" s="1"/>
      <c r="B176" s="30" t="s">
        <v>6</v>
      </c>
      <c r="C176" s="77"/>
      <c r="D176" s="49"/>
      <c r="E176" s="49"/>
      <c r="F176" s="49"/>
      <c r="G176" s="49"/>
      <c r="H176" s="52"/>
      <c r="I176" s="49"/>
      <c r="J176" s="52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50"/>
      <c r="X176" s="49">
        <f t="shared" si="450"/>
        <v>0</v>
      </c>
      <c r="Y176" s="49"/>
      <c r="Z176" s="49"/>
      <c r="AA176" s="49"/>
      <c r="AB176" s="49"/>
      <c r="AC176" s="52"/>
      <c r="AD176" s="49"/>
      <c r="AE176" s="52"/>
      <c r="AF176" s="49"/>
      <c r="AG176" s="49"/>
      <c r="AH176" s="49"/>
      <c r="AI176" s="49"/>
      <c r="AJ176" s="49"/>
      <c r="AK176" s="49"/>
      <c r="AL176" s="49"/>
      <c r="AM176" s="49"/>
      <c r="AN176" s="50">
        <v>1913.96</v>
      </c>
      <c r="AO176" s="49">
        <f t="shared" si="456"/>
        <v>1913.96</v>
      </c>
      <c r="AP176" s="51"/>
      <c r="AQ176" s="49"/>
      <c r="AR176" s="51"/>
      <c r="AS176" s="49"/>
      <c r="AT176" s="53"/>
      <c r="AU176" s="49"/>
      <c r="AV176" s="53"/>
      <c r="AW176" s="49"/>
      <c r="AX176" s="51"/>
      <c r="AY176" s="49"/>
      <c r="AZ176" s="51"/>
      <c r="BA176" s="49"/>
      <c r="BB176" s="51"/>
      <c r="BC176" s="49"/>
      <c r="BD176" s="51"/>
      <c r="BE176" s="50"/>
      <c r="BF176" s="51">
        <f t="shared" si="462"/>
        <v>0</v>
      </c>
      <c r="BG176" s="31" t="s">
        <v>267</v>
      </c>
      <c r="BH176" s="18" t="s">
        <v>28</v>
      </c>
      <c r="BI176" s="5"/>
    </row>
    <row r="177" spans="1:61" x14ac:dyDescent="0.3">
      <c r="A177" s="1"/>
      <c r="B177" s="87" t="s">
        <v>16</v>
      </c>
      <c r="C177" s="87"/>
      <c r="D177" s="49"/>
      <c r="E177" s="49"/>
      <c r="F177" s="49"/>
      <c r="G177" s="49"/>
      <c r="H177" s="52"/>
      <c r="I177" s="49"/>
      <c r="J177" s="52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50"/>
      <c r="X177" s="49">
        <f t="shared" si="450"/>
        <v>0</v>
      </c>
      <c r="Y177" s="49"/>
      <c r="Z177" s="49"/>
      <c r="AA177" s="49"/>
      <c r="AB177" s="49"/>
      <c r="AC177" s="52"/>
      <c r="AD177" s="49"/>
      <c r="AE177" s="52"/>
      <c r="AF177" s="49"/>
      <c r="AG177" s="49"/>
      <c r="AH177" s="49"/>
      <c r="AI177" s="49"/>
      <c r="AJ177" s="49"/>
      <c r="AK177" s="49"/>
      <c r="AL177" s="49"/>
      <c r="AM177" s="49"/>
      <c r="AN177" s="50">
        <v>5741.9</v>
      </c>
      <c r="AO177" s="49">
        <f t="shared" si="456"/>
        <v>5741.9</v>
      </c>
      <c r="AP177" s="51"/>
      <c r="AQ177" s="49"/>
      <c r="AR177" s="51"/>
      <c r="AS177" s="49"/>
      <c r="AT177" s="53"/>
      <c r="AU177" s="49"/>
      <c r="AV177" s="53"/>
      <c r="AW177" s="49"/>
      <c r="AX177" s="51"/>
      <c r="AY177" s="49"/>
      <c r="AZ177" s="51"/>
      <c r="BA177" s="49"/>
      <c r="BB177" s="51"/>
      <c r="BC177" s="49"/>
      <c r="BD177" s="51"/>
      <c r="BE177" s="50"/>
      <c r="BF177" s="51">
        <f t="shared" si="462"/>
        <v>0</v>
      </c>
      <c r="BG177" s="31" t="s">
        <v>178</v>
      </c>
      <c r="BI177" s="5"/>
    </row>
    <row r="178" spans="1:61" x14ac:dyDescent="0.3">
      <c r="A178" s="1"/>
      <c r="B178" s="87" t="s">
        <v>88</v>
      </c>
      <c r="C178" s="87"/>
      <c r="D178" s="46">
        <f>D183+D184</f>
        <v>142743.1</v>
      </c>
      <c r="E178" s="46">
        <f>E183+E184</f>
        <v>0</v>
      </c>
      <c r="F178" s="46">
        <f t="shared" ref="F178:F231" si="463">D178+E178</f>
        <v>142743.1</v>
      </c>
      <c r="G178" s="46">
        <f>G183+G184</f>
        <v>0</v>
      </c>
      <c r="H178" s="46">
        <f t="shared" si="445"/>
        <v>142743.1</v>
      </c>
      <c r="I178" s="46">
        <f>I183+I184</f>
        <v>0</v>
      </c>
      <c r="J178" s="46">
        <f>H178+I178</f>
        <v>142743.1</v>
      </c>
      <c r="K178" s="46">
        <f>K183+K184</f>
        <v>0</v>
      </c>
      <c r="L178" s="46">
        <f>J178+K178</f>
        <v>142743.1</v>
      </c>
      <c r="M178" s="46">
        <f>M183+M184</f>
        <v>0</v>
      </c>
      <c r="N178" s="46">
        <f>L178+M178</f>
        <v>142743.1</v>
      </c>
      <c r="O178" s="46">
        <f>O183+O184</f>
        <v>0</v>
      </c>
      <c r="P178" s="46">
        <f t="shared" si="446"/>
        <v>142743.1</v>
      </c>
      <c r="Q178" s="46">
        <f>Q183+Q184</f>
        <v>0</v>
      </c>
      <c r="R178" s="46">
        <f t="shared" si="447"/>
        <v>142743.1</v>
      </c>
      <c r="S178" s="46">
        <f>S183+S184</f>
        <v>0</v>
      </c>
      <c r="T178" s="46">
        <f t="shared" si="448"/>
        <v>142743.1</v>
      </c>
      <c r="U178" s="46">
        <f>U183+U184</f>
        <v>0</v>
      </c>
      <c r="V178" s="46">
        <f t="shared" si="449"/>
        <v>142743.1</v>
      </c>
      <c r="W178" s="46">
        <f>W183+W184</f>
        <v>0</v>
      </c>
      <c r="X178" s="51">
        <f t="shared" si="450"/>
        <v>142743.1</v>
      </c>
      <c r="Y178" s="46">
        <f t="shared" ref="Y178:AP178" si="464">Y183+Y184</f>
        <v>71197.200000000012</v>
      </c>
      <c r="Z178" s="46">
        <f>Z183+Z184</f>
        <v>0</v>
      </c>
      <c r="AA178" s="46">
        <f t="shared" ref="AA178:AA231" si="465">Y178+Z178</f>
        <v>71197.200000000012</v>
      </c>
      <c r="AB178" s="46">
        <f>AB183+AB184</f>
        <v>0</v>
      </c>
      <c r="AC178" s="46">
        <f>AA178+AB178</f>
        <v>71197.200000000012</v>
      </c>
      <c r="AD178" s="46">
        <f>AD183+AD184</f>
        <v>0</v>
      </c>
      <c r="AE178" s="46">
        <f t="shared" si="451"/>
        <v>71197.200000000012</v>
      </c>
      <c r="AF178" s="46">
        <f>AF183+AF184</f>
        <v>0</v>
      </c>
      <c r="AG178" s="46">
        <f t="shared" si="452"/>
        <v>71197.200000000012</v>
      </c>
      <c r="AH178" s="46">
        <f>AH183+AH184</f>
        <v>0</v>
      </c>
      <c r="AI178" s="46">
        <f t="shared" si="453"/>
        <v>71197.200000000012</v>
      </c>
      <c r="AJ178" s="46">
        <f>AJ183+AJ184</f>
        <v>0</v>
      </c>
      <c r="AK178" s="46">
        <f t="shared" si="454"/>
        <v>71197.200000000012</v>
      </c>
      <c r="AL178" s="46">
        <f>AL183+AL184</f>
        <v>0</v>
      </c>
      <c r="AM178" s="46">
        <f t="shared" si="455"/>
        <v>71197.200000000012</v>
      </c>
      <c r="AN178" s="46">
        <f>AN183+AN184</f>
        <v>0</v>
      </c>
      <c r="AO178" s="51">
        <f t="shared" si="456"/>
        <v>71197.200000000012</v>
      </c>
      <c r="AP178" s="46">
        <f t="shared" si="464"/>
        <v>18552.5</v>
      </c>
      <c r="AQ178" s="46">
        <f>AQ183+AQ184</f>
        <v>0</v>
      </c>
      <c r="AR178" s="46">
        <f t="shared" ref="AR178:AR231" si="466">AP178+AQ178</f>
        <v>18552.5</v>
      </c>
      <c r="AS178" s="46">
        <f>AS183+AS184</f>
        <v>0</v>
      </c>
      <c r="AT178" s="46">
        <f>AR178+AS178</f>
        <v>18552.5</v>
      </c>
      <c r="AU178" s="46">
        <f>AU183+AU184</f>
        <v>0</v>
      </c>
      <c r="AV178" s="46">
        <f t="shared" si="457"/>
        <v>18552.5</v>
      </c>
      <c r="AW178" s="46">
        <f>AW183+AW184</f>
        <v>0</v>
      </c>
      <c r="AX178" s="46">
        <f t="shared" si="458"/>
        <v>18552.5</v>
      </c>
      <c r="AY178" s="46">
        <f>AY183+AY184</f>
        <v>0</v>
      </c>
      <c r="AZ178" s="46">
        <f t="shared" si="459"/>
        <v>18552.5</v>
      </c>
      <c r="BA178" s="46">
        <f>BA183+BA184</f>
        <v>0</v>
      </c>
      <c r="BB178" s="46">
        <f t="shared" si="460"/>
        <v>18552.5</v>
      </c>
      <c r="BC178" s="46">
        <f>BC183+BC184</f>
        <v>0</v>
      </c>
      <c r="BD178" s="46">
        <f t="shared" si="461"/>
        <v>18552.5</v>
      </c>
      <c r="BE178" s="46">
        <f>BE183+BE184</f>
        <v>0</v>
      </c>
      <c r="BF178" s="51">
        <f t="shared" si="462"/>
        <v>18552.5</v>
      </c>
      <c r="BG178" s="24"/>
      <c r="BI178" s="5"/>
    </row>
    <row r="179" spans="1:61" x14ac:dyDescent="0.3">
      <c r="A179" s="1"/>
      <c r="B179" s="87" t="s">
        <v>5</v>
      </c>
      <c r="C179" s="87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51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51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51"/>
      <c r="BG179" s="24"/>
      <c r="BI179" s="5"/>
    </row>
    <row r="180" spans="1:61" s="13" customFormat="1" hidden="1" x14ac:dyDescent="0.3">
      <c r="A180" s="10"/>
      <c r="B180" s="11" t="s">
        <v>6</v>
      </c>
      <c r="C180" s="38"/>
      <c r="D180" s="46">
        <f>D185</f>
        <v>37541.5</v>
      </c>
      <c r="E180" s="46">
        <f>E185</f>
        <v>0</v>
      </c>
      <c r="F180" s="46">
        <f t="shared" si="463"/>
        <v>37541.5</v>
      </c>
      <c r="G180" s="46">
        <f>G185</f>
        <v>0</v>
      </c>
      <c r="H180" s="46">
        <f t="shared" ref="H180:H183" si="467">F180+G180</f>
        <v>37541.5</v>
      </c>
      <c r="I180" s="46">
        <f>I185</f>
        <v>0</v>
      </c>
      <c r="J180" s="46">
        <f>H180+I180</f>
        <v>37541.5</v>
      </c>
      <c r="K180" s="46">
        <f>K185</f>
        <v>0</v>
      </c>
      <c r="L180" s="46">
        <f>J180+K180</f>
        <v>37541.5</v>
      </c>
      <c r="M180" s="46">
        <f>M185</f>
        <v>0</v>
      </c>
      <c r="N180" s="46">
        <f>L180+M180</f>
        <v>37541.5</v>
      </c>
      <c r="O180" s="46">
        <f>O185</f>
        <v>0</v>
      </c>
      <c r="P180" s="46">
        <f>N180+O180</f>
        <v>37541.5</v>
      </c>
      <c r="Q180" s="46">
        <f>Q185</f>
        <v>0</v>
      </c>
      <c r="R180" s="46">
        <f>P180+Q180</f>
        <v>37541.5</v>
      </c>
      <c r="S180" s="46">
        <f>S185</f>
        <v>0</v>
      </c>
      <c r="T180" s="46">
        <f>R180+S180</f>
        <v>37541.5</v>
      </c>
      <c r="U180" s="46">
        <f>U185</f>
        <v>0</v>
      </c>
      <c r="V180" s="46">
        <f>T180+U180</f>
        <v>37541.5</v>
      </c>
      <c r="W180" s="46">
        <f>W185</f>
        <v>0</v>
      </c>
      <c r="X180" s="46">
        <f>V180+W180</f>
        <v>37541.5</v>
      </c>
      <c r="Y180" s="46">
        <f t="shared" ref="Y180:AP180" si="468">Y185</f>
        <v>18724.900000000001</v>
      </c>
      <c r="Z180" s="46">
        <f>Z185</f>
        <v>0</v>
      </c>
      <c r="AA180" s="46">
        <f t="shared" si="465"/>
        <v>18724.900000000001</v>
      </c>
      <c r="AB180" s="46">
        <f>AB185</f>
        <v>0</v>
      </c>
      <c r="AC180" s="46">
        <f>AA180+AB180</f>
        <v>18724.900000000001</v>
      </c>
      <c r="AD180" s="46">
        <f>AD185</f>
        <v>0</v>
      </c>
      <c r="AE180" s="46">
        <f t="shared" ref="AE180:AE183" si="469">AC180+AD180</f>
        <v>18724.900000000001</v>
      </c>
      <c r="AF180" s="46">
        <f>AF185</f>
        <v>0</v>
      </c>
      <c r="AG180" s="46">
        <f t="shared" ref="AG180:AG183" si="470">AE180+AF180</f>
        <v>18724.900000000001</v>
      </c>
      <c r="AH180" s="46">
        <f>AH185</f>
        <v>0</v>
      </c>
      <c r="AI180" s="46">
        <f t="shared" ref="AI180:AI183" si="471">AG180+AH180</f>
        <v>18724.900000000001</v>
      </c>
      <c r="AJ180" s="46">
        <f>AJ185</f>
        <v>0</v>
      </c>
      <c r="AK180" s="46">
        <f t="shared" ref="AK180:AK183" si="472">AI180+AJ180</f>
        <v>18724.900000000001</v>
      </c>
      <c r="AL180" s="46">
        <f>AL185</f>
        <v>0</v>
      </c>
      <c r="AM180" s="46">
        <f t="shared" ref="AM180:AM183" si="473">AK180+AL180</f>
        <v>18724.900000000001</v>
      </c>
      <c r="AN180" s="46">
        <f>AN185</f>
        <v>0</v>
      </c>
      <c r="AO180" s="46">
        <f t="shared" ref="AO180:AO183" si="474">AM180+AN180</f>
        <v>18724.900000000001</v>
      </c>
      <c r="AP180" s="46">
        <f t="shared" si="468"/>
        <v>4879.3</v>
      </c>
      <c r="AQ180" s="46">
        <f>AQ185</f>
        <v>0</v>
      </c>
      <c r="AR180" s="46">
        <f t="shared" si="466"/>
        <v>4879.3</v>
      </c>
      <c r="AS180" s="46">
        <f>AS185</f>
        <v>0</v>
      </c>
      <c r="AT180" s="46">
        <f>AR180+AS180</f>
        <v>4879.3</v>
      </c>
      <c r="AU180" s="46">
        <f>AU185</f>
        <v>0</v>
      </c>
      <c r="AV180" s="46">
        <f t="shared" ref="AV180:AV183" si="475">AT180+AU180</f>
        <v>4879.3</v>
      </c>
      <c r="AW180" s="46">
        <f>AW185</f>
        <v>0</v>
      </c>
      <c r="AX180" s="46">
        <f t="shared" ref="AX180:AX183" si="476">AV180+AW180</f>
        <v>4879.3</v>
      </c>
      <c r="AY180" s="46">
        <f>AY185</f>
        <v>0</v>
      </c>
      <c r="AZ180" s="46">
        <f t="shared" ref="AZ180:AZ183" si="477">AX180+AY180</f>
        <v>4879.3</v>
      </c>
      <c r="BA180" s="46">
        <f>BA185</f>
        <v>0</v>
      </c>
      <c r="BB180" s="46">
        <f t="shared" ref="BB180:BB183" si="478">AZ180+BA180</f>
        <v>4879.3</v>
      </c>
      <c r="BC180" s="46">
        <f>BC185</f>
        <v>0</v>
      </c>
      <c r="BD180" s="46">
        <f t="shared" ref="BD180:BD183" si="479">BB180+BC180</f>
        <v>4879.3</v>
      </c>
      <c r="BE180" s="46">
        <f>BE185</f>
        <v>0</v>
      </c>
      <c r="BF180" s="46">
        <f t="shared" ref="BF180:BF183" si="480">BD180+BE180</f>
        <v>4879.3</v>
      </c>
      <c r="BG180" s="26"/>
      <c r="BH180" s="19" t="s">
        <v>28</v>
      </c>
      <c r="BI180" s="12"/>
    </row>
    <row r="181" spans="1:61" x14ac:dyDescent="0.3">
      <c r="A181" s="1"/>
      <c r="B181" s="87" t="s">
        <v>24</v>
      </c>
      <c r="C181" s="87"/>
      <c r="D181" s="46">
        <f>D186</f>
        <v>105201.60000000001</v>
      </c>
      <c r="E181" s="46">
        <f>E186</f>
        <v>0</v>
      </c>
      <c r="F181" s="46">
        <f t="shared" si="463"/>
        <v>105201.60000000001</v>
      </c>
      <c r="G181" s="46">
        <f>G186</f>
        <v>0</v>
      </c>
      <c r="H181" s="46">
        <f t="shared" si="467"/>
        <v>105201.60000000001</v>
      </c>
      <c r="I181" s="46">
        <f>I186</f>
        <v>0</v>
      </c>
      <c r="J181" s="46">
        <f>H181+I181</f>
        <v>105201.60000000001</v>
      </c>
      <c r="K181" s="46">
        <f>K186</f>
        <v>0</v>
      </c>
      <c r="L181" s="46">
        <f>J181+K181</f>
        <v>105201.60000000001</v>
      </c>
      <c r="M181" s="46">
        <f>M186</f>
        <v>0</v>
      </c>
      <c r="N181" s="46">
        <f>L181+M181</f>
        <v>105201.60000000001</v>
      </c>
      <c r="O181" s="46">
        <f>O186</f>
        <v>0</v>
      </c>
      <c r="P181" s="46">
        <f>N181+O181</f>
        <v>105201.60000000001</v>
      </c>
      <c r="Q181" s="46">
        <f>Q186</f>
        <v>0</v>
      </c>
      <c r="R181" s="46">
        <f>P181+Q181</f>
        <v>105201.60000000001</v>
      </c>
      <c r="S181" s="46">
        <f>S186</f>
        <v>0</v>
      </c>
      <c r="T181" s="46">
        <f>R181+S181</f>
        <v>105201.60000000001</v>
      </c>
      <c r="U181" s="46">
        <f>U186</f>
        <v>0</v>
      </c>
      <c r="V181" s="46">
        <f>T181+U181</f>
        <v>105201.60000000001</v>
      </c>
      <c r="W181" s="46">
        <f>W186</f>
        <v>0</v>
      </c>
      <c r="X181" s="51">
        <f>V181+W181</f>
        <v>105201.60000000001</v>
      </c>
      <c r="Y181" s="46">
        <f t="shared" ref="Y181:AP181" si="481">Y186</f>
        <v>52472.3</v>
      </c>
      <c r="Z181" s="46">
        <f>Z186</f>
        <v>0</v>
      </c>
      <c r="AA181" s="46">
        <f t="shared" si="465"/>
        <v>52472.3</v>
      </c>
      <c r="AB181" s="46">
        <f>AB186</f>
        <v>0</v>
      </c>
      <c r="AC181" s="46">
        <f>AA181+AB181</f>
        <v>52472.3</v>
      </c>
      <c r="AD181" s="46">
        <f>AD186</f>
        <v>0</v>
      </c>
      <c r="AE181" s="46">
        <f t="shared" si="469"/>
        <v>52472.3</v>
      </c>
      <c r="AF181" s="46">
        <f>AF186</f>
        <v>0</v>
      </c>
      <c r="AG181" s="46">
        <f t="shared" si="470"/>
        <v>52472.3</v>
      </c>
      <c r="AH181" s="46">
        <f>AH186</f>
        <v>0</v>
      </c>
      <c r="AI181" s="46">
        <f t="shared" si="471"/>
        <v>52472.3</v>
      </c>
      <c r="AJ181" s="46">
        <f>AJ186</f>
        <v>0</v>
      </c>
      <c r="AK181" s="46">
        <f t="shared" si="472"/>
        <v>52472.3</v>
      </c>
      <c r="AL181" s="46">
        <f>AL186</f>
        <v>0</v>
      </c>
      <c r="AM181" s="46">
        <f t="shared" si="473"/>
        <v>52472.3</v>
      </c>
      <c r="AN181" s="46">
        <f>AN186</f>
        <v>0</v>
      </c>
      <c r="AO181" s="51">
        <f t="shared" si="474"/>
        <v>52472.3</v>
      </c>
      <c r="AP181" s="46">
        <f t="shared" si="481"/>
        <v>13673.2</v>
      </c>
      <c r="AQ181" s="46">
        <f>AQ186</f>
        <v>0</v>
      </c>
      <c r="AR181" s="46">
        <f t="shared" si="466"/>
        <v>13673.2</v>
      </c>
      <c r="AS181" s="46">
        <f>AS186</f>
        <v>0</v>
      </c>
      <c r="AT181" s="46">
        <f>AR181+AS181</f>
        <v>13673.2</v>
      </c>
      <c r="AU181" s="46">
        <f>AU186</f>
        <v>0</v>
      </c>
      <c r="AV181" s="46">
        <f t="shared" si="475"/>
        <v>13673.2</v>
      </c>
      <c r="AW181" s="46">
        <f>AW186</f>
        <v>0</v>
      </c>
      <c r="AX181" s="46">
        <f t="shared" si="476"/>
        <v>13673.2</v>
      </c>
      <c r="AY181" s="46">
        <f>AY186</f>
        <v>0</v>
      </c>
      <c r="AZ181" s="46">
        <f t="shared" si="477"/>
        <v>13673.2</v>
      </c>
      <c r="BA181" s="46">
        <f>BA186</f>
        <v>0</v>
      </c>
      <c r="BB181" s="46">
        <f t="shared" si="478"/>
        <v>13673.2</v>
      </c>
      <c r="BC181" s="46">
        <f>BC186</f>
        <v>0</v>
      </c>
      <c r="BD181" s="46">
        <f t="shared" si="479"/>
        <v>13673.2</v>
      </c>
      <c r="BE181" s="46">
        <f>BE186</f>
        <v>0</v>
      </c>
      <c r="BF181" s="51">
        <f t="shared" si="480"/>
        <v>13673.2</v>
      </c>
      <c r="BG181" s="24"/>
      <c r="BI181" s="5"/>
    </row>
    <row r="182" spans="1:61" hidden="1" x14ac:dyDescent="0.3">
      <c r="A182" s="1"/>
      <c r="B182" s="87" t="s">
        <v>15</v>
      </c>
      <c r="C182" s="87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>
        <f>W187</f>
        <v>0</v>
      </c>
      <c r="X182" s="51">
        <f>V182+W182</f>
        <v>0</v>
      </c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>
        <f>AN187</f>
        <v>0</v>
      </c>
      <c r="AO182" s="51">
        <f t="shared" si="474"/>
        <v>0</v>
      </c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>
        <f>BE187</f>
        <v>0</v>
      </c>
      <c r="BF182" s="51">
        <f t="shared" si="480"/>
        <v>0</v>
      </c>
      <c r="BG182" s="24"/>
      <c r="BH182" s="18" t="s">
        <v>28</v>
      </c>
      <c r="BI182" s="5"/>
    </row>
    <row r="183" spans="1:61" ht="37.5" x14ac:dyDescent="0.3">
      <c r="A183" s="1" t="s">
        <v>198</v>
      </c>
      <c r="B183" s="87" t="s">
        <v>89</v>
      </c>
      <c r="C183" s="89" t="s">
        <v>90</v>
      </c>
      <c r="D183" s="51">
        <f>D185+D186</f>
        <v>142743.1</v>
      </c>
      <c r="E183" s="51">
        <f>E185+E186</f>
        <v>0</v>
      </c>
      <c r="F183" s="51">
        <f t="shared" si="463"/>
        <v>142743.1</v>
      </c>
      <c r="G183" s="51">
        <f>G185+G186</f>
        <v>0</v>
      </c>
      <c r="H183" s="53">
        <f t="shared" si="467"/>
        <v>142743.1</v>
      </c>
      <c r="I183" s="51">
        <f>I185+I186</f>
        <v>0</v>
      </c>
      <c r="J183" s="53">
        <f>H183+I183</f>
        <v>142743.1</v>
      </c>
      <c r="K183" s="51">
        <f>K185+K186</f>
        <v>0</v>
      </c>
      <c r="L183" s="51">
        <f>J183+K183</f>
        <v>142743.1</v>
      </c>
      <c r="M183" s="51">
        <f>M185+M186</f>
        <v>0</v>
      </c>
      <c r="N183" s="51">
        <f>L183+M183</f>
        <v>142743.1</v>
      </c>
      <c r="O183" s="51">
        <f>O185+O186</f>
        <v>0</v>
      </c>
      <c r="P183" s="51">
        <f>N183+O183</f>
        <v>142743.1</v>
      </c>
      <c r="Q183" s="51">
        <f>Q185+Q186</f>
        <v>0</v>
      </c>
      <c r="R183" s="51">
        <f>P183+Q183</f>
        <v>142743.1</v>
      </c>
      <c r="S183" s="51">
        <f>S185+S186</f>
        <v>0</v>
      </c>
      <c r="T183" s="51">
        <f>R183+S183</f>
        <v>142743.1</v>
      </c>
      <c r="U183" s="51">
        <f>U185+U186</f>
        <v>0</v>
      </c>
      <c r="V183" s="51">
        <f>T183+U183</f>
        <v>142743.1</v>
      </c>
      <c r="W183" s="54">
        <f>W185+W186+W187</f>
        <v>0</v>
      </c>
      <c r="X183" s="51">
        <f>V183+W183</f>
        <v>142743.1</v>
      </c>
      <c r="Y183" s="51">
        <f t="shared" ref="Y183:AP183" si="482">Y185+Y186</f>
        <v>71197.200000000012</v>
      </c>
      <c r="Z183" s="51">
        <f>Z185+Z186</f>
        <v>0</v>
      </c>
      <c r="AA183" s="51">
        <f t="shared" si="465"/>
        <v>71197.200000000012</v>
      </c>
      <c r="AB183" s="51">
        <f>AB185+AB186</f>
        <v>0</v>
      </c>
      <c r="AC183" s="53">
        <f>AA183+AB183</f>
        <v>71197.200000000012</v>
      </c>
      <c r="AD183" s="51">
        <f>AD185+AD186</f>
        <v>0</v>
      </c>
      <c r="AE183" s="53">
        <f t="shared" si="469"/>
        <v>71197.200000000012</v>
      </c>
      <c r="AF183" s="51">
        <f>AF185+AF186</f>
        <v>0</v>
      </c>
      <c r="AG183" s="51">
        <f t="shared" si="470"/>
        <v>71197.200000000012</v>
      </c>
      <c r="AH183" s="51">
        <f>AH185+AH186</f>
        <v>0</v>
      </c>
      <c r="AI183" s="51">
        <f t="shared" si="471"/>
        <v>71197.200000000012</v>
      </c>
      <c r="AJ183" s="51">
        <f>AJ185+AJ186</f>
        <v>0</v>
      </c>
      <c r="AK183" s="51">
        <f t="shared" si="472"/>
        <v>71197.200000000012</v>
      </c>
      <c r="AL183" s="51">
        <f>AL185+AL186</f>
        <v>0</v>
      </c>
      <c r="AM183" s="51">
        <f t="shared" si="473"/>
        <v>71197.200000000012</v>
      </c>
      <c r="AN183" s="54">
        <f>AN185+AN186+AN187</f>
        <v>0</v>
      </c>
      <c r="AO183" s="51">
        <f t="shared" si="474"/>
        <v>71197.200000000012</v>
      </c>
      <c r="AP183" s="51">
        <f t="shared" si="482"/>
        <v>18552.5</v>
      </c>
      <c r="AQ183" s="51">
        <f>AQ185+AQ186</f>
        <v>0</v>
      </c>
      <c r="AR183" s="51">
        <f t="shared" si="466"/>
        <v>18552.5</v>
      </c>
      <c r="AS183" s="51">
        <f>AS185+AS186</f>
        <v>0</v>
      </c>
      <c r="AT183" s="53">
        <f>AR183+AS183</f>
        <v>18552.5</v>
      </c>
      <c r="AU183" s="51">
        <f>AU185+AU186</f>
        <v>0</v>
      </c>
      <c r="AV183" s="53">
        <f t="shared" si="475"/>
        <v>18552.5</v>
      </c>
      <c r="AW183" s="51">
        <f>AW185+AW186</f>
        <v>0</v>
      </c>
      <c r="AX183" s="51">
        <f t="shared" si="476"/>
        <v>18552.5</v>
      </c>
      <c r="AY183" s="51">
        <f>AY185+AY186</f>
        <v>0</v>
      </c>
      <c r="AZ183" s="51">
        <f t="shared" si="477"/>
        <v>18552.5</v>
      </c>
      <c r="BA183" s="51">
        <f>BA185+BA186</f>
        <v>0</v>
      </c>
      <c r="BB183" s="51">
        <f t="shared" si="478"/>
        <v>18552.5</v>
      </c>
      <c r="BC183" s="51">
        <f>BC185+BC186</f>
        <v>0</v>
      </c>
      <c r="BD183" s="51">
        <f t="shared" si="479"/>
        <v>18552.5</v>
      </c>
      <c r="BE183" s="54">
        <f>BE185+BE186+BE187</f>
        <v>0</v>
      </c>
      <c r="BF183" s="51">
        <f t="shared" si="480"/>
        <v>18552.5</v>
      </c>
      <c r="BG183" s="24"/>
      <c r="BI183" s="5"/>
    </row>
    <row r="184" spans="1:61" x14ac:dyDescent="0.3">
      <c r="A184" s="1"/>
      <c r="B184" s="87" t="s">
        <v>5</v>
      </c>
      <c r="C184" s="89"/>
      <c r="D184" s="51"/>
      <c r="E184" s="51"/>
      <c r="F184" s="51"/>
      <c r="G184" s="51"/>
      <c r="H184" s="53"/>
      <c r="I184" s="51"/>
      <c r="J184" s="53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4"/>
      <c r="X184" s="51"/>
      <c r="Y184" s="51"/>
      <c r="Z184" s="51"/>
      <c r="AA184" s="51"/>
      <c r="AB184" s="51"/>
      <c r="AC184" s="53"/>
      <c r="AD184" s="51"/>
      <c r="AE184" s="53"/>
      <c r="AF184" s="51"/>
      <c r="AG184" s="51"/>
      <c r="AH184" s="51"/>
      <c r="AI184" s="51"/>
      <c r="AJ184" s="51"/>
      <c r="AK184" s="51"/>
      <c r="AL184" s="51"/>
      <c r="AM184" s="51"/>
      <c r="AN184" s="54"/>
      <c r="AO184" s="51"/>
      <c r="AP184" s="51"/>
      <c r="AQ184" s="51"/>
      <c r="AR184" s="51"/>
      <c r="AS184" s="51"/>
      <c r="AT184" s="53"/>
      <c r="AU184" s="51"/>
      <c r="AV184" s="53"/>
      <c r="AW184" s="51"/>
      <c r="AX184" s="51"/>
      <c r="AY184" s="51"/>
      <c r="AZ184" s="51"/>
      <c r="BA184" s="51"/>
      <c r="BB184" s="51"/>
      <c r="BC184" s="51"/>
      <c r="BD184" s="51"/>
      <c r="BE184" s="54"/>
      <c r="BF184" s="51"/>
      <c r="BG184" s="24"/>
      <c r="BI184" s="5"/>
    </row>
    <row r="185" spans="1:61" hidden="1" x14ac:dyDescent="0.3">
      <c r="A185" s="1"/>
      <c r="B185" s="30" t="s">
        <v>6</v>
      </c>
      <c r="C185" s="4"/>
      <c r="D185" s="51">
        <v>37541.5</v>
      </c>
      <c r="E185" s="51"/>
      <c r="F185" s="51">
        <f t="shared" si="463"/>
        <v>37541.5</v>
      </c>
      <c r="G185" s="51"/>
      <c r="H185" s="51">
        <f t="shared" ref="H185:H190" si="483">F185+G185</f>
        <v>37541.5</v>
      </c>
      <c r="I185" s="51"/>
      <c r="J185" s="51">
        <f>H185+I185</f>
        <v>37541.5</v>
      </c>
      <c r="K185" s="51"/>
      <c r="L185" s="51">
        <f>J185+K185</f>
        <v>37541.5</v>
      </c>
      <c r="M185" s="51"/>
      <c r="N185" s="51">
        <f>L185+M185</f>
        <v>37541.5</v>
      </c>
      <c r="O185" s="51"/>
      <c r="P185" s="51">
        <f>N185+O185</f>
        <v>37541.5</v>
      </c>
      <c r="Q185" s="51"/>
      <c r="R185" s="51">
        <f>P185+Q185</f>
        <v>37541.5</v>
      </c>
      <c r="S185" s="51"/>
      <c r="T185" s="51">
        <f>R185+S185</f>
        <v>37541.5</v>
      </c>
      <c r="U185" s="51"/>
      <c r="V185" s="51">
        <f>T185+U185</f>
        <v>37541.5</v>
      </c>
      <c r="W185" s="54"/>
      <c r="X185" s="51">
        <f t="shared" ref="X185:X190" si="484">V185+W185</f>
        <v>37541.5</v>
      </c>
      <c r="Y185" s="51">
        <v>18724.900000000001</v>
      </c>
      <c r="Z185" s="51"/>
      <c r="AA185" s="51">
        <f t="shared" si="465"/>
        <v>18724.900000000001</v>
      </c>
      <c r="AB185" s="51"/>
      <c r="AC185" s="51">
        <f>AA185+AB185</f>
        <v>18724.900000000001</v>
      </c>
      <c r="AD185" s="51"/>
      <c r="AE185" s="51">
        <f t="shared" ref="AE185:AE190" si="485">AC185+AD185</f>
        <v>18724.900000000001</v>
      </c>
      <c r="AF185" s="51"/>
      <c r="AG185" s="51">
        <f t="shared" ref="AG185:AG190" si="486">AE185+AF185</f>
        <v>18724.900000000001</v>
      </c>
      <c r="AH185" s="51"/>
      <c r="AI185" s="51">
        <f t="shared" ref="AI185:AI190" si="487">AG185+AH185</f>
        <v>18724.900000000001</v>
      </c>
      <c r="AJ185" s="51"/>
      <c r="AK185" s="51">
        <f t="shared" ref="AK185:AK190" si="488">AI185+AJ185</f>
        <v>18724.900000000001</v>
      </c>
      <c r="AL185" s="51"/>
      <c r="AM185" s="51">
        <f t="shared" ref="AM185:AM190" si="489">AK185+AL185</f>
        <v>18724.900000000001</v>
      </c>
      <c r="AN185" s="54"/>
      <c r="AO185" s="51">
        <f t="shared" ref="AO185:AO190" si="490">AM185+AN185</f>
        <v>18724.900000000001</v>
      </c>
      <c r="AP185" s="51">
        <v>4879.3</v>
      </c>
      <c r="AQ185" s="51"/>
      <c r="AR185" s="51">
        <f t="shared" si="466"/>
        <v>4879.3</v>
      </c>
      <c r="AS185" s="51"/>
      <c r="AT185" s="51">
        <f>AR185+AS185</f>
        <v>4879.3</v>
      </c>
      <c r="AU185" s="51"/>
      <c r="AV185" s="51">
        <f t="shared" ref="AV185:AV190" si="491">AT185+AU185</f>
        <v>4879.3</v>
      </c>
      <c r="AW185" s="51"/>
      <c r="AX185" s="51">
        <f t="shared" ref="AX185:AX190" si="492">AV185+AW185</f>
        <v>4879.3</v>
      </c>
      <c r="AY185" s="51"/>
      <c r="AZ185" s="51">
        <f t="shared" ref="AZ185:AZ190" si="493">AX185+AY185</f>
        <v>4879.3</v>
      </c>
      <c r="BA185" s="51"/>
      <c r="BB185" s="51">
        <f t="shared" ref="BB185:BB190" si="494">AZ185+BA185</f>
        <v>4879.3</v>
      </c>
      <c r="BC185" s="51"/>
      <c r="BD185" s="51">
        <f t="shared" ref="BD185:BD190" si="495">BB185+BC185</f>
        <v>4879.3</v>
      </c>
      <c r="BE185" s="54"/>
      <c r="BF185" s="51">
        <f t="shared" ref="BF185:BF190" si="496">BD185+BE185</f>
        <v>4879.3</v>
      </c>
      <c r="BG185" s="24" t="s">
        <v>270</v>
      </c>
      <c r="BH185" s="18" t="s">
        <v>28</v>
      </c>
      <c r="BI185" s="5"/>
    </row>
    <row r="186" spans="1:61" x14ac:dyDescent="0.3">
      <c r="A186" s="1"/>
      <c r="B186" s="87" t="s">
        <v>24</v>
      </c>
      <c r="C186" s="89"/>
      <c r="D186" s="51">
        <v>105201.60000000001</v>
      </c>
      <c r="E186" s="51"/>
      <c r="F186" s="51">
        <f t="shared" si="463"/>
        <v>105201.60000000001</v>
      </c>
      <c r="G186" s="51"/>
      <c r="H186" s="53">
        <f t="shared" si="483"/>
        <v>105201.60000000001</v>
      </c>
      <c r="I186" s="51"/>
      <c r="J186" s="53">
        <f>H186+I186</f>
        <v>105201.60000000001</v>
      </c>
      <c r="K186" s="51"/>
      <c r="L186" s="51">
        <f>J186+K186</f>
        <v>105201.60000000001</v>
      </c>
      <c r="M186" s="51"/>
      <c r="N186" s="51">
        <f>L186+M186</f>
        <v>105201.60000000001</v>
      </c>
      <c r="O186" s="51"/>
      <c r="P186" s="51">
        <f>N186+O186</f>
        <v>105201.60000000001</v>
      </c>
      <c r="Q186" s="51"/>
      <c r="R186" s="51">
        <f>P186+Q186</f>
        <v>105201.60000000001</v>
      </c>
      <c r="S186" s="51"/>
      <c r="T186" s="51">
        <f>R186+S186</f>
        <v>105201.60000000001</v>
      </c>
      <c r="U186" s="51"/>
      <c r="V186" s="51">
        <f>T186+U186</f>
        <v>105201.60000000001</v>
      </c>
      <c r="W186" s="54"/>
      <c r="X186" s="51">
        <f t="shared" si="484"/>
        <v>105201.60000000001</v>
      </c>
      <c r="Y186" s="51">
        <v>52472.3</v>
      </c>
      <c r="Z186" s="51"/>
      <c r="AA186" s="51">
        <f t="shared" si="465"/>
        <v>52472.3</v>
      </c>
      <c r="AB186" s="51"/>
      <c r="AC186" s="53">
        <f>AA186+AB186</f>
        <v>52472.3</v>
      </c>
      <c r="AD186" s="51"/>
      <c r="AE186" s="53">
        <f t="shared" si="485"/>
        <v>52472.3</v>
      </c>
      <c r="AF186" s="51"/>
      <c r="AG186" s="51">
        <f t="shared" si="486"/>
        <v>52472.3</v>
      </c>
      <c r="AH186" s="51"/>
      <c r="AI186" s="51">
        <f t="shared" si="487"/>
        <v>52472.3</v>
      </c>
      <c r="AJ186" s="51"/>
      <c r="AK186" s="51">
        <f t="shared" si="488"/>
        <v>52472.3</v>
      </c>
      <c r="AL186" s="51"/>
      <c r="AM186" s="51">
        <f t="shared" si="489"/>
        <v>52472.3</v>
      </c>
      <c r="AN186" s="54"/>
      <c r="AO186" s="51">
        <f t="shared" si="490"/>
        <v>52472.3</v>
      </c>
      <c r="AP186" s="51">
        <v>13673.2</v>
      </c>
      <c r="AQ186" s="51"/>
      <c r="AR186" s="51">
        <f t="shared" si="466"/>
        <v>13673.2</v>
      </c>
      <c r="AS186" s="51"/>
      <c r="AT186" s="53">
        <f>AR186+AS186</f>
        <v>13673.2</v>
      </c>
      <c r="AU186" s="51"/>
      <c r="AV186" s="53">
        <f t="shared" si="491"/>
        <v>13673.2</v>
      </c>
      <c r="AW186" s="51"/>
      <c r="AX186" s="51">
        <f t="shared" si="492"/>
        <v>13673.2</v>
      </c>
      <c r="AY186" s="51"/>
      <c r="AZ186" s="51">
        <f t="shared" si="493"/>
        <v>13673.2</v>
      </c>
      <c r="BA186" s="51"/>
      <c r="BB186" s="51">
        <f t="shared" si="494"/>
        <v>13673.2</v>
      </c>
      <c r="BC186" s="51"/>
      <c r="BD186" s="51">
        <f t="shared" si="495"/>
        <v>13673.2</v>
      </c>
      <c r="BE186" s="54"/>
      <c r="BF186" s="51">
        <f t="shared" si="496"/>
        <v>13673.2</v>
      </c>
      <c r="BG186" s="24" t="s">
        <v>270</v>
      </c>
      <c r="BI186" s="5"/>
    </row>
    <row r="187" spans="1:61" hidden="1" x14ac:dyDescent="0.3">
      <c r="A187" s="1"/>
      <c r="B187" s="78" t="s">
        <v>15</v>
      </c>
      <c r="C187" s="79"/>
      <c r="D187" s="51"/>
      <c r="E187" s="51"/>
      <c r="F187" s="51"/>
      <c r="G187" s="51"/>
      <c r="H187" s="53"/>
      <c r="I187" s="51"/>
      <c r="J187" s="53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4"/>
      <c r="X187" s="51">
        <f t="shared" si="484"/>
        <v>0</v>
      </c>
      <c r="Y187" s="51"/>
      <c r="Z187" s="51"/>
      <c r="AA187" s="51"/>
      <c r="AB187" s="51"/>
      <c r="AC187" s="53"/>
      <c r="AD187" s="51"/>
      <c r="AE187" s="53"/>
      <c r="AF187" s="51"/>
      <c r="AG187" s="51"/>
      <c r="AH187" s="51"/>
      <c r="AI187" s="51"/>
      <c r="AJ187" s="51"/>
      <c r="AK187" s="51"/>
      <c r="AL187" s="51"/>
      <c r="AM187" s="51"/>
      <c r="AN187" s="54"/>
      <c r="AO187" s="51">
        <f t="shared" si="490"/>
        <v>0</v>
      </c>
      <c r="AP187" s="51"/>
      <c r="AQ187" s="51"/>
      <c r="AR187" s="51"/>
      <c r="AS187" s="51"/>
      <c r="AT187" s="53"/>
      <c r="AU187" s="51"/>
      <c r="AV187" s="53"/>
      <c r="AW187" s="51"/>
      <c r="AX187" s="51"/>
      <c r="AY187" s="51"/>
      <c r="AZ187" s="51"/>
      <c r="BA187" s="51"/>
      <c r="BB187" s="51"/>
      <c r="BC187" s="51"/>
      <c r="BD187" s="51"/>
      <c r="BE187" s="54"/>
      <c r="BF187" s="51">
        <f t="shared" si="496"/>
        <v>0</v>
      </c>
      <c r="BG187" s="24" t="s">
        <v>269</v>
      </c>
      <c r="BH187" s="18" t="s">
        <v>28</v>
      </c>
      <c r="BI187" s="5"/>
    </row>
    <row r="188" spans="1:61" x14ac:dyDescent="0.3">
      <c r="A188" s="1"/>
      <c r="B188" s="87" t="s">
        <v>222</v>
      </c>
      <c r="C188" s="89"/>
      <c r="D188" s="46"/>
      <c r="E188" s="46"/>
      <c r="F188" s="46"/>
      <c r="G188" s="46">
        <f>G189</f>
        <v>91891.491999999998</v>
      </c>
      <c r="H188" s="46">
        <f t="shared" si="483"/>
        <v>91891.491999999998</v>
      </c>
      <c r="I188" s="46">
        <f>I189</f>
        <v>-90.495000000000005</v>
      </c>
      <c r="J188" s="46">
        <f>H188+I188</f>
        <v>91800.997000000003</v>
      </c>
      <c r="K188" s="46">
        <f>K189</f>
        <v>0</v>
      </c>
      <c r="L188" s="46">
        <f>J188+K188</f>
        <v>91800.997000000003</v>
      </c>
      <c r="M188" s="46">
        <f>M189</f>
        <v>0</v>
      </c>
      <c r="N188" s="46">
        <f>L188+M188</f>
        <v>91800.997000000003</v>
      </c>
      <c r="O188" s="46">
        <f>O189</f>
        <v>0</v>
      </c>
      <c r="P188" s="46">
        <f>N188+O188</f>
        <v>91800.997000000003</v>
      </c>
      <c r="Q188" s="46">
        <f>Q189</f>
        <v>0</v>
      </c>
      <c r="R188" s="46">
        <f>P188+Q188</f>
        <v>91800.997000000003</v>
      </c>
      <c r="S188" s="46">
        <f>S189</f>
        <v>0</v>
      </c>
      <c r="T188" s="46">
        <f>R188+S188</f>
        <v>91800.997000000003</v>
      </c>
      <c r="U188" s="46">
        <f>U189</f>
        <v>0</v>
      </c>
      <c r="V188" s="46">
        <f>T188+U188</f>
        <v>91800.997000000003</v>
      </c>
      <c r="W188" s="46">
        <f>W189</f>
        <v>0</v>
      </c>
      <c r="X188" s="51">
        <f t="shared" si="484"/>
        <v>91800.997000000003</v>
      </c>
      <c r="Y188" s="46"/>
      <c r="Z188" s="46"/>
      <c r="AA188" s="46"/>
      <c r="AB188" s="46">
        <f>AB189</f>
        <v>0</v>
      </c>
      <c r="AC188" s="46">
        <f>AA188+AB188</f>
        <v>0</v>
      </c>
      <c r="AD188" s="46">
        <f>AD189</f>
        <v>0</v>
      </c>
      <c r="AE188" s="46">
        <f t="shared" si="485"/>
        <v>0</v>
      </c>
      <c r="AF188" s="46">
        <f>AF189</f>
        <v>0</v>
      </c>
      <c r="AG188" s="46">
        <f t="shared" si="486"/>
        <v>0</v>
      </c>
      <c r="AH188" s="46">
        <f>AH189</f>
        <v>0</v>
      </c>
      <c r="AI188" s="46">
        <f t="shared" si="487"/>
        <v>0</v>
      </c>
      <c r="AJ188" s="46">
        <f>AJ189</f>
        <v>0</v>
      </c>
      <c r="AK188" s="46">
        <f t="shared" si="488"/>
        <v>0</v>
      </c>
      <c r="AL188" s="46">
        <f>AL189</f>
        <v>0</v>
      </c>
      <c r="AM188" s="46">
        <f t="shared" si="489"/>
        <v>0</v>
      </c>
      <c r="AN188" s="46">
        <f>AN189</f>
        <v>0</v>
      </c>
      <c r="AO188" s="51">
        <f t="shared" si="490"/>
        <v>0</v>
      </c>
      <c r="AP188" s="46"/>
      <c r="AQ188" s="46"/>
      <c r="AR188" s="46"/>
      <c r="AS188" s="46">
        <f>AS189</f>
        <v>0</v>
      </c>
      <c r="AT188" s="46">
        <f>AR188+AS188</f>
        <v>0</v>
      </c>
      <c r="AU188" s="46">
        <f>AU189</f>
        <v>0</v>
      </c>
      <c r="AV188" s="46">
        <f t="shared" si="491"/>
        <v>0</v>
      </c>
      <c r="AW188" s="46">
        <f>AW189</f>
        <v>0</v>
      </c>
      <c r="AX188" s="46">
        <f t="shared" si="492"/>
        <v>0</v>
      </c>
      <c r="AY188" s="46">
        <f>AY189</f>
        <v>0</v>
      </c>
      <c r="AZ188" s="46">
        <f t="shared" si="493"/>
        <v>0</v>
      </c>
      <c r="BA188" s="46">
        <f>BA189</f>
        <v>0</v>
      </c>
      <c r="BB188" s="46">
        <f t="shared" si="494"/>
        <v>0</v>
      </c>
      <c r="BC188" s="46">
        <f>BC189</f>
        <v>0</v>
      </c>
      <c r="BD188" s="46">
        <f t="shared" si="495"/>
        <v>0</v>
      </c>
      <c r="BE188" s="46">
        <f>BE189</f>
        <v>0</v>
      </c>
      <c r="BF188" s="51">
        <f t="shared" si="496"/>
        <v>0</v>
      </c>
      <c r="BG188" s="24"/>
      <c r="BI188" s="5"/>
    </row>
    <row r="189" spans="1:61" ht="56.25" x14ac:dyDescent="0.3">
      <c r="A189" s="1" t="s">
        <v>199</v>
      </c>
      <c r="B189" s="87" t="s">
        <v>241</v>
      </c>
      <c r="C189" s="89" t="s">
        <v>31</v>
      </c>
      <c r="D189" s="51"/>
      <c r="E189" s="51"/>
      <c r="F189" s="51"/>
      <c r="G189" s="51">
        <f>3164.312+88727.18</f>
        <v>91891.491999999998</v>
      </c>
      <c r="H189" s="53">
        <f t="shared" si="483"/>
        <v>91891.491999999998</v>
      </c>
      <c r="I189" s="51">
        <v>-90.495000000000005</v>
      </c>
      <c r="J189" s="53">
        <f>H189+I189</f>
        <v>91800.997000000003</v>
      </c>
      <c r="K189" s="51"/>
      <c r="L189" s="51">
        <f>J189+K189</f>
        <v>91800.997000000003</v>
      </c>
      <c r="M189" s="51"/>
      <c r="N189" s="51">
        <f>L189+M189</f>
        <v>91800.997000000003</v>
      </c>
      <c r="O189" s="51"/>
      <c r="P189" s="51">
        <f>N189+O189</f>
        <v>91800.997000000003</v>
      </c>
      <c r="Q189" s="51"/>
      <c r="R189" s="51">
        <f>P189+Q189</f>
        <v>91800.997000000003</v>
      </c>
      <c r="S189" s="51"/>
      <c r="T189" s="51">
        <f>R189+S189</f>
        <v>91800.997000000003</v>
      </c>
      <c r="U189" s="51"/>
      <c r="V189" s="51">
        <f>T189+U189</f>
        <v>91800.997000000003</v>
      </c>
      <c r="W189" s="54"/>
      <c r="X189" s="51">
        <f t="shared" si="484"/>
        <v>91800.997000000003</v>
      </c>
      <c r="Y189" s="51"/>
      <c r="Z189" s="51"/>
      <c r="AA189" s="51"/>
      <c r="AB189" s="51"/>
      <c r="AC189" s="53">
        <f>AA189+AB189</f>
        <v>0</v>
      </c>
      <c r="AD189" s="51"/>
      <c r="AE189" s="53">
        <f t="shared" si="485"/>
        <v>0</v>
      </c>
      <c r="AF189" s="51"/>
      <c r="AG189" s="51">
        <f t="shared" si="486"/>
        <v>0</v>
      </c>
      <c r="AH189" s="51"/>
      <c r="AI189" s="51">
        <f t="shared" si="487"/>
        <v>0</v>
      </c>
      <c r="AJ189" s="51"/>
      <c r="AK189" s="51">
        <f t="shared" si="488"/>
        <v>0</v>
      </c>
      <c r="AL189" s="51"/>
      <c r="AM189" s="51">
        <f t="shared" si="489"/>
        <v>0</v>
      </c>
      <c r="AN189" s="54"/>
      <c r="AO189" s="51">
        <f t="shared" si="490"/>
        <v>0</v>
      </c>
      <c r="AP189" s="51"/>
      <c r="AQ189" s="51"/>
      <c r="AR189" s="51"/>
      <c r="AS189" s="51"/>
      <c r="AT189" s="53">
        <f>AR189+AS189</f>
        <v>0</v>
      </c>
      <c r="AU189" s="51"/>
      <c r="AV189" s="53">
        <f t="shared" si="491"/>
        <v>0</v>
      </c>
      <c r="AW189" s="51"/>
      <c r="AX189" s="51">
        <f t="shared" si="492"/>
        <v>0</v>
      </c>
      <c r="AY189" s="51"/>
      <c r="AZ189" s="51">
        <f t="shared" si="493"/>
        <v>0</v>
      </c>
      <c r="BA189" s="51"/>
      <c r="BB189" s="51">
        <f t="shared" si="494"/>
        <v>0</v>
      </c>
      <c r="BC189" s="51"/>
      <c r="BD189" s="51">
        <f t="shared" si="495"/>
        <v>0</v>
      </c>
      <c r="BE189" s="54"/>
      <c r="BF189" s="51">
        <f t="shared" si="496"/>
        <v>0</v>
      </c>
      <c r="BG189" s="31" t="s">
        <v>223</v>
      </c>
      <c r="BI189" s="5"/>
    </row>
    <row r="190" spans="1:61" x14ac:dyDescent="0.3">
      <c r="A190" s="1"/>
      <c r="B190" s="87" t="s">
        <v>7</v>
      </c>
      <c r="C190" s="87"/>
      <c r="D190" s="46">
        <f>D194+D195+D199+D200</f>
        <v>332580.8</v>
      </c>
      <c r="E190" s="46">
        <f>E194+E195+E199+E200</f>
        <v>0</v>
      </c>
      <c r="F190" s="46">
        <f t="shared" si="463"/>
        <v>332580.8</v>
      </c>
      <c r="G190" s="46">
        <f>G194+G195+G199+G200+G201</f>
        <v>106617.02500000001</v>
      </c>
      <c r="H190" s="46">
        <f t="shared" si="483"/>
        <v>439197.82500000001</v>
      </c>
      <c r="I190" s="46">
        <f>I194+I195+I199+I200+I201</f>
        <v>0</v>
      </c>
      <c r="J190" s="46">
        <f>H190+I190</f>
        <v>439197.82500000001</v>
      </c>
      <c r="K190" s="46">
        <f>K194+K195+K199+K200+K201</f>
        <v>0</v>
      </c>
      <c r="L190" s="46">
        <f>J190+K190</f>
        <v>439197.82500000001</v>
      </c>
      <c r="M190" s="46">
        <f>M194+M195+M199+M200+M201</f>
        <v>0</v>
      </c>
      <c r="N190" s="46">
        <f>L190+M190</f>
        <v>439197.82500000001</v>
      </c>
      <c r="O190" s="46">
        <f>O194+O195+O199+O200+O201</f>
        <v>0</v>
      </c>
      <c r="P190" s="46">
        <f>N190+O190</f>
        <v>439197.82500000001</v>
      </c>
      <c r="Q190" s="46">
        <f>Q194+Q195+Q199+Q200+Q201</f>
        <v>0</v>
      </c>
      <c r="R190" s="46">
        <f>P190+Q190</f>
        <v>439197.82500000001</v>
      </c>
      <c r="S190" s="46">
        <f>S194+S195+S199+S200+S201</f>
        <v>0</v>
      </c>
      <c r="T190" s="46">
        <f>R190+S190</f>
        <v>439197.82500000001</v>
      </c>
      <c r="U190" s="46">
        <f>U194+U195+U199+U200+U201</f>
        <v>0</v>
      </c>
      <c r="V190" s="46">
        <f>T190+U190</f>
        <v>439197.82500000001</v>
      </c>
      <c r="W190" s="46">
        <f>W194+W195+W199+W200+W201</f>
        <v>0</v>
      </c>
      <c r="X190" s="51">
        <f t="shared" si="484"/>
        <v>439197.82500000001</v>
      </c>
      <c r="Y190" s="46">
        <f t="shared" ref="Y190:AP190" si="497">Y194+Y195+Y199+Y200</f>
        <v>133857.79999999999</v>
      </c>
      <c r="Z190" s="46">
        <f>Z194+Z195+Z199+Z200</f>
        <v>0</v>
      </c>
      <c r="AA190" s="46">
        <f t="shared" si="465"/>
        <v>133857.79999999999</v>
      </c>
      <c r="AB190" s="46">
        <f>AB194+AB195+AB199+AB200+AB201</f>
        <v>0</v>
      </c>
      <c r="AC190" s="46">
        <f>AA190+AB190</f>
        <v>133857.79999999999</v>
      </c>
      <c r="AD190" s="46">
        <f>AD194+AD195+AD199+AD200+AD201</f>
        <v>0</v>
      </c>
      <c r="AE190" s="46">
        <f t="shared" si="485"/>
        <v>133857.79999999999</v>
      </c>
      <c r="AF190" s="46">
        <f>AF194+AF195+AF199+AF200+AF201</f>
        <v>0</v>
      </c>
      <c r="AG190" s="46">
        <f t="shared" si="486"/>
        <v>133857.79999999999</v>
      </c>
      <c r="AH190" s="46">
        <f>AH194+AH195+AH199+AH200+AH201</f>
        <v>0</v>
      </c>
      <c r="AI190" s="46">
        <f t="shared" si="487"/>
        <v>133857.79999999999</v>
      </c>
      <c r="AJ190" s="46">
        <f>AJ194+AJ195+AJ199+AJ200+AJ201</f>
        <v>0</v>
      </c>
      <c r="AK190" s="46">
        <f t="shared" si="488"/>
        <v>133857.79999999999</v>
      </c>
      <c r="AL190" s="46">
        <f>AL194+AL195+AL199+AL200+AL201</f>
        <v>0</v>
      </c>
      <c r="AM190" s="46">
        <f t="shared" si="489"/>
        <v>133857.79999999999</v>
      </c>
      <c r="AN190" s="46">
        <f>AN194+AN195+AN199+AN200+AN201</f>
        <v>0</v>
      </c>
      <c r="AO190" s="51">
        <f t="shared" si="490"/>
        <v>133857.79999999999</v>
      </c>
      <c r="AP190" s="46">
        <f t="shared" si="497"/>
        <v>190073.7</v>
      </c>
      <c r="AQ190" s="46">
        <f>AQ194+AQ195+AQ199+AQ200</f>
        <v>0</v>
      </c>
      <c r="AR190" s="46">
        <f t="shared" si="466"/>
        <v>190073.7</v>
      </c>
      <c r="AS190" s="46">
        <f>AS194+AS195+AS199+AS200+AS201</f>
        <v>0</v>
      </c>
      <c r="AT190" s="46">
        <f>AR190+AS190</f>
        <v>190073.7</v>
      </c>
      <c r="AU190" s="46">
        <f>AU194+AU195+AU199+AU200+AU201</f>
        <v>0</v>
      </c>
      <c r="AV190" s="46">
        <f t="shared" si="491"/>
        <v>190073.7</v>
      </c>
      <c r="AW190" s="46">
        <f>AW194+AW195+AW199+AW200+AW201</f>
        <v>0</v>
      </c>
      <c r="AX190" s="46">
        <f t="shared" si="492"/>
        <v>190073.7</v>
      </c>
      <c r="AY190" s="46">
        <f>AY194+AY195+AY199+AY200+AY201</f>
        <v>0</v>
      </c>
      <c r="AZ190" s="46">
        <f t="shared" si="493"/>
        <v>190073.7</v>
      </c>
      <c r="BA190" s="46">
        <f>BA194+BA195+BA199+BA200+BA201</f>
        <v>0</v>
      </c>
      <c r="BB190" s="46">
        <f t="shared" si="494"/>
        <v>190073.7</v>
      </c>
      <c r="BC190" s="46">
        <f>BC194+BC195+BC199+BC200+BC201</f>
        <v>0</v>
      </c>
      <c r="BD190" s="46">
        <f t="shared" si="495"/>
        <v>190073.7</v>
      </c>
      <c r="BE190" s="46">
        <f>BE194+BE195+BE199+BE200+BE201</f>
        <v>0</v>
      </c>
      <c r="BF190" s="51">
        <f t="shared" si="496"/>
        <v>190073.7</v>
      </c>
      <c r="BG190" s="24"/>
      <c r="BI190" s="5"/>
    </row>
    <row r="191" spans="1:61" x14ac:dyDescent="0.3">
      <c r="A191" s="1"/>
      <c r="B191" s="87" t="s">
        <v>5</v>
      </c>
      <c r="C191" s="87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51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51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51"/>
      <c r="BG191" s="24"/>
      <c r="BI191" s="5"/>
    </row>
    <row r="192" spans="1:61" s="13" customFormat="1" hidden="1" x14ac:dyDescent="0.3">
      <c r="A192" s="10"/>
      <c r="B192" s="11" t="s">
        <v>6</v>
      </c>
      <c r="C192" s="16"/>
      <c r="D192" s="46">
        <f>D194+D197+D199+D200</f>
        <v>280368.40000000002</v>
      </c>
      <c r="E192" s="46">
        <f>E194+E197+E199+E200</f>
        <v>0</v>
      </c>
      <c r="F192" s="46">
        <f t="shared" si="463"/>
        <v>280368.40000000002</v>
      </c>
      <c r="G192" s="46">
        <f>G194+G197+G199+G200+G201</f>
        <v>106617.02500000001</v>
      </c>
      <c r="H192" s="46">
        <f t="shared" ref="H192:H195" si="498">F192+G192</f>
        <v>386985.42500000005</v>
      </c>
      <c r="I192" s="46">
        <f>I194+I197+I199+I200+I201</f>
        <v>0</v>
      </c>
      <c r="J192" s="46">
        <f>H192+I192</f>
        <v>386985.42500000005</v>
      </c>
      <c r="K192" s="46">
        <f>K194+K197+K199+K200+K201</f>
        <v>0</v>
      </c>
      <c r="L192" s="46">
        <f>J192+K192</f>
        <v>386985.42500000005</v>
      </c>
      <c r="M192" s="46">
        <f>M194+M197+M199+M200+M201</f>
        <v>0</v>
      </c>
      <c r="N192" s="46">
        <f>L192+M192</f>
        <v>386985.42500000005</v>
      </c>
      <c r="O192" s="46">
        <f>O194+O197+O199+O200+O201</f>
        <v>0</v>
      </c>
      <c r="P192" s="46">
        <f>N192+O192</f>
        <v>386985.42500000005</v>
      </c>
      <c r="Q192" s="46">
        <f>Q194+Q197+Q199+Q200+Q201</f>
        <v>0</v>
      </c>
      <c r="R192" s="46">
        <f>P192+Q192</f>
        <v>386985.42500000005</v>
      </c>
      <c r="S192" s="46">
        <f>S194+S197+S199+S200+S201</f>
        <v>0</v>
      </c>
      <c r="T192" s="46">
        <f>R192+S192</f>
        <v>386985.42500000005</v>
      </c>
      <c r="U192" s="46">
        <f>U194+U197+U199+U200+U201</f>
        <v>0</v>
      </c>
      <c r="V192" s="46">
        <f>T192+U192</f>
        <v>386985.42500000005</v>
      </c>
      <c r="W192" s="46">
        <f>W194+W197+W199+W200+W201</f>
        <v>0</v>
      </c>
      <c r="X192" s="46">
        <f>V192+W192</f>
        <v>386985.42500000005</v>
      </c>
      <c r="Y192" s="46">
        <f t="shared" ref="Y192:AP192" si="499">Y194+Y197+Y199+Y200</f>
        <v>133857.79999999999</v>
      </c>
      <c r="Z192" s="46">
        <f>Z194+Z197+Z199+Z200</f>
        <v>0</v>
      </c>
      <c r="AA192" s="46">
        <f t="shared" si="465"/>
        <v>133857.79999999999</v>
      </c>
      <c r="AB192" s="46">
        <f>AB194+AB197+AB199+AB200</f>
        <v>0</v>
      </c>
      <c r="AC192" s="46">
        <f>AA192+AB192</f>
        <v>133857.79999999999</v>
      </c>
      <c r="AD192" s="46">
        <f>AD194+AD197+AD199+AD200</f>
        <v>0</v>
      </c>
      <c r="AE192" s="46">
        <f t="shared" ref="AE192:AE195" si="500">AC192+AD192</f>
        <v>133857.79999999999</v>
      </c>
      <c r="AF192" s="46">
        <f>AF194+AF197+AF199+AF200+AF201</f>
        <v>0</v>
      </c>
      <c r="AG192" s="46">
        <f t="shared" ref="AG192:AG195" si="501">AE192+AF192</f>
        <v>133857.79999999999</v>
      </c>
      <c r="AH192" s="46">
        <f>AH194+AH197+AH199+AH200+AH201</f>
        <v>0</v>
      </c>
      <c r="AI192" s="46">
        <f t="shared" ref="AI192:AI195" si="502">AG192+AH192</f>
        <v>133857.79999999999</v>
      </c>
      <c r="AJ192" s="46">
        <f>AJ194+AJ197+AJ199+AJ200+AJ201</f>
        <v>0</v>
      </c>
      <c r="AK192" s="46">
        <f t="shared" ref="AK192:AK195" si="503">AI192+AJ192</f>
        <v>133857.79999999999</v>
      </c>
      <c r="AL192" s="46">
        <f>AL194+AL197+AL199+AL200+AL201</f>
        <v>0</v>
      </c>
      <c r="AM192" s="46">
        <f t="shared" ref="AM192:AM195" si="504">AK192+AL192</f>
        <v>133857.79999999999</v>
      </c>
      <c r="AN192" s="46">
        <f>AN194+AN197+AN199+AN200+AN201</f>
        <v>0</v>
      </c>
      <c r="AO192" s="46">
        <f t="shared" ref="AO192:AO195" si="505">AM192+AN192</f>
        <v>133857.79999999999</v>
      </c>
      <c r="AP192" s="46">
        <f t="shared" si="499"/>
        <v>190073.7</v>
      </c>
      <c r="AQ192" s="46">
        <f>AQ194+AQ197+AQ199+AQ200</f>
        <v>0</v>
      </c>
      <c r="AR192" s="46">
        <f t="shared" si="466"/>
        <v>190073.7</v>
      </c>
      <c r="AS192" s="46">
        <f>AS194+AS197+AS199+AS200</f>
        <v>0</v>
      </c>
      <c r="AT192" s="46">
        <f>AR192+AS192</f>
        <v>190073.7</v>
      </c>
      <c r="AU192" s="46">
        <f>AU194+AU197+AU199+AU200</f>
        <v>0</v>
      </c>
      <c r="AV192" s="46">
        <f t="shared" ref="AV192:AV195" si="506">AT192+AU192</f>
        <v>190073.7</v>
      </c>
      <c r="AW192" s="46">
        <f>AW194+AW197+AW199+AW200+AW201</f>
        <v>0</v>
      </c>
      <c r="AX192" s="46">
        <f t="shared" ref="AX192:AX195" si="507">AV192+AW192</f>
        <v>190073.7</v>
      </c>
      <c r="AY192" s="46">
        <f>AY194+AY197+AY199+AY200+AY201</f>
        <v>0</v>
      </c>
      <c r="AZ192" s="46">
        <f t="shared" ref="AZ192:AZ195" si="508">AX192+AY192</f>
        <v>190073.7</v>
      </c>
      <c r="BA192" s="46">
        <f>BA194+BA197+BA199+BA200+BA201</f>
        <v>0</v>
      </c>
      <c r="BB192" s="46">
        <f t="shared" ref="BB192:BB195" si="509">AZ192+BA192</f>
        <v>190073.7</v>
      </c>
      <c r="BC192" s="46">
        <f>BC194+BC197+BC199+BC200+BC201</f>
        <v>0</v>
      </c>
      <c r="BD192" s="46">
        <f t="shared" ref="BD192:BD195" si="510">BB192+BC192</f>
        <v>190073.7</v>
      </c>
      <c r="BE192" s="46">
        <f>BE194+BE197+BE199+BE200+BE201</f>
        <v>0</v>
      </c>
      <c r="BF192" s="46">
        <f t="shared" ref="BF192:BF195" si="511">BD192+BE192</f>
        <v>190073.7</v>
      </c>
      <c r="BG192" s="26"/>
      <c r="BH192" s="19" t="s">
        <v>28</v>
      </c>
      <c r="BI192" s="12"/>
    </row>
    <row r="193" spans="1:61" x14ac:dyDescent="0.3">
      <c r="A193" s="1"/>
      <c r="B193" s="87" t="s">
        <v>24</v>
      </c>
      <c r="C193" s="87"/>
      <c r="D193" s="46">
        <f>D198</f>
        <v>52212.4</v>
      </c>
      <c r="E193" s="46">
        <f>E198</f>
        <v>0</v>
      </c>
      <c r="F193" s="46">
        <f t="shared" si="463"/>
        <v>52212.4</v>
      </c>
      <c r="G193" s="46">
        <f>G198</f>
        <v>0</v>
      </c>
      <c r="H193" s="46">
        <f t="shared" si="498"/>
        <v>52212.4</v>
      </c>
      <c r="I193" s="46">
        <f>I198</f>
        <v>0</v>
      </c>
      <c r="J193" s="46">
        <f>H193+I193</f>
        <v>52212.4</v>
      </c>
      <c r="K193" s="46">
        <f>K198</f>
        <v>0</v>
      </c>
      <c r="L193" s="46">
        <f>J193+K193</f>
        <v>52212.4</v>
      </c>
      <c r="M193" s="46">
        <f>M198</f>
        <v>0</v>
      </c>
      <c r="N193" s="46">
        <f>L193+M193</f>
        <v>52212.4</v>
      </c>
      <c r="O193" s="46">
        <f>O198</f>
        <v>0</v>
      </c>
      <c r="P193" s="46">
        <f>N193+O193</f>
        <v>52212.4</v>
      </c>
      <c r="Q193" s="46">
        <f>Q198</f>
        <v>0</v>
      </c>
      <c r="R193" s="46">
        <f>P193+Q193</f>
        <v>52212.4</v>
      </c>
      <c r="S193" s="46">
        <f>S198</f>
        <v>0</v>
      </c>
      <c r="T193" s="46">
        <f>R193+S193</f>
        <v>52212.4</v>
      </c>
      <c r="U193" s="46">
        <f>U198</f>
        <v>0</v>
      </c>
      <c r="V193" s="46">
        <f>T193+U193</f>
        <v>52212.4</v>
      </c>
      <c r="W193" s="46">
        <f>W198</f>
        <v>0</v>
      </c>
      <c r="X193" s="51">
        <f>V193+W193</f>
        <v>52212.4</v>
      </c>
      <c r="Y193" s="46">
        <f t="shared" ref="Y193:AP193" si="512">Y198</f>
        <v>0</v>
      </c>
      <c r="Z193" s="46">
        <f>Z198</f>
        <v>0</v>
      </c>
      <c r="AA193" s="46">
        <f t="shared" si="465"/>
        <v>0</v>
      </c>
      <c r="AB193" s="46">
        <f>AB198</f>
        <v>0</v>
      </c>
      <c r="AC193" s="46">
        <f>AA193+AB193</f>
        <v>0</v>
      </c>
      <c r="AD193" s="46">
        <f>AD198</f>
        <v>0</v>
      </c>
      <c r="AE193" s="46">
        <f t="shared" si="500"/>
        <v>0</v>
      </c>
      <c r="AF193" s="46">
        <f>AF198</f>
        <v>0</v>
      </c>
      <c r="AG193" s="46">
        <f t="shared" si="501"/>
        <v>0</v>
      </c>
      <c r="AH193" s="46">
        <f>AH198</f>
        <v>0</v>
      </c>
      <c r="AI193" s="46">
        <f t="shared" si="502"/>
        <v>0</v>
      </c>
      <c r="AJ193" s="46">
        <f>AJ198</f>
        <v>0</v>
      </c>
      <c r="AK193" s="46">
        <f t="shared" si="503"/>
        <v>0</v>
      </c>
      <c r="AL193" s="46">
        <f>AL198</f>
        <v>0</v>
      </c>
      <c r="AM193" s="46">
        <f t="shared" si="504"/>
        <v>0</v>
      </c>
      <c r="AN193" s="46">
        <f>AN198</f>
        <v>0</v>
      </c>
      <c r="AO193" s="51">
        <f t="shared" si="505"/>
        <v>0</v>
      </c>
      <c r="AP193" s="46">
        <f t="shared" si="512"/>
        <v>0</v>
      </c>
      <c r="AQ193" s="46">
        <f>AQ198</f>
        <v>0</v>
      </c>
      <c r="AR193" s="46">
        <f t="shared" si="466"/>
        <v>0</v>
      </c>
      <c r="AS193" s="46">
        <f>AS198</f>
        <v>0</v>
      </c>
      <c r="AT193" s="46">
        <f>AR193+AS193</f>
        <v>0</v>
      </c>
      <c r="AU193" s="46">
        <f>AU198</f>
        <v>0</v>
      </c>
      <c r="AV193" s="46">
        <f t="shared" si="506"/>
        <v>0</v>
      </c>
      <c r="AW193" s="46">
        <f>AW198</f>
        <v>0</v>
      </c>
      <c r="AX193" s="46">
        <f t="shared" si="507"/>
        <v>0</v>
      </c>
      <c r="AY193" s="46">
        <f>AY198</f>
        <v>0</v>
      </c>
      <c r="AZ193" s="46">
        <f t="shared" si="508"/>
        <v>0</v>
      </c>
      <c r="BA193" s="46">
        <f>BA198</f>
        <v>0</v>
      </c>
      <c r="BB193" s="46">
        <f t="shared" si="509"/>
        <v>0</v>
      </c>
      <c r="BC193" s="46">
        <f>BC198</f>
        <v>0</v>
      </c>
      <c r="BD193" s="46">
        <f t="shared" si="510"/>
        <v>0</v>
      </c>
      <c r="BE193" s="46">
        <f>BE198</f>
        <v>0</v>
      </c>
      <c r="BF193" s="51">
        <f t="shared" si="511"/>
        <v>0</v>
      </c>
      <c r="BG193" s="24"/>
      <c r="BI193" s="5"/>
    </row>
    <row r="194" spans="1:61" ht="75" x14ac:dyDescent="0.3">
      <c r="A194" s="126" t="s">
        <v>200</v>
      </c>
      <c r="B194" s="107" t="s">
        <v>91</v>
      </c>
      <c r="C194" s="89" t="s">
        <v>25</v>
      </c>
      <c r="D194" s="51">
        <v>55213.3</v>
      </c>
      <c r="E194" s="51">
        <f>-55213.3+37258.9</f>
        <v>-17954.400000000001</v>
      </c>
      <c r="F194" s="51">
        <f t="shared" si="463"/>
        <v>37258.9</v>
      </c>
      <c r="G194" s="51"/>
      <c r="H194" s="53">
        <f t="shared" si="498"/>
        <v>37258.9</v>
      </c>
      <c r="I194" s="51"/>
      <c r="J194" s="53">
        <f>H194+I194</f>
        <v>37258.9</v>
      </c>
      <c r="K194" s="51"/>
      <c r="L194" s="51">
        <f>J194+K194</f>
        <v>37258.9</v>
      </c>
      <c r="M194" s="51"/>
      <c r="N194" s="51">
        <f>L194+M194</f>
        <v>37258.9</v>
      </c>
      <c r="O194" s="51"/>
      <c r="P194" s="51">
        <f>N194+O194</f>
        <v>37258.9</v>
      </c>
      <c r="Q194" s="51"/>
      <c r="R194" s="51">
        <f>P194+Q194</f>
        <v>37258.9</v>
      </c>
      <c r="S194" s="51"/>
      <c r="T194" s="51">
        <f>R194+S194</f>
        <v>37258.9</v>
      </c>
      <c r="U194" s="51"/>
      <c r="V194" s="51">
        <f>T194+U194</f>
        <v>37258.9</v>
      </c>
      <c r="W194" s="54"/>
      <c r="X194" s="51">
        <f>V194+W194</f>
        <v>37258.9</v>
      </c>
      <c r="Y194" s="51">
        <v>0</v>
      </c>
      <c r="Z194" s="51"/>
      <c r="AA194" s="51">
        <f t="shared" si="465"/>
        <v>0</v>
      </c>
      <c r="AB194" s="51"/>
      <c r="AC194" s="53">
        <f>AA194+AB194</f>
        <v>0</v>
      </c>
      <c r="AD194" s="51"/>
      <c r="AE194" s="53">
        <f t="shared" si="500"/>
        <v>0</v>
      </c>
      <c r="AF194" s="51"/>
      <c r="AG194" s="51">
        <f t="shared" si="501"/>
        <v>0</v>
      </c>
      <c r="AH194" s="51"/>
      <c r="AI194" s="51">
        <f t="shared" si="502"/>
        <v>0</v>
      </c>
      <c r="AJ194" s="51"/>
      <c r="AK194" s="51">
        <f t="shared" si="503"/>
        <v>0</v>
      </c>
      <c r="AL194" s="51"/>
      <c r="AM194" s="51">
        <f t="shared" si="504"/>
        <v>0</v>
      </c>
      <c r="AN194" s="54"/>
      <c r="AO194" s="51">
        <f t="shared" si="505"/>
        <v>0</v>
      </c>
      <c r="AP194" s="51">
        <v>0</v>
      </c>
      <c r="AQ194" s="51"/>
      <c r="AR194" s="51">
        <f t="shared" si="466"/>
        <v>0</v>
      </c>
      <c r="AS194" s="51"/>
      <c r="AT194" s="53">
        <f>AR194+AS194</f>
        <v>0</v>
      </c>
      <c r="AU194" s="51"/>
      <c r="AV194" s="53">
        <f t="shared" si="506"/>
        <v>0</v>
      </c>
      <c r="AW194" s="51"/>
      <c r="AX194" s="51">
        <f t="shared" si="507"/>
        <v>0</v>
      </c>
      <c r="AY194" s="51"/>
      <c r="AZ194" s="51">
        <f t="shared" si="508"/>
        <v>0</v>
      </c>
      <c r="BA194" s="51"/>
      <c r="BB194" s="51">
        <f t="shared" si="509"/>
        <v>0</v>
      </c>
      <c r="BC194" s="51"/>
      <c r="BD194" s="51">
        <f t="shared" si="510"/>
        <v>0</v>
      </c>
      <c r="BE194" s="54"/>
      <c r="BF194" s="51">
        <f t="shared" si="511"/>
        <v>0</v>
      </c>
      <c r="BG194" s="24" t="s">
        <v>94</v>
      </c>
      <c r="BI194" s="5"/>
    </row>
    <row r="195" spans="1:61" ht="56.25" x14ac:dyDescent="0.3">
      <c r="A195" s="127"/>
      <c r="B195" s="108"/>
      <c r="C195" s="89" t="s">
        <v>31</v>
      </c>
      <c r="D195" s="51">
        <f>D197+D198</f>
        <v>277367.5</v>
      </c>
      <c r="E195" s="51">
        <f>E197+E198</f>
        <v>17954.400000000001</v>
      </c>
      <c r="F195" s="51">
        <f t="shared" si="463"/>
        <v>295321.90000000002</v>
      </c>
      <c r="G195" s="51">
        <f>G197+G198</f>
        <v>8782.1970000000001</v>
      </c>
      <c r="H195" s="53">
        <f t="shared" si="498"/>
        <v>304104.09700000001</v>
      </c>
      <c r="I195" s="51">
        <f>I197+I198</f>
        <v>0</v>
      </c>
      <c r="J195" s="53">
        <f>H195+I195</f>
        <v>304104.09700000001</v>
      </c>
      <c r="K195" s="51">
        <f>K197+K198</f>
        <v>0</v>
      </c>
      <c r="L195" s="51">
        <f>J195+K195</f>
        <v>304104.09700000001</v>
      </c>
      <c r="M195" s="51">
        <f>M197+M198</f>
        <v>0</v>
      </c>
      <c r="N195" s="51">
        <f>L195+M195</f>
        <v>304104.09700000001</v>
      </c>
      <c r="O195" s="51">
        <f>O197+O198</f>
        <v>0</v>
      </c>
      <c r="P195" s="51">
        <f>N195+O195</f>
        <v>304104.09700000001</v>
      </c>
      <c r="Q195" s="51">
        <f>Q197+Q198</f>
        <v>0</v>
      </c>
      <c r="R195" s="51">
        <f>P195+Q195</f>
        <v>304104.09700000001</v>
      </c>
      <c r="S195" s="51">
        <f>S197+S198</f>
        <v>0</v>
      </c>
      <c r="T195" s="51">
        <f>R195+S195</f>
        <v>304104.09700000001</v>
      </c>
      <c r="U195" s="51">
        <f>U197+U198</f>
        <v>0</v>
      </c>
      <c r="V195" s="51">
        <f>T195+U195</f>
        <v>304104.09700000001</v>
      </c>
      <c r="W195" s="54">
        <f>W197+W198</f>
        <v>0</v>
      </c>
      <c r="X195" s="51">
        <f>V195+W195</f>
        <v>304104.09700000001</v>
      </c>
      <c r="Y195" s="51">
        <f t="shared" ref="Y195:AP195" si="513">Y197+Y198</f>
        <v>0</v>
      </c>
      <c r="Z195" s="51">
        <f>Z197+Z198</f>
        <v>0</v>
      </c>
      <c r="AA195" s="51">
        <f t="shared" si="465"/>
        <v>0</v>
      </c>
      <c r="AB195" s="51">
        <f>AB197+AB198</f>
        <v>0</v>
      </c>
      <c r="AC195" s="53">
        <f>AA195+AB195</f>
        <v>0</v>
      </c>
      <c r="AD195" s="51">
        <f>AD197+AD198</f>
        <v>0</v>
      </c>
      <c r="AE195" s="53">
        <f t="shared" si="500"/>
        <v>0</v>
      </c>
      <c r="AF195" s="51">
        <f>AF197+AF198</f>
        <v>0</v>
      </c>
      <c r="AG195" s="51">
        <f t="shared" si="501"/>
        <v>0</v>
      </c>
      <c r="AH195" s="51">
        <f>AH197+AH198</f>
        <v>0</v>
      </c>
      <c r="AI195" s="51">
        <f t="shared" si="502"/>
        <v>0</v>
      </c>
      <c r="AJ195" s="51">
        <f>AJ197+AJ198</f>
        <v>0</v>
      </c>
      <c r="AK195" s="51">
        <f t="shared" si="503"/>
        <v>0</v>
      </c>
      <c r="AL195" s="51">
        <f>AL197+AL198</f>
        <v>0</v>
      </c>
      <c r="AM195" s="51">
        <f t="shared" si="504"/>
        <v>0</v>
      </c>
      <c r="AN195" s="54">
        <f>AN197+AN198</f>
        <v>0</v>
      </c>
      <c r="AO195" s="51">
        <f t="shared" si="505"/>
        <v>0</v>
      </c>
      <c r="AP195" s="51">
        <f t="shared" si="513"/>
        <v>0</v>
      </c>
      <c r="AQ195" s="51">
        <f>AQ197+AQ198</f>
        <v>0</v>
      </c>
      <c r="AR195" s="51">
        <f t="shared" si="466"/>
        <v>0</v>
      </c>
      <c r="AS195" s="51">
        <f>AS197+AS198</f>
        <v>0</v>
      </c>
      <c r="AT195" s="53">
        <f>AR195+AS195</f>
        <v>0</v>
      </c>
      <c r="AU195" s="51">
        <f>AU197+AU198</f>
        <v>0</v>
      </c>
      <c r="AV195" s="53">
        <f t="shared" si="506"/>
        <v>0</v>
      </c>
      <c r="AW195" s="51">
        <f>AW197+AW198</f>
        <v>0</v>
      </c>
      <c r="AX195" s="51">
        <f t="shared" si="507"/>
        <v>0</v>
      </c>
      <c r="AY195" s="51">
        <f>AY197+AY198</f>
        <v>0</v>
      </c>
      <c r="AZ195" s="51">
        <f t="shared" si="508"/>
        <v>0</v>
      </c>
      <c r="BA195" s="51">
        <f>BA197+BA198</f>
        <v>0</v>
      </c>
      <c r="BB195" s="51">
        <f t="shared" si="509"/>
        <v>0</v>
      </c>
      <c r="BC195" s="51">
        <f>BC197+BC198</f>
        <v>0</v>
      </c>
      <c r="BD195" s="51">
        <f t="shared" si="510"/>
        <v>0</v>
      </c>
      <c r="BE195" s="54">
        <f>BE197+BE198</f>
        <v>0</v>
      </c>
      <c r="BF195" s="51">
        <f t="shared" si="511"/>
        <v>0</v>
      </c>
      <c r="BG195" s="24"/>
      <c r="BI195" s="5"/>
    </row>
    <row r="196" spans="1:61" x14ac:dyDescent="0.3">
      <c r="A196" s="1"/>
      <c r="B196" s="87" t="s">
        <v>5</v>
      </c>
      <c r="C196" s="89"/>
      <c r="D196" s="51"/>
      <c r="E196" s="51"/>
      <c r="F196" s="51"/>
      <c r="G196" s="51"/>
      <c r="H196" s="53"/>
      <c r="I196" s="51"/>
      <c r="J196" s="53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4"/>
      <c r="X196" s="51"/>
      <c r="Y196" s="51"/>
      <c r="Z196" s="51"/>
      <c r="AA196" s="51"/>
      <c r="AB196" s="51"/>
      <c r="AC196" s="53"/>
      <c r="AD196" s="51"/>
      <c r="AE196" s="53"/>
      <c r="AF196" s="51"/>
      <c r="AG196" s="51"/>
      <c r="AH196" s="51"/>
      <c r="AI196" s="51"/>
      <c r="AJ196" s="51"/>
      <c r="AK196" s="51"/>
      <c r="AL196" s="51"/>
      <c r="AM196" s="51"/>
      <c r="AN196" s="54"/>
      <c r="AO196" s="51"/>
      <c r="AP196" s="51"/>
      <c r="AQ196" s="51"/>
      <c r="AR196" s="51"/>
      <c r="AS196" s="51"/>
      <c r="AT196" s="53"/>
      <c r="AU196" s="51"/>
      <c r="AV196" s="53"/>
      <c r="AW196" s="51"/>
      <c r="AX196" s="51"/>
      <c r="AY196" s="51"/>
      <c r="AZ196" s="51"/>
      <c r="BA196" s="51"/>
      <c r="BB196" s="51"/>
      <c r="BC196" s="51"/>
      <c r="BD196" s="51"/>
      <c r="BE196" s="54"/>
      <c r="BF196" s="51"/>
      <c r="BG196" s="24"/>
      <c r="BI196" s="5"/>
    </row>
    <row r="197" spans="1:61" hidden="1" x14ac:dyDescent="0.3">
      <c r="A197" s="1"/>
      <c r="B197" s="30" t="s">
        <v>6</v>
      </c>
      <c r="C197" s="4"/>
      <c r="D197" s="51">
        <v>225155.1</v>
      </c>
      <c r="E197" s="51">
        <v>17954.400000000001</v>
      </c>
      <c r="F197" s="51">
        <f t="shared" si="463"/>
        <v>243109.5</v>
      </c>
      <c r="G197" s="51">
        <v>8782.1970000000001</v>
      </c>
      <c r="H197" s="51">
        <f t="shared" ref="H197:H217" si="514">F197+G197</f>
        <v>251891.69699999999</v>
      </c>
      <c r="I197" s="51"/>
      <c r="J197" s="51">
        <f t="shared" ref="J197:J217" si="515">H197+I197</f>
        <v>251891.69699999999</v>
      </c>
      <c r="K197" s="51"/>
      <c r="L197" s="51">
        <f t="shared" ref="L197:L217" si="516">J197+K197</f>
        <v>251891.69699999999</v>
      </c>
      <c r="M197" s="51"/>
      <c r="N197" s="51">
        <f t="shared" ref="N197:N217" si="517">L197+M197</f>
        <v>251891.69699999999</v>
      </c>
      <c r="O197" s="51"/>
      <c r="P197" s="51">
        <f t="shared" ref="P197:P217" si="518">N197+O197</f>
        <v>251891.69699999999</v>
      </c>
      <c r="Q197" s="51"/>
      <c r="R197" s="51">
        <f t="shared" ref="R197:R217" si="519">P197+Q197</f>
        <v>251891.69699999999</v>
      </c>
      <c r="S197" s="51"/>
      <c r="T197" s="51">
        <f t="shared" ref="T197:T217" si="520">R197+S197</f>
        <v>251891.69699999999</v>
      </c>
      <c r="U197" s="51"/>
      <c r="V197" s="51">
        <f t="shared" ref="V197:V217" si="521">T197+U197</f>
        <v>251891.69699999999</v>
      </c>
      <c r="W197" s="54"/>
      <c r="X197" s="51">
        <f t="shared" ref="X197:X217" si="522">V197+W197</f>
        <v>251891.69699999999</v>
      </c>
      <c r="Y197" s="51">
        <v>0</v>
      </c>
      <c r="Z197" s="51"/>
      <c r="AA197" s="51">
        <f t="shared" si="465"/>
        <v>0</v>
      </c>
      <c r="AB197" s="51"/>
      <c r="AC197" s="51">
        <f t="shared" ref="AC197:AC217" si="523">AA197+AB197</f>
        <v>0</v>
      </c>
      <c r="AD197" s="51"/>
      <c r="AE197" s="51">
        <f t="shared" ref="AE197:AE217" si="524">AC197+AD197</f>
        <v>0</v>
      </c>
      <c r="AF197" s="51"/>
      <c r="AG197" s="51">
        <f t="shared" ref="AG197:AG217" si="525">AE197+AF197</f>
        <v>0</v>
      </c>
      <c r="AH197" s="51"/>
      <c r="AI197" s="51">
        <f t="shared" ref="AI197:AI217" si="526">AG197+AH197</f>
        <v>0</v>
      </c>
      <c r="AJ197" s="51"/>
      <c r="AK197" s="51">
        <f t="shared" ref="AK197:AK217" si="527">AI197+AJ197</f>
        <v>0</v>
      </c>
      <c r="AL197" s="51"/>
      <c r="AM197" s="51">
        <f t="shared" ref="AM197:AM217" si="528">AK197+AL197</f>
        <v>0</v>
      </c>
      <c r="AN197" s="54"/>
      <c r="AO197" s="51">
        <f t="shared" ref="AO197:AO217" si="529">AM197+AN197</f>
        <v>0</v>
      </c>
      <c r="AP197" s="51">
        <v>0</v>
      </c>
      <c r="AQ197" s="51"/>
      <c r="AR197" s="51">
        <f t="shared" si="466"/>
        <v>0</v>
      </c>
      <c r="AS197" s="51"/>
      <c r="AT197" s="51">
        <f t="shared" ref="AT197:AT217" si="530">AR197+AS197</f>
        <v>0</v>
      </c>
      <c r="AU197" s="51"/>
      <c r="AV197" s="51">
        <f t="shared" ref="AV197:AV217" si="531">AT197+AU197</f>
        <v>0</v>
      </c>
      <c r="AW197" s="51"/>
      <c r="AX197" s="51">
        <f t="shared" ref="AX197:AX217" si="532">AV197+AW197</f>
        <v>0</v>
      </c>
      <c r="AY197" s="51"/>
      <c r="AZ197" s="51">
        <f t="shared" ref="AZ197:AZ217" si="533">AX197+AY197</f>
        <v>0</v>
      </c>
      <c r="BA197" s="51"/>
      <c r="BB197" s="51">
        <f t="shared" ref="BB197:BB217" si="534">AZ197+BA197</f>
        <v>0</v>
      </c>
      <c r="BC197" s="51"/>
      <c r="BD197" s="51">
        <f t="shared" ref="BD197:BD217" si="535">BB197+BC197</f>
        <v>0</v>
      </c>
      <c r="BE197" s="54"/>
      <c r="BF197" s="51">
        <f t="shared" ref="BF197:BF217" si="536">BD197+BE197</f>
        <v>0</v>
      </c>
      <c r="BG197" s="24" t="s">
        <v>94</v>
      </c>
      <c r="BH197" s="18" t="s">
        <v>28</v>
      </c>
      <c r="BI197" s="5"/>
    </row>
    <row r="198" spans="1:61" x14ac:dyDescent="0.3">
      <c r="A198" s="69"/>
      <c r="B198" s="87" t="s">
        <v>24</v>
      </c>
      <c r="C198" s="89"/>
      <c r="D198" s="51">
        <v>52212.4</v>
      </c>
      <c r="E198" s="51"/>
      <c r="F198" s="51">
        <f t="shared" si="463"/>
        <v>52212.4</v>
      </c>
      <c r="G198" s="51"/>
      <c r="H198" s="53">
        <f t="shared" si="514"/>
        <v>52212.4</v>
      </c>
      <c r="I198" s="51"/>
      <c r="J198" s="53">
        <f t="shared" si="515"/>
        <v>52212.4</v>
      </c>
      <c r="K198" s="51"/>
      <c r="L198" s="51">
        <f t="shared" si="516"/>
        <v>52212.4</v>
      </c>
      <c r="M198" s="51"/>
      <c r="N198" s="51">
        <f t="shared" si="517"/>
        <v>52212.4</v>
      </c>
      <c r="O198" s="51"/>
      <c r="P198" s="51">
        <f t="shared" si="518"/>
        <v>52212.4</v>
      </c>
      <c r="Q198" s="51"/>
      <c r="R198" s="51">
        <f t="shared" si="519"/>
        <v>52212.4</v>
      </c>
      <c r="S198" s="51"/>
      <c r="T198" s="51">
        <f t="shared" si="520"/>
        <v>52212.4</v>
      </c>
      <c r="U198" s="51"/>
      <c r="V198" s="51">
        <f t="shared" si="521"/>
        <v>52212.4</v>
      </c>
      <c r="W198" s="54"/>
      <c r="X198" s="51">
        <f t="shared" si="522"/>
        <v>52212.4</v>
      </c>
      <c r="Y198" s="51">
        <v>0</v>
      </c>
      <c r="Z198" s="51"/>
      <c r="AA198" s="51">
        <f t="shared" si="465"/>
        <v>0</v>
      </c>
      <c r="AB198" s="51"/>
      <c r="AC198" s="53">
        <f t="shared" si="523"/>
        <v>0</v>
      </c>
      <c r="AD198" s="51"/>
      <c r="AE198" s="53">
        <f t="shared" si="524"/>
        <v>0</v>
      </c>
      <c r="AF198" s="51"/>
      <c r="AG198" s="51">
        <f t="shared" si="525"/>
        <v>0</v>
      </c>
      <c r="AH198" s="51"/>
      <c r="AI198" s="51">
        <f t="shared" si="526"/>
        <v>0</v>
      </c>
      <c r="AJ198" s="51"/>
      <c r="AK198" s="51">
        <f t="shared" si="527"/>
        <v>0</v>
      </c>
      <c r="AL198" s="51"/>
      <c r="AM198" s="51">
        <f t="shared" si="528"/>
        <v>0</v>
      </c>
      <c r="AN198" s="54"/>
      <c r="AO198" s="51">
        <f t="shared" si="529"/>
        <v>0</v>
      </c>
      <c r="AP198" s="51">
        <v>0</v>
      </c>
      <c r="AQ198" s="51"/>
      <c r="AR198" s="51">
        <f t="shared" si="466"/>
        <v>0</v>
      </c>
      <c r="AS198" s="51"/>
      <c r="AT198" s="53">
        <f t="shared" si="530"/>
        <v>0</v>
      </c>
      <c r="AU198" s="51"/>
      <c r="AV198" s="53">
        <f t="shared" si="531"/>
        <v>0</v>
      </c>
      <c r="AW198" s="51"/>
      <c r="AX198" s="51">
        <f t="shared" si="532"/>
        <v>0</v>
      </c>
      <c r="AY198" s="51"/>
      <c r="AZ198" s="51">
        <f t="shared" si="533"/>
        <v>0</v>
      </c>
      <c r="BA198" s="51"/>
      <c r="BB198" s="51">
        <f t="shared" si="534"/>
        <v>0</v>
      </c>
      <c r="BC198" s="51"/>
      <c r="BD198" s="51">
        <f t="shared" si="535"/>
        <v>0</v>
      </c>
      <c r="BE198" s="54"/>
      <c r="BF198" s="51">
        <f t="shared" si="536"/>
        <v>0</v>
      </c>
      <c r="BG198" s="24" t="s">
        <v>94</v>
      </c>
      <c r="BI198" s="5"/>
    </row>
    <row r="199" spans="1:61" ht="56.25" x14ac:dyDescent="0.3">
      <c r="A199" s="69" t="s">
        <v>201</v>
      </c>
      <c r="B199" s="87" t="s">
        <v>92</v>
      </c>
      <c r="C199" s="89" t="s">
        <v>31</v>
      </c>
      <c r="D199" s="51">
        <v>0</v>
      </c>
      <c r="E199" s="51"/>
      <c r="F199" s="51">
        <f t="shared" si="463"/>
        <v>0</v>
      </c>
      <c r="G199" s="51"/>
      <c r="H199" s="53">
        <f t="shared" si="514"/>
        <v>0</v>
      </c>
      <c r="I199" s="51"/>
      <c r="J199" s="53">
        <f t="shared" si="515"/>
        <v>0</v>
      </c>
      <c r="K199" s="51"/>
      <c r="L199" s="51">
        <f t="shared" si="516"/>
        <v>0</v>
      </c>
      <c r="M199" s="51"/>
      <c r="N199" s="51">
        <f t="shared" si="517"/>
        <v>0</v>
      </c>
      <c r="O199" s="51"/>
      <c r="P199" s="51">
        <f t="shared" si="518"/>
        <v>0</v>
      </c>
      <c r="Q199" s="51"/>
      <c r="R199" s="51">
        <f t="shared" si="519"/>
        <v>0</v>
      </c>
      <c r="S199" s="51"/>
      <c r="T199" s="51">
        <f t="shared" si="520"/>
        <v>0</v>
      </c>
      <c r="U199" s="51"/>
      <c r="V199" s="51">
        <f t="shared" si="521"/>
        <v>0</v>
      </c>
      <c r="W199" s="54"/>
      <c r="X199" s="51">
        <f t="shared" si="522"/>
        <v>0</v>
      </c>
      <c r="Y199" s="51">
        <v>34000.1</v>
      </c>
      <c r="Z199" s="51"/>
      <c r="AA199" s="51">
        <f t="shared" si="465"/>
        <v>34000.1</v>
      </c>
      <c r="AB199" s="51"/>
      <c r="AC199" s="53">
        <f t="shared" si="523"/>
        <v>34000.1</v>
      </c>
      <c r="AD199" s="51"/>
      <c r="AE199" s="53">
        <f t="shared" si="524"/>
        <v>34000.1</v>
      </c>
      <c r="AF199" s="51"/>
      <c r="AG199" s="51">
        <f t="shared" si="525"/>
        <v>34000.1</v>
      </c>
      <c r="AH199" s="51"/>
      <c r="AI199" s="51">
        <f t="shared" si="526"/>
        <v>34000.1</v>
      </c>
      <c r="AJ199" s="51"/>
      <c r="AK199" s="51">
        <f t="shared" si="527"/>
        <v>34000.1</v>
      </c>
      <c r="AL199" s="51"/>
      <c r="AM199" s="51">
        <f t="shared" si="528"/>
        <v>34000.1</v>
      </c>
      <c r="AN199" s="54"/>
      <c r="AO199" s="51">
        <f t="shared" si="529"/>
        <v>34000.1</v>
      </c>
      <c r="AP199" s="51">
        <v>190073.7</v>
      </c>
      <c r="AQ199" s="51"/>
      <c r="AR199" s="51">
        <f t="shared" si="466"/>
        <v>190073.7</v>
      </c>
      <c r="AS199" s="51"/>
      <c r="AT199" s="53">
        <f t="shared" si="530"/>
        <v>190073.7</v>
      </c>
      <c r="AU199" s="51"/>
      <c r="AV199" s="53">
        <f t="shared" si="531"/>
        <v>190073.7</v>
      </c>
      <c r="AW199" s="51"/>
      <c r="AX199" s="51">
        <f t="shared" si="532"/>
        <v>190073.7</v>
      </c>
      <c r="AY199" s="51"/>
      <c r="AZ199" s="51">
        <f t="shared" si="533"/>
        <v>190073.7</v>
      </c>
      <c r="BA199" s="51"/>
      <c r="BB199" s="51">
        <f t="shared" si="534"/>
        <v>190073.7</v>
      </c>
      <c r="BC199" s="51"/>
      <c r="BD199" s="51">
        <f t="shared" si="535"/>
        <v>190073.7</v>
      </c>
      <c r="BE199" s="54"/>
      <c r="BF199" s="51">
        <f t="shared" si="536"/>
        <v>190073.7</v>
      </c>
      <c r="BG199" s="31" t="s">
        <v>95</v>
      </c>
      <c r="BI199" s="5"/>
    </row>
    <row r="200" spans="1:61" ht="56.25" x14ac:dyDescent="0.3">
      <c r="A200" s="1" t="s">
        <v>202</v>
      </c>
      <c r="B200" s="87" t="s">
        <v>93</v>
      </c>
      <c r="C200" s="89" t="s">
        <v>31</v>
      </c>
      <c r="D200" s="51">
        <v>0</v>
      </c>
      <c r="E200" s="51"/>
      <c r="F200" s="51">
        <f t="shared" si="463"/>
        <v>0</v>
      </c>
      <c r="G200" s="51"/>
      <c r="H200" s="53">
        <f t="shared" si="514"/>
        <v>0</v>
      </c>
      <c r="I200" s="51"/>
      <c r="J200" s="53">
        <f t="shared" si="515"/>
        <v>0</v>
      </c>
      <c r="K200" s="51"/>
      <c r="L200" s="51">
        <f t="shared" si="516"/>
        <v>0</v>
      </c>
      <c r="M200" s="51"/>
      <c r="N200" s="51">
        <f t="shared" si="517"/>
        <v>0</v>
      </c>
      <c r="O200" s="51"/>
      <c r="P200" s="51">
        <f t="shared" si="518"/>
        <v>0</v>
      </c>
      <c r="Q200" s="51"/>
      <c r="R200" s="51">
        <f t="shared" si="519"/>
        <v>0</v>
      </c>
      <c r="S200" s="51"/>
      <c r="T200" s="51">
        <f t="shared" si="520"/>
        <v>0</v>
      </c>
      <c r="U200" s="51"/>
      <c r="V200" s="51">
        <f t="shared" si="521"/>
        <v>0</v>
      </c>
      <c r="W200" s="54"/>
      <c r="X200" s="51">
        <f t="shared" si="522"/>
        <v>0</v>
      </c>
      <c r="Y200" s="51">
        <v>99857.7</v>
      </c>
      <c r="Z200" s="51"/>
      <c r="AA200" s="51">
        <f t="shared" si="465"/>
        <v>99857.7</v>
      </c>
      <c r="AB200" s="51"/>
      <c r="AC200" s="53">
        <f t="shared" si="523"/>
        <v>99857.7</v>
      </c>
      <c r="AD200" s="51"/>
      <c r="AE200" s="53">
        <f t="shared" si="524"/>
        <v>99857.7</v>
      </c>
      <c r="AF200" s="51"/>
      <c r="AG200" s="51">
        <f t="shared" si="525"/>
        <v>99857.7</v>
      </c>
      <c r="AH200" s="51"/>
      <c r="AI200" s="51">
        <f t="shared" si="526"/>
        <v>99857.7</v>
      </c>
      <c r="AJ200" s="51"/>
      <c r="AK200" s="51">
        <f t="shared" si="527"/>
        <v>99857.7</v>
      </c>
      <c r="AL200" s="51"/>
      <c r="AM200" s="51">
        <f t="shared" si="528"/>
        <v>99857.7</v>
      </c>
      <c r="AN200" s="54"/>
      <c r="AO200" s="51">
        <f t="shared" si="529"/>
        <v>99857.7</v>
      </c>
      <c r="AP200" s="51">
        <v>0</v>
      </c>
      <c r="AQ200" s="51"/>
      <c r="AR200" s="51">
        <f t="shared" si="466"/>
        <v>0</v>
      </c>
      <c r="AS200" s="51"/>
      <c r="AT200" s="53">
        <f t="shared" si="530"/>
        <v>0</v>
      </c>
      <c r="AU200" s="51"/>
      <c r="AV200" s="53">
        <f t="shared" si="531"/>
        <v>0</v>
      </c>
      <c r="AW200" s="51"/>
      <c r="AX200" s="51">
        <f t="shared" si="532"/>
        <v>0</v>
      </c>
      <c r="AY200" s="51"/>
      <c r="AZ200" s="51">
        <f t="shared" si="533"/>
        <v>0</v>
      </c>
      <c r="BA200" s="51"/>
      <c r="BB200" s="51">
        <f t="shared" si="534"/>
        <v>0</v>
      </c>
      <c r="BC200" s="51"/>
      <c r="BD200" s="51">
        <f t="shared" si="535"/>
        <v>0</v>
      </c>
      <c r="BE200" s="54"/>
      <c r="BF200" s="51">
        <f t="shared" si="536"/>
        <v>0</v>
      </c>
      <c r="BG200" s="31" t="s">
        <v>96</v>
      </c>
      <c r="BI200" s="5"/>
    </row>
    <row r="201" spans="1:61" ht="56.25" x14ac:dyDescent="0.3">
      <c r="A201" s="1" t="s">
        <v>203</v>
      </c>
      <c r="B201" s="87" t="s">
        <v>228</v>
      </c>
      <c r="C201" s="89" t="s">
        <v>31</v>
      </c>
      <c r="D201" s="51"/>
      <c r="E201" s="51"/>
      <c r="F201" s="51"/>
      <c r="G201" s="51">
        <f>53907.562+43927.266</f>
        <v>97834.828000000009</v>
      </c>
      <c r="H201" s="53">
        <f t="shared" si="514"/>
        <v>97834.828000000009</v>
      </c>
      <c r="I201" s="51"/>
      <c r="J201" s="53">
        <f t="shared" si="515"/>
        <v>97834.828000000009</v>
      </c>
      <c r="K201" s="51"/>
      <c r="L201" s="51">
        <f t="shared" si="516"/>
        <v>97834.828000000009</v>
      </c>
      <c r="M201" s="51"/>
      <c r="N201" s="51">
        <f t="shared" si="517"/>
        <v>97834.828000000009</v>
      </c>
      <c r="O201" s="51"/>
      <c r="P201" s="51">
        <f t="shared" si="518"/>
        <v>97834.828000000009</v>
      </c>
      <c r="Q201" s="51"/>
      <c r="R201" s="51">
        <f t="shared" si="519"/>
        <v>97834.828000000009</v>
      </c>
      <c r="S201" s="51"/>
      <c r="T201" s="51">
        <f t="shared" si="520"/>
        <v>97834.828000000009</v>
      </c>
      <c r="U201" s="51"/>
      <c r="V201" s="51">
        <f t="shared" si="521"/>
        <v>97834.828000000009</v>
      </c>
      <c r="W201" s="54"/>
      <c r="X201" s="51">
        <f t="shared" si="522"/>
        <v>97834.828000000009</v>
      </c>
      <c r="Y201" s="51"/>
      <c r="Z201" s="51"/>
      <c r="AA201" s="51"/>
      <c r="AB201" s="51"/>
      <c r="AC201" s="53">
        <f t="shared" si="523"/>
        <v>0</v>
      </c>
      <c r="AD201" s="51"/>
      <c r="AE201" s="53">
        <f t="shared" si="524"/>
        <v>0</v>
      </c>
      <c r="AF201" s="51"/>
      <c r="AG201" s="51">
        <f t="shared" si="525"/>
        <v>0</v>
      </c>
      <c r="AH201" s="51"/>
      <c r="AI201" s="51">
        <f t="shared" si="526"/>
        <v>0</v>
      </c>
      <c r="AJ201" s="51"/>
      <c r="AK201" s="51">
        <f t="shared" si="527"/>
        <v>0</v>
      </c>
      <c r="AL201" s="51"/>
      <c r="AM201" s="51">
        <f t="shared" si="528"/>
        <v>0</v>
      </c>
      <c r="AN201" s="54"/>
      <c r="AO201" s="51">
        <f t="shared" si="529"/>
        <v>0</v>
      </c>
      <c r="AP201" s="51"/>
      <c r="AQ201" s="51"/>
      <c r="AR201" s="51"/>
      <c r="AS201" s="51"/>
      <c r="AT201" s="53">
        <f t="shared" si="530"/>
        <v>0</v>
      </c>
      <c r="AU201" s="51"/>
      <c r="AV201" s="53">
        <f t="shared" si="531"/>
        <v>0</v>
      </c>
      <c r="AW201" s="51"/>
      <c r="AX201" s="51">
        <f t="shared" si="532"/>
        <v>0</v>
      </c>
      <c r="AY201" s="51"/>
      <c r="AZ201" s="51">
        <f t="shared" si="533"/>
        <v>0</v>
      </c>
      <c r="BA201" s="51"/>
      <c r="BB201" s="51">
        <f t="shared" si="534"/>
        <v>0</v>
      </c>
      <c r="BC201" s="51"/>
      <c r="BD201" s="51">
        <f t="shared" si="535"/>
        <v>0</v>
      </c>
      <c r="BE201" s="54"/>
      <c r="BF201" s="51">
        <f t="shared" si="536"/>
        <v>0</v>
      </c>
      <c r="BG201" s="31" t="s">
        <v>229</v>
      </c>
      <c r="BI201" s="5"/>
    </row>
    <row r="202" spans="1:61" x14ac:dyDescent="0.3">
      <c r="A202" s="1"/>
      <c r="B202" s="87" t="s">
        <v>14</v>
      </c>
      <c r="C202" s="87"/>
      <c r="D202" s="46">
        <f>D203+D204+D205+D206+D207+D208+D209+D210+D211+D212</f>
        <v>17423.900000000001</v>
      </c>
      <c r="E202" s="46">
        <f>E203+E204+E205+E206+E207+E208+E209+E210+E211+E212</f>
        <v>0</v>
      </c>
      <c r="F202" s="46">
        <f t="shared" si="463"/>
        <v>17423.900000000001</v>
      </c>
      <c r="G202" s="46">
        <f>G203+G204+G205+G206+G207+G208+G209+G210+G211+G212+G213+G214</f>
        <v>6514.0309999999999</v>
      </c>
      <c r="H202" s="46">
        <f t="shared" si="514"/>
        <v>23937.931</v>
      </c>
      <c r="I202" s="46">
        <f>I203+I204+I205+I206+I207+I208+I209+I210+I211+I212+I213+I214</f>
        <v>0</v>
      </c>
      <c r="J202" s="46">
        <f t="shared" si="515"/>
        <v>23937.931</v>
      </c>
      <c r="K202" s="46">
        <f>K203+K204+K205+K206+K207+K208+K209+K210+K211+K212+K213+K214</f>
        <v>0</v>
      </c>
      <c r="L202" s="46">
        <f t="shared" si="516"/>
        <v>23937.931</v>
      </c>
      <c r="M202" s="46">
        <f>M203+M204+M205+M206+M207+M208+M209+M210+M211+M212+M213+M214</f>
        <v>0</v>
      </c>
      <c r="N202" s="46">
        <f t="shared" si="517"/>
        <v>23937.931</v>
      </c>
      <c r="O202" s="46">
        <f>O203+O204+O205+O206+O207+O208+O209+O210+O211+O212+O213+O214</f>
        <v>-529.92200000000003</v>
      </c>
      <c r="P202" s="46">
        <f t="shared" si="518"/>
        <v>23408.009000000002</v>
      </c>
      <c r="Q202" s="46">
        <f>Q203+Q204+Q205+Q206+Q207+Q208+Q209+Q210+Q211+Q212+Q213+Q214</f>
        <v>0</v>
      </c>
      <c r="R202" s="46">
        <f t="shared" si="519"/>
        <v>23408.009000000002</v>
      </c>
      <c r="S202" s="46">
        <f>S203+S204+S205+S206+S207+S208+S209+S210+S211+S212+S213+S214</f>
        <v>0</v>
      </c>
      <c r="T202" s="46">
        <f t="shared" si="520"/>
        <v>23408.009000000002</v>
      </c>
      <c r="U202" s="46">
        <f>U203+U204+U205+U206+U207+U208+U209+U210+U211+U212+U213+U214</f>
        <v>0</v>
      </c>
      <c r="V202" s="46">
        <f t="shared" si="521"/>
        <v>23408.009000000002</v>
      </c>
      <c r="W202" s="46">
        <f>W203+W204+W205+W206+W207+W208+W209+W210+W211+W212+W213+W214</f>
        <v>5650.5770000000002</v>
      </c>
      <c r="X202" s="51">
        <f t="shared" si="522"/>
        <v>29058.586000000003</v>
      </c>
      <c r="Y202" s="46">
        <f t="shared" ref="Y202:AP202" si="537">Y203+Y204+Y205+Y206+Y207+Y208+Y209+Y210+Y211+Y212</f>
        <v>73471.899999999994</v>
      </c>
      <c r="Z202" s="46">
        <f>Z203+Z204+Z205+Z206+Z207+Z208+Z209+Z210+Z211+Z212</f>
        <v>0</v>
      </c>
      <c r="AA202" s="46">
        <f t="shared" si="465"/>
        <v>73471.899999999994</v>
      </c>
      <c r="AB202" s="46">
        <f>AB203+AB204+AB205+AB206+AB207+AB208+AB209+AB210+AB211+AB212+AB213+AB214</f>
        <v>0</v>
      </c>
      <c r="AC202" s="46">
        <f t="shared" si="523"/>
        <v>73471.899999999994</v>
      </c>
      <c r="AD202" s="46">
        <f>AD203+AD204+AD205+AD206+AD207+AD208+AD209+AD210+AD211+AD212+AD213+AD214</f>
        <v>0</v>
      </c>
      <c r="AE202" s="46">
        <f t="shared" si="524"/>
        <v>73471.899999999994</v>
      </c>
      <c r="AF202" s="46">
        <f>AF203+AF204+AF205+AF206+AF207+AF208+AF209+AF210+AF211+AF212+AF213+AF214</f>
        <v>0</v>
      </c>
      <c r="AG202" s="46">
        <f t="shared" si="525"/>
        <v>73471.899999999994</v>
      </c>
      <c r="AH202" s="46">
        <f>AH203+AH204+AH205+AH206+AH207+AH208+AH209+AH210+AH211+AH212+AH213+AH214</f>
        <v>0</v>
      </c>
      <c r="AI202" s="46">
        <f t="shared" si="526"/>
        <v>73471.899999999994</v>
      </c>
      <c r="AJ202" s="46">
        <f>AJ203+AJ204+AJ205+AJ206+AJ207+AJ208+AJ209+AJ210+AJ211+AJ212+AJ213+AJ214</f>
        <v>0</v>
      </c>
      <c r="AK202" s="46">
        <f t="shared" si="527"/>
        <v>73471.899999999994</v>
      </c>
      <c r="AL202" s="46">
        <f>AL203+AL204+AL205+AL206+AL207+AL208+AL209+AL210+AL211+AL212+AL213+AL214</f>
        <v>0</v>
      </c>
      <c r="AM202" s="46">
        <f t="shared" si="528"/>
        <v>73471.899999999994</v>
      </c>
      <c r="AN202" s="46">
        <f>AN203+AN204+AN205+AN206+AN207+AN208+AN209+AN210+AN211+AN212+AN213+AN214</f>
        <v>0</v>
      </c>
      <c r="AO202" s="51">
        <f t="shared" si="529"/>
        <v>73471.899999999994</v>
      </c>
      <c r="AP202" s="46">
        <f t="shared" si="537"/>
        <v>196753.80000000002</v>
      </c>
      <c r="AQ202" s="46">
        <f>AQ203+AQ204+AQ205+AQ206+AQ207+AQ208+AQ209+AQ210+AQ211+AQ212</f>
        <v>0</v>
      </c>
      <c r="AR202" s="46">
        <f t="shared" si="466"/>
        <v>196753.80000000002</v>
      </c>
      <c r="AS202" s="46">
        <f>AS203+AS204+AS205+AS206+AS207+AS208+AS209+AS210+AS211+AS212+AS213+AS214</f>
        <v>0</v>
      </c>
      <c r="AT202" s="46">
        <f t="shared" si="530"/>
        <v>196753.80000000002</v>
      </c>
      <c r="AU202" s="46">
        <f>AU203+AU204+AU205+AU206+AU207+AU208+AU209+AU210+AU211+AU212+AU213+AU214</f>
        <v>0</v>
      </c>
      <c r="AV202" s="46">
        <f t="shared" si="531"/>
        <v>196753.80000000002</v>
      </c>
      <c r="AW202" s="46">
        <f>AW203+AW204+AW205+AW206+AW207+AW208+AW209+AW210+AW211+AW212+AW213+AW214</f>
        <v>0</v>
      </c>
      <c r="AX202" s="46">
        <f t="shared" si="532"/>
        <v>196753.80000000002</v>
      </c>
      <c r="AY202" s="46">
        <f>AY203+AY204+AY205+AY206+AY207+AY208+AY209+AY210+AY211+AY212+AY213+AY214</f>
        <v>0</v>
      </c>
      <c r="AZ202" s="46">
        <f t="shared" si="533"/>
        <v>196753.80000000002</v>
      </c>
      <c r="BA202" s="46">
        <f>BA203+BA204+BA205+BA206+BA207+BA208+BA209+BA210+BA211+BA212+BA213+BA214</f>
        <v>0</v>
      </c>
      <c r="BB202" s="46">
        <f t="shared" si="534"/>
        <v>196753.80000000002</v>
      </c>
      <c r="BC202" s="46">
        <f>BC203+BC204+BC205+BC206+BC207+BC208+BC209+BC210+BC211+BC212+BC213+BC214</f>
        <v>0</v>
      </c>
      <c r="BD202" s="46">
        <f t="shared" si="535"/>
        <v>196753.80000000002</v>
      </c>
      <c r="BE202" s="46">
        <f>BE203+BE204+BE205+BE206+BE207+BE208+BE209+BE210+BE211+BE212+BE213+BE214</f>
        <v>0</v>
      </c>
      <c r="BF202" s="51">
        <f t="shared" si="536"/>
        <v>196753.80000000002</v>
      </c>
      <c r="BG202" s="24"/>
      <c r="BI202" s="5"/>
    </row>
    <row r="203" spans="1:61" ht="56.25" x14ac:dyDescent="0.3">
      <c r="A203" s="1" t="s">
        <v>204</v>
      </c>
      <c r="B203" s="87" t="s">
        <v>97</v>
      </c>
      <c r="C203" s="89" t="s">
        <v>31</v>
      </c>
      <c r="D203" s="51">
        <v>0</v>
      </c>
      <c r="E203" s="51"/>
      <c r="F203" s="51">
        <f t="shared" si="463"/>
        <v>0</v>
      </c>
      <c r="G203" s="51"/>
      <c r="H203" s="53">
        <f t="shared" si="514"/>
        <v>0</v>
      </c>
      <c r="I203" s="51"/>
      <c r="J203" s="53">
        <f t="shared" si="515"/>
        <v>0</v>
      </c>
      <c r="K203" s="51"/>
      <c r="L203" s="51">
        <f t="shared" si="516"/>
        <v>0</v>
      </c>
      <c r="M203" s="51"/>
      <c r="N203" s="51">
        <f t="shared" si="517"/>
        <v>0</v>
      </c>
      <c r="O203" s="51"/>
      <c r="P203" s="51">
        <f t="shared" si="518"/>
        <v>0</v>
      </c>
      <c r="Q203" s="51"/>
      <c r="R203" s="51">
        <f t="shared" si="519"/>
        <v>0</v>
      </c>
      <c r="S203" s="51"/>
      <c r="T203" s="51">
        <f t="shared" si="520"/>
        <v>0</v>
      </c>
      <c r="U203" s="51"/>
      <c r="V203" s="51">
        <f t="shared" si="521"/>
        <v>0</v>
      </c>
      <c r="W203" s="54"/>
      <c r="X203" s="51">
        <f t="shared" si="522"/>
        <v>0</v>
      </c>
      <c r="Y203" s="51">
        <v>0</v>
      </c>
      <c r="Z203" s="51"/>
      <c r="AA203" s="51">
        <f t="shared" si="465"/>
        <v>0</v>
      </c>
      <c r="AB203" s="51"/>
      <c r="AC203" s="53">
        <f t="shared" si="523"/>
        <v>0</v>
      </c>
      <c r="AD203" s="51"/>
      <c r="AE203" s="53">
        <f t="shared" si="524"/>
        <v>0</v>
      </c>
      <c r="AF203" s="51"/>
      <c r="AG203" s="51">
        <f t="shared" si="525"/>
        <v>0</v>
      </c>
      <c r="AH203" s="51"/>
      <c r="AI203" s="51">
        <f t="shared" si="526"/>
        <v>0</v>
      </c>
      <c r="AJ203" s="51"/>
      <c r="AK203" s="51">
        <f t="shared" si="527"/>
        <v>0</v>
      </c>
      <c r="AL203" s="51"/>
      <c r="AM203" s="51">
        <f t="shared" si="528"/>
        <v>0</v>
      </c>
      <c r="AN203" s="54"/>
      <c r="AO203" s="51">
        <f t="shared" si="529"/>
        <v>0</v>
      </c>
      <c r="AP203" s="51">
        <v>35549</v>
      </c>
      <c r="AQ203" s="51"/>
      <c r="AR203" s="51">
        <f t="shared" si="466"/>
        <v>35549</v>
      </c>
      <c r="AS203" s="51"/>
      <c r="AT203" s="53">
        <f t="shared" si="530"/>
        <v>35549</v>
      </c>
      <c r="AU203" s="51"/>
      <c r="AV203" s="53">
        <f t="shared" si="531"/>
        <v>35549</v>
      </c>
      <c r="AW203" s="51"/>
      <c r="AX203" s="51">
        <f t="shared" si="532"/>
        <v>35549</v>
      </c>
      <c r="AY203" s="51"/>
      <c r="AZ203" s="51">
        <f t="shared" si="533"/>
        <v>35549</v>
      </c>
      <c r="BA203" s="51"/>
      <c r="BB203" s="51">
        <f t="shared" si="534"/>
        <v>35549</v>
      </c>
      <c r="BC203" s="51"/>
      <c r="BD203" s="51">
        <f t="shared" si="535"/>
        <v>35549</v>
      </c>
      <c r="BE203" s="54"/>
      <c r="BF203" s="51">
        <f t="shared" si="536"/>
        <v>35549</v>
      </c>
      <c r="BG203" s="31" t="s">
        <v>101</v>
      </c>
      <c r="BI203" s="5"/>
    </row>
    <row r="204" spans="1:61" ht="56.25" x14ac:dyDescent="0.3">
      <c r="A204" s="1" t="s">
        <v>205</v>
      </c>
      <c r="B204" s="87" t="s">
        <v>98</v>
      </c>
      <c r="C204" s="89" t="s">
        <v>31</v>
      </c>
      <c r="D204" s="51">
        <v>0</v>
      </c>
      <c r="E204" s="51"/>
      <c r="F204" s="51">
        <f t="shared" si="463"/>
        <v>0</v>
      </c>
      <c r="G204" s="51"/>
      <c r="H204" s="53">
        <f t="shared" si="514"/>
        <v>0</v>
      </c>
      <c r="I204" s="51"/>
      <c r="J204" s="53">
        <f t="shared" si="515"/>
        <v>0</v>
      </c>
      <c r="K204" s="51"/>
      <c r="L204" s="51">
        <f t="shared" si="516"/>
        <v>0</v>
      </c>
      <c r="M204" s="51"/>
      <c r="N204" s="51">
        <f t="shared" si="517"/>
        <v>0</v>
      </c>
      <c r="O204" s="51"/>
      <c r="P204" s="51">
        <f t="shared" si="518"/>
        <v>0</v>
      </c>
      <c r="Q204" s="51"/>
      <c r="R204" s="51">
        <f t="shared" si="519"/>
        <v>0</v>
      </c>
      <c r="S204" s="51"/>
      <c r="T204" s="51">
        <f t="shared" si="520"/>
        <v>0</v>
      </c>
      <c r="U204" s="51"/>
      <c r="V204" s="51">
        <f t="shared" si="521"/>
        <v>0</v>
      </c>
      <c r="W204" s="54"/>
      <c r="X204" s="51">
        <f t="shared" si="522"/>
        <v>0</v>
      </c>
      <c r="Y204" s="51">
        <v>57683.9</v>
      </c>
      <c r="Z204" s="51"/>
      <c r="AA204" s="51">
        <f t="shared" si="465"/>
        <v>57683.9</v>
      </c>
      <c r="AB204" s="51"/>
      <c r="AC204" s="53">
        <f t="shared" si="523"/>
        <v>57683.9</v>
      </c>
      <c r="AD204" s="51"/>
      <c r="AE204" s="53">
        <f t="shared" si="524"/>
        <v>57683.9</v>
      </c>
      <c r="AF204" s="51"/>
      <c r="AG204" s="51">
        <f t="shared" si="525"/>
        <v>57683.9</v>
      </c>
      <c r="AH204" s="51"/>
      <c r="AI204" s="51">
        <f t="shared" si="526"/>
        <v>57683.9</v>
      </c>
      <c r="AJ204" s="51"/>
      <c r="AK204" s="51">
        <f t="shared" si="527"/>
        <v>57683.9</v>
      </c>
      <c r="AL204" s="51"/>
      <c r="AM204" s="51">
        <f t="shared" si="528"/>
        <v>57683.9</v>
      </c>
      <c r="AN204" s="54"/>
      <c r="AO204" s="51">
        <f t="shared" si="529"/>
        <v>57683.9</v>
      </c>
      <c r="AP204" s="51">
        <v>151968.9</v>
      </c>
      <c r="AQ204" s="51"/>
      <c r="AR204" s="51">
        <f t="shared" si="466"/>
        <v>151968.9</v>
      </c>
      <c r="AS204" s="51"/>
      <c r="AT204" s="53">
        <f t="shared" si="530"/>
        <v>151968.9</v>
      </c>
      <c r="AU204" s="51"/>
      <c r="AV204" s="53">
        <f t="shared" si="531"/>
        <v>151968.9</v>
      </c>
      <c r="AW204" s="51"/>
      <c r="AX204" s="51">
        <f t="shared" si="532"/>
        <v>151968.9</v>
      </c>
      <c r="AY204" s="51"/>
      <c r="AZ204" s="51">
        <f t="shared" si="533"/>
        <v>151968.9</v>
      </c>
      <c r="BA204" s="51"/>
      <c r="BB204" s="51">
        <f t="shared" si="534"/>
        <v>151968.9</v>
      </c>
      <c r="BC204" s="51"/>
      <c r="BD204" s="51">
        <f t="shared" si="535"/>
        <v>151968.9</v>
      </c>
      <c r="BE204" s="54"/>
      <c r="BF204" s="51">
        <f t="shared" si="536"/>
        <v>151968.9</v>
      </c>
      <c r="BG204" s="31" t="s">
        <v>102</v>
      </c>
      <c r="BI204" s="5"/>
    </row>
    <row r="205" spans="1:61" ht="56.25" x14ac:dyDescent="0.3">
      <c r="A205" s="1" t="s">
        <v>206</v>
      </c>
      <c r="B205" s="87" t="s">
        <v>99</v>
      </c>
      <c r="C205" s="89" t="s">
        <v>31</v>
      </c>
      <c r="D205" s="51">
        <v>5597.5</v>
      </c>
      <c r="E205" s="51"/>
      <c r="F205" s="51">
        <f t="shared" si="463"/>
        <v>5597.5</v>
      </c>
      <c r="G205" s="51"/>
      <c r="H205" s="53">
        <f t="shared" si="514"/>
        <v>5597.5</v>
      </c>
      <c r="I205" s="51"/>
      <c r="J205" s="53">
        <f t="shared" si="515"/>
        <v>5597.5</v>
      </c>
      <c r="K205" s="51"/>
      <c r="L205" s="51">
        <f t="shared" si="516"/>
        <v>5597.5</v>
      </c>
      <c r="M205" s="51"/>
      <c r="N205" s="51">
        <f t="shared" si="517"/>
        <v>5597.5</v>
      </c>
      <c r="O205" s="51">
        <v>-491.20499999999998</v>
      </c>
      <c r="P205" s="51">
        <f t="shared" si="518"/>
        <v>5106.2950000000001</v>
      </c>
      <c r="Q205" s="51"/>
      <c r="R205" s="51">
        <f t="shared" si="519"/>
        <v>5106.2950000000001</v>
      </c>
      <c r="S205" s="51"/>
      <c r="T205" s="51">
        <f t="shared" si="520"/>
        <v>5106.2950000000001</v>
      </c>
      <c r="U205" s="51"/>
      <c r="V205" s="51">
        <f t="shared" si="521"/>
        <v>5106.2950000000001</v>
      </c>
      <c r="W205" s="54"/>
      <c r="X205" s="51">
        <f t="shared" si="522"/>
        <v>5106.2950000000001</v>
      </c>
      <c r="Y205" s="51">
        <v>0</v>
      </c>
      <c r="Z205" s="51"/>
      <c r="AA205" s="51">
        <f t="shared" si="465"/>
        <v>0</v>
      </c>
      <c r="AB205" s="51"/>
      <c r="AC205" s="53">
        <f t="shared" si="523"/>
        <v>0</v>
      </c>
      <c r="AD205" s="51"/>
      <c r="AE205" s="53">
        <f t="shared" si="524"/>
        <v>0</v>
      </c>
      <c r="AF205" s="51"/>
      <c r="AG205" s="51">
        <f t="shared" si="525"/>
        <v>0</v>
      </c>
      <c r="AH205" s="51"/>
      <c r="AI205" s="51">
        <f t="shared" si="526"/>
        <v>0</v>
      </c>
      <c r="AJ205" s="51"/>
      <c r="AK205" s="51">
        <f t="shared" si="527"/>
        <v>0</v>
      </c>
      <c r="AL205" s="51"/>
      <c r="AM205" s="51">
        <f t="shared" si="528"/>
        <v>0</v>
      </c>
      <c r="AN205" s="54"/>
      <c r="AO205" s="51">
        <f t="shared" si="529"/>
        <v>0</v>
      </c>
      <c r="AP205" s="51">
        <v>0</v>
      </c>
      <c r="AQ205" s="51"/>
      <c r="AR205" s="51">
        <f t="shared" si="466"/>
        <v>0</v>
      </c>
      <c r="AS205" s="51"/>
      <c r="AT205" s="53">
        <f t="shared" si="530"/>
        <v>0</v>
      </c>
      <c r="AU205" s="51"/>
      <c r="AV205" s="53">
        <f t="shared" si="531"/>
        <v>0</v>
      </c>
      <c r="AW205" s="51"/>
      <c r="AX205" s="51">
        <f t="shared" si="532"/>
        <v>0</v>
      </c>
      <c r="AY205" s="51"/>
      <c r="AZ205" s="51">
        <f t="shared" si="533"/>
        <v>0</v>
      </c>
      <c r="BA205" s="51"/>
      <c r="BB205" s="51">
        <f t="shared" si="534"/>
        <v>0</v>
      </c>
      <c r="BC205" s="51"/>
      <c r="BD205" s="51">
        <f t="shared" si="535"/>
        <v>0</v>
      </c>
      <c r="BE205" s="54"/>
      <c r="BF205" s="51">
        <f t="shared" si="536"/>
        <v>0</v>
      </c>
      <c r="BG205" s="31" t="s">
        <v>103</v>
      </c>
      <c r="BI205" s="5"/>
    </row>
    <row r="206" spans="1:61" ht="56.25" x14ac:dyDescent="0.3">
      <c r="A206" s="1" t="s">
        <v>207</v>
      </c>
      <c r="B206" s="87" t="s">
        <v>100</v>
      </c>
      <c r="C206" s="89" t="s">
        <v>31</v>
      </c>
      <c r="D206" s="51">
        <v>2897.7</v>
      </c>
      <c r="E206" s="51"/>
      <c r="F206" s="51">
        <f t="shared" si="463"/>
        <v>2897.7</v>
      </c>
      <c r="G206" s="51"/>
      <c r="H206" s="53">
        <f t="shared" si="514"/>
        <v>2897.7</v>
      </c>
      <c r="I206" s="51"/>
      <c r="J206" s="53">
        <f t="shared" si="515"/>
        <v>2897.7</v>
      </c>
      <c r="K206" s="51"/>
      <c r="L206" s="51">
        <f t="shared" si="516"/>
        <v>2897.7</v>
      </c>
      <c r="M206" s="51"/>
      <c r="N206" s="51">
        <f t="shared" si="517"/>
        <v>2897.7</v>
      </c>
      <c r="O206" s="51"/>
      <c r="P206" s="51">
        <f t="shared" si="518"/>
        <v>2897.7</v>
      </c>
      <c r="Q206" s="51"/>
      <c r="R206" s="51">
        <f t="shared" si="519"/>
        <v>2897.7</v>
      </c>
      <c r="S206" s="51"/>
      <c r="T206" s="51">
        <f t="shared" si="520"/>
        <v>2897.7</v>
      </c>
      <c r="U206" s="51"/>
      <c r="V206" s="51">
        <f t="shared" si="521"/>
        <v>2897.7</v>
      </c>
      <c r="W206" s="54">
        <v>5650.5770000000002</v>
      </c>
      <c r="X206" s="51">
        <f t="shared" si="522"/>
        <v>8548.277</v>
      </c>
      <c r="Y206" s="51">
        <v>0</v>
      </c>
      <c r="Z206" s="51"/>
      <c r="AA206" s="51">
        <f t="shared" si="465"/>
        <v>0</v>
      </c>
      <c r="AB206" s="51"/>
      <c r="AC206" s="53">
        <f t="shared" si="523"/>
        <v>0</v>
      </c>
      <c r="AD206" s="51"/>
      <c r="AE206" s="53">
        <f t="shared" si="524"/>
        <v>0</v>
      </c>
      <c r="AF206" s="51"/>
      <c r="AG206" s="51">
        <f t="shared" si="525"/>
        <v>0</v>
      </c>
      <c r="AH206" s="51"/>
      <c r="AI206" s="51">
        <f t="shared" si="526"/>
        <v>0</v>
      </c>
      <c r="AJ206" s="51"/>
      <c r="AK206" s="51">
        <f t="shared" si="527"/>
        <v>0</v>
      </c>
      <c r="AL206" s="51"/>
      <c r="AM206" s="51">
        <f t="shared" si="528"/>
        <v>0</v>
      </c>
      <c r="AN206" s="54"/>
      <c r="AO206" s="51">
        <f t="shared" si="529"/>
        <v>0</v>
      </c>
      <c r="AP206" s="51">
        <v>0</v>
      </c>
      <c r="AQ206" s="51"/>
      <c r="AR206" s="51">
        <f t="shared" si="466"/>
        <v>0</v>
      </c>
      <c r="AS206" s="51"/>
      <c r="AT206" s="53">
        <f t="shared" si="530"/>
        <v>0</v>
      </c>
      <c r="AU206" s="51"/>
      <c r="AV206" s="53">
        <f t="shared" si="531"/>
        <v>0</v>
      </c>
      <c r="AW206" s="51"/>
      <c r="AX206" s="51">
        <f t="shared" si="532"/>
        <v>0</v>
      </c>
      <c r="AY206" s="51"/>
      <c r="AZ206" s="51">
        <f t="shared" si="533"/>
        <v>0</v>
      </c>
      <c r="BA206" s="51"/>
      <c r="BB206" s="51">
        <f t="shared" si="534"/>
        <v>0</v>
      </c>
      <c r="BC206" s="51"/>
      <c r="BD206" s="51">
        <f t="shared" si="535"/>
        <v>0</v>
      </c>
      <c r="BE206" s="54"/>
      <c r="BF206" s="51">
        <f t="shared" si="536"/>
        <v>0</v>
      </c>
      <c r="BG206" s="31" t="s">
        <v>104</v>
      </c>
      <c r="BI206" s="5"/>
    </row>
    <row r="207" spans="1:61" ht="56.25" x14ac:dyDescent="0.3">
      <c r="A207" s="1" t="s">
        <v>208</v>
      </c>
      <c r="B207" s="87" t="s">
        <v>111</v>
      </c>
      <c r="C207" s="89" t="s">
        <v>31</v>
      </c>
      <c r="D207" s="51">
        <v>7747.3</v>
      </c>
      <c r="E207" s="51"/>
      <c r="F207" s="51">
        <f t="shared" si="463"/>
        <v>7747.3</v>
      </c>
      <c r="G207" s="51"/>
      <c r="H207" s="53">
        <f t="shared" si="514"/>
        <v>7747.3</v>
      </c>
      <c r="I207" s="51"/>
      <c r="J207" s="53">
        <f t="shared" si="515"/>
        <v>7747.3</v>
      </c>
      <c r="K207" s="51"/>
      <c r="L207" s="51">
        <f t="shared" si="516"/>
        <v>7747.3</v>
      </c>
      <c r="M207" s="51"/>
      <c r="N207" s="51">
        <f t="shared" si="517"/>
        <v>7747.3</v>
      </c>
      <c r="O207" s="51">
        <v>-38.716999999999999</v>
      </c>
      <c r="P207" s="51">
        <f t="shared" si="518"/>
        <v>7708.5830000000005</v>
      </c>
      <c r="Q207" s="51"/>
      <c r="R207" s="51">
        <f t="shared" si="519"/>
        <v>7708.5830000000005</v>
      </c>
      <c r="S207" s="51"/>
      <c r="T207" s="51">
        <f t="shared" si="520"/>
        <v>7708.5830000000005</v>
      </c>
      <c r="U207" s="51"/>
      <c r="V207" s="51">
        <f t="shared" si="521"/>
        <v>7708.5830000000005</v>
      </c>
      <c r="W207" s="54"/>
      <c r="X207" s="51">
        <f t="shared" si="522"/>
        <v>7708.5830000000005</v>
      </c>
      <c r="Y207" s="51">
        <v>0</v>
      </c>
      <c r="Z207" s="51"/>
      <c r="AA207" s="51">
        <f t="shared" si="465"/>
        <v>0</v>
      </c>
      <c r="AB207" s="51"/>
      <c r="AC207" s="53">
        <f t="shared" si="523"/>
        <v>0</v>
      </c>
      <c r="AD207" s="51"/>
      <c r="AE207" s="53">
        <f t="shared" si="524"/>
        <v>0</v>
      </c>
      <c r="AF207" s="51"/>
      <c r="AG207" s="51">
        <f t="shared" si="525"/>
        <v>0</v>
      </c>
      <c r="AH207" s="51"/>
      <c r="AI207" s="51">
        <f t="shared" si="526"/>
        <v>0</v>
      </c>
      <c r="AJ207" s="51"/>
      <c r="AK207" s="51">
        <f t="shared" si="527"/>
        <v>0</v>
      </c>
      <c r="AL207" s="51"/>
      <c r="AM207" s="51">
        <f t="shared" si="528"/>
        <v>0</v>
      </c>
      <c r="AN207" s="54"/>
      <c r="AO207" s="51">
        <f t="shared" si="529"/>
        <v>0</v>
      </c>
      <c r="AP207" s="51">
        <v>0</v>
      </c>
      <c r="AQ207" s="51"/>
      <c r="AR207" s="51">
        <f t="shared" si="466"/>
        <v>0</v>
      </c>
      <c r="AS207" s="51"/>
      <c r="AT207" s="53">
        <f t="shared" si="530"/>
        <v>0</v>
      </c>
      <c r="AU207" s="51"/>
      <c r="AV207" s="53">
        <f t="shared" si="531"/>
        <v>0</v>
      </c>
      <c r="AW207" s="51"/>
      <c r="AX207" s="51">
        <f t="shared" si="532"/>
        <v>0</v>
      </c>
      <c r="AY207" s="51"/>
      <c r="AZ207" s="51">
        <f t="shared" si="533"/>
        <v>0</v>
      </c>
      <c r="BA207" s="51"/>
      <c r="BB207" s="51">
        <f t="shared" si="534"/>
        <v>0</v>
      </c>
      <c r="BC207" s="51"/>
      <c r="BD207" s="51">
        <f t="shared" si="535"/>
        <v>0</v>
      </c>
      <c r="BE207" s="54"/>
      <c r="BF207" s="51">
        <f t="shared" si="536"/>
        <v>0</v>
      </c>
      <c r="BG207" s="31" t="s">
        <v>105</v>
      </c>
      <c r="BI207" s="5"/>
    </row>
    <row r="208" spans="1:61" ht="56.25" x14ac:dyDescent="0.3">
      <c r="A208" s="1" t="s">
        <v>209</v>
      </c>
      <c r="B208" s="87" t="s">
        <v>112</v>
      </c>
      <c r="C208" s="89" t="s">
        <v>31</v>
      </c>
      <c r="D208" s="51">
        <v>574.9</v>
      </c>
      <c r="E208" s="51"/>
      <c r="F208" s="51">
        <f t="shared" si="463"/>
        <v>574.9</v>
      </c>
      <c r="G208" s="51"/>
      <c r="H208" s="53">
        <f t="shared" si="514"/>
        <v>574.9</v>
      </c>
      <c r="I208" s="51"/>
      <c r="J208" s="53">
        <f t="shared" si="515"/>
        <v>574.9</v>
      </c>
      <c r="K208" s="51"/>
      <c r="L208" s="51">
        <f t="shared" si="516"/>
        <v>574.9</v>
      </c>
      <c r="M208" s="51"/>
      <c r="N208" s="51">
        <f t="shared" si="517"/>
        <v>574.9</v>
      </c>
      <c r="O208" s="51"/>
      <c r="P208" s="51">
        <f t="shared" si="518"/>
        <v>574.9</v>
      </c>
      <c r="Q208" s="51"/>
      <c r="R208" s="51">
        <f t="shared" si="519"/>
        <v>574.9</v>
      </c>
      <c r="S208" s="51"/>
      <c r="T208" s="51">
        <f t="shared" si="520"/>
        <v>574.9</v>
      </c>
      <c r="U208" s="51"/>
      <c r="V208" s="51">
        <f t="shared" si="521"/>
        <v>574.9</v>
      </c>
      <c r="W208" s="54"/>
      <c r="X208" s="51">
        <f t="shared" si="522"/>
        <v>574.9</v>
      </c>
      <c r="Y208" s="51">
        <v>7574</v>
      </c>
      <c r="Z208" s="51"/>
      <c r="AA208" s="51">
        <f t="shared" si="465"/>
        <v>7574</v>
      </c>
      <c r="AB208" s="51"/>
      <c r="AC208" s="53">
        <f t="shared" si="523"/>
        <v>7574</v>
      </c>
      <c r="AD208" s="51"/>
      <c r="AE208" s="53">
        <f t="shared" si="524"/>
        <v>7574</v>
      </c>
      <c r="AF208" s="51"/>
      <c r="AG208" s="51">
        <f t="shared" si="525"/>
        <v>7574</v>
      </c>
      <c r="AH208" s="51"/>
      <c r="AI208" s="51">
        <f t="shared" si="526"/>
        <v>7574</v>
      </c>
      <c r="AJ208" s="51"/>
      <c r="AK208" s="51">
        <f t="shared" si="527"/>
        <v>7574</v>
      </c>
      <c r="AL208" s="51"/>
      <c r="AM208" s="51">
        <f t="shared" si="528"/>
        <v>7574</v>
      </c>
      <c r="AN208" s="54"/>
      <c r="AO208" s="51">
        <f t="shared" si="529"/>
        <v>7574</v>
      </c>
      <c r="AP208" s="51">
        <v>0</v>
      </c>
      <c r="AQ208" s="51"/>
      <c r="AR208" s="51">
        <f t="shared" si="466"/>
        <v>0</v>
      </c>
      <c r="AS208" s="51"/>
      <c r="AT208" s="53">
        <f t="shared" si="530"/>
        <v>0</v>
      </c>
      <c r="AU208" s="51"/>
      <c r="AV208" s="53">
        <f t="shared" si="531"/>
        <v>0</v>
      </c>
      <c r="AW208" s="51"/>
      <c r="AX208" s="51">
        <f t="shared" si="532"/>
        <v>0</v>
      </c>
      <c r="AY208" s="51"/>
      <c r="AZ208" s="51">
        <f t="shared" si="533"/>
        <v>0</v>
      </c>
      <c r="BA208" s="51"/>
      <c r="BB208" s="51">
        <f t="shared" si="534"/>
        <v>0</v>
      </c>
      <c r="BC208" s="51"/>
      <c r="BD208" s="51">
        <f t="shared" si="535"/>
        <v>0</v>
      </c>
      <c r="BE208" s="54"/>
      <c r="BF208" s="51">
        <f t="shared" si="536"/>
        <v>0</v>
      </c>
      <c r="BG208" s="31" t="s">
        <v>106</v>
      </c>
      <c r="BI208" s="5"/>
    </row>
    <row r="209" spans="1:61" ht="56.25" x14ac:dyDescent="0.3">
      <c r="A209" s="1" t="s">
        <v>218</v>
      </c>
      <c r="B209" s="87" t="s">
        <v>113</v>
      </c>
      <c r="C209" s="89" t="s">
        <v>31</v>
      </c>
      <c r="D209" s="51">
        <v>0</v>
      </c>
      <c r="E209" s="51"/>
      <c r="F209" s="51">
        <f t="shared" si="463"/>
        <v>0</v>
      </c>
      <c r="G209" s="51"/>
      <c r="H209" s="53">
        <f t="shared" si="514"/>
        <v>0</v>
      </c>
      <c r="I209" s="51"/>
      <c r="J209" s="53">
        <f t="shared" si="515"/>
        <v>0</v>
      </c>
      <c r="K209" s="51"/>
      <c r="L209" s="51">
        <f t="shared" si="516"/>
        <v>0</v>
      </c>
      <c r="M209" s="51"/>
      <c r="N209" s="51">
        <f t="shared" si="517"/>
        <v>0</v>
      </c>
      <c r="O209" s="51"/>
      <c r="P209" s="51">
        <f t="shared" si="518"/>
        <v>0</v>
      </c>
      <c r="Q209" s="51"/>
      <c r="R209" s="51">
        <f t="shared" si="519"/>
        <v>0</v>
      </c>
      <c r="S209" s="51"/>
      <c r="T209" s="51">
        <f t="shared" si="520"/>
        <v>0</v>
      </c>
      <c r="U209" s="51"/>
      <c r="V209" s="51">
        <f t="shared" si="521"/>
        <v>0</v>
      </c>
      <c r="W209" s="54"/>
      <c r="X209" s="51">
        <f t="shared" si="522"/>
        <v>0</v>
      </c>
      <c r="Y209" s="51">
        <v>640.5</v>
      </c>
      <c r="Z209" s="51"/>
      <c r="AA209" s="51">
        <f t="shared" si="465"/>
        <v>640.5</v>
      </c>
      <c r="AB209" s="51"/>
      <c r="AC209" s="53">
        <f t="shared" si="523"/>
        <v>640.5</v>
      </c>
      <c r="AD209" s="51"/>
      <c r="AE209" s="53">
        <f t="shared" si="524"/>
        <v>640.5</v>
      </c>
      <c r="AF209" s="51"/>
      <c r="AG209" s="51">
        <f t="shared" si="525"/>
        <v>640.5</v>
      </c>
      <c r="AH209" s="51"/>
      <c r="AI209" s="51">
        <f t="shared" si="526"/>
        <v>640.5</v>
      </c>
      <c r="AJ209" s="51"/>
      <c r="AK209" s="51">
        <f t="shared" si="527"/>
        <v>640.5</v>
      </c>
      <c r="AL209" s="51"/>
      <c r="AM209" s="51">
        <f t="shared" si="528"/>
        <v>640.5</v>
      </c>
      <c r="AN209" s="54"/>
      <c r="AO209" s="51">
        <f t="shared" si="529"/>
        <v>640.5</v>
      </c>
      <c r="AP209" s="51">
        <v>7899.7</v>
      </c>
      <c r="AQ209" s="51"/>
      <c r="AR209" s="51">
        <f t="shared" si="466"/>
        <v>7899.7</v>
      </c>
      <c r="AS209" s="51"/>
      <c r="AT209" s="53">
        <f t="shared" si="530"/>
        <v>7899.7</v>
      </c>
      <c r="AU209" s="51"/>
      <c r="AV209" s="53">
        <f t="shared" si="531"/>
        <v>7899.7</v>
      </c>
      <c r="AW209" s="51"/>
      <c r="AX209" s="51">
        <f t="shared" si="532"/>
        <v>7899.7</v>
      </c>
      <c r="AY209" s="51"/>
      <c r="AZ209" s="51">
        <f t="shared" si="533"/>
        <v>7899.7</v>
      </c>
      <c r="BA209" s="51"/>
      <c r="BB209" s="51">
        <f t="shared" si="534"/>
        <v>7899.7</v>
      </c>
      <c r="BC209" s="51"/>
      <c r="BD209" s="51">
        <f t="shared" si="535"/>
        <v>7899.7</v>
      </c>
      <c r="BE209" s="54"/>
      <c r="BF209" s="51">
        <f t="shared" si="536"/>
        <v>7899.7</v>
      </c>
      <c r="BG209" s="31" t="s">
        <v>107</v>
      </c>
      <c r="BI209" s="5"/>
    </row>
    <row r="210" spans="1:61" ht="56.25" x14ac:dyDescent="0.3">
      <c r="A210" s="1" t="s">
        <v>230</v>
      </c>
      <c r="B210" s="87" t="s">
        <v>114</v>
      </c>
      <c r="C210" s="89" t="s">
        <v>31</v>
      </c>
      <c r="D210" s="51">
        <v>606.5</v>
      </c>
      <c r="E210" s="51"/>
      <c r="F210" s="51">
        <f t="shared" si="463"/>
        <v>606.5</v>
      </c>
      <c r="G210" s="51"/>
      <c r="H210" s="53">
        <f t="shared" si="514"/>
        <v>606.5</v>
      </c>
      <c r="I210" s="51"/>
      <c r="J210" s="53">
        <f t="shared" si="515"/>
        <v>606.5</v>
      </c>
      <c r="K210" s="51"/>
      <c r="L210" s="51">
        <f t="shared" si="516"/>
        <v>606.5</v>
      </c>
      <c r="M210" s="51"/>
      <c r="N210" s="51">
        <f t="shared" si="517"/>
        <v>606.5</v>
      </c>
      <c r="O210" s="51"/>
      <c r="P210" s="51">
        <f t="shared" si="518"/>
        <v>606.5</v>
      </c>
      <c r="Q210" s="51"/>
      <c r="R210" s="51">
        <f t="shared" si="519"/>
        <v>606.5</v>
      </c>
      <c r="S210" s="51"/>
      <c r="T210" s="51">
        <f t="shared" si="520"/>
        <v>606.5</v>
      </c>
      <c r="U210" s="51"/>
      <c r="V210" s="51">
        <f t="shared" si="521"/>
        <v>606.5</v>
      </c>
      <c r="W210" s="54"/>
      <c r="X210" s="51">
        <f t="shared" si="522"/>
        <v>606.5</v>
      </c>
      <c r="Y210" s="51">
        <v>7573.5</v>
      </c>
      <c r="Z210" s="51"/>
      <c r="AA210" s="51">
        <f t="shared" si="465"/>
        <v>7573.5</v>
      </c>
      <c r="AB210" s="51"/>
      <c r="AC210" s="53">
        <f t="shared" si="523"/>
        <v>7573.5</v>
      </c>
      <c r="AD210" s="51"/>
      <c r="AE210" s="53">
        <f t="shared" si="524"/>
        <v>7573.5</v>
      </c>
      <c r="AF210" s="51"/>
      <c r="AG210" s="51">
        <f t="shared" si="525"/>
        <v>7573.5</v>
      </c>
      <c r="AH210" s="51"/>
      <c r="AI210" s="51">
        <f t="shared" si="526"/>
        <v>7573.5</v>
      </c>
      <c r="AJ210" s="51"/>
      <c r="AK210" s="51">
        <f t="shared" si="527"/>
        <v>7573.5</v>
      </c>
      <c r="AL210" s="51"/>
      <c r="AM210" s="51">
        <f t="shared" si="528"/>
        <v>7573.5</v>
      </c>
      <c r="AN210" s="54"/>
      <c r="AO210" s="51">
        <f t="shared" si="529"/>
        <v>7573.5</v>
      </c>
      <c r="AP210" s="51">
        <v>0</v>
      </c>
      <c r="AQ210" s="51"/>
      <c r="AR210" s="51">
        <f t="shared" si="466"/>
        <v>0</v>
      </c>
      <c r="AS210" s="51"/>
      <c r="AT210" s="53">
        <f t="shared" si="530"/>
        <v>0</v>
      </c>
      <c r="AU210" s="51"/>
      <c r="AV210" s="53">
        <f t="shared" si="531"/>
        <v>0</v>
      </c>
      <c r="AW210" s="51"/>
      <c r="AX210" s="51">
        <f t="shared" si="532"/>
        <v>0</v>
      </c>
      <c r="AY210" s="51"/>
      <c r="AZ210" s="51">
        <f t="shared" si="533"/>
        <v>0</v>
      </c>
      <c r="BA210" s="51"/>
      <c r="BB210" s="51">
        <f t="shared" si="534"/>
        <v>0</v>
      </c>
      <c r="BC210" s="51"/>
      <c r="BD210" s="51">
        <f t="shared" si="535"/>
        <v>0</v>
      </c>
      <c r="BE210" s="54"/>
      <c r="BF210" s="51">
        <f t="shared" si="536"/>
        <v>0</v>
      </c>
      <c r="BG210" s="31" t="s">
        <v>108</v>
      </c>
      <c r="BI210" s="5"/>
    </row>
    <row r="211" spans="1:61" ht="56.25" x14ac:dyDescent="0.3">
      <c r="A211" s="1" t="s">
        <v>231</v>
      </c>
      <c r="B211" s="87" t="s">
        <v>115</v>
      </c>
      <c r="C211" s="89" t="s">
        <v>31</v>
      </c>
      <c r="D211" s="51">
        <v>0</v>
      </c>
      <c r="E211" s="51"/>
      <c r="F211" s="51">
        <f t="shared" si="463"/>
        <v>0</v>
      </c>
      <c r="G211" s="51"/>
      <c r="H211" s="53">
        <f t="shared" si="514"/>
        <v>0</v>
      </c>
      <c r="I211" s="51"/>
      <c r="J211" s="53">
        <f t="shared" si="515"/>
        <v>0</v>
      </c>
      <c r="K211" s="51"/>
      <c r="L211" s="51">
        <f t="shared" si="516"/>
        <v>0</v>
      </c>
      <c r="M211" s="51"/>
      <c r="N211" s="51">
        <f t="shared" si="517"/>
        <v>0</v>
      </c>
      <c r="O211" s="51"/>
      <c r="P211" s="51">
        <f t="shared" si="518"/>
        <v>0</v>
      </c>
      <c r="Q211" s="51"/>
      <c r="R211" s="51">
        <f t="shared" si="519"/>
        <v>0</v>
      </c>
      <c r="S211" s="51"/>
      <c r="T211" s="51">
        <f t="shared" si="520"/>
        <v>0</v>
      </c>
      <c r="U211" s="51"/>
      <c r="V211" s="51">
        <f t="shared" si="521"/>
        <v>0</v>
      </c>
      <c r="W211" s="54"/>
      <c r="X211" s="51">
        <f t="shared" si="522"/>
        <v>0</v>
      </c>
      <c r="Y211" s="51">
        <v>0</v>
      </c>
      <c r="Z211" s="51"/>
      <c r="AA211" s="51">
        <f t="shared" si="465"/>
        <v>0</v>
      </c>
      <c r="AB211" s="51"/>
      <c r="AC211" s="53">
        <f t="shared" si="523"/>
        <v>0</v>
      </c>
      <c r="AD211" s="51"/>
      <c r="AE211" s="53">
        <f t="shared" si="524"/>
        <v>0</v>
      </c>
      <c r="AF211" s="51"/>
      <c r="AG211" s="51">
        <f t="shared" si="525"/>
        <v>0</v>
      </c>
      <c r="AH211" s="51"/>
      <c r="AI211" s="51">
        <f t="shared" si="526"/>
        <v>0</v>
      </c>
      <c r="AJ211" s="51"/>
      <c r="AK211" s="51">
        <f t="shared" si="527"/>
        <v>0</v>
      </c>
      <c r="AL211" s="51"/>
      <c r="AM211" s="51">
        <f t="shared" si="528"/>
        <v>0</v>
      </c>
      <c r="AN211" s="54"/>
      <c r="AO211" s="51">
        <f t="shared" si="529"/>
        <v>0</v>
      </c>
      <c r="AP211" s="51">
        <v>668.1</v>
      </c>
      <c r="AQ211" s="51"/>
      <c r="AR211" s="51">
        <f t="shared" si="466"/>
        <v>668.1</v>
      </c>
      <c r="AS211" s="51"/>
      <c r="AT211" s="53">
        <f t="shared" si="530"/>
        <v>668.1</v>
      </c>
      <c r="AU211" s="51"/>
      <c r="AV211" s="53">
        <f t="shared" si="531"/>
        <v>668.1</v>
      </c>
      <c r="AW211" s="51"/>
      <c r="AX211" s="51">
        <f t="shared" si="532"/>
        <v>668.1</v>
      </c>
      <c r="AY211" s="51"/>
      <c r="AZ211" s="51">
        <f t="shared" si="533"/>
        <v>668.1</v>
      </c>
      <c r="BA211" s="51"/>
      <c r="BB211" s="51">
        <f t="shared" si="534"/>
        <v>668.1</v>
      </c>
      <c r="BC211" s="51"/>
      <c r="BD211" s="51">
        <f t="shared" si="535"/>
        <v>668.1</v>
      </c>
      <c r="BE211" s="54"/>
      <c r="BF211" s="51">
        <f t="shared" si="536"/>
        <v>668.1</v>
      </c>
      <c r="BG211" s="31" t="s">
        <v>109</v>
      </c>
      <c r="BI211" s="5"/>
    </row>
    <row r="212" spans="1:61" ht="56.25" x14ac:dyDescent="0.3">
      <c r="A212" s="1" t="s">
        <v>232</v>
      </c>
      <c r="B212" s="87" t="s">
        <v>116</v>
      </c>
      <c r="C212" s="89" t="s">
        <v>31</v>
      </c>
      <c r="D212" s="51">
        <v>0</v>
      </c>
      <c r="E212" s="51"/>
      <c r="F212" s="51">
        <f t="shared" si="463"/>
        <v>0</v>
      </c>
      <c r="G212" s="51"/>
      <c r="H212" s="53">
        <f t="shared" si="514"/>
        <v>0</v>
      </c>
      <c r="I212" s="51"/>
      <c r="J212" s="53">
        <f t="shared" si="515"/>
        <v>0</v>
      </c>
      <c r="K212" s="51"/>
      <c r="L212" s="51">
        <f t="shared" si="516"/>
        <v>0</v>
      </c>
      <c r="M212" s="51"/>
      <c r="N212" s="51">
        <f t="shared" si="517"/>
        <v>0</v>
      </c>
      <c r="O212" s="51"/>
      <c r="P212" s="51">
        <f t="shared" si="518"/>
        <v>0</v>
      </c>
      <c r="Q212" s="51"/>
      <c r="R212" s="51">
        <f t="shared" si="519"/>
        <v>0</v>
      </c>
      <c r="S212" s="51"/>
      <c r="T212" s="51">
        <f t="shared" si="520"/>
        <v>0</v>
      </c>
      <c r="U212" s="51"/>
      <c r="V212" s="51">
        <f t="shared" si="521"/>
        <v>0</v>
      </c>
      <c r="W212" s="54"/>
      <c r="X212" s="51">
        <f t="shared" si="522"/>
        <v>0</v>
      </c>
      <c r="Y212" s="51">
        <v>0</v>
      </c>
      <c r="Z212" s="51"/>
      <c r="AA212" s="51">
        <f t="shared" si="465"/>
        <v>0</v>
      </c>
      <c r="AB212" s="51"/>
      <c r="AC212" s="53">
        <f t="shared" si="523"/>
        <v>0</v>
      </c>
      <c r="AD212" s="51"/>
      <c r="AE212" s="53">
        <f t="shared" si="524"/>
        <v>0</v>
      </c>
      <c r="AF212" s="51"/>
      <c r="AG212" s="51">
        <f t="shared" si="525"/>
        <v>0</v>
      </c>
      <c r="AH212" s="51"/>
      <c r="AI212" s="51">
        <f t="shared" si="526"/>
        <v>0</v>
      </c>
      <c r="AJ212" s="51"/>
      <c r="AK212" s="51">
        <f t="shared" si="527"/>
        <v>0</v>
      </c>
      <c r="AL212" s="51"/>
      <c r="AM212" s="51">
        <f t="shared" si="528"/>
        <v>0</v>
      </c>
      <c r="AN212" s="54"/>
      <c r="AO212" s="51">
        <f t="shared" si="529"/>
        <v>0</v>
      </c>
      <c r="AP212" s="51">
        <v>668.1</v>
      </c>
      <c r="AQ212" s="51"/>
      <c r="AR212" s="51">
        <f t="shared" si="466"/>
        <v>668.1</v>
      </c>
      <c r="AS212" s="51"/>
      <c r="AT212" s="53">
        <f t="shared" si="530"/>
        <v>668.1</v>
      </c>
      <c r="AU212" s="51"/>
      <c r="AV212" s="53">
        <f t="shared" si="531"/>
        <v>668.1</v>
      </c>
      <c r="AW212" s="51"/>
      <c r="AX212" s="51">
        <f t="shared" si="532"/>
        <v>668.1</v>
      </c>
      <c r="AY212" s="51"/>
      <c r="AZ212" s="51">
        <f t="shared" si="533"/>
        <v>668.1</v>
      </c>
      <c r="BA212" s="51"/>
      <c r="BB212" s="51">
        <f t="shared" si="534"/>
        <v>668.1</v>
      </c>
      <c r="BC212" s="51"/>
      <c r="BD212" s="51">
        <f t="shared" si="535"/>
        <v>668.1</v>
      </c>
      <c r="BE212" s="54"/>
      <c r="BF212" s="51">
        <f t="shared" si="536"/>
        <v>668.1</v>
      </c>
      <c r="BG212" s="31" t="s">
        <v>110</v>
      </c>
      <c r="BI212" s="5"/>
    </row>
    <row r="213" spans="1:61" ht="56.25" x14ac:dyDescent="0.3">
      <c r="A213" s="1" t="s">
        <v>233</v>
      </c>
      <c r="B213" s="87" t="s">
        <v>225</v>
      </c>
      <c r="C213" s="89" t="s">
        <v>31</v>
      </c>
      <c r="D213" s="51"/>
      <c r="E213" s="51"/>
      <c r="F213" s="51"/>
      <c r="G213" s="51">
        <v>6493.0309999999999</v>
      </c>
      <c r="H213" s="53">
        <f t="shared" si="514"/>
        <v>6493.0309999999999</v>
      </c>
      <c r="I213" s="51"/>
      <c r="J213" s="53">
        <f t="shared" si="515"/>
        <v>6493.0309999999999</v>
      </c>
      <c r="K213" s="51"/>
      <c r="L213" s="51">
        <f t="shared" si="516"/>
        <v>6493.0309999999999</v>
      </c>
      <c r="M213" s="51"/>
      <c r="N213" s="51">
        <f t="shared" si="517"/>
        <v>6493.0309999999999</v>
      </c>
      <c r="O213" s="51"/>
      <c r="P213" s="51">
        <f t="shared" si="518"/>
        <v>6493.0309999999999</v>
      </c>
      <c r="Q213" s="51"/>
      <c r="R213" s="51">
        <f t="shared" si="519"/>
        <v>6493.0309999999999</v>
      </c>
      <c r="S213" s="51"/>
      <c r="T213" s="51">
        <f t="shared" si="520"/>
        <v>6493.0309999999999</v>
      </c>
      <c r="U213" s="51"/>
      <c r="V213" s="51">
        <f t="shared" si="521"/>
        <v>6493.0309999999999</v>
      </c>
      <c r="W213" s="54"/>
      <c r="X213" s="51">
        <f t="shared" si="522"/>
        <v>6493.0309999999999</v>
      </c>
      <c r="Y213" s="51"/>
      <c r="Z213" s="51"/>
      <c r="AA213" s="51"/>
      <c r="AB213" s="51"/>
      <c r="AC213" s="53">
        <f t="shared" si="523"/>
        <v>0</v>
      </c>
      <c r="AD213" s="51"/>
      <c r="AE213" s="53">
        <f t="shared" si="524"/>
        <v>0</v>
      </c>
      <c r="AF213" s="51"/>
      <c r="AG213" s="51">
        <f t="shared" si="525"/>
        <v>0</v>
      </c>
      <c r="AH213" s="51"/>
      <c r="AI213" s="51">
        <f t="shared" si="526"/>
        <v>0</v>
      </c>
      <c r="AJ213" s="51"/>
      <c r="AK213" s="51">
        <f t="shared" si="527"/>
        <v>0</v>
      </c>
      <c r="AL213" s="51"/>
      <c r="AM213" s="51">
        <f t="shared" si="528"/>
        <v>0</v>
      </c>
      <c r="AN213" s="54"/>
      <c r="AO213" s="51">
        <f t="shared" si="529"/>
        <v>0</v>
      </c>
      <c r="AP213" s="51"/>
      <c r="AQ213" s="51"/>
      <c r="AR213" s="51"/>
      <c r="AS213" s="51"/>
      <c r="AT213" s="53">
        <f t="shared" si="530"/>
        <v>0</v>
      </c>
      <c r="AU213" s="51"/>
      <c r="AV213" s="53">
        <f t="shared" si="531"/>
        <v>0</v>
      </c>
      <c r="AW213" s="51"/>
      <c r="AX213" s="51">
        <f t="shared" si="532"/>
        <v>0</v>
      </c>
      <c r="AY213" s="51"/>
      <c r="AZ213" s="51">
        <f t="shared" si="533"/>
        <v>0</v>
      </c>
      <c r="BA213" s="51"/>
      <c r="BB213" s="51">
        <f t="shared" si="534"/>
        <v>0</v>
      </c>
      <c r="BC213" s="51"/>
      <c r="BD213" s="51">
        <f t="shared" si="535"/>
        <v>0</v>
      </c>
      <c r="BE213" s="54"/>
      <c r="BF213" s="51">
        <f t="shared" si="536"/>
        <v>0</v>
      </c>
      <c r="BG213" s="31" t="s">
        <v>227</v>
      </c>
      <c r="BI213" s="5"/>
    </row>
    <row r="214" spans="1:61" ht="56.25" x14ac:dyDescent="0.3">
      <c r="A214" s="1" t="s">
        <v>261</v>
      </c>
      <c r="B214" s="87" t="s">
        <v>224</v>
      </c>
      <c r="C214" s="89" t="s">
        <v>31</v>
      </c>
      <c r="D214" s="51"/>
      <c r="E214" s="51"/>
      <c r="F214" s="51"/>
      <c r="G214" s="51">
        <v>21</v>
      </c>
      <c r="H214" s="53">
        <f t="shared" si="514"/>
        <v>21</v>
      </c>
      <c r="I214" s="51"/>
      <c r="J214" s="53">
        <f t="shared" si="515"/>
        <v>21</v>
      </c>
      <c r="K214" s="51"/>
      <c r="L214" s="51">
        <f t="shared" si="516"/>
        <v>21</v>
      </c>
      <c r="M214" s="51"/>
      <c r="N214" s="51">
        <f t="shared" si="517"/>
        <v>21</v>
      </c>
      <c r="O214" s="51"/>
      <c r="P214" s="51">
        <f t="shared" si="518"/>
        <v>21</v>
      </c>
      <c r="Q214" s="51"/>
      <c r="R214" s="51">
        <f t="shared" si="519"/>
        <v>21</v>
      </c>
      <c r="S214" s="51"/>
      <c r="T214" s="51">
        <f t="shared" si="520"/>
        <v>21</v>
      </c>
      <c r="U214" s="51"/>
      <c r="V214" s="51">
        <f t="shared" si="521"/>
        <v>21</v>
      </c>
      <c r="W214" s="54"/>
      <c r="X214" s="51">
        <f t="shared" si="522"/>
        <v>21</v>
      </c>
      <c r="Y214" s="51"/>
      <c r="Z214" s="51"/>
      <c r="AA214" s="51"/>
      <c r="AB214" s="51"/>
      <c r="AC214" s="53">
        <f t="shared" si="523"/>
        <v>0</v>
      </c>
      <c r="AD214" s="51"/>
      <c r="AE214" s="53">
        <f t="shared" si="524"/>
        <v>0</v>
      </c>
      <c r="AF214" s="51"/>
      <c r="AG214" s="51">
        <f t="shared" si="525"/>
        <v>0</v>
      </c>
      <c r="AH214" s="51"/>
      <c r="AI214" s="51">
        <f t="shared" si="526"/>
        <v>0</v>
      </c>
      <c r="AJ214" s="51"/>
      <c r="AK214" s="51">
        <f t="shared" si="527"/>
        <v>0</v>
      </c>
      <c r="AL214" s="51"/>
      <c r="AM214" s="51">
        <f t="shared" si="528"/>
        <v>0</v>
      </c>
      <c r="AN214" s="54"/>
      <c r="AO214" s="51">
        <f t="shared" si="529"/>
        <v>0</v>
      </c>
      <c r="AP214" s="51"/>
      <c r="AQ214" s="51"/>
      <c r="AR214" s="51"/>
      <c r="AS214" s="51"/>
      <c r="AT214" s="53">
        <f t="shared" si="530"/>
        <v>0</v>
      </c>
      <c r="AU214" s="51"/>
      <c r="AV214" s="53">
        <f t="shared" si="531"/>
        <v>0</v>
      </c>
      <c r="AW214" s="51"/>
      <c r="AX214" s="51">
        <f t="shared" si="532"/>
        <v>0</v>
      </c>
      <c r="AY214" s="51"/>
      <c r="AZ214" s="51">
        <f t="shared" si="533"/>
        <v>0</v>
      </c>
      <c r="BA214" s="51"/>
      <c r="BB214" s="51">
        <f t="shared" si="534"/>
        <v>0</v>
      </c>
      <c r="BC214" s="51"/>
      <c r="BD214" s="51">
        <f t="shared" si="535"/>
        <v>0</v>
      </c>
      <c r="BE214" s="54"/>
      <c r="BF214" s="51">
        <f t="shared" si="536"/>
        <v>0</v>
      </c>
      <c r="BG214" s="31" t="s">
        <v>226</v>
      </c>
      <c r="BI214" s="5"/>
    </row>
    <row r="215" spans="1:61" x14ac:dyDescent="0.3">
      <c r="A215" s="1"/>
      <c r="B215" s="87" t="s">
        <v>220</v>
      </c>
      <c r="C215" s="89"/>
      <c r="D215" s="46"/>
      <c r="E215" s="46"/>
      <c r="F215" s="46"/>
      <c r="G215" s="46">
        <f>G216</f>
        <v>550</v>
      </c>
      <c r="H215" s="46">
        <f t="shared" si="514"/>
        <v>550</v>
      </c>
      <c r="I215" s="46">
        <f>I216</f>
        <v>0</v>
      </c>
      <c r="J215" s="46">
        <f t="shared" si="515"/>
        <v>550</v>
      </c>
      <c r="K215" s="46">
        <f>K216</f>
        <v>0</v>
      </c>
      <c r="L215" s="46">
        <f t="shared" si="516"/>
        <v>550</v>
      </c>
      <c r="M215" s="46">
        <f>M216</f>
        <v>0</v>
      </c>
      <c r="N215" s="46">
        <f t="shared" si="517"/>
        <v>550</v>
      </c>
      <c r="O215" s="46">
        <f>O216</f>
        <v>0</v>
      </c>
      <c r="P215" s="46">
        <f t="shared" si="518"/>
        <v>550</v>
      </c>
      <c r="Q215" s="46">
        <f>Q216</f>
        <v>0</v>
      </c>
      <c r="R215" s="46">
        <f t="shared" si="519"/>
        <v>550</v>
      </c>
      <c r="S215" s="46">
        <f>S216</f>
        <v>0</v>
      </c>
      <c r="T215" s="46">
        <f t="shared" si="520"/>
        <v>550</v>
      </c>
      <c r="U215" s="46">
        <f>U216</f>
        <v>0</v>
      </c>
      <c r="V215" s="46">
        <f t="shared" si="521"/>
        <v>550</v>
      </c>
      <c r="W215" s="46">
        <f>W216</f>
        <v>0</v>
      </c>
      <c r="X215" s="51">
        <f t="shared" si="522"/>
        <v>550</v>
      </c>
      <c r="Y215" s="46"/>
      <c r="Z215" s="46"/>
      <c r="AA215" s="46"/>
      <c r="AB215" s="46">
        <f>AB216</f>
        <v>0</v>
      </c>
      <c r="AC215" s="46">
        <f t="shared" si="523"/>
        <v>0</v>
      </c>
      <c r="AD215" s="46">
        <f>AD216</f>
        <v>0</v>
      </c>
      <c r="AE215" s="46">
        <f t="shared" si="524"/>
        <v>0</v>
      </c>
      <c r="AF215" s="46">
        <f>AF216</f>
        <v>0</v>
      </c>
      <c r="AG215" s="46">
        <f t="shared" si="525"/>
        <v>0</v>
      </c>
      <c r="AH215" s="46">
        <f>AH216</f>
        <v>0</v>
      </c>
      <c r="AI215" s="46">
        <f t="shared" si="526"/>
        <v>0</v>
      </c>
      <c r="AJ215" s="46">
        <f>AJ216</f>
        <v>0</v>
      </c>
      <c r="AK215" s="46">
        <f t="shared" si="527"/>
        <v>0</v>
      </c>
      <c r="AL215" s="46">
        <f>AL216</f>
        <v>0</v>
      </c>
      <c r="AM215" s="46">
        <f t="shared" si="528"/>
        <v>0</v>
      </c>
      <c r="AN215" s="46">
        <f>AN216</f>
        <v>0</v>
      </c>
      <c r="AO215" s="51">
        <f t="shared" si="529"/>
        <v>0</v>
      </c>
      <c r="AP215" s="46"/>
      <c r="AQ215" s="46"/>
      <c r="AR215" s="46"/>
      <c r="AS215" s="46">
        <f>AS216</f>
        <v>0</v>
      </c>
      <c r="AT215" s="46">
        <f t="shared" si="530"/>
        <v>0</v>
      </c>
      <c r="AU215" s="46">
        <f>AU216</f>
        <v>0</v>
      </c>
      <c r="AV215" s="46">
        <f t="shared" si="531"/>
        <v>0</v>
      </c>
      <c r="AW215" s="46">
        <f>AW216</f>
        <v>0</v>
      </c>
      <c r="AX215" s="46">
        <f t="shared" si="532"/>
        <v>0</v>
      </c>
      <c r="AY215" s="46">
        <f>AY216</f>
        <v>0</v>
      </c>
      <c r="AZ215" s="46">
        <f t="shared" si="533"/>
        <v>0</v>
      </c>
      <c r="BA215" s="46">
        <f>BA216</f>
        <v>0</v>
      </c>
      <c r="BB215" s="46">
        <f t="shared" si="534"/>
        <v>0</v>
      </c>
      <c r="BC215" s="46">
        <f>BC216</f>
        <v>0</v>
      </c>
      <c r="BD215" s="46">
        <f t="shared" si="535"/>
        <v>0</v>
      </c>
      <c r="BE215" s="46">
        <f>BE216</f>
        <v>0</v>
      </c>
      <c r="BF215" s="51">
        <f t="shared" si="536"/>
        <v>0</v>
      </c>
      <c r="BG215" s="31"/>
      <c r="BI215" s="5"/>
    </row>
    <row r="216" spans="1:61" ht="56.25" x14ac:dyDescent="0.3">
      <c r="A216" s="1" t="s">
        <v>268</v>
      </c>
      <c r="B216" s="87" t="s">
        <v>219</v>
      </c>
      <c r="C216" s="89" t="s">
        <v>31</v>
      </c>
      <c r="D216" s="51"/>
      <c r="E216" s="51"/>
      <c r="F216" s="51"/>
      <c r="G216" s="51">
        <v>550</v>
      </c>
      <c r="H216" s="53">
        <f t="shared" si="514"/>
        <v>550</v>
      </c>
      <c r="I216" s="51"/>
      <c r="J216" s="53">
        <f t="shared" si="515"/>
        <v>550</v>
      </c>
      <c r="K216" s="51"/>
      <c r="L216" s="51">
        <f t="shared" si="516"/>
        <v>550</v>
      </c>
      <c r="M216" s="51"/>
      <c r="N216" s="51">
        <f t="shared" si="517"/>
        <v>550</v>
      </c>
      <c r="O216" s="51"/>
      <c r="P216" s="51">
        <f t="shared" si="518"/>
        <v>550</v>
      </c>
      <c r="Q216" s="51"/>
      <c r="R216" s="51">
        <f t="shared" si="519"/>
        <v>550</v>
      </c>
      <c r="S216" s="51"/>
      <c r="T216" s="51">
        <f t="shared" si="520"/>
        <v>550</v>
      </c>
      <c r="U216" s="51"/>
      <c r="V216" s="51">
        <f t="shared" si="521"/>
        <v>550</v>
      </c>
      <c r="W216" s="54"/>
      <c r="X216" s="51">
        <f t="shared" si="522"/>
        <v>550</v>
      </c>
      <c r="Y216" s="51"/>
      <c r="Z216" s="51"/>
      <c r="AA216" s="51"/>
      <c r="AB216" s="51"/>
      <c r="AC216" s="53">
        <f t="shared" si="523"/>
        <v>0</v>
      </c>
      <c r="AD216" s="51"/>
      <c r="AE216" s="53">
        <f t="shared" si="524"/>
        <v>0</v>
      </c>
      <c r="AF216" s="51"/>
      <c r="AG216" s="51">
        <f t="shared" si="525"/>
        <v>0</v>
      </c>
      <c r="AH216" s="51"/>
      <c r="AI216" s="51">
        <f t="shared" si="526"/>
        <v>0</v>
      </c>
      <c r="AJ216" s="51"/>
      <c r="AK216" s="51">
        <f t="shared" si="527"/>
        <v>0</v>
      </c>
      <c r="AL216" s="51"/>
      <c r="AM216" s="51">
        <f t="shared" si="528"/>
        <v>0</v>
      </c>
      <c r="AN216" s="54"/>
      <c r="AO216" s="51">
        <f t="shared" si="529"/>
        <v>0</v>
      </c>
      <c r="AP216" s="51"/>
      <c r="AQ216" s="51"/>
      <c r="AR216" s="51"/>
      <c r="AS216" s="51"/>
      <c r="AT216" s="53">
        <f t="shared" si="530"/>
        <v>0</v>
      </c>
      <c r="AU216" s="51"/>
      <c r="AV216" s="53">
        <f t="shared" si="531"/>
        <v>0</v>
      </c>
      <c r="AW216" s="51"/>
      <c r="AX216" s="51">
        <f t="shared" si="532"/>
        <v>0</v>
      </c>
      <c r="AY216" s="51"/>
      <c r="AZ216" s="51">
        <f t="shared" si="533"/>
        <v>0</v>
      </c>
      <c r="BA216" s="51"/>
      <c r="BB216" s="51">
        <f t="shared" si="534"/>
        <v>0</v>
      </c>
      <c r="BC216" s="51"/>
      <c r="BD216" s="51">
        <f t="shared" si="535"/>
        <v>0</v>
      </c>
      <c r="BE216" s="54"/>
      <c r="BF216" s="51">
        <f t="shared" si="536"/>
        <v>0</v>
      </c>
      <c r="BG216" s="31" t="s">
        <v>221</v>
      </c>
      <c r="BI216" s="5"/>
    </row>
    <row r="217" spans="1:61" x14ac:dyDescent="0.3">
      <c r="A217" s="88"/>
      <c r="B217" s="114" t="s">
        <v>8</v>
      </c>
      <c r="C217" s="114"/>
      <c r="D217" s="46">
        <f>D15+D71+D116+D121+D178+D190+D202</f>
        <v>6800503.4999999981</v>
      </c>
      <c r="E217" s="46">
        <f>E15+E71+E116+E121+E178+E190+E202</f>
        <v>48868.25299999999</v>
      </c>
      <c r="F217" s="46">
        <f t="shared" si="463"/>
        <v>6849371.7529999977</v>
      </c>
      <c r="G217" s="46">
        <f>G15+G71+G116+G121+G178+G190+G202+G215+G188</f>
        <v>515914.25800000003</v>
      </c>
      <c r="H217" s="46">
        <f t="shared" si="514"/>
        <v>7365286.0109999981</v>
      </c>
      <c r="I217" s="46">
        <f>I15+I71+I116+I121+I178+I190+I202+I215+I188</f>
        <v>2922.7530000000002</v>
      </c>
      <c r="J217" s="46">
        <f t="shared" si="515"/>
        <v>7368208.7639999976</v>
      </c>
      <c r="K217" s="46">
        <f>K15+K71+K116+K121+K178+K190+K202+K215+K188</f>
        <v>124060.12599999999</v>
      </c>
      <c r="L217" s="46">
        <f t="shared" si="516"/>
        <v>7492268.8899999978</v>
      </c>
      <c r="M217" s="46">
        <f>M15+M71+M116+M121+M178+M190+M202+M215+M188</f>
        <v>6186.5230000000001</v>
      </c>
      <c r="N217" s="46">
        <f t="shared" si="517"/>
        <v>7498455.4129999978</v>
      </c>
      <c r="O217" s="46">
        <f>O15+O71+O116+O121+O178+O190+O202+O215+O188</f>
        <v>-19314.320000000014</v>
      </c>
      <c r="P217" s="46">
        <f t="shared" si="518"/>
        <v>7479141.0929999975</v>
      </c>
      <c r="Q217" s="46">
        <f>Q15+Q71+Q116+Q121+Q178+Q190+Q202+Q215+Q188</f>
        <v>6573.6139999999996</v>
      </c>
      <c r="R217" s="46">
        <f t="shared" si="519"/>
        <v>7485714.7069999976</v>
      </c>
      <c r="S217" s="46">
        <f>S15+S71+S116+S121+S178+S190+S202+S215+S188</f>
        <v>30613.279999999999</v>
      </c>
      <c r="T217" s="46">
        <f t="shared" si="520"/>
        <v>7516327.9869999979</v>
      </c>
      <c r="U217" s="46">
        <f>U15+U71+U116+U121+U178+U190+U202+U215+U188</f>
        <v>458.553</v>
      </c>
      <c r="V217" s="46">
        <f t="shared" si="521"/>
        <v>7516786.5399999982</v>
      </c>
      <c r="W217" s="46">
        <f>W15+W71+W116+W121+W178+W190+W202+W215+W188</f>
        <v>116511.28500000002</v>
      </c>
      <c r="X217" s="51">
        <f t="shared" si="522"/>
        <v>7633297.8249999983</v>
      </c>
      <c r="Y217" s="46">
        <f>Y15+Y71+Y116+Y121+Y178+Y190+Y202</f>
        <v>4356218.1000000006</v>
      </c>
      <c r="Z217" s="46">
        <f>Z15+Z71+Z116+Z121+Z178+Z190+Z202</f>
        <v>-17553.7</v>
      </c>
      <c r="AA217" s="46">
        <f t="shared" si="465"/>
        <v>4338664.4000000004</v>
      </c>
      <c r="AB217" s="46">
        <f>AB15+AB71+AB116+AB121+AB178+AB190+AB202+AB215+AB188</f>
        <v>261748.13200000001</v>
      </c>
      <c r="AC217" s="46">
        <f t="shared" si="523"/>
        <v>4600412.5320000006</v>
      </c>
      <c r="AD217" s="46">
        <f>AD15+AD71+AD116+AD121+AD178+AD190+AD202+AD215+AD188</f>
        <v>-71.385000000000005</v>
      </c>
      <c r="AE217" s="46">
        <f t="shared" si="524"/>
        <v>4600341.1470000008</v>
      </c>
      <c r="AF217" s="46">
        <f>AF15+AF71+AF116+AF121+AF178+AF190+AF202+AF215+AF188</f>
        <v>-80676.462</v>
      </c>
      <c r="AG217" s="46">
        <f t="shared" si="525"/>
        <v>4519664.6850000005</v>
      </c>
      <c r="AH217" s="46">
        <f>AH15+AH71+AH116+AH121+AH178+AH190+AH202+AH215+AH188</f>
        <v>0</v>
      </c>
      <c r="AI217" s="46">
        <f t="shared" si="526"/>
        <v>4519664.6850000005</v>
      </c>
      <c r="AJ217" s="46">
        <f>AJ15+AJ71+AJ116+AJ121+AJ178+AJ190+AJ202+AJ215+AJ188</f>
        <v>-141754.59600000002</v>
      </c>
      <c r="AK217" s="46">
        <f t="shared" si="527"/>
        <v>4377910.0890000006</v>
      </c>
      <c r="AL217" s="46">
        <f>AL15+AL71+AL116+AL121+AL178+AL190+AL202+AL215+AL188</f>
        <v>0</v>
      </c>
      <c r="AM217" s="46">
        <f t="shared" si="528"/>
        <v>4377910.0890000006</v>
      </c>
      <c r="AN217" s="46">
        <f>AN15+AN71+AN116+AN121+AN178+AN190+AN202+AN215+AN188</f>
        <v>115410.186</v>
      </c>
      <c r="AO217" s="51">
        <f t="shared" si="529"/>
        <v>4493320.2750000004</v>
      </c>
      <c r="AP217" s="46">
        <f>AP15+AP71+AP116+AP121+AP178+AP190+AP202</f>
        <v>4082734.5000000009</v>
      </c>
      <c r="AQ217" s="46">
        <f>AQ15+AQ71+AQ116+AQ121+AQ178+AQ190+AQ202</f>
        <v>0</v>
      </c>
      <c r="AR217" s="46">
        <f t="shared" si="466"/>
        <v>4082734.5000000009</v>
      </c>
      <c r="AS217" s="46">
        <f>AS15+AS71+AS116+AS121+AS178+AS190+AS202+AS215+AS188</f>
        <v>0.10000000000218279</v>
      </c>
      <c r="AT217" s="46">
        <f t="shared" si="530"/>
        <v>4082734.600000001</v>
      </c>
      <c r="AU217" s="46">
        <f>AU15+AU71+AU116+AU121+AU178+AU190+AU202+AU215+AU188</f>
        <v>0</v>
      </c>
      <c r="AV217" s="46">
        <f t="shared" si="531"/>
        <v>4082734.600000001</v>
      </c>
      <c r="AW217" s="46">
        <f>AW15+AW71+AW116+AW121+AW178+AW190+AW202+AW215+AW188</f>
        <v>0</v>
      </c>
      <c r="AX217" s="46">
        <f t="shared" si="532"/>
        <v>4082734.600000001</v>
      </c>
      <c r="AY217" s="46">
        <f>AY15+AY71+AY116+AY121+AY178+AY190+AY202+AY215+AY188</f>
        <v>0</v>
      </c>
      <c r="AZ217" s="46">
        <f t="shared" si="533"/>
        <v>4082734.600000001</v>
      </c>
      <c r="BA217" s="46">
        <f>BA15+BA71+BA116+BA121+BA178+BA190+BA202+BA215+BA188</f>
        <v>-1068335.4999999998</v>
      </c>
      <c r="BB217" s="46">
        <f t="shared" si="534"/>
        <v>3014399.1000000015</v>
      </c>
      <c r="BC217" s="46">
        <f>BC15+BC71+BC116+BC121+BC178+BC190+BC202+BC215+BC188</f>
        <v>0</v>
      </c>
      <c r="BD217" s="46">
        <f t="shared" si="535"/>
        <v>3014399.1000000015</v>
      </c>
      <c r="BE217" s="46">
        <f>BE15+BE71+BE116+BE121+BE178+BE190+BE202+BE215+BE188</f>
        <v>0</v>
      </c>
      <c r="BF217" s="51">
        <f t="shared" si="536"/>
        <v>3014399.1000000015</v>
      </c>
      <c r="BG217" s="24"/>
      <c r="BI217" s="5"/>
    </row>
    <row r="218" spans="1:61" x14ac:dyDescent="0.3">
      <c r="A218" s="88"/>
      <c r="B218" s="109" t="s">
        <v>9</v>
      </c>
      <c r="C218" s="129"/>
      <c r="D218" s="51"/>
      <c r="E218" s="51"/>
      <c r="F218" s="51"/>
      <c r="G218" s="51"/>
      <c r="H218" s="53"/>
      <c r="I218" s="51"/>
      <c r="J218" s="53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4"/>
      <c r="X218" s="51"/>
      <c r="Y218" s="51"/>
      <c r="Z218" s="51"/>
      <c r="AA218" s="51"/>
      <c r="AB218" s="51"/>
      <c r="AC218" s="53"/>
      <c r="AD218" s="51"/>
      <c r="AE218" s="53"/>
      <c r="AF218" s="51"/>
      <c r="AG218" s="51"/>
      <c r="AH218" s="51"/>
      <c r="AI218" s="51"/>
      <c r="AJ218" s="51"/>
      <c r="AK218" s="51"/>
      <c r="AL218" s="51"/>
      <c r="AM218" s="51"/>
      <c r="AN218" s="54"/>
      <c r="AO218" s="51"/>
      <c r="AP218" s="51"/>
      <c r="AQ218" s="51"/>
      <c r="AR218" s="51"/>
      <c r="AS218" s="51"/>
      <c r="AT218" s="53"/>
      <c r="AU218" s="51"/>
      <c r="AV218" s="53"/>
      <c r="AW218" s="51"/>
      <c r="AX218" s="51"/>
      <c r="AY218" s="51"/>
      <c r="AZ218" s="51"/>
      <c r="BA218" s="51"/>
      <c r="BB218" s="51"/>
      <c r="BC218" s="51"/>
      <c r="BD218" s="51"/>
      <c r="BE218" s="54"/>
      <c r="BF218" s="51"/>
      <c r="BG218" s="24"/>
      <c r="BI218" s="5"/>
    </row>
    <row r="219" spans="1:61" x14ac:dyDescent="0.3">
      <c r="A219" s="88"/>
      <c r="B219" s="109" t="s">
        <v>16</v>
      </c>
      <c r="C219" s="129"/>
      <c r="D219" s="51">
        <f>D124</f>
        <v>159974.70000000001</v>
      </c>
      <c r="E219" s="51">
        <f>E124</f>
        <v>0</v>
      </c>
      <c r="F219" s="51">
        <f t="shared" si="463"/>
        <v>159974.70000000001</v>
      </c>
      <c r="G219" s="51">
        <f>G124</f>
        <v>0</v>
      </c>
      <c r="H219" s="53">
        <f>F219+G219</f>
        <v>159974.70000000001</v>
      </c>
      <c r="I219" s="51">
        <f>I124</f>
        <v>0</v>
      </c>
      <c r="J219" s="53">
        <f>H219+I219</f>
        <v>159974.70000000001</v>
      </c>
      <c r="K219" s="51">
        <f>K124</f>
        <v>0</v>
      </c>
      <c r="L219" s="51">
        <f>J219+K219</f>
        <v>159974.70000000001</v>
      </c>
      <c r="M219" s="51">
        <f>M124</f>
        <v>0</v>
      </c>
      <c r="N219" s="51">
        <f>L219+M219</f>
        <v>159974.70000000001</v>
      </c>
      <c r="O219" s="51">
        <f>O124</f>
        <v>-109646.3</v>
      </c>
      <c r="P219" s="51">
        <f>N219+O219</f>
        <v>50328.400000000009</v>
      </c>
      <c r="Q219" s="51">
        <f>Q124</f>
        <v>0</v>
      </c>
      <c r="R219" s="51">
        <f>P219+Q219</f>
        <v>50328.400000000009</v>
      </c>
      <c r="S219" s="51">
        <f>S124</f>
        <v>0</v>
      </c>
      <c r="T219" s="51">
        <f>R219+S219</f>
        <v>50328.400000000009</v>
      </c>
      <c r="U219" s="51">
        <f>U124</f>
        <v>0</v>
      </c>
      <c r="V219" s="51">
        <f>T219+U219</f>
        <v>50328.400000000009</v>
      </c>
      <c r="W219" s="54">
        <f>W124</f>
        <v>-4872.3</v>
      </c>
      <c r="X219" s="51">
        <f>V219+W219</f>
        <v>45456.100000000006</v>
      </c>
      <c r="Y219" s="51">
        <f>Y124</f>
        <v>275936.80000000005</v>
      </c>
      <c r="Z219" s="51">
        <f>Z124</f>
        <v>0</v>
      </c>
      <c r="AA219" s="51">
        <f t="shared" si="465"/>
        <v>275936.80000000005</v>
      </c>
      <c r="AB219" s="51">
        <f>AB124</f>
        <v>0</v>
      </c>
      <c r="AC219" s="53">
        <f>AA219+AB219</f>
        <v>275936.80000000005</v>
      </c>
      <c r="AD219" s="51">
        <f>AD124</f>
        <v>0</v>
      </c>
      <c r="AE219" s="53">
        <f t="shared" ref="AE219:AE222" si="538">AC219+AD219</f>
        <v>275936.80000000005</v>
      </c>
      <c r="AF219" s="51">
        <f>AF124</f>
        <v>0</v>
      </c>
      <c r="AG219" s="51">
        <f t="shared" ref="AG219:AG222" si="539">AE219+AF219</f>
        <v>275936.80000000005</v>
      </c>
      <c r="AH219" s="51">
        <f>AH124</f>
        <v>0</v>
      </c>
      <c r="AI219" s="51">
        <f t="shared" ref="AI219:AI222" si="540">AG219+AH219</f>
        <v>275936.80000000005</v>
      </c>
      <c r="AJ219" s="51">
        <f>AJ124</f>
        <v>-258734.5</v>
      </c>
      <c r="AK219" s="51">
        <f t="shared" ref="AK219:AK222" si="541">AI219+AJ219</f>
        <v>17202.300000000047</v>
      </c>
      <c r="AL219" s="51">
        <f>AL124</f>
        <v>0</v>
      </c>
      <c r="AM219" s="51">
        <f t="shared" ref="AM219:AM222" si="542">AK219+AL219</f>
        <v>17202.300000000047</v>
      </c>
      <c r="AN219" s="54">
        <f>AN124</f>
        <v>5741.9</v>
      </c>
      <c r="AO219" s="51">
        <f t="shared" ref="AO219:AO223" si="543">AM219+AN219</f>
        <v>22944.200000000048</v>
      </c>
      <c r="AP219" s="51">
        <f>AP124</f>
        <v>1125000.0000000002</v>
      </c>
      <c r="AQ219" s="51">
        <f>AQ124</f>
        <v>0</v>
      </c>
      <c r="AR219" s="51">
        <f t="shared" si="466"/>
        <v>1125000.0000000002</v>
      </c>
      <c r="AS219" s="51">
        <f>AS124</f>
        <v>0</v>
      </c>
      <c r="AT219" s="53">
        <f>AR219+AS219</f>
        <v>1125000.0000000002</v>
      </c>
      <c r="AU219" s="51">
        <f>AU124</f>
        <v>0</v>
      </c>
      <c r="AV219" s="53">
        <f t="shared" ref="AV219:AV222" si="544">AT219+AU219</f>
        <v>1125000.0000000002</v>
      </c>
      <c r="AW219" s="51">
        <f>AW124</f>
        <v>0</v>
      </c>
      <c r="AX219" s="51">
        <f t="shared" ref="AX219:AX222" si="545">AV219+AW219</f>
        <v>1125000.0000000002</v>
      </c>
      <c r="AY219" s="51">
        <f>AY124</f>
        <v>0</v>
      </c>
      <c r="AZ219" s="51">
        <f t="shared" ref="AZ219:AZ222" si="546">AX219+AY219</f>
        <v>1125000.0000000002</v>
      </c>
      <c r="BA219" s="51">
        <f>BA124</f>
        <v>-1079896.8999999999</v>
      </c>
      <c r="BB219" s="51">
        <f t="shared" ref="BB219:BB222" si="547">AZ219+BA219</f>
        <v>45103.100000000326</v>
      </c>
      <c r="BC219" s="51">
        <f>BC124</f>
        <v>0</v>
      </c>
      <c r="BD219" s="51">
        <f t="shared" ref="BD219:BD222" si="548">BB219+BC219</f>
        <v>45103.100000000326</v>
      </c>
      <c r="BE219" s="54">
        <f>BE124</f>
        <v>0</v>
      </c>
      <c r="BF219" s="51">
        <f t="shared" ref="BF219:BF223" si="549">BD219+BE219</f>
        <v>45103.100000000326</v>
      </c>
      <c r="BG219" s="24"/>
      <c r="BI219" s="5"/>
    </row>
    <row r="220" spans="1:61" x14ac:dyDescent="0.3">
      <c r="A220" s="88"/>
      <c r="B220" s="109" t="s">
        <v>11</v>
      </c>
      <c r="C220" s="110"/>
      <c r="D220" s="51">
        <f>D18+D74+D193+D181</f>
        <v>517536.80000000005</v>
      </c>
      <c r="E220" s="51">
        <f>E18+E74+E193+E181</f>
        <v>0</v>
      </c>
      <c r="F220" s="51">
        <f t="shared" si="463"/>
        <v>517536.80000000005</v>
      </c>
      <c r="G220" s="51">
        <f>G18+G74+G193+G181</f>
        <v>-1892.7999999999993</v>
      </c>
      <c r="H220" s="53">
        <f t="shared" ref="H220:H222" si="550">F220+G220</f>
        <v>515644.00000000006</v>
      </c>
      <c r="I220" s="51">
        <f>I18+I74+I193+I181</f>
        <v>0</v>
      </c>
      <c r="J220" s="53">
        <f>H220+I220</f>
        <v>515644.00000000006</v>
      </c>
      <c r="K220" s="51">
        <f>K18+K74+K193+K181</f>
        <v>0</v>
      </c>
      <c r="L220" s="51">
        <f>J220+K220</f>
        <v>515644.00000000006</v>
      </c>
      <c r="M220" s="51">
        <f>M18+M74+M193+M181</f>
        <v>0</v>
      </c>
      <c r="N220" s="51">
        <f>L220+M220</f>
        <v>515644.00000000006</v>
      </c>
      <c r="O220" s="51">
        <f>O18+O74+O193+O181</f>
        <v>4065.4</v>
      </c>
      <c r="P220" s="51">
        <f>N220+O220</f>
        <v>519709.40000000008</v>
      </c>
      <c r="Q220" s="51">
        <f>Q18+Q74+Q193+Q181</f>
        <v>0</v>
      </c>
      <c r="R220" s="51">
        <f>P220+Q220</f>
        <v>519709.40000000008</v>
      </c>
      <c r="S220" s="51">
        <f>S18+S74+S193+S181</f>
        <v>0</v>
      </c>
      <c r="T220" s="51">
        <f>R220+S220</f>
        <v>519709.40000000008</v>
      </c>
      <c r="U220" s="51">
        <f>U18+U74+U193+U181</f>
        <v>0</v>
      </c>
      <c r="V220" s="51">
        <f>T220+U220</f>
        <v>519709.40000000008</v>
      </c>
      <c r="W220" s="54">
        <f>W18+W74+W193+W181</f>
        <v>0</v>
      </c>
      <c r="X220" s="51">
        <f>V220+W220</f>
        <v>519709.40000000008</v>
      </c>
      <c r="Y220" s="51">
        <f>Y18+Y74+Y193+Y181</f>
        <v>848323.4</v>
      </c>
      <c r="Z220" s="51">
        <f>Z18+Z74+Z193+Z181</f>
        <v>0</v>
      </c>
      <c r="AA220" s="51">
        <f t="shared" si="465"/>
        <v>848323.4</v>
      </c>
      <c r="AB220" s="51">
        <f>AB18+AB74+AB193+AB181</f>
        <v>97911.8</v>
      </c>
      <c r="AC220" s="53">
        <f>AA220+AB220</f>
        <v>946235.20000000007</v>
      </c>
      <c r="AD220" s="51">
        <f>AD18+AD74+AD193+AD181</f>
        <v>0</v>
      </c>
      <c r="AE220" s="53">
        <f t="shared" si="538"/>
        <v>946235.20000000007</v>
      </c>
      <c r="AF220" s="51">
        <f>AF18+AF74+AF193+AF181</f>
        <v>0</v>
      </c>
      <c r="AG220" s="51">
        <f t="shared" si="539"/>
        <v>946235.20000000007</v>
      </c>
      <c r="AH220" s="51">
        <f>AH18+AH74+AH193+AH181</f>
        <v>0</v>
      </c>
      <c r="AI220" s="51">
        <f t="shared" si="540"/>
        <v>946235.20000000007</v>
      </c>
      <c r="AJ220" s="51">
        <f>AJ18+AJ74+AJ193+AJ181</f>
        <v>26346.6</v>
      </c>
      <c r="AK220" s="51">
        <f t="shared" si="541"/>
        <v>972581.8</v>
      </c>
      <c r="AL220" s="51">
        <f>AL18+AL74+AL193+AL181</f>
        <v>0</v>
      </c>
      <c r="AM220" s="51">
        <f t="shared" si="542"/>
        <v>972581.8</v>
      </c>
      <c r="AN220" s="54">
        <f>AN18+AN74+AN193+AN181</f>
        <v>0</v>
      </c>
      <c r="AO220" s="51">
        <f t="shared" si="543"/>
        <v>972581.8</v>
      </c>
      <c r="AP220" s="51">
        <f>AP18+AP74+AP193+AP181</f>
        <v>392443.10000000003</v>
      </c>
      <c r="AQ220" s="51">
        <f>AQ18+AQ74+AQ193+AQ181</f>
        <v>0</v>
      </c>
      <c r="AR220" s="51">
        <f t="shared" si="466"/>
        <v>392443.10000000003</v>
      </c>
      <c r="AS220" s="51">
        <f>AS18+AS74+AS193+AS181</f>
        <v>-14881.199999999999</v>
      </c>
      <c r="AT220" s="53">
        <f>AR220+AS220</f>
        <v>377561.9</v>
      </c>
      <c r="AU220" s="51">
        <f>AU18+AU74+AU193+AU181</f>
        <v>0</v>
      </c>
      <c r="AV220" s="53">
        <f t="shared" si="544"/>
        <v>377561.9</v>
      </c>
      <c r="AW220" s="51">
        <f>AW18+AW74+AW193+AW181</f>
        <v>0</v>
      </c>
      <c r="AX220" s="51">
        <f t="shared" si="545"/>
        <v>377561.9</v>
      </c>
      <c r="AY220" s="51">
        <f>AY18+AY74+AY193+AY181</f>
        <v>0</v>
      </c>
      <c r="AZ220" s="51">
        <f t="shared" si="546"/>
        <v>377561.9</v>
      </c>
      <c r="BA220" s="51">
        <f>BA18+BA74+BA193+BA181</f>
        <v>110275.6</v>
      </c>
      <c r="BB220" s="51">
        <f t="shared" si="547"/>
        <v>487837.5</v>
      </c>
      <c r="BC220" s="51">
        <f>BC18+BC74+BC193+BC181</f>
        <v>0</v>
      </c>
      <c r="BD220" s="51">
        <f t="shared" si="548"/>
        <v>487837.5</v>
      </c>
      <c r="BE220" s="54">
        <f>BE18+BE74+BE193+BE181</f>
        <v>0</v>
      </c>
      <c r="BF220" s="51">
        <f t="shared" si="549"/>
        <v>487837.5</v>
      </c>
      <c r="BG220" s="24"/>
      <c r="BI220" s="5"/>
    </row>
    <row r="221" spans="1:61" x14ac:dyDescent="0.3">
      <c r="A221" s="88"/>
      <c r="B221" s="109" t="s">
        <v>15</v>
      </c>
      <c r="C221" s="110"/>
      <c r="D221" s="51">
        <f>D19+D75</f>
        <v>1077469.8</v>
      </c>
      <c r="E221" s="51">
        <f>E19+E75</f>
        <v>0</v>
      </c>
      <c r="F221" s="51">
        <f t="shared" si="463"/>
        <v>1077469.8</v>
      </c>
      <c r="G221" s="51">
        <f>G19+G75</f>
        <v>212520.6</v>
      </c>
      <c r="H221" s="53">
        <f t="shared" si="550"/>
        <v>1289990.4000000001</v>
      </c>
      <c r="I221" s="51">
        <f>I19+I75</f>
        <v>0</v>
      </c>
      <c r="J221" s="53">
        <f>H221+I221</f>
        <v>1289990.4000000001</v>
      </c>
      <c r="K221" s="51">
        <f>K19+K75</f>
        <v>0</v>
      </c>
      <c r="L221" s="51">
        <f>J221+K221</f>
        <v>1289990.4000000001</v>
      </c>
      <c r="M221" s="51">
        <f>M19+M75</f>
        <v>0</v>
      </c>
      <c r="N221" s="51">
        <f>L221+M221</f>
        <v>1289990.4000000001</v>
      </c>
      <c r="O221" s="51">
        <f>O19+O75</f>
        <v>77242.100000000006</v>
      </c>
      <c r="P221" s="51">
        <f>N221+O221</f>
        <v>1367232.5000000002</v>
      </c>
      <c r="Q221" s="51">
        <f>Q19+Q75</f>
        <v>0</v>
      </c>
      <c r="R221" s="51">
        <f>P221+Q221</f>
        <v>1367232.5000000002</v>
      </c>
      <c r="S221" s="51">
        <f>S19+S75</f>
        <v>0</v>
      </c>
      <c r="T221" s="51">
        <f>R221+S221</f>
        <v>1367232.5000000002</v>
      </c>
      <c r="U221" s="51">
        <f>U19+U75</f>
        <v>0</v>
      </c>
      <c r="V221" s="51">
        <f>T221+U221</f>
        <v>1367232.5000000002</v>
      </c>
      <c r="W221" s="54">
        <f>W19+W75+W182</f>
        <v>0</v>
      </c>
      <c r="X221" s="51">
        <f>V221+W221</f>
        <v>1367232.5000000002</v>
      </c>
      <c r="Y221" s="51">
        <f>Y19+Y75</f>
        <v>115488.1</v>
      </c>
      <c r="Z221" s="51">
        <f>Z19+Z75</f>
        <v>0</v>
      </c>
      <c r="AA221" s="51">
        <f t="shared" si="465"/>
        <v>115488.1</v>
      </c>
      <c r="AB221" s="51">
        <f>AB19+AB75</f>
        <v>80129.599999999991</v>
      </c>
      <c r="AC221" s="53">
        <f>AA221+AB221</f>
        <v>195617.7</v>
      </c>
      <c r="AD221" s="51">
        <f>AD19+AD75</f>
        <v>0</v>
      </c>
      <c r="AE221" s="53">
        <f t="shared" si="538"/>
        <v>195617.7</v>
      </c>
      <c r="AF221" s="51">
        <f>AF19+AF75</f>
        <v>0</v>
      </c>
      <c r="AG221" s="51">
        <f t="shared" si="539"/>
        <v>195617.7</v>
      </c>
      <c r="AH221" s="51">
        <f>AH19+AH75</f>
        <v>0</v>
      </c>
      <c r="AI221" s="51">
        <f t="shared" si="540"/>
        <v>195617.7</v>
      </c>
      <c r="AJ221" s="51">
        <f>AJ19+AJ75</f>
        <v>500584.6</v>
      </c>
      <c r="AK221" s="51">
        <f t="shared" si="541"/>
        <v>696202.3</v>
      </c>
      <c r="AL221" s="51">
        <f>AL19+AL75</f>
        <v>0</v>
      </c>
      <c r="AM221" s="51">
        <f t="shared" si="542"/>
        <v>696202.3</v>
      </c>
      <c r="AN221" s="54">
        <f>AN19+AN75+AN182</f>
        <v>0</v>
      </c>
      <c r="AO221" s="51">
        <f t="shared" si="543"/>
        <v>696202.3</v>
      </c>
      <c r="AP221" s="51">
        <f>AP19+AP75</f>
        <v>114841.1</v>
      </c>
      <c r="AQ221" s="51">
        <f>AQ19+AQ75</f>
        <v>0</v>
      </c>
      <c r="AR221" s="51">
        <f t="shared" si="466"/>
        <v>114841.1</v>
      </c>
      <c r="AS221" s="51">
        <f>AS19+AS75</f>
        <v>14881.3</v>
      </c>
      <c r="AT221" s="53">
        <f>AR221+AS221</f>
        <v>129722.40000000001</v>
      </c>
      <c r="AU221" s="51">
        <f>AU19+AU75</f>
        <v>0</v>
      </c>
      <c r="AV221" s="53">
        <f t="shared" si="544"/>
        <v>129722.40000000001</v>
      </c>
      <c r="AW221" s="51">
        <f>AW19+AW75</f>
        <v>0</v>
      </c>
      <c r="AX221" s="51">
        <f t="shared" si="545"/>
        <v>129722.40000000001</v>
      </c>
      <c r="AY221" s="51">
        <f>AY19+AY75</f>
        <v>0</v>
      </c>
      <c r="AZ221" s="51">
        <f t="shared" si="546"/>
        <v>129722.40000000001</v>
      </c>
      <c r="BA221" s="51">
        <f>BA19+BA75</f>
        <v>0</v>
      </c>
      <c r="BB221" s="51">
        <f t="shared" si="547"/>
        <v>129722.40000000001</v>
      </c>
      <c r="BC221" s="51">
        <f>BC19+BC75</f>
        <v>0</v>
      </c>
      <c r="BD221" s="51">
        <f t="shared" si="548"/>
        <v>129722.40000000001</v>
      </c>
      <c r="BE221" s="54">
        <f>BE19+BE75+BE182</f>
        <v>0</v>
      </c>
      <c r="BF221" s="51">
        <f t="shared" si="549"/>
        <v>129722.40000000001</v>
      </c>
      <c r="BG221" s="24"/>
      <c r="BI221" s="5"/>
    </row>
    <row r="222" spans="1:61" x14ac:dyDescent="0.3">
      <c r="A222" s="88"/>
      <c r="B222" s="114" t="s">
        <v>20</v>
      </c>
      <c r="C222" s="111"/>
      <c r="D222" s="51">
        <f>D76</f>
        <v>2440528.4</v>
      </c>
      <c r="E222" s="51">
        <f>E76</f>
        <v>0</v>
      </c>
      <c r="F222" s="51">
        <f t="shared" si="463"/>
        <v>2440528.4</v>
      </c>
      <c r="G222" s="51">
        <f>G76</f>
        <v>0</v>
      </c>
      <c r="H222" s="53">
        <f t="shared" si="550"/>
        <v>2440528.4</v>
      </c>
      <c r="I222" s="51">
        <f>I76</f>
        <v>0</v>
      </c>
      <c r="J222" s="53">
        <f>H222+I222</f>
        <v>2440528.4</v>
      </c>
      <c r="K222" s="51">
        <f>K76</f>
        <v>0</v>
      </c>
      <c r="L222" s="51">
        <f>J222+K222</f>
        <v>2440528.4</v>
      </c>
      <c r="M222" s="51">
        <f>M76</f>
        <v>0</v>
      </c>
      <c r="N222" s="51">
        <f>L222+M222</f>
        <v>2440528.4</v>
      </c>
      <c r="O222" s="51">
        <f>O76</f>
        <v>0</v>
      </c>
      <c r="P222" s="51">
        <f>N222+O222</f>
        <v>2440528.4</v>
      </c>
      <c r="Q222" s="51">
        <f>Q76</f>
        <v>0</v>
      </c>
      <c r="R222" s="51">
        <f>P222+Q222</f>
        <v>2440528.4</v>
      </c>
      <c r="S222" s="51">
        <f>S76</f>
        <v>0</v>
      </c>
      <c r="T222" s="51">
        <f>R222+S222</f>
        <v>2440528.4</v>
      </c>
      <c r="U222" s="51">
        <f>U76</f>
        <v>0</v>
      </c>
      <c r="V222" s="51">
        <f>T222+U222</f>
        <v>2440528.4</v>
      </c>
      <c r="W222" s="54">
        <f>W76</f>
        <v>0</v>
      </c>
      <c r="X222" s="51">
        <f>V222+W222</f>
        <v>2440528.4</v>
      </c>
      <c r="Y222" s="51">
        <f>Y76</f>
        <v>346343.1</v>
      </c>
      <c r="Z222" s="51">
        <f>Z76</f>
        <v>0</v>
      </c>
      <c r="AA222" s="51">
        <f t="shared" si="465"/>
        <v>346343.1</v>
      </c>
      <c r="AB222" s="51">
        <f>AB76</f>
        <v>0</v>
      </c>
      <c r="AC222" s="53">
        <f>AA222+AB222</f>
        <v>346343.1</v>
      </c>
      <c r="AD222" s="51">
        <f>AD76</f>
        <v>0</v>
      </c>
      <c r="AE222" s="53">
        <f t="shared" si="538"/>
        <v>346343.1</v>
      </c>
      <c r="AF222" s="51">
        <f>AF76</f>
        <v>0</v>
      </c>
      <c r="AG222" s="51">
        <f t="shared" si="539"/>
        <v>346343.1</v>
      </c>
      <c r="AH222" s="51">
        <f>AH76</f>
        <v>0</v>
      </c>
      <c r="AI222" s="51">
        <f t="shared" si="540"/>
        <v>346343.1</v>
      </c>
      <c r="AJ222" s="51">
        <f>AJ76</f>
        <v>0</v>
      </c>
      <c r="AK222" s="51">
        <f t="shared" si="541"/>
        <v>346343.1</v>
      </c>
      <c r="AL222" s="51">
        <f>AL76</f>
        <v>0</v>
      </c>
      <c r="AM222" s="51">
        <f t="shared" si="542"/>
        <v>346343.1</v>
      </c>
      <c r="AN222" s="54">
        <f>AN76</f>
        <v>0</v>
      </c>
      <c r="AO222" s="51">
        <f t="shared" si="543"/>
        <v>346343.1</v>
      </c>
      <c r="AP222" s="51">
        <f>AP76</f>
        <v>0</v>
      </c>
      <c r="AQ222" s="51">
        <f>AQ76</f>
        <v>0</v>
      </c>
      <c r="AR222" s="51">
        <f t="shared" si="466"/>
        <v>0</v>
      </c>
      <c r="AS222" s="51">
        <f>AS76</f>
        <v>0</v>
      </c>
      <c r="AT222" s="53">
        <f>AR222+AS222</f>
        <v>0</v>
      </c>
      <c r="AU222" s="51">
        <f>AU76</f>
        <v>0</v>
      </c>
      <c r="AV222" s="53">
        <f t="shared" si="544"/>
        <v>0</v>
      </c>
      <c r="AW222" s="51">
        <f>AW76</f>
        <v>0</v>
      </c>
      <c r="AX222" s="51">
        <f t="shared" si="545"/>
        <v>0</v>
      </c>
      <c r="AY222" s="51">
        <f>AY76</f>
        <v>0</v>
      </c>
      <c r="AZ222" s="51">
        <f t="shared" si="546"/>
        <v>0</v>
      </c>
      <c r="BA222" s="51">
        <f>BA76</f>
        <v>0</v>
      </c>
      <c r="BB222" s="51">
        <f t="shared" si="547"/>
        <v>0</v>
      </c>
      <c r="BC222" s="51">
        <f>BC76</f>
        <v>0</v>
      </c>
      <c r="BD222" s="51">
        <f t="shared" si="548"/>
        <v>0</v>
      </c>
      <c r="BE222" s="54">
        <f>BE76</f>
        <v>0</v>
      </c>
      <c r="BF222" s="51">
        <f t="shared" si="549"/>
        <v>0</v>
      </c>
      <c r="BG222" s="24"/>
      <c r="BI222" s="5"/>
    </row>
    <row r="223" spans="1:61" x14ac:dyDescent="0.3">
      <c r="A223" s="88"/>
      <c r="B223" s="114" t="s">
        <v>271</v>
      </c>
      <c r="C223" s="111"/>
      <c r="D223" s="51"/>
      <c r="E223" s="51"/>
      <c r="F223" s="51"/>
      <c r="G223" s="51"/>
      <c r="H223" s="53"/>
      <c r="I223" s="51"/>
      <c r="J223" s="53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4">
        <f>W20</f>
        <v>214766.09299999999</v>
      </c>
      <c r="X223" s="51">
        <f>V223+W223</f>
        <v>214766.09299999999</v>
      </c>
      <c r="Y223" s="51"/>
      <c r="Z223" s="51"/>
      <c r="AA223" s="51"/>
      <c r="AB223" s="51"/>
      <c r="AC223" s="53"/>
      <c r="AD223" s="51"/>
      <c r="AE223" s="53"/>
      <c r="AF223" s="51"/>
      <c r="AG223" s="51"/>
      <c r="AH223" s="51"/>
      <c r="AI223" s="51"/>
      <c r="AJ223" s="51"/>
      <c r="AK223" s="51"/>
      <c r="AL223" s="51"/>
      <c r="AM223" s="51"/>
      <c r="AN223" s="54">
        <f>AN20</f>
        <v>0</v>
      </c>
      <c r="AO223" s="51">
        <f t="shared" si="543"/>
        <v>0</v>
      </c>
      <c r="AP223" s="51"/>
      <c r="AQ223" s="51"/>
      <c r="AR223" s="51"/>
      <c r="AS223" s="51"/>
      <c r="AT223" s="53"/>
      <c r="AU223" s="51"/>
      <c r="AV223" s="53"/>
      <c r="AW223" s="51"/>
      <c r="AX223" s="51"/>
      <c r="AY223" s="51"/>
      <c r="AZ223" s="51"/>
      <c r="BA223" s="51"/>
      <c r="BB223" s="51"/>
      <c r="BC223" s="51"/>
      <c r="BD223" s="51"/>
      <c r="BE223" s="54">
        <f>BE20</f>
        <v>0</v>
      </c>
      <c r="BF223" s="51">
        <f t="shared" si="549"/>
        <v>0</v>
      </c>
      <c r="BG223" s="24"/>
      <c r="BI223" s="5"/>
    </row>
    <row r="224" spans="1:61" x14ac:dyDescent="0.3">
      <c r="A224" s="88"/>
      <c r="B224" s="114" t="s">
        <v>10</v>
      </c>
      <c r="C224" s="114"/>
      <c r="D224" s="51"/>
      <c r="E224" s="51"/>
      <c r="F224" s="51"/>
      <c r="G224" s="51"/>
      <c r="H224" s="53"/>
      <c r="I224" s="51"/>
      <c r="J224" s="53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4"/>
      <c r="X224" s="51"/>
      <c r="Y224" s="51"/>
      <c r="Z224" s="51"/>
      <c r="AA224" s="51"/>
      <c r="AB224" s="51"/>
      <c r="AC224" s="53"/>
      <c r="AD224" s="51"/>
      <c r="AE224" s="53"/>
      <c r="AF224" s="51"/>
      <c r="AG224" s="51"/>
      <c r="AH224" s="51"/>
      <c r="AI224" s="51"/>
      <c r="AJ224" s="51"/>
      <c r="AK224" s="51"/>
      <c r="AL224" s="51"/>
      <c r="AM224" s="51"/>
      <c r="AN224" s="54"/>
      <c r="AO224" s="51"/>
      <c r="AP224" s="51"/>
      <c r="AQ224" s="51"/>
      <c r="AR224" s="51"/>
      <c r="AS224" s="51"/>
      <c r="AT224" s="53"/>
      <c r="AU224" s="51"/>
      <c r="AV224" s="53"/>
      <c r="AW224" s="51"/>
      <c r="AX224" s="51"/>
      <c r="AY224" s="51"/>
      <c r="AZ224" s="51"/>
      <c r="BA224" s="51"/>
      <c r="BB224" s="51"/>
      <c r="BC224" s="51"/>
      <c r="BD224" s="51"/>
      <c r="BE224" s="54"/>
      <c r="BF224" s="51"/>
      <c r="BG224" s="24"/>
      <c r="BI224" s="5"/>
    </row>
    <row r="225" spans="1:61" x14ac:dyDescent="0.3">
      <c r="A225" s="88"/>
      <c r="B225" s="115" t="s">
        <v>13</v>
      </c>
      <c r="C225" s="115"/>
      <c r="D225" s="51">
        <f>D96+D106+D109+D112+D77+D80+D85+D87+D90+D117+D119+D195+D199+D200+D203+D204+D205+D206+D207+D208+D209+D210+D211+D212+D21+D22+D27+D28+D29+D30+D35+D41+D51+D60+D62+D64</f>
        <v>4920938.9999999991</v>
      </c>
      <c r="E225" s="51">
        <f>E96+E106+E109+E112+E77+E80+E85+E87+E90+E117+E119+E195+E199+E200+E203+E204+E205+E206+E207+E208+E209+E210+E211+E212+E21+E22+E27+E28+E29+E30+E35+E41+E51+E60+E62+E64</f>
        <v>-45441.247000000003</v>
      </c>
      <c r="F225" s="51">
        <f t="shared" si="463"/>
        <v>4875497.7529999986</v>
      </c>
      <c r="G225" s="51">
        <f>G96+G106+G109+G112+G77+G80+G85+G87+G90+G117+G119+G195+G199+G200+G203+G204+G205+G206+G207+G208+G209+G210+G211+G212+G21+G22+G27+G28+G29+G30+G35+G41+G51+G60+G62+G64+G216+G189+G213+G214+G201+G115+G66</f>
        <v>326050.07200000004</v>
      </c>
      <c r="H225" s="53">
        <f t="shared" ref="H225:H231" si="551">F225+G225</f>
        <v>5201547.8249999983</v>
      </c>
      <c r="I225" s="51">
        <f>I96+I106+I109+I112+I77+I80+I85+I87+I90+I117+I119+I195+I199+I200+I203+I204+I205+I206+I207+I208+I209+I210+I211+I212+I21+I22+I27+I28+I29+I30+I35+I41+I51+I60+I62+I64+I216+I189+I213+I214+I201+I115+I66</f>
        <v>-19.11</v>
      </c>
      <c r="J225" s="53">
        <f t="shared" ref="J225:J231" si="552">H225+I225</f>
        <v>5201528.714999998</v>
      </c>
      <c r="K225" s="51">
        <f>K96+K106+K109+K112+K77+K80+K85+K87+K90+K117+K119+K195+K199+K200+K203+K204+K205+K206+K207+K208+K209+K210+K211+K212+K21+K22+K27+K28+K29+K30+K35+K41+K51+K60+K62+K64+K216+K189+K213+K214+K201+K115+K66</f>
        <v>0</v>
      </c>
      <c r="L225" s="51">
        <f t="shared" ref="L225:L231" si="553">J225+K225</f>
        <v>5201528.714999998</v>
      </c>
      <c r="M225" s="51">
        <f>M96+M106+M109+M112+M77+M80+M85+M87+M90+M117+M119+M195+M199+M200+M203+M204+M205+M206+M207+M208+M209+M210+M211+M212+M21+M22+M27+M28+M29+M30+M35+M41+M51+M60+M62+M64+M216+M189+M213+M214+M201+M115+M66+M67+M55</f>
        <v>0</v>
      </c>
      <c r="N225" s="51">
        <f t="shared" ref="N225:N231" si="554">L225+M225</f>
        <v>5201528.714999998</v>
      </c>
      <c r="O225" s="51">
        <f>O96+O106+O109+O112+O77+O80+O85+O87+O90+O117+O119+O195+O199+O200+O203+O204+O205+O206+O207+O208+O209+O210+O211+O212+O21+O22+O27+O28+O29+O30+O35+O41+O51+O60+O62+O64+O216+O189+O213+O214+O201+O115+O66+O67+O55</f>
        <v>36933.745999999999</v>
      </c>
      <c r="P225" s="51">
        <f t="shared" ref="P225:P231" si="555">N225+O225</f>
        <v>5238462.4609999983</v>
      </c>
      <c r="Q225" s="51">
        <f>Q96+Q106+Q109+Q112+Q77+Q80+Q85+Q87+Q90+Q117+Q119+Q195+Q199+Q200+Q203+Q204+Q205+Q206+Q207+Q208+Q209+Q210+Q211+Q212+Q21+Q22+Q27+Q28+Q29+Q30+Q35+Q41+Q51+Q60+Q62+Q64+Q216+Q189+Q213+Q214+Q201+Q115+Q66+Q67+Q55</f>
        <v>0</v>
      </c>
      <c r="R225" s="51">
        <f t="shared" ref="R225:R231" si="556">P225+Q225</f>
        <v>5238462.4609999983</v>
      </c>
      <c r="S225" s="51">
        <f>S96+S106+S109+S112+S77+S80+S85+S87+S90+S117+S119+S195+S199+S200+S203+S204+S205+S206+S207+S208+S209+S210+S211+S212+S21+S22+S27+S28+S29+S30+S35+S41+S51+S60+S62+S64+S216+S189+S213+S214+S201+S115+S66+S67+S55</f>
        <v>0</v>
      </c>
      <c r="T225" s="51">
        <f t="shared" ref="T225:T231" si="557">R225+S225</f>
        <v>5238462.4609999983</v>
      </c>
      <c r="U225" s="51">
        <f>U96+U106+U109+U112+U77+U80+U85+U87+U90+U117+U119+U195+U199+U200+U203+U204+U205+U206+U207+U208+U209+U210+U211+U212+U21+U22+U27+U28+U29+U30+U35+U41+U51+U60+U62+U64+U216+U189+U213+U214+U201+U115+U66+U67+U55</f>
        <v>0</v>
      </c>
      <c r="V225" s="51">
        <f t="shared" ref="V225:V231" si="558">T225+U225</f>
        <v>5238462.4609999983</v>
      </c>
      <c r="W225" s="54">
        <f>W96+W106+W109+W112+W77+W80+W85+W87+W90+W117+W119+W195+W199+W200+W203+W204+W205+W206+W207+W208+W209+W210+W211+W212+W21+W22+W27+W28+W29+W30+W35+W41+W51+W60+W62+W64+W216+W189+W213+W214+W201+W115+W66+W67+W55</f>
        <v>-5477.235999999999</v>
      </c>
      <c r="X225" s="51">
        <f t="shared" ref="X225:X231" si="559">V225+W225</f>
        <v>5232985.2249999987</v>
      </c>
      <c r="Y225" s="51">
        <f>Y96+Y106+Y109+Y112+Y77+Y80+Y85+Y87+Y90+Y117+Y119+Y195+Y199+Y200+Y203+Y204+Y205+Y206+Y207+Y208+Y209+Y210+Y211+Y212+Y21+Y22+Y27+Y28+Y29+Y30+Y35+Y41+Y51+Y60+Y62+Y64</f>
        <v>2129232</v>
      </c>
      <c r="Z225" s="51">
        <f>Z96+Z106+Z109+Z112+Z77+Z80+Z85+Z87+Z90+Z117+Z119+Z195+Z199+Z200+Z203+Z204+Z205+Z206+Z207+Z208+Z209+Z210+Z211+Z212+Z21+Z22+Z27+Z28+Z29+Z30+Z35+Z41+Z51+Z60+Z62+Z64</f>
        <v>0</v>
      </c>
      <c r="AA225" s="51">
        <f t="shared" si="465"/>
        <v>2129232</v>
      </c>
      <c r="AB225" s="51">
        <f>AB96+AB106+AB109+AB112+AB77+AB80+AB85+AB87+AB90+AB117+AB119+AB195+AB199+AB200+AB203+AB204+AB205+AB206+AB207+AB208+AB209+AB210+AB211+AB212+AB21+AB22+AB27+AB28+AB29+AB30+AB35+AB41+AB51+AB60+AB62+AB64+AB216+AB189+AB213+AB214+AB201+AB115+AB66</f>
        <v>261748.13199999998</v>
      </c>
      <c r="AC225" s="53">
        <f t="shared" ref="AC225:AC231" si="560">AA225+AB225</f>
        <v>2390980.1320000002</v>
      </c>
      <c r="AD225" s="51">
        <f>AD96+AD106+AD109+AD112+AD77+AD80+AD85+AD87+AD90+AD117+AD119+AD195+AD199+AD200+AD203+AD204+AD205+AD206+AD207+AD208+AD209+AD210+AD211+AD212+AD21+AD22+AD27+AD28+AD29+AD30+AD35+AD41+AD51+AD60+AD62+AD64+AD216+AD189+AD213+AD214+AD201+AD115+AD66</f>
        <v>-71.385000000000005</v>
      </c>
      <c r="AE225" s="53">
        <f t="shared" ref="AE225:AE231" si="561">AC225+AD225</f>
        <v>2390908.7470000004</v>
      </c>
      <c r="AF225" s="51">
        <f>AF96+AF106+AF109+AF112+AF77+AF80+AF85+AF87+AF90+AF117+AF119+AF195+AF199+AF200+AF203+AF204+AF205+AF206+AF207+AF208+AF209+AF210+AF211+AF212+AF21+AF22+AF27+AF28+AF29+AF30+AF35+AF41+AF51+AF60+AF62+AF64+AF216+AF189+AF213+AF214+AF201+AF115+AF66</f>
        <v>0</v>
      </c>
      <c r="AG225" s="51">
        <f t="shared" ref="AG225:AG231" si="562">AE225+AF225</f>
        <v>2390908.7470000004</v>
      </c>
      <c r="AH225" s="51">
        <f>AH96+AH106+AH109+AH112+AH77+AH80+AH85+AH87+AH90+AH117+AH119+AH195+AH199+AH200+AH203+AH204+AH205+AH206+AH207+AH208+AH209+AH210+AH211+AH212+AH21+AH22+AH27+AH28+AH29+AH30+AH35+AH41+AH51+AH60+AH62+AH64+AH216+AH189+AH213+AH214+AH201+AH115+AH66+AH67+AH55</f>
        <v>0</v>
      </c>
      <c r="AI225" s="51">
        <f t="shared" ref="AI225:AI231" si="563">AG225+AH225</f>
        <v>2390908.7470000004</v>
      </c>
      <c r="AJ225" s="51">
        <f>AJ96+AJ106+AJ109+AJ112+AJ77+AJ80+AJ85+AJ87+AJ90+AJ117+AJ119+AJ195+AJ199+AJ200+AJ203+AJ204+AJ205+AJ206+AJ207+AJ208+AJ209+AJ210+AJ211+AJ212+AJ21+AJ22+AJ27+AJ28+AJ29+AJ30+AJ35+AJ41+AJ51+AJ60+AJ62+AJ64+AJ216+AJ189+AJ213+AJ214+AJ201+AJ115+AJ66+AJ67+AJ55</f>
        <v>570766.88500000001</v>
      </c>
      <c r="AK225" s="51">
        <f t="shared" ref="AK225:AK231" si="564">AI225+AJ225</f>
        <v>2961675.6320000002</v>
      </c>
      <c r="AL225" s="51">
        <f>AL96+AL106+AL109+AL112+AL77+AL80+AL85+AL87+AL90+AL117+AL119+AL195+AL199+AL200+AL203+AL204+AL205+AL206+AL207+AL208+AL209+AL210+AL211+AL212+AL21+AL22+AL27+AL28+AL29+AL30+AL35+AL41+AL51+AL60+AL62+AL64+AL216+AL189+AL213+AL214+AL201+AL115+AL66+AL67+AL55</f>
        <v>0</v>
      </c>
      <c r="AM225" s="51">
        <f t="shared" ref="AM225:AM231" si="565">AK225+AL225</f>
        <v>2961675.6320000002</v>
      </c>
      <c r="AN225" s="54">
        <f>AN96+AN106+AN109+AN112+AN77+AN80+AN85+AN87+AN90+AN117+AN119+AN195+AN199+AN200+AN203+AN204+AN205+AN206+AN207+AN208+AN209+AN210+AN211+AN212+AN21+AN22+AN27+AN28+AN29+AN30+AN35+AN41+AN51+AN60+AN62+AN64+AN216+AN189+AN213+AN214+AN201+AN115+AN66+AN67+AN55</f>
        <v>664.82100000000025</v>
      </c>
      <c r="AO225" s="51">
        <f t="shared" ref="AO225:AO231" si="566">AM225+AN225</f>
        <v>2962340.4530000002</v>
      </c>
      <c r="AP225" s="51">
        <f>AP96+AP106+AP109+AP112+AP77+AP80+AP85+AP87+AP90+AP117+AP119+AP195+AP199+AP200+AP203+AP204+AP205+AP206+AP207+AP208+AP209+AP210+AP211+AP212+AP21+AP22+AP27+AP28+AP29+AP30+AP35+AP41+AP51+AP60+AP62+AP64</f>
        <v>2099611.6</v>
      </c>
      <c r="AQ225" s="51">
        <f>AQ96+AQ106+AQ109+AQ112+AQ77+AQ80+AQ85+AQ87+AQ90+AQ117+AQ119+AQ195+AQ199+AQ200+AQ203+AQ204+AQ205+AQ206+AQ207+AQ208+AQ209+AQ210+AQ211+AQ212+AQ21+AQ22+AQ27+AQ28+AQ29+AQ30+AQ35+AQ41+AQ51+AQ60+AQ62+AQ64</f>
        <v>0</v>
      </c>
      <c r="AR225" s="51">
        <f t="shared" si="466"/>
        <v>2099611.6</v>
      </c>
      <c r="AS225" s="51">
        <f>AS96+AS106+AS109+AS112+AS77+AS80+AS85+AS87+AS90+AS117+AS119+AS195+AS199+AS200+AS203+AS204+AS205+AS206+AS207+AS208+AS209+AS210+AS211+AS212+AS21+AS22+AS27+AS28+AS29+AS30+AS35+AS41+AS51+AS60+AS62+AS64+AS216+AS189+AS213+AS214+AS201+AS115+AS66</f>
        <v>0</v>
      </c>
      <c r="AT225" s="53">
        <f t="shared" ref="AT225:AT231" si="567">AR225+AS225</f>
        <v>2099611.6</v>
      </c>
      <c r="AU225" s="51">
        <f>AU96+AU106+AU109+AU112+AU77+AU80+AU85+AU87+AU90+AU117+AU119+AU195+AU199+AU200+AU203+AU204+AU205+AU206+AU207+AU208+AU209+AU210+AU211+AU212+AU21+AU22+AU27+AU28+AU29+AU30+AU35+AU41+AU51+AU60+AU62+AU64+AU216+AU189+AU213+AU214+AU201+AU115+AU66</f>
        <v>0</v>
      </c>
      <c r="AV225" s="53">
        <f t="shared" ref="AV225:AV231" si="568">AT225+AU225</f>
        <v>2099611.6</v>
      </c>
      <c r="AW225" s="51">
        <f>AW96+AW106+AW109+AW112+AW77+AW80+AW85+AW87+AW90+AW117+AW119+AW195+AW199+AW200+AW203+AW204+AW205+AW206+AW207+AW208+AW209+AW210+AW211+AW212+AW21+AW22+AW27+AW28+AW29+AW30+AW35+AW41+AW51+AW60+AW62+AW64+AW216+AW189+AW213+AW214+AW201+AW115+AW66</f>
        <v>0</v>
      </c>
      <c r="AX225" s="51">
        <f t="shared" ref="AX225:AX231" si="569">AV225+AW225</f>
        <v>2099611.6</v>
      </c>
      <c r="AY225" s="51">
        <f>AY96+AY106+AY109+AY112+AY77+AY80+AY85+AY87+AY90+AY117+AY119+AY195+AY199+AY200+AY203+AY204+AY205+AY206+AY207+AY208+AY209+AY210+AY211+AY212+AY21+AY22+AY27+AY28+AY29+AY30+AY35+AY41+AY51+AY60+AY62+AY64+AY216+AY189+AY213+AY214+AY201+AY115+AY66+AY67+AY55</f>
        <v>0</v>
      </c>
      <c r="AZ225" s="51">
        <f t="shared" ref="AZ225:AZ231" si="570">AX225+AY225</f>
        <v>2099611.6</v>
      </c>
      <c r="BA225" s="51">
        <f>BA96+BA106+BA109+BA112+BA77+BA80+BA85+BA87+BA90+BA117+BA119+BA195+BA199+BA200+BA203+BA204+BA205+BA206+BA207+BA208+BA209+BA210+BA211+BA212+BA21+BA22+BA27+BA28+BA29+BA30+BA35+BA41+BA51+BA60+BA62+BA64+BA216+BA189+BA213+BA214+BA201+BA115+BA66+BA67+BA55</f>
        <v>43694.3</v>
      </c>
      <c r="BB225" s="51">
        <f t="shared" ref="BB225:BB231" si="571">AZ225+BA225</f>
        <v>2143305.9</v>
      </c>
      <c r="BC225" s="51">
        <f>BC96+BC106+BC109+BC112+BC77+BC80+BC85+BC87+BC90+BC117+BC119+BC195+BC199+BC200+BC203+BC204+BC205+BC206+BC207+BC208+BC209+BC210+BC211+BC212+BC21+BC22+BC27+BC28+BC29+BC30+BC35+BC41+BC51+BC60+BC62+BC64+BC216+BC189+BC213+BC214+BC201+BC115+BC66+BC67+BC55</f>
        <v>0</v>
      </c>
      <c r="BD225" s="51">
        <f t="shared" ref="BD225:BD231" si="572">BB225+BC225</f>
        <v>2143305.9</v>
      </c>
      <c r="BE225" s="54">
        <f>BE96+BE106+BE109+BE112+BE77+BE80+BE85+BE87+BE90+BE117+BE119+BE195+BE199+BE200+BE203+BE204+BE205+BE206+BE207+BE208+BE209+BE210+BE211+BE212+BE21+BE22+BE27+BE28+BE29+BE30+BE35+BE41+BE51+BE60+BE62+BE64+BE216+BE189+BE213+BE214+BE201+BE115+BE66+BE67+BE55</f>
        <v>0</v>
      </c>
      <c r="BF225" s="51">
        <f t="shared" ref="BF225:BF231" si="573">BD225+BE225</f>
        <v>2143305.9</v>
      </c>
      <c r="BG225" s="24"/>
      <c r="BI225" s="5"/>
    </row>
    <row r="226" spans="1:61" x14ac:dyDescent="0.3">
      <c r="A226" s="88"/>
      <c r="B226" s="115" t="s">
        <v>126</v>
      </c>
      <c r="C226" s="115"/>
      <c r="D226" s="51">
        <f>D61+D63+D65</f>
        <v>0</v>
      </c>
      <c r="E226" s="51">
        <f>E61+E63+E65</f>
        <v>0</v>
      </c>
      <c r="F226" s="51">
        <f t="shared" si="463"/>
        <v>0</v>
      </c>
      <c r="G226" s="51">
        <f>G61+G63+G65</f>
        <v>0</v>
      </c>
      <c r="H226" s="53">
        <f t="shared" si="551"/>
        <v>0</v>
      </c>
      <c r="I226" s="51">
        <f>I61+I63+I65</f>
        <v>0</v>
      </c>
      <c r="J226" s="53">
        <f t="shared" si="552"/>
        <v>0</v>
      </c>
      <c r="K226" s="51">
        <f>K61+K63+K65</f>
        <v>0</v>
      </c>
      <c r="L226" s="51">
        <f t="shared" si="553"/>
        <v>0</v>
      </c>
      <c r="M226" s="51">
        <f>M61+M63+M65</f>
        <v>0</v>
      </c>
      <c r="N226" s="51">
        <f t="shared" si="554"/>
        <v>0</v>
      </c>
      <c r="O226" s="51">
        <f>O61+O63+O65</f>
        <v>0</v>
      </c>
      <c r="P226" s="51">
        <f t="shared" si="555"/>
        <v>0</v>
      </c>
      <c r="Q226" s="51">
        <f>Q61+Q63+Q65</f>
        <v>0</v>
      </c>
      <c r="R226" s="51">
        <f t="shared" si="556"/>
        <v>0</v>
      </c>
      <c r="S226" s="51">
        <f>S61+S63+S65</f>
        <v>0</v>
      </c>
      <c r="T226" s="51">
        <f t="shared" si="557"/>
        <v>0</v>
      </c>
      <c r="U226" s="51">
        <f>U61+U63+U65</f>
        <v>0</v>
      </c>
      <c r="V226" s="51">
        <f t="shared" si="558"/>
        <v>0</v>
      </c>
      <c r="W226" s="54">
        <f>W61+W63+W65+W34+W47+W40</f>
        <v>112800.675</v>
      </c>
      <c r="X226" s="51">
        <f t="shared" si="559"/>
        <v>112800.675</v>
      </c>
      <c r="Y226" s="51">
        <f>Y61+Y63+Y65</f>
        <v>1912.2</v>
      </c>
      <c r="Z226" s="51">
        <f>Z61+Z63+Z65</f>
        <v>0</v>
      </c>
      <c r="AA226" s="51">
        <f t="shared" si="465"/>
        <v>1912.2</v>
      </c>
      <c r="AB226" s="51">
        <f>AB61+AB63+AB65</f>
        <v>0</v>
      </c>
      <c r="AC226" s="53">
        <f t="shared" si="560"/>
        <v>1912.2</v>
      </c>
      <c r="AD226" s="51">
        <f>AD61+AD63+AD65</f>
        <v>0</v>
      </c>
      <c r="AE226" s="53">
        <f t="shared" si="561"/>
        <v>1912.2</v>
      </c>
      <c r="AF226" s="51">
        <f>AF61+AF63+AF65</f>
        <v>0</v>
      </c>
      <c r="AG226" s="51">
        <f t="shared" si="562"/>
        <v>1912.2</v>
      </c>
      <c r="AH226" s="51">
        <f>AH61+AH63+AH65</f>
        <v>0</v>
      </c>
      <c r="AI226" s="51">
        <f t="shared" si="563"/>
        <v>1912.2</v>
      </c>
      <c r="AJ226" s="51">
        <f>AJ61+AJ63+AJ65</f>
        <v>0</v>
      </c>
      <c r="AK226" s="51">
        <f t="shared" si="564"/>
        <v>1912.2</v>
      </c>
      <c r="AL226" s="51">
        <f>AL61+AL63+AL65</f>
        <v>0</v>
      </c>
      <c r="AM226" s="51">
        <f t="shared" si="565"/>
        <v>1912.2</v>
      </c>
      <c r="AN226" s="54">
        <f>AN61+AN63+AN65+AN34+AN47+AN40</f>
        <v>0</v>
      </c>
      <c r="AO226" s="51">
        <f t="shared" si="566"/>
        <v>1912.2</v>
      </c>
      <c r="AP226" s="51">
        <f>AP61+AP63+AP65</f>
        <v>1410.5</v>
      </c>
      <c r="AQ226" s="51">
        <f>AQ61+AQ63+AQ65</f>
        <v>0</v>
      </c>
      <c r="AR226" s="51">
        <f t="shared" si="466"/>
        <v>1410.5</v>
      </c>
      <c r="AS226" s="51">
        <f>AS61+AS63+AS65</f>
        <v>0</v>
      </c>
      <c r="AT226" s="53">
        <f t="shared" si="567"/>
        <v>1410.5</v>
      </c>
      <c r="AU226" s="51">
        <f>AU61+AU63+AU65</f>
        <v>0</v>
      </c>
      <c r="AV226" s="53">
        <f t="shared" si="568"/>
        <v>1410.5</v>
      </c>
      <c r="AW226" s="51">
        <f>AW61+AW63+AW65</f>
        <v>0</v>
      </c>
      <c r="AX226" s="51">
        <f t="shared" si="569"/>
        <v>1410.5</v>
      </c>
      <c r="AY226" s="51">
        <f>AY61+AY63+AY65</f>
        <v>0</v>
      </c>
      <c r="AZ226" s="51">
        <f t="shared" si="570"/>
        <v>1410.5</v>
      </c>
      <c r="BA226" s="51">
        <f>BA61+BA63+BA65</f>
        <v>0</v>
      </c>
      <c r="BB226" s="51">
        <f t="shared" si="571"/>
        <v>1410.5</v>
      </c>
      <c r="BC226" s="51">
        <f>BC61+BC63+BC65</f>
        <v>0</v>
      </c>
      <c r="BD226" s="51">
        <f t="shared" si="572"/>
        <v>1410.5</v>
      </c>
      <c r="BE226" s="54">
        <f>BE61+BE63+BE65+BE34+BE47+BE40</f>
        <v>0</v>
      </c>
      <c r="BF226" s="51">
        <f t="shared" si="573"/>
        <v>1410.5</v>
      </c>
      <c r="BG226" s="24"/>
      <c r="BI226" s="5"/>
    </row>
    <row r="227" spans="1:61" x14ac:dyDescent="0.3">
      <c r="A227" s="88"/>
      <c r="B227" s="116" t="s">
        <v>3</v>
      </c>
      <c r="C227" s="111"/>
      <c r="D227" s="51">
        <f>D91+D99+D102</f>
        <v>879843.1</v>
      </c>
      <c r="E227" s="51">
        <f>E91+E99+E102</f>
        <v>100000</v>
      </c>
      <c r="F227" s="51">
        <f t="shared" si="463"/>
        <v>979843.1</v>
      </c>
      <c r="G227" s="51">
        <f>G91+G99+G102</f>
        <v>30618.598000000002</v>
      </c>
      <c r="H227" s="53">
        <f t="shared" si="551"/>
        <v>1010461.698</v>
      </c>
      <c r="I227" s="51">
        <f>I91+I99+I102</f>
        <v>2941.8629999999998</v>
      </c>
      <c r="J227" s="53">
        <f t="shared" si="552"/>
        <v>1013403.561</v>
      </c>
      <c r="K227" s="51">
        <f>K91+K99+K102</f>
        <v>124060.12599999999</v>
      </c>
      <c r="L227" s="51">
        <f t="shared" si="553"/>
        <v>1137463.6869999999</v>
      </c>
      <c r="M227" s="51">
        <f>M91+M99+M102</f>
        <v>6186.5230000000001</v>
      </c>
      <c r="N227" s="51">
        <f t="shared" si="554"/>
        <v>1143650.21</v>
      </c>
      <c r="O227" s="51">
        <f>O91+O99+O102</f>
        <v>110662.95300000001</v>
      </c>
      <c r="P227" s="51">
        <f t="shared" si="555"/>
        <v>1254313.1629999999</v>
      </c>
      <c r="Q227" s="51">
        <f>Q91+Q99+Q102</f>
        <v>6573.6139999999996</v>
      </c>
      <c r="R227" s="51">
        <f t="shared" si="556"/>
        <v>1260886.777</v>
      </c>
      <c r="S227" s="51">
        <f>S91+S99+S102</f>
        <v>30613.279999999999</v>
      </c>
      <c r="T227" s="51">
        <f t="shared" si="557"/>
        <v>1291500.057</v>
      </c>
      <c r="U227" s="51">
        <f>U91+U99+U102</f>
        <v>458.553</v>
      </c>
      <c r="V227" s="51">
        <f t="shared" si="558"/>
        <v>1291958.6100000001</v>
      </c>
      <c r="W227" s="54">
        <f>W91+W99+W102</f>
        <v>112745.758</v>
      </c>
      <c r="X227" s="51">
        <f t="shared" si="559"/>
        <v>1404704.368</v>
      </c>
      <c r="Y227" s="51">
        <f>Y91+Y99+Y102</f>
        <v>1175817.7</v>
      </c>
      <c r="Z227" s="51">
        <f>Z91+Z99+Z102</f>
        <v>0</v>
      </c>
      <c r="AA227" s="51">
        <f t="shared" si="465"/>
        <v>1175817.7</v>
      </c>
      <c r="AB227" s="51">
        <f>AB91+AB99+AB102</f>
        <v>0</v>
      </c>
      <c r="AC227" s="53">
        <f t="shared" si="560"/>
        <v>1175817.7</v>
      </c>
      <c r="AD227" s="51">
        <f>AD91+AD99+AD102</f>
        <v>0</v>
      </c>
      <c r="AE227" s="53">
        <f t="shared" si="561"/>
        <v>1175817.7</v>
      </c>
      <c r="AF227" s="51">
        <f>AF91+AF99+AF102</f>
        <v>-80676.462</v>
      </c>
      <c r="AG227" s="51">
        <f t="shared" si="562"/>
        <v>1095141.2379999999</v>
      </c>
      <c r="AH227" s="51">
        <f>AH91+AH99+AH102</f>
        <v>0</v>
      </c>
      <c r="AI227" s="51">
        <f t="shared" si="563"/>
        <v>1095141.2379999999</v>
      </c>
      <c r="AJ227" s="51">
        <f>AJ91+AJ99+AJ102</f>
        <v>-75828.428</v>
      </c>
      <c r="AK227" s="51">
        <f t="shared" si="564"/>
        <v>1019312.8099999999</v>
      </c>
      <c r="AL227" s="51">
        <f>AL91+AL99+AL102</f>
        <v>0</v>
      </c>
      <c r="AM227" s="51">
        <f t="shared" si="565"/>
        <v>1019312.8099999999</v>
      </c>
      <c r="AN227" s="54">
        <f>AN91+AN99+AN102</f>
        <v>8403.893</v>
      </c>
      <c r="AO227" s="51">
        <f t="shared" si="566"/>
        <v>1027716.703</v>
      </c>
      <c r="AP227" s="51">
        <f>AP91+AP99+AP102</f>
        <v>758705.8</v>
      </c>
      <c r="AQ227" s="51">
        <f>AQ91+AQ99+AQ102</f>
        <v>0</v>
      </c>
      <c r="AR227" s="51">
        <f t="shared" si="466"/>
        <v>758705.8</v>
      </c>
      <c r="AS227" s="51">
        <f>AS91+AS99+AS102</f>
        <v>0.10000000000218279</v>
      </c>
      <c r="AT227" s="53">
        <f t="shared" si="567"/>
        <v>758705.9</v>
      </c>
      <c r="AU227" s="51">
        <f>AU91+AU99+AU102</f>
        <v>0</v>
      </c>
      <c r="AV227" s="53">
        <f t="shared" si="568"/>
        <v>758705.9</v>
      </c>
      <c r="AW227" s="51">
        <f>AW91+AW99+AW102</f>
        <v>0</v>
      </c>
      <c r="AX227" s="51">
        <f t="shared" si="569"/>
        <v>758705.9</v>
      </c>
      <c r="AY227" s="51">
        <f>AY91+AY99+AY102</f>
        <v>0</v>
      </c>
      <c r="AZ227" s="51">
        <f t="shared" si="570"/>
        <v>758705.9</v>
      </c>
      <c r="BA227" s="51">
        <f>BA91+BA99+BA102</f>
        <v>0</v>
      </c>
      <c r="BB227" s="51">
        <f t="shared" si="571"/>
        <v>758705.9</v>
      </c>
      <c r="BC227" s="51">
        <f>BC91+BC99+BC102</f>
        <v>0</v>
      </c>
      <c r="BD227" s="51">
        <f t="shared" si="572"/>
        <v>758705.9</v>
      </c>
      <c r="BE227" s="54">
        <f>BE91+BE99+BE102</f>
        <v>0</v>
      </c>
      <c r="BF227" s="51">
        <f t="shared" si="573"/>
        <v>758705.9</v>
      </c>
      <c r="BG227" s="24"/>
      <c r="BI227" s="5"/>
    </row>
    <row r="228" spans="1:61" x14ac:dyDescent="0.3">
      <c r="A228" s="88"/>
      <c r="B228" s="114" t="s">
        <v>22</v>
      </c>
      <c r="C228" s="111"/>
      <c r="D228" s="51">
        <f>D118+D125+D126+D127+D128+D129+D133+D137+D141+D145+D149+D153+D157+D161+D165</f>
        <v>625877.70000000007</v>
      </c>
      <c r="E228" s="51">
        <f>E118+E125+E126+E127+E128+E129+E133+E137+E141+E145+E149+E153+E157+E161+E165</f>
        <v>0</v>
      </c>
      <c r="F228" s="51">
        <f t="shared" si="463"/>
        <v>625877.70000000007</v>
      </c>
      <c r="G228" s="51">
        <f>G118+G125+G126+G127+G128+G129+G133+G137+G141+G145+G149+G153+G157+G161+G165+G120+G169+G170</f>
        <v>137599.58000000002</v>
      </c>
      <c r="H228" s="53">
        <f t="shared" si="551"/>
        <v>763477.28</v>
      </c>
      <c r="I228" s="51">
        <f>I118+I125+I126+I127+I128+I129+I133+I137+I141+I145+I149+I153+I157+I161+I165+I120+I169+I170</f>
        <v>0</v>
      </c>
      <c r="J228" s="53">
        <f t="shared" si="552"/>
        <v>763477.28</v>
      </c>
      <c r="K228" s="51">
        <f>K118+K125+K126+K127+K128+K129+K133+K137+K141+K145+K149+K153+K157+K161+K165+K120+K169+K170</f>
        <v>0</v>
      </c>
      <c r="L228" s="51">
        <f t="shared" si="553"/>
        <v>763477.28</v>
      </c>
      <c r="M228" s="51">
        <f>M118+M125+M126+M127+M128+M129+M133+M137+M141+M145+M149+M153+M157+M161+M165+M120+M169+M170</f>
        <v>0</v>
      </c>
      <c r="N228" s="51">
        <f t="shared" si="554"/>
        <v>763477.28</v>
      </c>
      <c r="O228" s="51">
        <f>O118+O125+O126+O127+O128+O129+O133+O137+O141+O145+O149+O153+O157+O161+O165+O120+O169+O170+O171+O172+O173</f>
        <v>-166911.019</v>
      </c>
      <c r="P228" s="51">
        <f t="shared" si="555"/>
        <v>596566.26100000006</v>
      </c>
      <c r="Q228" s="51">
        <f>Q118+Q125+Q126+Q127+Q128+Q129+Q133+Q137+Q141+Q145+Q149+Q153+Q157+Q161+Q165+Q120+Q169+Q170+Q171+Q172+Q173</f>
        <v>0</v>
      </c>
      <c r="R228" s="51">
        <f t="shared" si="556"/>
        <v>596566.26100000006</v>
      </c>
      <c r="S228" s="51">
        <f>S118+S125+S126+S127+S128+S129+S133+S137+S141+S145+S149+S153+S157+S161+S165+S120+S169+S170+S171+S172+S173</f>
        <v>0</v>
      </c>
      <c r="T228" s="51">
        <f t="shared" si="557"/>
        <v>596566.26100000006</v>
      </c>
      <c r="U228" s="51">
        <f>U118+U125+U126+U127+U128+U129+U133+U137+U141+U145+U149+U153+U157+U161+U165+U120+U169+U170+U171+U172+U173</f>
        <v>0</v>
      </c>
      <c r="V228" s="51">
        <f t="shared" si="558"/>
        <v>596566.26100000006</v>
      </c>
      <c r="W228" s="54">
        <f>W118+W125+W126+W127+W128+W129+W133+W137+W141+W145+W149+W153+W157+W161+W165+W120+W169+W170+W171+W172+W173+W174</f>
        <v>-103557.91199999998</v>
      </c>
      <c r="X228" s="51">
        <f t="shared" si="559"/>
        <v>493008.34900000005</v>
      </c>
      <c r="Y228" s="51">
        <f>Y118+Y125+Y126+Y127+Y128+Y129+Y133+Y137+Y141+Y145+Y149+Y153+Y157+Y161+Y165</f>
        <v>959502.10000000009</v>
      </c>
      <c r="Z228" s="51">
        <f>Z118+Z125+Z126+Z127+Z128+Z129+Z133+Z137+Z141+Z145+Z149+Z153+Z157+Z161+Z165</f>
        <v>-5289.8</v>
      </c>
      <c r="AA228" s="51">
        <f t="shared" si="465"/>
        <v>954212.3</v>
      </c>
      <c r="AB228" s="51">
        <f>AB118+AB125+AB126+AB127+AB128+AB129+AB133+AB137+AB141+AB145+AB149+AB153+AB157+AB161+AB165+AB120+AB169+AB170</f>
        <v>0</v>
      </c>
      <c r="AC228" s="53">
        <f t="shared" si="560"/>
        <v>954212.3</v>
      </c>
      <c r="AD228" s="51">
        <f>AD118+AD125+AD126+AD127+AD128+AD129+AD133+AD137+AD141+AD145+AD149+AD153+AD157+AD161+AD165+AD120+AD169+AD170</f>
        <v>0</v>
      </c>
      <c r="AE228" s="53">
        <f t="shared" si="561"/>
        <v>954212.3</v>
      </c>
      <c r="AF228" s="51">
        <f>AF118+AF125+AF126+AF127+AF128+AF129+AF133+AF137+AF141+AF145+AF149+AF153+AF157+AF161+AF165+AF120+AF169+AF170</f>
        <v>0</v>
      </c>
      <c r="AG228" s="51">
        <f t="shared" si="562"/>
        <v>954212.3</v>
      </c>
      <c r="AH228" s="51">
        <f>AH118+AH125+AH126+AH127+AH128+AH129+AH133+AH137+AH141+AH145+AH149+AH153+AH157+AH161+AH165+AH120+AH169+AH170</f>
        <v>0</v>
      </c>
      <c r="AI228" s="51">
        <f t="shared" si="563"/>
        <v>954212.3</v>
      </c>
      <c r="AJ228" s="51">
        <f>AJ118+AJ125+AJ126+AJ127+AJ128+AJ129+AJ133+AJ137+AJ141+AJ145+AJ149+AJ153+AJ157+AJ161+AJ165+AJ120+AJ169+AJ170+AJ171+AJ172+AJ173</f>
        <v>-636693.05299999996</v>
      </c>
      <c r="AK228" s="51">
        <f t="shared" si="564"/>
        <v>317519.24700000009</v>
      </c>
      <c r="AL228" s="51">
        <f>AL118+AL125+AL126+AL127+AL128+AL129+AL133+AL137+AL141+AL145+AL149+AL153+AL157+AL161+AL165+AL120+AL169+AL170+AL171+AL172+AL173</f>
        <v>0</v>
      </c>
      <c r="AM228" s="51">
        <f t="shared" si="565"/>
        <v>317519.24700000009</v>
      </c>
      <c r="AN228" s="54">
        <f>AN118+AN125+AN126+AN127+AN128+AN129+AN133+AN137+AN141+AN145+AN149+AN153+AN157+AN161+AN165+AN120+AN169+AN170+AN171+AN172+AN173+AN174</f>
        <v>106341.47199999999</v>
      </c>
      <c r="AO228" s="51">
        <f t="shared" si="566"/>
        <v>423860.7190000001</v>
      </c>
      <c r="AP228" s="51">
        <f>AP118+AP125+AP126+AP127+AP128+AP129+AP133+AP137+AP141+AP145+AP149+AP153+AP157+AP161+AP165</f>
        <v>1204454.1000000003</v>
      </c>
      <c r="AQ228" s="51">
        <f>AQ118+AQ125+AQ126+AQ127+AQ128+AQ129+AQ133+AQ137+AQ141+AQ145+AQ149+AQ153+AQ157+AQ161+AQ165</f>
        <v>0</v>
      </c>
      <c r="AR228" s="51">
        <f t="shared" si="466"/>
        <v>1204454.1000000003</v>
      </c>
      <c r="AS228" s="51">
        <f>AS118+AS125+AS126+AS127+AS128+AS129+AS133+AS137+AS141+AS145+AS149+AS153+AS157+AS161+AS165+AS120+AS169+AS170</f>
        <v>0</v>
      </c>
      <c r="AT228" s="53">
        <f t="shared" si="567"/>
        <v>1204454.1000000003</v>
      </c>
      <c r="AU228" s="51">
        <f>AU118+AU125+AU126+AU127+AU128+AU129+AU133+AU137+AU141+AU145+AU149+AU153+AU157+AU161+AU165+AU120+AU169+AU170</f>
        <v>0</v>
      </c>
      <c r="AV228" s="53">
        <f t="shared" si="568"/>
        <v>1204454.1000000003</v>
      </c>
      <c r="AW228" s="51">
        <f>AW118+AW125+AW126+AW127+AW128+AW129+AW133+AW137+AW141+AW145+AW149+AW153+AW157+AW161+AW165+AW120+AW169+AW170</f>
        <v>0</v>
      </c>
      <c r="AX228" s="51">
        <f t="shared" si="569"/>
        <v>1204454.1000000003</v>
      </c>
      <c r="AY228" s="51">
        <f>AY118+AY125+AY126+AY127+AY128+AY129+AY133+AY137+AY141+AY145+AY149+AY153+AY157+AY161+AY165+AY120+AY169+AY170</f>
        <v>0</v>
      </c>
      <c r="AZ228" s="51">
        <f t="shared" si="570"/>
        <v>1204454.1000000003</v>
      </c>
      <c r="BA228" s="51">
        <f>BA118+BA125+BA126+BA127+BA128+BA129+BA133+BA137+BA141+BA145+BA149+BA153+BA157+BA161+BA165+BA120+BA169+BA170+BA171+BA172+BA173</f>
        <v>-1112029.7999999998</v>
      </c>
      <c r="BB228" s="51">
        <f t="shared" si="571"/>
        <v>92424.300000000512</v>
      </c>
      <c r="BC228" s="51">
        <f>BC118+BC125+BC126+BC127+BC128+BC129+BC133+BC137+BC141+BC145+BC149+BC153+BC157+BC161+BC165+BC120+BC169+BC170+BC171+BC172+BC173</f>
        <v>0</v>
      </c>
      <c r="BD228" s="51">
        <f t="shared" si="572"/>
        <v>92424.300000000512</v>
      </c>
      <c r="BE228" s="54">
        <f>BE118+BE125+BE126+BE127+BE128+BE129+BE133+BE137+BE141+BE145+BE149+BE153+BE157+BE161+BE165+BE120+BE169+BE170+BE171+BE172+BE173+BE174</f>
        <v>0</v>
      </c>
      <c r="BF228" s="51">
        <f t="shared" si="573"/>
        <v>92424.300000000512</v>
      </c>
      <c r="BG228" s="24"/>
      <c r="BI228" s="5"/>
    </row>
    <row r="229" spans="1:61" x14ac:dyDescent="0.3">
      <c r="A229" s="70"/>
      <c r="B229" s="114" t="s">
        <v>90</v>
      </c>
      <c r="C229" s="111"/>
      <c r="D229" s="51">
        <f>D183</f>
        <v>142743.1</v>
      </c>
      <c r="E229" s="51">
        <f>E183</f>
        <v>0</v>
      </c>
      <c r="F229" s="51">
        <f t="shared" si="463"/>
        <v>142743.1</v>
      </c>
      <c r="G229" s="51">
        <f>G183</f>
        <v>0</v>
      </c>
      <c r="H229" s="53">
        <f t="shared" si="551"/>
        <v>142743.1</v>
      </c>
      <c r="I229" s="51">
        <f>I183</f>
        <v>0</v>
      </c>
      <c r="J229" s="53">
        <f t="shared" si="552"/>
        <v>142743.1</v>
      </c>
      <c r="K229" s="51">
        <f>K183</f>
        <v>0</v>
      </c>
      <c r="L229" s="51">
        <f t="shared" si="553"/>
        <v>142743.1</v>
      </c>
      <c r="M229" s="51">
        <f>M183</f>
        <v>0</v>
      </c>
      <c r="N229" s="51">
        <f t="shared" si="554"/>
        <v>142743.1</v>
      </c>
      <c r="O229" s="51">
        <f>O183</f>
        <v>0</v>
      </c>
      <c r="P229" s="51">
        <f t="shared" si="555"/>
        <v>142743.1</v>
      </c>
      <c r="Q229" s="51">
        <f>Q183</f>
        <v>0</v>
      </c>
      <c r="R229" s="51">
        <f t="shared" si="556"/>
        <v>142743.1</v>
      </c>
      <c r="S229" s="51">
        <f>S183</f>
        <v>0</v>
      </c>
      <c r="T229" s="51">
        <f t="shared" si="557"/>
        <v>142743.1</v>
      </c>
      <c r="U229" s="51">
        <f>U183</f>
        <v>0</v>
      </c>
      <c r="V229" s="51">
        <f t="shared" si="558"/>
        <v>142743.1</v>
      </c>
      <c r="W229" s="54">
        <f>W183</f>
        <v>0</v>
      </c>
      <c r="X229" s="51">
        <f t="shared" si="559"/>
        <v>142743.1</v>
      </c>
      <c r="Y229" s="51">
        <f>Y183</f>
        <v>71197.200000000012</v>
      </c>
      <c r="Z229" s="51">
        <f>Z183</f>
        <v>0</v>
      </c>
      <c r="AA229" s="51">
        <f t="shared" si="465"/>
        <v>71197.200000000012</v>
      </c>
      <c r="AB229" s="51">
        <f>AB183</f>
        <v>0</v>
      </c>
      <c r="AC229" s="53">
        <f t="shared" si="560"/>
        <v>71197.200000000012</v>
      </c>
      <c r="AD229" s="51">
        <f>AD183</f>
        <v>0</v>
      </c>
      <c r="AE229" s="53">
        <f t="shared" si="561"/>
        <v>71197.200000000012</v>
      </c>
      <c r="AF229" s="51">
        <f>AF183</f>
        <v>0</v>
      </c>
      <c r="AG229" s="51">
        <f t="shared" si="562"/>
        <v>71197.200000000012</v>
      </c>
      <c r="AH229" s="51">
        <f>AH183</f>
        <v>0</v>
      </c>
      <c r="AI229" s="51">
        <f t="shared" si="563"/>
        <v>71197.200000000012</v>
      </c>
      <c r="AJ229" s="51">
        <f>AJ183</f>
        <v>0</v>
      </c>
      <c r="AK229" s="51">
        <f t="shared" si="564"/>
        <v>71197.200000000012</v>
      </c>
      <c r="AL229" s="51">
        <f>AL183</f>
        <v>0</v>
      </c>
      <c r="AM229" s="51">
        <f t="shared" si="565"/>
        <v>71197.200000000012</v>
      </c>
      <c r="AN229" s="54">
        <f>AN183</f>
        <v>0</v>
      </c>
      <c r="AO229" s="51">
        <f t="shared" si="566"/>
        <v>71197.200000000012</v>
      </c>
      <c r="AP229" s="51">
        <f>AP183</f>
        <v>18552.5</v>
      </c>
      <c r="AQ229" s="51">
        <f>AQ183</f>
        <v>0</v>
      </c>
      <c r="AR229" s="51">
        <f t="shared" si="466"/>
        <v>18552.5</v>
      </c>
      <c r="AS229" s="51">
        <f>AS183</f>
        <v>0</v>
      </c>
      <c r="AT229" s="53">
        <f t="shared" si="567"/>
        <v>18552.5</v>
      </c>
      <c r="AU229" s="51">
        <f>AU183</f>
        <v>0</v>
      </c>
      <c r="AV229" s="53">
        <f t="shared" si="568"/>
        <v>18552.5</v>
      </c>
      <c r="AW229" s="51">
        <f>AW183</f>
        <v>0</v>
      </c>
      <c r="AX229" s="51">
        <f t="shared" si="569"/>
        <v>18552.5</v>
      </c>
      <c r="AY229" s="51">
        <f>AY183</f>
        <v>0</v>
      </c>
      <c r="AZ229" s="51">
        <f t="shared" si="570"/>
        <v>18552.5</v>
      </c>
      <c r="BA229" s="51">
        <f>BA183</f>
        <v>0</v>
      </c>
      <c r="BB229" s="51">
        <f t="shared" si="571"/>
        <v>18552.5</v>
      </c>
      <c r="BC229" s="51">
        <f>BC183</f>
        <v>0</v>
      </c>
      <c r="BD229" s="51">
        <f t="shared" si="572"/>
        <v>18552.5</v>
      </c>
      <c r="BE229" s="54">
        <f>BE183</f>
        <v>0</v>
      </c>
      <c r="BF229" s="51">
        <f t="shared" si="573"/>
        <v>18552.5</v>
      </c>
      <c r="BG229" s="24"/>
    </row>
    <row r="230" spans="1:61" x14ac:dyDescent="0.3">
      <c r="A230" s="70"/>
      <c r="B230" s="112" t="s">
        <v>25</v>
      </c>
      <c r="C230" s="113"/>
      <c r="D230" s="51">
        <f>D194</f>
        <v>55213.3</v>
      </c>
      <c r="E230" s="51">
        <f>E194</f>
        <v>-17954.400000000001</v>
      </c>
      <c r="F230" s="51">
        <f t="shared" si="463"/>
        <v>37258.9</v>
      </c>
      <c r="G230" s="51">
        <f>G194</f>
        <v>0</v>
      </c>
      <c r="H230" s="53">
        <f t="shared" si="551"/>
        <v>37258.9</v>
      </c>
      <c r="I230" s="51">
        <f>I194</f>
        <v>0</v>
      </c>
      <c r="J230" s="53">
        <f t="shared" si="552"/>
        <v>37258.9</v>
      </c>
      <c r="K230" s="51">
        <f>K194</f>
        <v>0</v>
      </c>
      <c r="L230" s="51">
        <f t="shared" si="553"/>
        <v>37258.9</v>
      </c>
      <c r="M230" s="51">
        <f>M194</f>
        <v>0</v>
      </c>
      <c r="N230" s="51">
        <f t="shared" si="554"/>
        <v>37258.9</v>
      </c>
      <c r="O230" s="51">
        <f>O194</f>
        <v>0</v>
      </c>
      <c r="P230" s="51">
        <f t="shared" si="555"/>
        <v>37258.9</v>
      </c>
      <c r="Q230" s="51">
        <f>Q194</f>
        <v>0</v>
      </c>
      <c r="R230" s="51">
        <f t="shared" si="556"/>
        <v>37258.9</v>
      </c>
      <c r="S230" s="51">
        <f>S194</f>
        <v>0</v>
      </c>
      <c r="T230" s="51">
        <f t="shared" si="557"/>
        <v>37258.9</v>
      </c>
      <c r="U230" s="51">
        <f>U194</f>
        <v>0</v>
      </c>
      <c r="V230" s="51">
        <f t="shared" si="558"/>
        <v>37258.9</v>
      </c>
      <c r="W230" s="54">
        <f>W194</f>
        <v>0</v>
      </c>
      <c r="X230" s="51">
        <f t="shared" si="559"/>
        <v>37258.9</v>
      </c>
      <c r="Y230" s="51">
        <f>Y194</f>
        <v>0</v>
      </c>
      <c r="Z230" s="51">
        <f>Z194</f>
        <v>0</v>
      </c>
      <c r="AA230" s="51">
        <f t="shared" si="465"/>
        <v>0</v>
      </c>
      <c r="AB230" s="51">
        <f>AB194</f>
        <v>0</v>
      </c>
      <c r="AC230" s="53">
        <f t="shared" si="560"/>
        <v>0</v>
      </c>
      <c r="AD230" s="51">
        <f>AD194</f>
        <v>0</v>
      </c>
      <c r="AE230" s="53">
        <f t="shared" si="561"/>
        <v>0</v>
      </c>
      <c r="AF230" s="51">
        <f>AF194</f>
        <v>0</v>
      </c>
      <c r="AG230" s="51">
        <f t="shared" si="562"/>
        <v>0</v>
      </c>
      <c r="AH230" s="51">
        <f>AH194</f>
        <v>0</v>
      </c>
      <c r="AI230" s="51">
        <f t="shared" si="563"/>
        <v>0</v>
      </c>
      <c r="AJ230" s="51">
        <f>AJ194</f>
        <v>0</v>
      </c>
      <c r="AK230" s="51">
        <f t="shared" si="564"/>
        <v>0</v>
      </c>
      <c r="AL230" s="51">
        <f>AL194</f>
        <v>0</v>
      </c>
      <c r="AM230" s="51">
        <f t="shared" si="565"/>
        <v>0</v>
      </c>
      <c r="AN230" s="54">
        <f>AN194</f>
        <v>0</v>
      </c>
      <c r="AO230" s="51">
        <f t="shared" si="566"/>
        <v>0</v>
      </c>
      <c r="AP230" s="51">
        <f>AP194</f>
        <v>0</v>
      </c>
      <c r="AQ230" s="51">
        <f>AQ194</f>
        <v>0</v>
      </c>
      <c r="AR230" s="51">
        <f t="shared" si="466"/>
        <v>0</v>
      </c>
      <c r="AS230" s="51">
        <f>AS194</f>
        <v>0</v>
      </c>
      <c r="AT230" s="53">
        <f t="shared" si="567"/>
        <v>0</v>
      </c>
      <c r="AU230" s="51">
        <f>AU194</f>
        <v>0</v>
      </c>
      <c r="AV230" s="53">
        <f t="shared" si="568"/>
        <v>0</v>
      </c>
      <c r="AW230" s="51">
        <f>AW194</f>
        <v>0</v>
      </c>
      <c r="AX230" s="51">
        <f t="shared" si="569"/>
        <v>0</v>
      </c>
      <c r="AY230" s="51">
        <f>AY194</f>
        <v>0</v>
      </c>
      <c r="AZ230" s="51">
        <f t="shared" si="570"/>
        <v>0</v>
      </c>
      <c r="BA230" s="51">
        <f>BA194</f>
        <v>0</v>
      </c>
      <c r="BB230" s="51">
        <f t="shared" si="571"/>
        <v>0</v>
      </c>
      <c r="BC230" s="51">
        <f>BC194</f>
        <v>0</v>
      </c>
      <c r="BD230" s="51">
        <f t="shared" si="572"/>
        <v>0</v>
      </c>
      <c r="BE230" s="54">
        <f>BE194</f>
        <v>0</v>
      </c>
      <c r="BF230" s="51">
        <f t="shared" si="573"/>
        <v>0</v>
      </c>
      <c r="BG230" s="24"/>
    </row>
    <row r="231" spans="1:61" x14ac:dyDescent="0.3">
      <c r="A231" s="70"/>
      <c r="B231" s="111" t="s">
        <v>27</v>
      </c>
      <c r="C231" s="111"/>
      <c r="D231" s="51">
        <f>D78+D79+D86+D88+D89</f>
        <v>175887.3</v>
      </c>
      <c r="E231" s="51">
        <f>E78+E79+E86+E88+E89</f>
        <v>12263.9</v>
      </c>
      <c r="F231" s="51">
        <f t="shared" si="463"/>
        <v>188151.19999999998</v>
      </c>
      <c r="G231" s="51">
        <f>G78+G79+G86+G88+G89</f>
        <v>21646.007999999998</v>
      </c>
      <c r="H231" s="53">
        <f t="shared" si="551"/>
        <v>209797.20799999998</v>
      </c>
      <c r="I231" s="51">
        <f>I78+I79+I86+I88+I89</f>
        <v>0</v>
      </c>
      <c r="J231" s="53">
        <f t="shared" si="552"/>
        <v>209797.20799999998</v>
      </c>
      <c r="K231" s="51">
        <f>K78+K79+K86+K88+K89</f>
        <v>0</v>
      </c>
      <c r="L231" s="51">
        <f t="shared" si="553"/>
        <v>209797.20799999998</v>
      </c>
      <c r="M231" s="51">
        <f>M78+M79+M86+M88+M89</f>
        <v>0</v>
      </c>
      <c r="N231" s="51">
        <f t="shared" si="554"/>
        <v>209797.20799999998</v>
      </c>
      <c r="O231" s="51">
        <f>O78+O79+O86+O88+O89</f>
        <v>0</v>
      </c>
      <c r="P231" s="51">
        <f t="shared" si="555"/>
        <v>209797.20799999998</v>
      </c>
      <c r="Q231" s="51">
        <f>Q78+Q79+Q86+Q88+Q89</f>
        <v>0</v>
      </c>
      <c r="R231" s="51">
        <f t="shared" si="556"/>
        <v>209797.20799999998</v>
      </c>
      <c r="S231" s="51">
        <f>S78+S79+S86+S88+S89</f>
        <v>0</v>
      </c>
      <c r="T231" s="51">
        <f t="shared" si="557"/>
        <v>209797.20799999998</v>
      </c>
      <c r="U231" s="51">
        <f>U78+U79+U86+U88+U89</f>
        <v>0</v>
      </c>
      <c r="V231" s="51">
        <f t="shared" si="558"/>
        <v>209797.20799999998</v>
      </c>
      <c r="W231" s="54">
        <f>W78+W79+W86+W88+W89</f>
        <v>0</v>
      </c>
      <c r="X231" s="51">
        <f t="shared" si="559"/>
        <v>209797.20799999998</v>
      </c>
      <c r="Y231" s="51">
        <f>Y78+Y79+Y86+Y88+Y89</f>
        <v>18556.900000000001</v>
      </c>
      <c r="Z231" s="51">
        <f>Z78+Z79+Z86+Z88+Z89</f>
        <v>-12263.9</v>
      </c>
      <c r="AA231" s="51">
        <f t="shared" si="465"/>
        <v>6293.0000000000018</v>
      </c>
      <c r="AB231" s="51">
        <f>AB78+AB79+AB86+AB88+AB89</f>
        <v>0</v>
      </c>
      <c r="AC231" s="53">
        <f t="shared" si="560"/>
        <v>6293.0000000000018</v>
      </c>
      <c r="AD231" s="51">
        <f>AD78+AD79+AD86+AD88+AD89</f>
        <v>0</v>
      </c>
      <c r="AE231" s="53">
        <f t="shared" si="561"/>
        <v>6293.0000000000018</v>
      </c>
      <c r="AF231" s="51">
        <f>AF78+AF79+AF86+AF88+AF89</f>
        <v>0</v>
      </c>
      <c r="AG231" s="51">
        <f t="shared" si="562"/>
        <v>6293.0000000000018</v>
      </c>
      <c r="AH231" s="51">
        <f>AH78+AH79+AH86+AH88+AH89</f>
        <v>0</v>
      </c>
      <c r="AI231" s="51">
        <f t="shared" si="563"/>
        <v>6293.0000000000018</v>
      </c>
      <c r="AJ231" s="51">
        <f>AJ78+AJ79+AJ86+AJ88+AJ89</f>
        <v>0</v>
      </c>
      <c r="AK231" s="51">
        <f t="shared" si="564"/>
        <v>6293.0000000000018</v>
      </c>
      <c r="AL231" s="51">
        <f>AL78+AL79+AL86+AL88+AL89</f>
        <v>0</v>
      </c>
      <c r="AM231" s="51">
        <f t="shared" si="565"/>
        <v>6293.0000000000018</v>
      </c>
      <c r="AN231" s="54">
        <f>AN78+AN79+AN86+AN88+AN89</f>
        <v>0</v>
      </c>
      <c r="AO231" s="51">
        <f t="shared" si="566"/>
        <v>6293.0000000000018</v>
      </c>
      <c r="AP231" s="51">
        <f>AP78+AP79+AP86+AP88+AP89</f>
        <v>0</v>
      </c>
      <c r="AQ231" s="51">
        <f>AQ78+AQ79+AQ86+AQ88+AQ89</f>
        <v>0</v>
      </c>
      <c r="AR231" s="51">
        <f t="shared" si="466"/>
        <v>0</v>
      </c>
      <c r="AS231" s="51">
        <f>AS78+AS79+AS86+AS88+AS89</f>
        <v>0</v>
      </c>
      <c r="AT231" s="53">
        <f t="shared" si="567"/>
        <v>0</v>
      </c>
      <c r="AU231" s="51">
        <f>AU78+AU79+AU86+AU88+AU89</f>
        <v>0</v>
      </c>
      <c r="AV231" s="53">
        <f t="shared" si="568"/>
        <v>0</v>
      </c>
      <c r="AW231" s="51">
        <f>AW78+AW79+AW86+AW88+AW89</f>
        <v>0</v>
      </c>
      <c r="AX231" s="51">
        <f t="shared" si="569"/>
        <v>0</v>
      </c>
      <c r="AY231" s="51">
        <f>AY78+AY79+AY86+AY88+AY89</f>
        <v>0</v>
      </c>
      <c r="AZ231" s="51">
        <f t="shared" si="570"/>
        <v>0</v>
      </c>
      <c r="BA231" s="51">
        <f>BA78+BA79+BA86+BA88+BA89</f>
        <v>0</v>
      </c>
      <c r="BB231" s="51">
        <f t="shared" si="571"/>
        <v>0</v>
      </c>
      <c r="BC231" s="51">
        <f>BC78+BC79+BC86+BC88+BC89</f>
        <v>0</v>
      </c>
      <c r="BD231" s="51">
        <f t="shared" si="572"/>
        <v>0</v>
      </c>
      <c r="BE231" s="54">
        <f>BE78+BE79+BE86+BE88+BE89</f>
        <v>0</v>
      </c>
      <c r="BF231" s="51">
        <f t="shared" si="573"/>
        <v>0</v>
      </c>
      <c r="BG231" s="24"/>
    </row>
    <row r="232" spans="1:61" x14ac:dyDescent="0.3">
      <c r="D232" s="42"/>
      <c r="E232" s="42"/>
      <c r="F232" s="42"/>
      <c r="G232" s="42"/>
      <c r="H232" s="62"/>
      <c r="I232" s="42"/>
      <c r="J232" s="6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4"/>
      <c r="X232" s="42"/>
      <c r="Y232" s="62"/>
      <c r="Z232" s="62"/>
      <c r="AA232" s="62"/>
      <c r="AB232" s="62"/>
      <c r="AC232" s="62"/>
      <c r="AD232" s="62"/>
      <c r="AE232" s="62"/>
      <c r="AF232" s="42"/>
      <c r="AG232" s="42"/>
      <c r="AH232" s="42"/>
      <c r="AI232" s="42"/>
      <c r="AJ232" s="42"/>
      <c r="AK232" s="42"/>
      <c r="AL232" s="42"/>
      <c r="AM232" s="42"/>
      <c r="AN232" s="62"/>
      <c r="AO232" s="42"/>
      <c r="AP232" s="62"/>
      <c r="AQ232" s="62"/>
      <c r="AR232" s="62"/>
      <c r="AS232" s="62"/>
      <c r="AT232" s="62"/>
      <c r="AU232" s="62"/>
      <c r="AV232" s="62"/>
      <c r="AW232" s="42"/>
      <c r="AX232" s="42"/>
      <c r="AY232" s="42"/>
      <c r="AZ232" s="42"/>
      <c r="BA232" s="42"/>
      <c r="BB232" s="42"/>
      <c r="BC232" s="42"/>
      <c r="BD232" s="42"/>
      <c r="BE232" s="62"/>
      <c r="BF232" s="42"/>
      <c r="BG232" s="28"/>
    </row>
    <row r="233" spans="1:61" x14ac:dyDescent="0.3">
      <c r="D233" s="42"/>
      <c r="E233" s="42"/>
      <c r="F233" s="42"/>
      <c r="G233" s="42"/>
      <c r="H233" s="62"/>
      <c r="I233" s="42"/>
      <c r="J233" s="6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4"/>
      <c r="X233" s="42"/>
      <c r="Y233" s="42"/>
      <c r="Z233" s="42"/>
      <c r="AA233" s="42"/>
      <c r="AB233" s="42"/>
      <c r="AC233" s="62"/>
      <c r="AD233" s="42"/>
      <c r="AE233" s="62"/>
      <c r="AF233" s="42"/>
      <c r="AG233" s="42"/>
      <c r="AH233" s="42"/>
      <c r="AI233" s="42"/>
      <c r="AJ233" s="42"/>
      <c r="AK233" s="42"/>
      <c r="AL233" s="42"/>
      <c r="AM233" s="42"/>
      <c r="AN233" s="44"/>
      <c r="AO233" s="42"/>
      <c r="AP233" s="42"/>
      <c r="AQ233" s="42"/>
      <c r="AR233" s="42"/>
      <c r="AS233" s="42"/>
      <c r="AT233" s="62"/>
      <c r="AU233" s="42"/>
      <c r="AV233" s="62"/>
      <c r="AW233" s="42"/>
      <c r="AX233" s="42"/>
      <c r="AY233" s="42"/>
      <c r="AZ233" s="42"/>
      <c r="BA233" s="42"/>
      <c r="BB233" s="42"/>
      <c r="BC233" s="42"/>
      <c r="BD233" s="42"/>
      <c r="BE233" s="44"/>
      <c r="BF233" s="42"/>
      <c r="BG233" s="28"/>
    </row>
    <row r="234" spans="1:61" x14ac:dyDescent="0.3">
      <c r="D234" s="42"/>
      <c r="E234" s="42"/>
      <c r="F234" s="42"/>
      <c r="G234" s="42"/>
      <c r="H234" s="62"/>
      <c r="I234" s="42"/>
      <c r="J234" s="6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4"/>
      <c r="X234" s="42"/>
      <c r="Y234" s="42"/>
      <c r="Z234" s="42"/>
      <c r="AA234" s="42"/>
      <c r="AB234" s="42"/>
      <c r="AC234" s="62"/>
      <c r="AD234" s="42"/>
      <c r="AE234" s="62"/>
      <c r="AF234" s="42"/>
      <c r="AG234" s="42"/>
      <c r="AH234" s="42"/>
      <c r="AI234" s="42"/>
      <c r="AJ234" s="42"/>
      <c r="AK234" s="42"/>
      <c r="AL234" s="42"/>
      <c r="AM234" s="42"/>
      <c r="AN234" s="44"/>
      <c r="AO234" s="42"/>
      <c r="AP234" s="42"/>
      <c r="AQ234" s="42"/>
      <c r="AR234" s="42"/>
      <c r="AS234" s="42"/>
      <c r="AT234" s="62"/>
      <c r="AU234" s="42"/>
      <c r="AV234" s="62"/>
      <c r="AW234" s="42"/>
      <c r="AX234" s="42"/>
      <c r="AY234" s="42"/>
      <c r="AZ234" s="42"/>
      <c r="BA234" s="42"/>
      <c r="BB234" s="42"/>
      <c r="BC234" s="42"/>
      <c r="BD234" s="42"/>
      <c r="BE234" s="44"/>
      <c r="BF234" s="42"/>
      <c r="BG234" s="28"/>
    </row>
  </sheetData>
  <autoFilter ref="A14:BI232">
    <filterColumn colId="59">
      <filters blank="1"/>
    </filterColumn>
  </autoFilter>
  <mergeCells count="87">
    <mergeCell ref="A40:A41"/>
    <mergeCell ref="B40:B41"/>
    <mergeCell ref="B223:C223"/>
    <mergeCell ref="B34:B35"/>
    <mergeCell ref="A34:A35"/>
    <mergeCell ref="A194:A195"/>
    <mergeCell ref="B60:B61"/>
    <mergeCell ref="A60:A61"/>
    <mergeCell ref="B62:B63"/>
    <mergeCell ref="A62:A63"/>
    <mergeCell ref="A64:A65"/>
    <mergeCell ref="B220:C220"/>
    <mergeCell ref="B217:C217"/>
    <mergeCell ref="B218:C218"/>
    <mergeCell ref="B219:C219"/>
    <mergeCell ref="B64:B65"/>
    <mergeCell ref="BA13:BA14"/>
    <mergeCell ref="A13:A14"/>
    <mergeCell ref="B13:B14"/>
    <mergeCell ref="C13:C14"/>
    <mergeCell ref="E13:E14"/>
    <mergeCell ref="D13:D14"/>
    <mergeCell ref="N13:N14"/>
    <mergeCell ref="H13:H14"/>
    <mergeCell ref="I13:I14"/>
    <mergeCell ref="J13:J14"/>
    <mergeCell ref="Q13:Q14"/>
    <mergeCell ref="R13:R14"/>
    <mergeCell ref="AD13:AD14"/>
    <mergeCell ref="AE13:AE14"/>
    <mergeCell ref="AT13:AT14"/>
    <mergeCell ref="M13:M14"/>
    <mergeCell ref="BB13:BB14"/>
    <mergeCell ref="AQ13:AQ14"/>
    <mergeCell ref="F13:F14"/>
    <mergeCell ref="AA13:AA14"/>
    <mergeCell ref="L13:L14"/>
    <mergeCell ref="AG13:AG14"/>
    <mergeCell ref="Y13:Y14"/>
    <mergeCell ref="AP13:AP14"/>
    <mergeCell ref="G13:G14"/>
    <mergeCell ref="AH13:AH14"/>
    <mergeCell ref="AI13:AI14"/>
    <mergeCell ref="AB13:AB14"/>
    <mergeCell ref="AC13:AC14"/>
    <mergeCell ref="AR13:AR14"/>
    <mergeCell ref="AS13:AS14"/>
    <mergeCell ref="Z13:Z14"/>
    <mergeCell ref="B194:B195"/>
    <mergeCell ref="B221:C221"/>
    <mergeCell ref="B231:C231"/>
    <mergeCell ref="B230:C230"/>
    <mergeCell ref="B229:C229"/>
    <mergeCell ref="B225:C225"/>
    <mergeCell ref="B228:C228"/>
    <mergeCell ref="B227:C227"/>
    <mergeCell ref="B226:C226"/>
    <mergeCell ref="B224:C224"/>
    <mergeCell ref="B222:C222"/>
    <mergeCell ref="O13:O14"/>
    <mergeCell ref="P13:P14"/>
    <mergeCell ref="AJ13:AJ14"/>
    <mergeCell ref="AK13:AK14"/>
    <mergeCell ref="W13:W14"/>
    <mergeCell ref="X13:X14"/>
    <mergeCell ref="AN13:AN14"/>
    <mergeCell ref="AO13:AO14"/>
    <mergeCell ref="S13:S14"/>
    <mergeCell ref="T13:T14"/>
    <mergeCell ref="U13:U14"/>
    <mergeCell ref="V13:V14"/>
    <mergeCell ref="BE13:BE14"/>
    <mergeCell ref="BF13:BF14"/>
    <mergeCell ref="A9:BF9"/>
    <mergeCell ref="A10:BF11"/>
    <mergeCell ref="AL13:AL14"/>
    <mergeCell ref="AM13:AM14"/>
    <mergeCell ref="BC13:BC14"/>
    <mergeCell ref="BD13:BD14"/>
    <mergeCell ref="AY13:AY14"/>
    <mergeCell ref="AZ13:AZ14"/>
    <mergeCell ref="AX13:AX14"/>
    <mergeCell ref="K13:K14"/>
    <mergeCell ref="AF13:AF14"/>
    <mergeCell ref="AW13:AW14"/>
    <mergeCell ref="AU13:AU14"/>
    <mergeCell ref="AV13:AV14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2023-06-06T10:58:42Z</cp:lastPrinted>
  <dcterms:created xsi:type="dcterms:W3CDTF">2014-02-04T08:37:28Z</dcterms:created>
  <dcterms:modified xsi:type="dcterms:W3CDTF">2023-06-06T11:15:43Z</dcterms:modified>
</cp:coreProperties>
</file>