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256" windowHeight="124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D32" i="7" l="1"/>
  <c r="E32" i="7"/>
  <c r="C32" i="7"/>
  <c r="D52" i="7" l="1"/>
  <c r="C52" i="7"/>
  <c r="C34" i="7" l="1"/>
  <c r="C53" i="7" l="1"/>
  <c r="C50" i="7" l="1"/>
  <c r="E47" i="7" l="1"/>
  <c r="E39" i="7" l="1"/>
  <c r="D39" i="7"/>
  <c r="C39" i="7"/>
  <c r="E50" i="7" l="1"/>
  <c r="D50" i="7"/>
  <c r="E52" i="7" l="1"/>
  <c r="C41" i="7" l="1"/>
  <c r="E44" i="7" l="1"/>
  <c r="D44" i="7"/>
  <c r="C44" i="7"/>
  <c r="D51" i="7" l="1"/>
  <c r="E51" i="7"/>
  <c r="C51" i="7"/>
  <c r="C48" i="7" l="1"/>
  <c r="C47" i="7" s="1"/>
  <c r="E19" i="7" l="1"/>
  <c r="D19" i="7"/>
  <c r="C19" i="7"/>
  <c r="D22" i="7" l="1"/>
  <c r="E22" i="7"/>
  <c r="C22" i="7"/>
  <c r="E48" i="7" l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5" i="7" s="1"/>
  <c r="E17" i="7"/>
  <c r="E55" i="7" s="1"/>
  <c r="C17" i="7"/>
  <c r="C55" i="7" s="1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<sst xmlns="http://schemas.openxmlformats.org/spreadsheetml/2006/main" count="94" uniqueCount="91">
  <si>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</si>
  <si>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</si>
  <si>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</si>
  <si>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</si>
  <si>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</si>
  <si>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</si>
  <si>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</si>
  <si>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</si>
  <si>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</si>
  <si>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</si>
  <si>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</si>
  <si>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</si>
  <si>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</si>
  <si>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</si>
  <si>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</si>
  <si>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</si>
  <si>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</si>
  <si>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</si>
  <si>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</si>
  <si>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</si>
  <si>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</si>
  <si>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</si>
  <si>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</si>
  <si>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</si>
  <si>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</si>
  <si>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</si>
  <si>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</si>
  <si>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</si>
  <si>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</si>
  <si>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</si>
  <si>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</si>
  <si>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</si>
  <si>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</si>
  <si>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</si>
  <si>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</si>
  <si>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</si>
  <si>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</si>
  <si>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</si>
  <si>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</si>
  <si>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</si>
  <si>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</si>
  <si>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</si>
  <si>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</si>
  <si>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</si>
  <si>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</si>
  <si>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</si>
  <si>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</si>
  <si>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</si>
  <si>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</si>
  <si>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</si>
  <si>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</si>
  <si>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</si>
  <si>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</si>
  <si>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</si>
  <si>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</si>
  <si>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</si>
  <si>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</si>
  <si>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</si>
  <si>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</si>
  <si>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</si>
  <si>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</si>
  <si>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</si>
  <si>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</si>
  <si>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</si>
  <si>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</si>
  <si>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</si>
  <si>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</si>
  <si>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</si>
  <si>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</si>
  <si>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</si>
  <si>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</si>
  <si>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</si>
  <si>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</si>
  <si>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</si>
  <si>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</si>
  <si>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</si>
  <si>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</si>
  <si>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</si>
  <si>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</si>
  <si>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</si>
  <si>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</si>
  <si>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</si>
  <si>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</si>
  <si>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</si>
  <si>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</si>
  <si>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</si>
  <si>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</si>
  <si>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</si>
  <si>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ПРОЧИЕ БЕЗВОЗМЕЗДНЫЕ ПОСТУПЛЕНИЯ
</t>
  </si>
  <si>
    <t>20700000000000000</t>
  </si>
  <si>
    <t>от 26.09.2023 №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</si>
</sst>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="80" zoomScaleNormal="80" workbookViewId="0">
      <selection activeCell="B4" sqref="B4"/>
    </sheetView>
  </sheetViews>
  <sheetFormatPr defaultColWidth="9.109375" defaultRowHeight="18" x14ac:dyDescent="0.35"/>
  <cols>
    <col min="1" max="1" width="28.44140625" style="5" customWidth="1"/>
    <col min="2" max="2" width="101" style="5" customWidth="1"/>
    <col min="3" max="3" width="20.5546875" style="5" customWidth="1"/>
    <col min="4" max="4" width="20" style="5" customWidth="1"/>
    <col min="5" max="5" width="18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x14ac:dyDescent="0.35">
      <c r="E3" s="2" t="s">
        <v>74</v>
      </c>
    </row>
    <row r="4" spans="1:5" x14ac:dyDescent="0.35">
      <c r="D4" s="18" t="s">
        <v>90</v>
      </c>
      <c r="E4" s="18"/>
    </row>
    <row r="5" spans="1:5" x14ac:dyDescent="0.35">
      <c r="E5" s="14"/>
    </row>
    <row r="6" spans="1:5" x14ac:dyDescent="0.35">
      <c r="D6" s="18" t="s">
        <v>72</v>
      </c>
      <c r="E6" s="18"/>
    </row>
    <row r="7" spans="1:5" x14ac:dyDescent="0.35">
      <c r="E7" s="1" t="s">
        <v>73</v>
      </c>
    </row>
    <row r="8" spans="1:5" x14ac:dyDescent="0.35">
      <c r="E8" s="2" t="s">
        <v>74</v>
      </c>
    </row>
    <row r="9" spans="1:5" x14ac:dyDescent="0.35">
      <c r="D9" s="18" t="s">
        <v>85</v>
      </c>
      <c r="E9" s="18"/>
    </row>
    <row r="10" spans="1:5" x14ac:dyDescent="0.35">
      <c r="E10" s="2"/>
    </row>
    <row r="11" spans="1:5" x14ac:dyDescent="0.35">
      <c r="A11" s="19" t="s">
        <v>75</v>
      </c>
      <c r="B11" s="19"/>
      <c r="C11" s="19"/>
      <c r="D11" s="19"/>
      <c r="E11" s="19"/>
    </row>
    <row r="12" spans="1:5" x14ac:dyDescent="0.35">
      <c r="A12" s="19" t="s">
        <v>76</v>
      </c>
      <c r="B12" s="19"/>
      <c r="C12" s="19"/>
      <c r="D12" s="19"/>
      <c r="E12" s="19"/>
    </row>
    <row r="13" spans="1:5" x14ac:dyDescent="0.35">
      <c r="A13" s="19" t="s">
        <v>81</v>
      </c>
      <c r="B13" s="19"/>
      <c r="C13" s="19"/>
      <c r="D13" s="19"/>
      <c r="E13" s="19"/>
    </row>
    <row r="14" spans="1:5" x14ac:dyDescent="0.35">
      <c r="A14" s="15"/>
      <c r="B14" s="15"/>
      <c r="C14" s="15"/>
      <c r="D14" s="15"/>
      <c r="E14" s="15"/>
    </row>
    <row r="15" spans="1:5" x14ac:dyDescent="0.35">
      <c r="E15" s="4" t="s">
        <v>80</v>
      </c>
    </row>
    <row r="16" spans="1:5" ht="63.75" customHeight="1" x14ac:dyDescent="0.35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5">
      <c r="A17" s="7" t="s">
        <v>0</v>
      </c>
      <c r="B17" s="8" t="s">
        <v>1</v>
      </c>
      <c r="C17" s="9">
        <f>C18+C20+C22+C26+C29+C30+C36+C37+C40+C44+C45</f>
        <v>26583669.603999995</v>
      </c>
      <c r="D17" s="9">
        <f>D18+D20+D22+D26+D29+D30+D36+D37+D40+D44+D45</f>
        <v>28081874.634999998</v>
      </c>
      <c r="E17" s="9">
        <f>E18+E20+E22+E26+E29+E30+E36+E37+E40+E44+E45</f>
        <v>29627656.183999997</v>
      </c>
    </row>
    <row r="18" spans="1:5" x14ac:dyDescent="0.35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5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36" x14ac:dyDescent="0.35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36" x14ac:dyDescent="0.35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5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x14ac:dyDescent="0.35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5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x14ac:dyDescent="0.35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5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5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5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5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36" x14ac:dyDescent="0.35">
      <c r="A30" s="7" t="s">
        <v>24</v>
      </c>
      <c r="B30" s="8" t="s">
        <v>25</v>
      </c>
      <c r="C30" s="9">
        <f>SUM(C31:C35)</f>
        <v>1005604.9229999998</v>
      </c>
      <c r="D30" s="9">
        <f t="shared" ref="D30:E30" si="3">SUM(D31:D35)</f>
        <v>954028.9</v>
      </c>
      <c r="E30" s="9">
        <f t="shared" si="3"/>
        <v>967666.04900000012</v>
      </c>
    </row>
    <row r="31" spans="1:5" ht="72" x14ac:dyDescent="0.35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79.5" customHeight="1" x14ac:dyDescent="0.35">
      <c r="A32" s="7" t="s">
        <v>28</v>
      </c>
      <c r="B32" s="10" t="s">
        <v>29</v>
      </c>
      <c r="C32" s="9">
        <f>855853.4+25225.6-8428.8+9204.6+2894.019+2135.5</f>
        <v>886884.3189999999</v>
      </c>
      <c r="D32" s="9">
        <f>855506.1+26420.7-8766+3009.78+6994.42</f>
        <v>883165</v>
      </c>
      <c r="E32" s="9">
        <f>870974.3+26420.7-9120+3131.329+6994.42</f>
        <v>898400.74900000007</v>
      </c>
    </row>
    <row r="33" spans="1:5" ht="36" x14ac:dyDescent="0.35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x14ac:dyDescent="0.35">
      <c r="A34" s="7" t="s">
        <v>32</v>
      </c>
      <c r="B34" s="8" t="s">
        <v>33</v>
      </c>
      <c r="C34" s="9">
        <f>42524.8+7112.978+10736.226</f>
        <v>60374.004000000008</v>
      </c>
      <c r="D34" s="9">
        <v>6729.5</v>
      </c>
      <c r="E34" s="9">
        <v>7102</v>
      </c>
    </row>
    <row r="35" spans="1:5" ht="72" x14ac:dyDescent="0.35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x14ac:dyDescent="0.35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6" x14ac:dyDescent="0.35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5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5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x14ac:dyDescent="0.35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72" x14ac:dyDescent="0.35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36" x14ac:dyDescent="0.35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72" customHeight="1" x14ac:dyDescent="0.35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5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5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x14ac:dyDescent="0.35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5">
      <c r="A47" s="7" t="s">
        <v>58</v>
      </c>
      <c r="B47" s="8" t="s">
        <v>59</v>
      </c>
      <c r="C47" s="9">
        <f>C48+C53+C54</f>
        <v>22965730.373999998</v>
      </c>
      <c r="D47" s="9">
        <f t="shared" ref="D47:E47" si="7">D48+D53+D54</f>
        <v>17611141.759999998</v>
      </c>
      <c r="E47" s="9">
        <f t="shared" si="7"/>
        <v>15473138.663000001</v>
      </c>
    </row>
    <row r="48" spans="1:5" ht="36" x14ac:dyDescent="0.35">
      <c r="A48" s="7" t="s">
        <v>60</v>
      </c>
      <c r="B48" s="8" t="s">
        <v>61</v>
      </c>
      <c r="C48" s="9">
        <f>SUM(C49:C52)</f>
        <v>22462875.445999999</v>
      </c>
      <c r="D48" s="9">
        <f>SUM(D49:D52)</f>
        <v>17611141.759999998</v>
      </c>
      <c r="E48" s="9">
        <f>SUM(E49:E52)</f>
        <v>15473138.663000001</v>
      </c>
    </row>
    <row r="49" spans="1:5" x14ac:dyDescent="0.35">
      <c r="A49" s="7" t="s">
        <v>62</v>
      </c>
      <c r="B49" s="8" t="s">
        <v>63</v>
      </c>
      <c r="C49" s="9">
        <v>384548</v>
      </c>
      <c r="D49" s="9">
        <v>126224</v>
      </c>
      <c r="E49" s="9">
        <v>126224</v>
      </c>
    </row>
    <row r="50" spans="1:5" ht="36" x14ac:dyDescent="0.35">
      <c r="A50" s="7" t="s">
        <v>64</v>
      </c>
      <c r="B50" s="8" t="s">
        <v>65</v>
      </c>
      <c r="C50" s="9">
        <f>5309242.5+252929.046-109646.3-37258.804+81307.5-42137.5</f>
        <v>5454436.4420000007</v>
      </c>
      <c r="D50" s="9">
        <f>2203531.9+221430.86-258734.5-36729.063+526931.2</f>
        <v>2656430.3969999999</v>
      </c>
      <c r="E50" s="9">
        <f>2391516.2+36729.063-1079896.9-36729.063+110275.6</f>
        <v>1421894.9000000004</v>
      </c>
    </row>
    <row r="51" spans="1:5" x14ac:dyDescent="0.35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5">
      <c r="A52" s="7" t="s">
        <v>68</v>
      </c>
      <c r="B52" s="8" t="s">
        <v>69</v>
      </c>
      <c r="C52" s="9">
        <f>4849958.3+5000+37258.804</f>
        <v>4892217.1039999994</v>
      </c>
      <c r="D52" s="9">
        <f>2766251.5+36729.063</f>
        <v>2802980.5630000001</v>
      </c>
      <c r="E52" s="9">
        <f>1912881.2+36729.063</f>
        <v>1949610.263</v>
      </c>
    </row>
    <row r="53" spans="1:5" ht="20.25" customHeight="1" x14ac:dyDescent="0.35">
      <c r="A53" s="11" t="s">
        <v>89</v>
      </c>
      <c r="B53" s="13" t="s">
        <v>88</v>
      </c>
      <c r="C53" s="9">
        <f>158920.093+55846+280081.965</f>
        <v>494848.05800000002</v>
      </c>
      <c r="D53" s="9"/>
      <c r="E53" s="9"/>
    </row>
    <row r="54" spans="1:5" ht="75" customHeight="1" x14ac:dyDescent="0.35">
      <c r="A54" s="11" t="s">
        <v>86</v>
      </c>
      <c r="B54" s="12" t="s">
        <v>87</v>
      </c>
      <c r="C54" s="9">
        <v>8006.87</v>
      </c>
      <c r="D54" s="9"/>
      <c r="E54" s="9"/>
    </row>
    <row r="55" spans="1:5" s="17" customFormat="1" ht="17.399999999999999" x14ac:dyDescent="0.3">
      <c r="A55" s="20" t="s">
        <v>79</v>
      </c>
      <c r="B55" s="21"/>
      <c r="C55" s="16">
        <f>C17+C47</f>
        <v>49549399.977999993</v>
      </c>
      <c r="D55" s="16">
        <f>D17+D47</f>
        <v>45693016.394999996</v>
      </c>
      <c r="E55" s="16">
        <f>E17+E47</f>
        <v>45100794.846999995</v>
      </c>
    </row>
  </sheetData>
  <sheetProtection password="CF5C" sheet="1" objects="1" scenarios="1"/>
  <mergeCells count="7">
    <mergeCell ref="D4:E4"/>
    <mergeCell ref="A11:E11"/>
    <mergeCell ref="A12:E12"/>
    <mergeCell ref="A13:E13"/>
    <mergeCell ref="A55:B55"/>
    <mergeCell ref="D6:E6"/>
    <mergeCell ref="D9:E9"/>
  </mergeCells>
  <pageMargins left="0.78740157480314965" right="0.15748031496062992" top="0.35433070866141736" bottom="0.15748031496062992" header="0.74803149606299213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2023-09-26T12:20:33Z</cp:lastPrinted>
  <dcterms:created xsi:type="dcterms:W3CDTF">2021-10-15T09:45:43Z</dcterms:created>
  <dcterms:modified xsi:type="dcterms:W3CDTF">2023-09-26T12:20:44Z</dcterms:modified>
</cp:coreProperties>
</file>