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Проект бюджета 2024-2026 (I чтение)\1. Проект решения ПГД (000)\"/>
    </mc:Choice>
  </mc:AlternateContent>
  <bookViews>
    <workbookView xWindow="0" yWindow="0" windowWidth="28800" windowHeight="11835"/>
  </bookViews>
  <sheets>
    <sheet name="2024-2026" sheetId="1" r:id="rId1"/>
  </sheets>
  <definedNames>
    <definedName name="_xlnm._FilterDatabase" localSheetId="0" hidden="1">'2024-2026'!$A$10:$I$144</definedName>
    <definedName name="_xlnm.Print_Titles" localSheetId="0">'2024-2026'!$9:$10</definedName>
    <definedName name="_xlnm.Print_Area" localSheetId="0">'2024-2026'!$A$1:$F$143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F139" i="1"/>
  <c r="D139" i="1"/>
  <c r="E13" i="1"/>
  <c r="F13" i="1"/>
  <c r="D13" i="1"/>
  <c r="E15" i="1" l="1"/>
  <c r="F15" i="1"/>
  <c r="D15" i="1"/>
  <c r="E14" i="1"/>
  <c r="F14" i="1"/>
  <c r="D14" i="1"/>
  <c r="E26" i="1"/>
  <c r="F26" i="1"/>
  <c r="D26" i="1"/>
  <c r="E21" i="1"/>
  <c r="F21" i="1"/>
  <c r="D21" i="1"/>
  <c r="D11" i="1" s="1"/>
  <c r="F11" i="1" l="1"/>
  <c r="E11" i="1"/>
  <c r="E143" i="1"/>
  <c r="F143" i="1"/>
  <c r="E103" i="1"/>
  <c r="F103" i="1"/>
  <c r="E104" i="1"/>
  <c r="F104" i="1"/>
  <c r="E105" i="1"/>
  <c r="F105" i="1"/>
  <c r="D105" i="1"/>
  <c r="D104" i="1"/>
  <c r="D103" i="1"/>
  <c r="D106" i="1"/>
  <c r="D101" i="1" s="1"/>
  <c r="E106" i="1"/>
  <c r="E101" i="1" s="1"/>
  <c r="F106" i="1"/>
  <c r="F101" i="1" s="1"/>
  <c r="E111" i="1"/>
  <c r="F111" i="1"/>
  <c r="D111" i="1"/>
  <c r="E42" i="1"/>
  <c r="F42" i="1"/>
  <c r="D42" i="1"/>
  <c r="E41" i="1"/>
  <c r="F41" i="1"/>
  <c r="D41" i="1"/>
  <c r="E40" i="1"/>
  <c r="F40" i="1"/>
  <c r="E68" i="1"/>
  <c r="F68" i="1"/>
  <c r="D68" i="1"/>
  <c r="E65" i="1"/>
  <c r="F65" i="1"/>
  <c r="D65" i="1"/>
  <c r="E62" i="1"/>
  <c r="F62" i="1"/>
  <c r="D62" i="1"/>
  <c r="E58" i="1"/>
  <c r="F58" i="1"/>
  <c r="D58" i="1"/>
  <c r="E55" i="1"/>
  <c r="F55" i="1"/>
  <c r="D55" i="1"/>
  <c r="E51" i="1"/>
  <c r="F51" i="1"/>
  <c r="D51" i="1"/>
  <c r="F138" i="1" l="1"/>
  <c r="E138" i="1"/>
  <c r="D136" i="1"/>
  <c r="D142" i="1"/>
  <c r="F136" i="1"/>
  <c r="E136" i="1"/>
  <c r="F142" i="1"/>
  <c r="E142" i="1"/>
  <c r="D140" i="1"/>
  <c r="F38" i="1"/>
  <c r="E38" i="1"/>
  <c r="F140" i="1"/>
  <c r="E140" i="1"/>
  <c r="E83" i="1" l="1"/>
  <c r="E134" i="1" s="1"/>
  <c r="F83" i="1"/>
  <c r="F134" i="1" s="1"/>
  <c r="D83" i="1"/>
  <c r="D134" i="1" s="1"/>
  <c r="E82" i="1"/>
  <c r="F82" i="1"/>
  <c r="D82" i="1"/>
  <c r="E97" i="1"/>
  <c r="F97" i="1"/>
  <c r="D97" i="1"/>
  <c r="D93" i="1"/>
  <c r="E93" i="1"/>
  <c r="F93" i="1"/>
  <c r="E89" i="1"/>
  <c r="F89" i="1"/>
  <c r="D89" i="1"/>
  <c r="E74" i="1"/>
  <c r="E135" i="1" s="1"/>
  <c r="F74" i="1"/>
  <c r="F135" i="1" s="1"/>
  <c r="D74" i="1"/>
  <c r="D135" i="1" s="1"/>
  <c r="E73" i="1"/>
  <c r="F73" i="1"/>
  <c r="D73" i="1"/>
  <c r="E77" i="1"/>
  <c r="F77" i="1"/>
  <c r="D77" i="1"/>
  <c r="E126" i="1"/>
  <c r="F126" i="1"/>
  <c r="D126" i="1"/>
  <c r="D80" i="1" l="1"/>
  <c r="E141" i="1"/>
  <c r="D71" i="1"/>
  <c r="D141" i="1"/>
  <c r="F141" i="1"/>
  <c r="F80" i="1"/>
  <c r="E80" i="1"/>
  <c r="E114" i="1" l="1"/>
  <c r="F114" i="1"/>
  <c r="D114" i="1"/>
  <c r="D143" i="1" l="1"/>
  <c r="D46" i="1"/>
  <c r="D138" i="1" s="1"/>
  <c r="D38" i="1" l="1"/>
  <c r="D132" i="1" s="1"/>
  <c r="D40" i="1"/>
  <c r="E71" i="1" l="1"/>
  <c r="E132" i="1" s="1"/>
  <c r="F71" i="1"/>
  <c r="F132" i="1" s="1"/>
</calcChain>
</file>

<file path=xl/sharedStrings.xml><?xml version="1.0" encoding="utf-8"?>
<sst xmlns="http://schemas.openxmlformats.org/spreadsheetml/2006/main" count="332" uniqueCount="200">
  <si>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</si>
  <si>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</si>
  <si>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</si>
  <si>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</si>
  <si>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</si>
  <si>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</si>
  <si>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</si>
  <si>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</si>
  <si>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</si>
  <si>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</si>
  <si>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</si>
  <si>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</si>
  <si>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</si>
  <si>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</si>
  <si>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</si>
  <si>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</si>
  <si>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</si>
  <si>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</si>
  <si>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</si>
  <si>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</si>
  <si>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</si>
  <si>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</si>
  <si>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</si>
  <si>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</si>
  <si>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</si>
  <si>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</si>
  <si>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</si>
  <si>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</si>
  <si>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</si>
  <si>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</si>
  <si>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</si>
  <si>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</si>
  <si>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</si>
  <si>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</si>
  <si>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</si>
  <si>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</si>
  <si>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</si>
  <si>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</si>
  <si>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</si>
  <si>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</si>
  <si>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</si>
  <si>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</si>
  <si>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</si>
  <si>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</si>
  <si>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</si>
  <si>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</si>
  <si>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</si>
  <si>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</si>
  <si>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</si>
  <si>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</si>
  <si>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</si>
  <si>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</si>
  <si>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</si>
  <si>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</si>
  <si>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</si>
  <si>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</si>
  <si>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</si>
  <si>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</si>
  <si>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</si>
  <si>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</si>
  <si>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</si>
  <si>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</si>
  <si>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</si>
  <si>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</si>
  <si>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</si>
  <si>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</si>
  <si>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</si>
  <si>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</si>
  <si>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</si>
  <si>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</si>
  <si>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</si>
  <si>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</si>
  <si>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</si>
  <si>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</si>
  <si>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</si>
  <si>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</si>
  <si>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</si>
  <si>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</si>
  <si>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</si>
  <si>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</si>
  <si>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</si>
  <si>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</si>
  <si>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</si>
  <si>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</si>
  <si>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</si>
  <si>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</si>
  <si>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</si>
  <si>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</si>
  <si>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</si>
  <si>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</si>
  <si>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</si>
  <si>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</si>
  <si>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</si>
  <si>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</si>
  <si>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</si>
  <si>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</si>
  <si>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</si>
  <si>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</si>
  <si>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</si>
  <si>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</si>
  <si>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</si>
  <si>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</si>
  <si>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</si>
  <si>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</si>
  <si>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</si>
  <si>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</si>
  <si>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</si>
  <si>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</si>
  <si>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</si>
  <si>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</si>
  <si>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</si>
  <si>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</si>
  <si>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</si>
  <si>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</si>
  <si>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</si>
  <si>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</si>
  <si>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</si>
  <si>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</si>
  <si>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</si>
  <si>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</si>
  <si>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</si>
  <si>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</si>
  <si>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</si>
  <si>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</si>
  <si>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</si>
  <si>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</si>
  <si>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</si>
  <si>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</si>
  <si>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</si>
  <si>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</si>
  <si>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</si>
  <si>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</si>
  <si>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</si>
  <si>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</si>
  <si>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</si>
  <si>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</si>
  <si>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0820142640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</si>
  <si>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</si>
  <si>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</si>
  <si>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</si>
  <si>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</si>
  <si>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</si>
  <si>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</si>
  <si>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</si>
  <si>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</si>
  <si>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</si>
  <si>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</si>
  <si>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</si>
  <si>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</si>
  <si>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</si>
  <si>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</si>
  <si>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</si>
  <si>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</si>
  <si>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</si>
  <si>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</si>
  <si>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</si>
  <si>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</si>
  <si>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</si>
  <si>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</si>
  <si>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</si>
  <si>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</si>
  <si>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</si>
  <si>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</si>
  <si>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</si>
  <si>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</si>
  <si>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</si>
  <si>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</si>
  <si>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</si>
  <si>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</si>
  <si>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</si>
  <si>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</si>
  <si>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</si>
  <si>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</si>
  <si>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</si>
  <si>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</si>
  <si>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</si>
  <si>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</si>
  <si>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</si>
  <si>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</si>
  <si>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</si>
  <si>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</si>
  <si>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</si>
  <si>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</si>
  <si>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</si>
  <si>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</si>
  <si>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</si>
  <si>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</si>
  <si>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</si>
  <si>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</si>
  <si>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</si>
  <si>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</si>
  <si>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</si>
  <si>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</si>
  <si>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</si>
  <si>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</si>
  <si>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</si>
  <si>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</si>
  <si>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</si>
  <si>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15101SЖ860</t>
  </si>
  <si>
    <t>1510121480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</si>
</sst>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right" vertical="center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5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165" fontId="1" fillId="0" borderId="5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165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0" fillId="0" borderId="8" xfId="0" applyNumberForma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46"/>
  <sheetViews>
    <sheetView tabSelected="1" zoomScale="66" zoomScaleNormal="66" workbookViewId="0"/>
  </sheetViews>
  <sheetFormatPr defaultColWidth="9.140625" defaultRowHeight="18.75" x14ac:dyDescent="0.3"/>
  <cols>
    <col min="1" max="1" width="5.5703125" style="35" customWidth="1"/>
    <col min="2" max="2" width="82.7109375" style="36" customWidth="1"/>
    <col min="3" max="3" width="21.28515625" style="36" customWidth="1"/>
    <col min="4" max="6" width="17.5703125" style="37" customWidth="1"/>
    <col min="7" max="7" width="17.140625" style="30" hidden="1" customWidth="1"/>
    <col min="8" max="8" width="10" style="18" hidden="1" customWidth="1"/>
    <col min="9" max="9" width="9.42578125" style="2" hidden="1" customWidth="1"/>
    <col min="10" max="10" width="9.140625" style="35" hidden="1" customWidth="1"/>
    <col min="11" max="11" width="9.140625" style="35" customWidth="1"/>
    <col min="12" max="16384" width="9.140625" style="35"/>
  </cols>
  <sheetData>
    <row r="1" spans="1:9" x14ac:dyDescent="0.3">
      <c r="F1" s="38" t="s">
        <v>26</v>
      </c>
    </row>
    <row r="2" spans="1:9" x14ac:dyDescent="0.3">
      <c r="F2" s="38" t="s">
        <v>15</v>
      </c>
    </row>
    <row r="3" spans="1:9" x14ac:dyDescent="0.3">
      <c r="F3" s="38" t="s">
        <v>16</v>
      </c>
    </row>
    <row r="5" spans="1:9" ht="15.75" customHeight="1" x14ac:dyDescent="0.3">
      <c r="A5" s="57" t="s">
        <v>18</v>
      </c>
      <c r="B5" s="58"/>
      <c r="C5" s="58"/>
      <c r="D5" s="59"/>
      <c r="E5" s="59"/>
      <c r="F5" s="60"/>
      <c r="G5" s="31"/>
    </row>
    <row r="6" spans="1:9" ht="19.5" customHeight="1" x14ac:dyDescent="0.3">
      <c r="A6" s="57" t="s">
        <v>39</v>
      </c>
      <c r="B6" s="58"/>
      <c r="C6" s="58"/>
      <c r="D6" s="59"/>
      <c r="E6" s="59"/>
      <c r="F6" s="60"/>
      <c r="G6" s="31"/>
    </row>
    <row r="7" spans="1:9" x14ac:dyDescent="0.3">
      <c r="A7" s="61"/>
      <c r="B7" s="58"/>
      <c r="C7" s="58"/>
      <c r="D7" s="59"/>
      <c r="E7" s="59"/>
      <c r="F7" s="60"/>
      <c r="G7" s="31"/>
    </row>
    <row r="8" spans="1:9" x14ac:dyDescent="0.3">
      <c r="A8" s="39"/>
      <c r="B8" s="40"/>
      <c r="C8" s="40"/>
      <c r="F8" s="38" t="s">
        <v>14</v>
      </c>
    </row>
    <row r="9" spans="1:9" ht="18.75" customHeight="1" x14ac:dyDescent="0.3">
      <c r="A9" s="69" t="s">
        <v>0</v>
      </c>
      <c r="B9" s="69" t="s">
        <v>11</v>
      </c>
      <c r="C9" s="69" t="s">
        <v>1</v>
      </c>
      <c r="D9" s="62" t="s">
        <v>23</v>
      </c>
      <c r="E9" s="64" t="s">
        <v>27</v>
      </c>
      <c r="F9" s="64" t="s">
        <v>81</v>
      </c>
      <c r="G9" s="32"/>
    </row>
    <row r="10" spans="1:9" x14ac:dyDescent="0.3">
      <c r="A10" s="70"/>
      <c r="B10" s="71"/>
      <c r="C10" s="70"/>
      <c r="D10" s="63"/>
      <c r="E10" s="65"/>
      <c r="F10" s="65"/>
      <c r="G10" s="22"/>
    </row>
    <row r="11" spans="1:9" x14ac:dyDescent="0.3">
      <c r="A11" s="41"/>
      <c r="B11" s="42" t="s">
        <v>2</v>
      </c>
      <c r="C11" s="42"/>
      <c r="D11" s="43">
        <f>D16+D17+D19+D20+D21+D25+D26+D31+D32+D33+D34+D35+D36+D37+D18</f>
        <v>1830812.4000000001</v>
      </c>
      <c r="E11" s="43">
        <f t="shared" ref="E11:F11" si="0">E16+E17+E19+E20+E21+E25+E26+E31+E32+E33+E34+E35+E36+E37+E18</f>
        <v>1891809.2000000002</v>
      </c>
      <c r="F11" s="43">
        <f t="shared" si="0"/>
        <v>1860920.0999999999</v>
      </c>
      <c r="G11" s="33"/>
      <c r="H11" s="19"/>
      <c r="I11" s="12"/>
    </row>
    <row r="12" spans="1:9" x14ac:dyDescent="0.3">
      <c r="A12" s="41"/>
      <c r="B12" s="42" t="s">
        <v>5</v>
      </c>
      <c r="C12" s="42"/>
      <c r="D12" s="43"/>
      <c r="E12" s="43"/>
      <c r="F12" s="43"/>
      <c r="G12" s="33"/>
      <c r="H12" s="19"/>
      <c r="I12" s="12"/>
    </row>
    <row r="13" spans="1:9" s="12" customFormat="1" hidden="1" x14ac:dyDescent="0.3">
      <c r="A13" s="8"/>
      <c r="B13" s="14" t="s">
        <v>6</v>
      </c>
      <c r="C13" s="20"/>
      <c r="D13" s="16">
        <f>D16+D17+D19+D23+D28+D31+D32+D33+D34+D35+D36+D37+D20+D25+D18</f>
        <v>1068359.7</v>
      </c>
      <c r="E13" s="16">
        <f t="shared" ref="E13:F13" si="1">E16+E17+E19+E23+E28+E31+E32+E33+E34+E35+E36+E37+E20+E25+E18</f>
        <v>1546628.4000000001</v>
      </c>
      <c r="F13" s="16">
        <f t="shared" si="1"/>
        <v>1860920.0999999999</v>
      </c>
      <c r="G13" s="34"/>
      <c r="H13" s="19" t="s">
        <v>25</v>
      </c>
      <c r="I13" s="11"/>
    </row>
    <row r="14" spans="1:9" x14ac:dyDescent="0.3">
      <c r="A14" s="41"/>
      <c r="B14" s="44" t="s">
        <v>64</v>
      </c>
      <c r="C14" s="42"/>
      <c r="D14" s="43">
        <f>D24+D29</f>
        <v>261868.1</v>
      </c>
      <c r="E14" s="43">
        <f t="shared" ref="E14:F14" si="2">E24+E29</f>
        <v>345180.8</v>
      </c>
      <c r="F14" s="43">
        <f t="shared" si="2"/>
        <v>0</v>
      </c>
      <c r="G14" s="33"/>
      <c r="H14" s="19"/>
      <c r="I14" s="11"/>
    </row>
    <row r="15" spans="1:9" x14ac:dyDescent="0.3">
      <c r="A15" s="41"/>
      <c r="B15" s="45" t="s">
        <v>21</v>
      </c>
      <c r="C15" s="42"/>
      <c r="D15" s="43">
        <f>D30</f>
        <v>500584.6</v>
      </c>
      <c r="E15" s="43">
        <f t="shared" ref="E15:F15" si="3">E30</f>
        <v>0</v>
      </c>
      <c r="F15" s="43">
        <f t="shared" si="3"/>
        <v>0</v>
      </c>
      <c r="G15" s="33"/>
      <c r="H15" s="19"/>
      <c r="I15" s="11"/>
    </row>
    <row r="16" spans="1:9" ht="75" x14ac:dyDescent="0.3">
      <c r="A16" s="41" t="s">
        <v>140</v>
      </c>
      <c r="B16" s="45" t="s">
        <v>120</v>
      </c>
      <c r="C16" s="44" t="s">
        <v>28</v>
      </c>
      <c r="D16" s="43">
        <v>204896.3</v>
      </c>
      <c r="E16" s="43">
        <v>305572.3</v>
      </c>
      <c r="F16" s="43">
        <v>0</v>
      </c>
      <c r="G16" s="22" t="s">
        <v>128</v>
      </c>
      <c r="I16" s="4"/>
    </row>
    <row r="17" spans="1:9" ht="56.25" x14ac:dyDescent="0.3">
      <c r="A17" s="41" t="s">
        <v>141</v>
      </c>
      <c r="B17" s="45" t="s">
        <v>121</v>
      </c>
      <c r="C17" s="44" t="s">
        <v>28</v>
      </c>
      <c r="D17" s="43">
        <v>62244.1</v>
      </c>
      <c r="E17" s="43">
        <v>0</v>
      </c>
      <c r="F17" s="43">
        <v>0</v>
      </c>
      <c r="G17" s="22" t="s">
        <v>129</v>
      </c>
      <c r="I17" s="4"/>
    </row>
    <row r="18" spans="1:9" ht="37.5" x14ac:dyDescent="0.3">
      <c r="A18" s="76" t="s">
        <v>142</v>
      </c>
      <c r="B18" s="73" t="s">
        <v>122</v>
      </c>
      <c r="C18" s="44" t="s">
        <v>38</v>
      </c>
      <c r="D18" s="43">
        <v>0</v>
      </c>
      <c r="E18" s="43">
        <v>0</v>
      </c>
      <c r="F18" s="43">
        <v>54620.7</v>
      </c>
      <c r="G18" s="22" t="s">
        <v>130</v>
      </c>
      <c r="I18" s="4"/>
    </row>
    <row r="19" spans="1:9" ht="56.25" x14ac:dyDescent="0.3">
      <c r="A19" s="77" t="s">
        <v>142</v>
      </c>
      <c r="B19" s="75"/>
      <c r="C19" s="44" t="s">
        <v>28</v>
      </c>
      <c r="D19" s="43">
        <v>47000</v>
      </c>
      <c r="E19" s="43">
        <v>453000</v>
      </c>
      <c r="F19" s="43">
        <v>1049198.7</v>
      </c>
      <c r="G19" s="22" t="s">
        <v>130</v>
      </c>
      <c r="I19" s="4"/>
    </row>
    <row r="20" spans="1:9" ht="37.5" x14ac:dyDescent="0.3">
      <c r="A20" s="78" t="s">
        <v>143</v>
      </c>
      <c r="B20" s="73" t="s">
        <v>123</v>
      </c>
      <c r="C20" s="44" t="s">
        <v>38</v>
      </c>
      <c r="D20" s="43">
        <v>0</v>
      </c>
      <c r="E20" s="43">
        <v>26009.8</v>
      </c>
      <c r="F20" s="43">
        <v>0</v>
      </c>
      <c r="G20" s="22" t="s">
        <v>131</v>
      </c>
      <c r="I20" s="4"/>
    </row>
    <row r="21" spans="1:9" ht="56.25" x14ac:dyDescent="0.3">
      <c r="A21" s="79"/>
      <c r="B21" s="74"/>
      <c r="C21" s="44" t="s">
        <v>28</v>
      </c>
      <c r="D21" s="43">
        <f>D23+D24</f>
        <v>482682.4</v>
      </c>
      <c r="E21" s="43">
        <f t="shared" ref="E21:F21" si="4">E23+E24</f>
        <v>386829.3</v>
      </c>
      <c r="F21" s="43">
        <f t="shared" si="4"/>
        <v>0</v>
      </c>
      <c r="G21" s="22"/>
      <c r="I21" s="4"/>
    </row>
    <row r="22" spans="1:9" x14ac:dyDescent="0.3">
      <c r="A22" s="41"/>
      <c r="B22" s="45" t="s">
        <v>5</v>
      </c>
      <c r="C22" s="42"/>
      <c r="D22" s="43"/>
      <c r="E22" s="43"/>
      <c r="F22" s="43"/>
      <c r="G22" s="22"/>
      <c r="I22" s="4"/>
    </row>
    <row r="23" spans="1:9" s="2" customFormat="1" hidden="1" x14ac:dyDescent="0.3">
      <c r="A23" s="1"/>
      <c r="B23" s="27" t="s">
        <v>6</v>
      </c>
      <c r="C23" s="25"/>
      <c r="D23" s="6">
        <v>247160.9</v>
      </c>
      <c r="E23" s="6">
        <v>386829.3</v>
      </c>
      <c r="F23" s="6">
        <v>0</v>
      </c>
      <c r="G23" s="22" t="s">
        <v>131</v>
      </c>
      <c r="H23" s="18" t="s">
        <v>25</v>
      </c>
      <c r="I23" s="4"/>
    </row>
    <row r="24" spans="1:9" x14ac:dyDescent="0.3">
      <c r="A24" s="41"/>
      <c r="B24" s="45" t="s">
        <v>64</v>
      </c>
      <c r="C24" s="42"/>
      <c r="D24" s="43">
        <v>235521.5</v>
      </c>
      <c r="E24" s="43">
        <v>0</v>
      </c>
      <c r="F24" s="43">
        <v>0</v>
      </c>
      <c r="G24" s="22" t="s">
        <v>137</v>
      </c>
      <c r="I24" s="4"/>
    </row>
    <row r="25" spans="1:9" ht="37.5" x14ac:dyDescent="0.3">
      <c r="A25" s="78" t="s">
        <v>144</v>
      </c>
      <c r="B25" s="73" t="s">
        <v>124</v>
      </c>
      <c r="C25" s="44" t="s">
        <v>38</v>
      </c>
      <c r="D25" s="43">
        <v>54620.7</v>
      </c>
      <c r="E25" s="43">
        <v>0</v>
      </c>
      <c r="F25" s="43">
        <v>0</v>
      </c>
      <c r="G25" s="22" t="s">
        <v>132</v>
      </c>
      <c r="I25" s="4"/>
    </row>
    <row r="26" spans="1:9" ht="56.25" x14ac:dyDescent="0.3">
      <c r="A26" s="79"/>
      <c r="B26" s="74"/>
      <c r="C26" s="44" t="s">
        <v>28</v>
      </c>
      <c r="D26" s="43">
        <f>D28+D29+D30</f>
        <v>619485.5</v>
      </c>
      <c r="E26" s="43">
        <f t="shared" ref="E26:F26" si="5">E28+E29+E30</f>
        <v>567480</v>
      </c>
      <c r="F26" s="43">
        <f t="shared" si="5"/>
        <v>0</v>
      </c>
      <c r="G26" s="22"/>
      <c r="I26" s="4"/>
    </row>
    <row r="27" spans="1:9" x14ac:dyDescent="0.3">
      <c r="A27" s="41"/>
      <c r="B27" s="45" t="s">
        <v>5</v>
      </c>
      <c r="C27" s="42"/>
      <c r="D27" s="43"/>
      <c r="E27" s="43"/>
      <c r="F27" s="43"/>
      <c r="G27" s="22"/>
      <c r="I27" s="4"/>
    </row>
    <row r="28" spans="1:9" s="2" customFormat="1" hidden="1" x14ac:dyDescent="0.3">
      <c r="A28" s="1"/>
      <c r="B28" s="27" t="s">
        <v>6</v>
      </c>
      <c r="C28" s="25"/>
      <c r="D28" s="6">
        <v>92554.3</v>
      </c>
      <c r="E28" s="6">
        <v>222299.2</v>
      </c>
      <c r="F28" s="6">
        <v>0</v>
      </c>
      <c r="G28" s="22" t="s">
        <v>132</v>
      </c>
      <c r="H28" s="18" t="s">
        <v>25</v>
      </c>
      <c r="I28" s="4"/>
    </row>
    <row r="29" spans="1:9" x14ac:dyDescent="0.3">
      <c r="A29" s="41"/>
      <c r="B29" s="45" t="s">
        <v>64</v>
      </c>
      <c r="C29" s="42"/>
      <c r="D29" s="43">
        <v>26346.6</v>
      </c>
      <c r="E29" s="43">
        <v>345180.8</v>
      </c>
      <c r="F29" s="43">
        <v>0</v>
      </c>
      <c r="G29" s="22" t="s">
        <v>139</v>
      </c>
      <c r="I29" s="4"/>
    </row>
    <row r="30" spans="1:9" x14ac:dyDescent="0.3">
      <c r="A30" s="41"/>
      <c r="B30" s="45" t="s">
        <v>17</v>
      </c>
      <c r="C30" s="42"/>
      <c r="D30" s="43">
        <v>500584.6</v>
      </c>
      <c r="E30" s="43">
        <v>0</v>
      </c>
      <c r="F30" s="43">
        <v>0</v>
      </c>
      <c r="G30" s="22" t="s">
        <v>138</v>
      </c>
      <c r="I30" s="4"/>
    </row>
    <row r="31" spans="1:9" ht="56.25" x14ac:dyDescent="0.3">
      <c r="A31" s="41" t="s">
        <v>145</v>
      </c>
      <c r="B31" s="45" t="s">
        <v>193</v>
      </c>
      <c r="C31" s="44" t="s">
        <v>28</v>
      </c>
      <c r="D31" s="43">
        <v>25000</v>
      </c>
      <c r="E31" s="43">
        <v>100000</v>
      </c>
      <c r="F31" s="43">
        <v>757100.7</v>
      </c>
      <c r="G31" s="22" t="s">
        <v>133</v>
      </c>
      <c r="I31" s="4"/>
    </row>
    <row r="32" spans="1:9" ht="56.25" x14ac:dyDescent="0.3">
      <c r="A32" s="76" t="s">
        <v>146</v>
      </c>
      <c r="B32" s="73" t="s">
        <v>125</v>
      </c>
      <c r="C32" s="44" t="s">
        <v>28</v>
      </c>
      <c r="D32" s="43">
        <v>157309.6</v>
      </c>
      <c r="E32" s="43">
        <v>0</v>
      </c>
      <c r="F32" s="43">
        <v>0</v>
      </c>
      <c r="G32" s="22" t="s">
        <v>134</v>
      </c>
      <c r="I32" s="4"/>
    </row>
    <row r="33" spans="1:9" ht="37.5" x14ac:dyDescent="0.3">
      <c r="A33" s="77"/>
      <c r="B33" s="74"/>
      <c r="C33" s="44" t="s">
        <v>38</v>
      </c>
      <c r="D33" s="43">
        <v>1534.9</v>
      </c>
      <c r="E33" s="43">
        <v>0</v>
      </c>
      <c r="F33" s="43">
        <v>0</v>
      </c>
      <c r="G33" s="22" t="s">
        <v>134</v>
      </c>
      <c r="I33" s="4"/>
    </row>
    <row r="34" spans="1:9" ht="56.25" x14ac:dyDescent="0.3">
      <c r="A34" s="76" t="s">
        <v>147</v>
      </c>
      <c r="B34" s="73" t="s">
        <v>126</v>
      </c>
      <c r="C34" s="44" t="s">
        <v>28</v>
      </c>
      <c r="D34" s="43">
        <v>122109.1</v>
      </c>
      <c r="E34" s="43">
        <v>0</v>
      </c>
      <c r="F34" s="43">
        <v>0</v>
      </c>
      <c r="G34" s="22" t="s">
        <v>135</v>
      </c>
      <c r="I34" s="4"/>
    </row>
    <row r="35" spans="1:9" ht="37.5" x14ac:dyDescent="0.3">
      <c r="A35" s="77"/>
      <c r="B35" s="74"/>
      <c r="C35" s="44" t="s">
        <v>38</v>
      </c>
      <c r="D35" s="43">
        <v>377.3</v>
      </c>
      <c r="E35" s="43">
        <v>0</v>
      </c>
      <c r="F35" s="43">
        <v>0</v>
      </c>
      <c r="G35" s="22" t="s">
        <v>135</v>
      </c>
      <c r="I35" s="4"/>
    </row>
    <row r="36" spans="1:9" ht="56.25" x14ac:dyDescent="0.3">
      <c r="A36" s="76" t="s">
        <v>148</v>
      </c>
      <c r="B36" s="73" t="s">
        <v>127</v>
      </c>
      <c r="C36" s="44" t="s">
        <v>28</v>
      </c>
      <c r="D36" s="43">
        <v>53552.5</v>
      </c>
      <c r="E36" s="43">
        <v>51507.3</v>
      </c>
      <c r="F36" s="43">
        <v>0</v>
      </c>
      <c r="G36" s="22" t="s">
        <v>136</v>
      </c>
      <c r="I36" s="4"/>
    </row>
    <row r="37" spans="1:9" ht="37.5" x14ac:dyDescent="0.3">
      <c r="A37" s="77"/>
      <c r="B37" s="74"/>
      <c r="C37" s="44" t="s">
        <v>38</v>
      </c>
      <c r="D37" s="43">
        <v>0</v>
      </c>
      <c r="E37" s="43">
        <v>1410.5</v>
      </c>
      <c r="F37" s="43">
        <v>0</v>
      </c>
      <c r="G37" s="22" t="s">
        <v>136</v>
      </c>
      <c r="I37" s="4"/>
    </row>
    <row r="38" spans="1:9" x14ac:dyDescent="0.3">
      <c r="A38" s="41"/>
      <c r="B38" s="45" t="s">
        <v>20</v>
      </c>
      <c r="C38" s="46"/>
      <c r="D38" s="43">
        <f>D43+D44+D45+D46+D47+D48+D49+D50+D51+D55+D58+D62+D65+D68</f>
        <v>1627824.9</v>
      </c>
      <c r="E38" s="43">
        <f t="shared" ref="E38:F38" si="6">E43+E44+E45+E46+E47+E48+E49+E50+E51+E55+E58+E62+E65+E68</f>
        <v>1550429.5</v>
      </c>
      <c r="F38" s="43">
        <f t="shared" si="6"/>
        <v>1694249.2000000002</v>
      </c>
      <c r="G38" s="33"/>
      <c r="H38" s="19"/>
      <c r="I38" s="11"/>
    </row>
    <row r="39" spans="1:9" x14ac:dyDescent="0.3">
      <c r="A39" s="41"/>
      <c r="B39" s="42" t="s">
        <v>5</v>
      </c>
      <c r="C39" s="46"/>
      <c r="D39" s="43"/>
      <c r="E39" s="43"/>
      <c r="F39" s="43"/>
      <c r="G39" s="33"/>
      <c r="H39" s="19"/>
      <c r="I39" s="11"/>
    </row>
    <row r="40" spans="1:9" s="12" customFormat="1" hidden="1" x14ac:dyDescent="0.3">
      <c r="A40" s="8"/>
      <c r="B40" s="14" t="s">
        <v>6</v>
      </c>
      <c r="C40" s="17"/>
      <c r="D40" s="13">
        <f>D43+D44+D45+D46+D47+D48+D49+D50+D53</f>
        <v>373167</v>
      </c>
      <c r="E40" s="13">
        <f t="shared" ref="E40:F40" si="7">E43+E44+E45+E46+E47+E48+E49+E50+E53</f>
        <v>1000406.5</v>
      </c>
      <c r="F40" s="13">
        <f t="shared" si="7"/>
        <v>1252145.6000000001</v>
      </c>
      <c r="G40" s="33"/>
      <c r="H40" s="19" t="s">
        <v>25</v>
      </c>
      <c r="I40" s="11"/>
    </row>
    <row r="41" spans="1:9" x14ac:dyDescent="0.3">
      <c r="A41" s="41"/>
      <c r="B41" s="44" t="s">
        <v>64</v>
      </c>
      <c r="C41" s="46"/>
      <c r="D41" s="43">
        <f>D54+D57+D60+D64+D67</f>
        <v>707035.1</v>
      </c>
      <c r="E41" s="43">
        <f t="shared" ref="E41:F41" si="8">E54+E57+E60+E64+E67</f>
        <v>351507.5</v>
      </c>
      <c r="F41" s="43">
        <f t="shared" si="8"/>
        <v>241189.8</v>
      </c>
      <c r="G41" s="33"/>
      <c r="H41" s="19"/>
      <c r="I41" s="11"/>
    </row>
    <row r="42" spans="1:9" x14ac:dyDescent="0.3">
      <c r="A42" s="41"/>
      <c r="B42" s="44" t="s">
        <v>17</v>
      </c>
      <c r="C42" s="46"/>
      <c r="D42" s="43">
        <f>D61+D70</f>
        <v>547622.80000000005</v>
      </c>
      <c r="E42" s="43">
        <f t="shared" ref="E42:F42" si="9">E61+E70</f>
        <v>198515.5</v>
      </c>
      <c r="F42" s="43">
        <f t="shared" si="9"/>
        <v>200913.8</v>
      </c>
      <c r="G42" s="33"/>
      <c r="H42" s="19"/>
      <c r="I42" s="11"/>
    </row>
    <row r="43" spans="1:9" ht="56.25" x14ac:dyDescent="0.3">
      <c r="A43" s="41" t="s">
        <v>149</v>
      </c>
      <c r="B43" s="44" t="s">
        <v>29</v>
      </c>
      <c r="C43" s="46" t="s">
        <v>28</v>
      </c>
      <c r="D43" s="47">
        <v>0</v>
      </c>
      <c r="E43" s="43">
        <v>96899.3</v>
      </c>
      <c r="F43" s="47">
        <v>301615.5</v>
      </c>
      <c r="G43" s="22">
        <v>1710141090</v>
      </c>
      <c r="I43" s="4"/>
    </row>
    <row r="44" spans="1:9" ht="56.25" x14ac:dyDescent="0.3">
      <c r="A44" s="41" t="s">
        <v>150</v>
      </c>
      <c r="B44" s="44" t="s">
        <v>194</v>
      </c>
      <c r="C44" s="46" t="s">
        <v>28</v>
      </c>
      <c r="D44" s="47">
        <v>0</v>
      </c>
      <c r="E44" s="43">
        <v>23507.200000000001</v>
      </c>
      <c r="F44" s="47">
        <v>50000</v>
      </c>
      <c r="G44" s="22" t="s">
        <v>41</v>
      </c>
      <c r="I44" s="4"/>
    </row>
    <row r="45" spans="1:9" ht="75" x14ac:dyDescent="0.3">
      <c r="A45" s="41" t="s">
        <v>151</v>
      </c>
      <c r="B45" s="44" t="s">
        <v>30</v>
      </c>
      <c r="C45" s="46" t="s">
        <v>24</v>
      </c>
      <c r="D45" s="47">
        <v>6293</v>
      </c>
      <c r="E45" s="43">
        <v>0</v>
      </c>
      <c r="F45" s="47">
        <v>0</v>
      </c>
      <c r="G45" s="22" t="s">
        <v>34</v>
      </c>
      <c r="I45" s="4"/>
    </row>
    <row r="46" spans="1:9" ht="56.25" x14ac:dyDescent="0.3">
      <c r="A46" s="41" t="s">
        <v>152</v>
      </c>
      <c r="B46" s="44" t="s">
        <v>31</v>
      </c>
      <c r="C46" s="46" t="s">
        <v>28</v>
      </c>
      <c r="D46" s="47">
        <f>3164.3+71.4</f>
        <v>3235.7000000000003</v>
      </c>
      <c r="E46" s="43">
        <v>0</v>
      </c>
      <c r="F46" s="47">
        <v>0</v>
      </c>
      <c r="G46" s="22" t="s">
        <v>45</v>
      </c>
      <c r="I46" s="4"/>
    </row>
    <row r="47" spans="1:9" ht="56.25" x14ac:dyDescent="0.3">
      <c r="A47" s="41" t="s">
        <v>153</v>
      </c>
      <c r="B47" s="44" t="s">
        <v>32</v>
      </c>
      <c r="C47" s="46" t="s">
        <v>28</v>
      </c>
      <c r="D47" s="47">
        <v>0</v>
      </c>
      <c r="E47" s="43">
        <v>80000</v>
      </c>
      <c r="F47" s="47">
        <v>100530.1</v>
      </c>
      <c r="G47" s="22" t="s">
        <v>35</v>
      </c>
      <c r="I47" s="4"/>
    </row>
    <row r="48" spans="1:9" ht="75" x14ac:dyDescent="0.3">
      <c r="A48" s="41" t="s">
        <v>154</v>
      </c>
      <c r="B48" s="44" t="s">
        <v>40</v>
      </c>
      <c r="C48" s="46" t="s">
        <v>24</v>
      </c>
      <c r="D48" s="47">
        <v>3696</v>
      </c>
      <c r="E48" s="43">
        <v>0</v>
      </c>
      <c r="F48" s="47">
        <v>0</v>
      </c>
      <c r="G48" s="22" t="s">
        <v>42</v>
      </c>
      <c r="I48" s="4"/>
    </row>
    <row r="49" spans="1:9" ht="75" x14ac:dyDescent="0.3">
      <c r="A49" s="41" t="s">
        <v>155</v>
      </c>
      <c r="B49" s="44" t="s">
        <v>195</v>
      </c>
      <c r="C49" s="46" t="s">
        <v>24</v>
      </c>
      <c r="D49" s="47">
        <v>279</v>
      </c>
      <c r="E49" s="43">
        <v>0</v>
      </c>
      <c r="F49" s="47">
        <v>0</v>
      </c>
      <c r="G49" s="22" t="s">
        <v>43</v>
      </c>
      <c r="I49" s="4"/>
    </row>
    <row r="50" spans="1:9" ht="56.25" x14ac:dyDescent="0.3">
      <c r="A50" s="41" t="s">
        <v>156</v>
      </c>
      <c r="B50" s="44" t="s">
        <v>196</v>
      </c>
      <c r="C50" s="46" t="s">
        <v>28</v>
      </c>
      <c r="D50" s="47">
        <v>43764.3</v>
      </c>
      <c r="E50" s="43">
        <v>0</v>
      </c>
      <c r="F50" s="47">
        <v>0</v>
      </c>
      <c r="G50" s="22" t="s">
        <v>44</v>
      </c>
      <c r="I50" s="4"/>
    </row>
    <row r="51" spans="1:9" ht="56.25" x14ac:dyDescent="0.3">
      <c r="A51" s="41" t="s">
        <v>157</v>
      </c>
      <c r="B51" s="44" t="s">
        <v>74</v>
      </c>
      <c r="C51" s="46" t="s">
        <v>3</v>
      </c>
      <c r="D51" s="47">
        <f>D53+D54</f>
        <v>315899</v>
      </c>
      <c r="E51" s="47">
        <f t="shared" ref="E51:F51" si="10">E53+E54</f>
        <v>825025</v>
      </c>
      <c r="F51" s="47">
        <f t="shared" si="10"/>
        <v>800000</v>
      </c>
      <c r="G51" s="22"/>
      <c r="I51" s="4"/>
    </row>
    <row r="52" spans="1:9" x14ac:dyDescent="0.3">
      <c r="A52" s="41"/>
      <c r="B52" s="44" t="s">
        <v>5</v>
      </c>
      <c r="C52" s="46"/>
      <c r="D52" s="47"/>
      <c r="E52" s="43"/>
      <c r="F52" s="47"/>
      <c r="G52" s="22"/>
      <c r="I52" s="4"/>
    </row>
    <row r="53" spans="1:9" s="2" customFormat="1" hidden="1" x14ac:dyDescent="0.3">
      <c r="A53" s="1"/>
      <c r="B53" s="26" t="s">
        <v>6</v>
      </c>
      <c r="C53" s="28"/>
      <c r="D53" s="7">
        <v>315899</v>
      </c>
      <c r="E53" s="6">
        <v>800000</v>
      </c>
      <c r="F53" s="7">
        <v>800000</v>
      </c>
      <c r="G53" s="22" t="s">
        <v>199</v>
      </c>
      <c r="H53" s="18" t="s">
        <v>25</v>
      </c>
      <c r="I53" s="4"/>
    </row>
    <row r="54" spans="1:9" x14ac:dyDescent="0.3">
      <c r="A54" s="41"/>
      <c r="B54" s="44" t="s">
        <v>64</v>
      </c>
      <c r="C54" s="46"/>
      <c r="D54" s="47">
        <v>0</v>
      </c>
      <c r="E54" s="43">
        <v>25025</v>
      </c>
      <c r="F54" s="47">
        <v>0</v>
      </c>
      <c r="G54" s="22" t="s">
        <v>198</v>
      </c>
      <c r="I54" s="4"/>
    </row>
    <row r="55" spans="1:9" ht="112.5" x14ac:dyDescent="0.3">
      <c r="A55" s="41" t="s">
        <v>158</v>
      </c>
      <c r="B55" s="44" t="s">
        <v>75</v>
      </c>
      <c r="C55" s="46" t="s">
        <v>3</v>
      </c>
      <c r="D55" s="47">
        <f>D57</f>
        <v>215177.9</v>
      </c>
      <c r="E55" s="47">
        <f t="shared" ref="E55:F55" si="11">E57</f>
        <v>267185.59999999998</v>
      </c>
      <c r="F55" s="47">
        <f t="shared" si="11"/>
        <v>181176.5</v>
      </c>
      <c r="G55" s="22"/>
      <c r="I55" s="4"/>
    </row>
    <row r="56" spans="1:9" x14ac:dyDescent="0.3">
      <c r="A56" s="41"/>
      <c r="B56" s="44" t="s">
        <v>5</v>
      </c>
      <c r="C56" s="46"/>
      <c r="D56" s="47"/>
      <c r="E56" s="43"/>
      <c r="F56" s="47"/>
      <c r="G56" s="22"/>
      <c r="I56" s="4"/>
    </row>
    <row r="57" spans="1:9" x14ac:dyDescent="0.3">
      <c r="A57" s="41"/>
      <c r="B57" s="44" t="s">
        <v>64</v>
      </c>
      <c r="C57" s="46"/>
      <c r="D57" s="47">
        <v>215177.9</v>
      </c>
      <c r="E57" s="43">
        <v>267185.59999999998</v>
      </c>
      <c r="F57" s="47">
        <v>181176.5</v>
      </c>
      <c r="G57" s="22" t="s">
        <v>83</v>
      </c>
      <c r="I57" s="4"/>
    </row>
    <row r="58" spans="1:9" ht="56.25" x14ac:dyDescent="0.3">
      <c r="A58" s="41" t="s">
        <v>159</v>
      </c>
      <c r="B58" s="48" t="s">
        <v>197</v>
      </c>
      <c r="C58" s="46" t="s">
        <v>3</v>
      </c>
      <c r="D58" s="47">
        <f>D60+D61</f>
        <v>268372.90000000002</v>
      </c>
      <c r="E58" s="47">
        <f t="shared" ref="E58:F58" si="12">E60+E61</f>
        <v>257812.4</v>
      </c>
      <c r="F58" s="47">
        <f t="shared" si="12"/>
        <v>260927.09999999998</v>
      </c>
      <c r="G58" s="22"/>
      <c r="I58" s="4"/>
    </row>
    <row r="59" spans="1:9" x14ac:dyDescent="0.3">
      <c r="A59" s="41"/>
      <c r="B59" s="44" t="s">
        <v>5</v>
      </c>
      <c r="C59" s="46"/>
      <c r="D59" s="43"/>
      <c r="E59" s="43"/>
      <c r="F59" s="47"/>
      <c r="G59" s="22"/>
      <c r="I59" s="4"/>
    </row>
    <row r="60" spans="1:9" x14ac:dyDescent="0.3">
      <c r="A60" s="41"/>
      <c r="B60" s="44" t="s">
        <v>64</v>
      </c>
      <c r="C60" s="46"/>
      <c r="D60" s="47">
        <v>67093.2</v>
      </c>
      <c r="E60" s="43">
        <v>59296.9</v>
      </c>
      <c r="F60" s="47">
        <v>60013.3</v>
      </c>
      <c r="G60" s="22" t="s">
        <v>84</v>
      </c>
      <c r="I60" s="4"/>
    </row>
    <row r="61" spans="1:9" x14ac:dyDescent="0.3">
      <c r="A61" s="41"/>
      <c r="B61" s="42" t="s">
        <v>17</v>
      </c>
      <c r="C61" s="46"/>
      <c r="D61" s="43">
        <v>201279.7</v>
      </c>
      <c r="E61" s="43">
        <v>198515.5</v>
      </c>
      <c r="F61" s="43">
        <v>200913.8</v>
      </c>
      <c r="G61" s="22" t="s">
        <v>84</v>
      </c>
      <c r="I61" s="4"/>
    </row>
    <row r="62" spans="1:9" ht="56.25" x14ac:dyDescent="0.3">
      <c r="A62" s="41" t="s">
        <v>160</v>
      </c>
      <c r="B62" s="48" t="s">
        <v>76</v>
      </c>
      <c r="C62" s="46" t="s">
        <v>28</v>
      </c>
      <c r="D62" s="47">
        <f>D64</f>
        <v>199499.7</v>
      </c>
      <c r="E62" s="47">
        <f t="shared" ref="E62:F62" si="13">E64</f>
        <v>0</v>
      </c>
      <c r="F62" s="47">
        <f t="shared" si="13"/>
        <v>0</v>
      </c>
      <c r="G62" s="22"/>
      <c r="I62" s="4"/>
    </row>
    <row r="63" spans="1:9" x14ac:dyDescent="0.3">
      <c r="A63" s="41"/>
      <c r="B63" s="44" t="s">
        <v>5</v>
      </c>
      <c r="C63" s="46"/>
      <c r="D63" s="47"/>
      <c r="E63" s="47"/>
      <c r="F63" s="47"/>
      <c r="G63" s="22"/>
      <c r="I63" s="4"/>
    </row>
    <row r="64" spans="1:9" x14ac:dyDescent="0.3">
      <c r="A64" s="41"/>
      <c r="B64" s="44" t="s">
        <v>64</v>
      </c>
      <c r="C64" s="44"/>
      <c r="D64" s="47">
        <v>199499.7</v>
      </c>
      <c r="E64" s="47">
        <v>0</v>
      </c>
      <c r="F64" s="47">
        <v>0</v>
      </c>
      <c r="G64" s="22" t="s">
        <v>86</v>
      </c>
      <c r="I64" s="4"/>
    </row>
    <row r="65" spans="1:9" ht="56.25" x14ac:dyDescent="0.3">
      <c r="A65" s="41" t="s">
        <v>161</v>
      </c>
      <c r="B65" s="48" t="s">
        <v>77</v>
      </c>
      <c r="C65" s="46" t="s">
        <v>28</v>
      </c>
      <c r="D65" s="47">
        <f>D67</f>
        <v>225264.3</v>
      </c>
      <c r="E65" s="47">
        <f t="shared" ref="E65:F65" si="14">E67</f>
        <v>0</v>
      </c>
      <c r="F65" s="47">
        <f t="shared" si="14"/>
        <v>0</v>
      </c>
      <c r="G65" s="22"/>
      <c r="I65" s="4"/>
    </row>
    <row r="66" spans="1:9" x14ac:dyDescent="0.3">
      <c r="A66" s="41"/>
      <c r="B66" s="44" t="s">
        <v>5</v>
      </c>
      <c r="C66" s="46"/>
      <c r="D66" s="47"/>
      <c r="E66" s="47"/>
      <c r="F66" s="47"/>
      <c r="G66" s="22"/>
      <c r="I66" s="4"/>
    </row>
    <row r="67" spans="1:9" x14ac:dyDescent="0.3">
      <c r="A67" s="41"/>
      <c r="B67" s="44" t="s">
        <v>64</v>
      </c>
      <c r="C67" s="46"/>
      <c r="D67" s="47">
        <v>225264.3</v>
      </c>
      <c r="E67" s="47">
        <v>0</v>
      </c>
      <c r="F67" s="47">
        <v>0</v>
      </c>
      <c r="G67" s="22" t="s">
        <v>86</v>
      </c>
      <c r="I67" s="4"/>
    </row>
    <row r="68" spans="1:9" ht="75" x14ac:dyDescent="0.3">
      <c r="A68" s="41" t="s">
        <v>162</v>
      </c>
      <c r="B68" s="44" t="s">
        <v>78</v>
      </c>
      <c r="C68" s="46" t="s">
        <v>28</v>
      </c>
      <c r="D68" s="47">
        <f>D70</f>
        <v>346343.1</v>
      </c>
      <c r="E68" s="47">
        <f t="shared" ref="E68:F68" si="15">E70</f>
        <v>0</v>
      </c>
      <c r="F68" s="47">
        <f t="shared" si="15"/>
        <v>0</v>
      </c>
      <c r="G68" s="22"/>
      <c r="I68" s="4"/>
    </row>
    <row r="69" spans="1:9" x14ac:dyDescent="0.3">
      <c r="A69" s="41"/>
      <c r="B69" s="44" t="s">
        <v>5</v>
      </c>
      <c r="C69" s="46"/>
      <c r="D69" s="47"/>
      <c r="E69" s="47"/>
      <c r="F69" s="47"/>
      <c r="G69" s="22"/>
      <c r="I69" s="4"/>
    </row>
    <row r="70" spans="1:9" x14ac:dyDescent="0.3">
      <c r="A70" s="41"/>
      <c r="B70" s="44" t="s">
        <v>17</v>
      </c>
      <c r="C70" s="46"/>
      <c r="D70" s="47">
        <v>346343.1</v>
      </c>
      <c r="E70" s="47">
        <v>0</v>
      </c>
      <c r="F70" s="47">
        <v>0</v>
      </c>
      <c r="G70" s="22" t="s">
        <v>85</v>
      </c>
      <c r="I70" s="4"/>
    </row>
    <row r="71" spans="1:9" x14ac:dyDescent="0.3">
      <c r="A71" s="41"/>
      <c r="B71" s="44" t="s">
        <v>19</v>
      </c>
      <c r="C71" s="44"/>
      <c r="D71" s="47">
        <f>D75+D76+D77</f>
        <v>652121.59999999998</v>
      </c>
      <c r="E71" s="47">
        <f t="shared" ref="E71:F71" si="16">E75+E76+E77</f>
        <v>87519</v>
      </c>
      <c r="F71" s="47">
        <f t="shared" si="16"/>
        <v>0</v>
      </c>
      <c r="G71" s="33"/>
      <c r="H71" s="19"/>
      <c r="I71" s="11"/>
    </row>
    <row r="72" spans="1:9" x14ac:dyDescent="0.3">
      <c r="A72" s="41"/>
      <c r="B72" s="44" t="s">
        <v>5</v>
      </c>
      <c r="C72" s="44"/>
      <c r="D72" s="43"/>
      <c r="E72" s="43"/>
      <c r="F72" s="43"/>
      <c r="G72" s="33"/>
      <c r="H72" s="19"/>
      <c r="I72" s="11"/>
    </row>
    <row r="73" spans="1:9" s="12" customFormat="1" hidden="1" x14ac:dyDescent="0.3">
      <c r="A73" s="8"/>
      <c r="B73" s="29" t="s">
        <v>6</v>
      </c>
      <c r="C73" s="29"/>
      <c r="D73" s="13">
        <f>D75+D76</f>
        <v>425261.6</v>
      </c>
      <c r="E73" s="13">
        <f t="shared" ref="E73:F73" si="17">E75+E76</f>
        <v>87519</v>
      </c>
      <c r="F73" s="13">
        <f t="shared" si="17"/>
        <v>0</v>
      </c>
      <c r="G73" s="33"/>
      <c r="H73" s="19" t="s">
        <v>25</v>
      </c>
      <c r="I73" s="11"/>
    </row>
    <row r="74" spans="1:9" x14ac:dyDescent="0.3">
      <c r="A74" s="41"/>
      <c r="B74" s="44" t="s">
        <v>64</v>
      </c>
      <c r="C74" s="44"/>
      <c r="D74" s="43">
        <f>D79</f>
        <v>226860</v>
      </c>
      <c r="E74" s="43">
        <f t="shared" ref="E74:F74" si="18">E79</f>
        <v>0</v>
      </c>
      <c r="F74" s="43">
        <f t="shared" si="18"/>
        <v>0</v>
      </c>
      <c r="G74" s="33"/>
      <c r="H74" s="19"/>
      <c r="I74" s="11"/>
    </row>
    <row r="75" spans="1:9" ht="64.5" customHeight="1" x14ac:dyDescent="0.3">
      <c r="A75" s="41" t="s">
        <v>163</v>
      </c>
      <c r="B75" s="44" t="s">
        <v>33</v>
      </c>
      <c r="C75" s="46" t="s">
        <v>28</v>
      </c>
      <c r="D75" s="43">
        <v>65230</v>
      </c>
      <c r="E75" s="43">
        <v>0</v>
      </c>
      <c r="F75" s="43">
        <v>0</v>
      </c>
      <c r="G75" s="22" t="s">
        <v>87</v>
      </c>
      <c r="I75" s="4"/>
    </row>
    <row r="76" spans="1:9" ht="56.25" x14ac:dyDescent="0.3">
      <c r="A76" s="41" t="s">
        <v>164</v>
      </c>
      <c r="B76" s="42" t="s">
        <v>61</v>
      </c>
      <c r="C76" s="46" t="s">
        <v>63</v>
      </c>
      <c r="D76" s="43">
        <v>360031.6</v>
      </c>
      <c r="E76" s="43">
        <v>87519</v>
      </c>
      <c r="F76" s="43">
        <v>0</v>
      </c>
      <c r="G76" s="22" t="s">
        <v>88</v>
      </c>
      <c r="I76" s="4"/>
    </row>
    <row r="77" spans="1:9" ht="56.25" x14ac:dyDescent="0.3">
      <c r="A77" s="41" t="s">
        <v>165</v>
      </c>
      <c r="B77" s="48" t="s">
        <v>62</v>
      </c>
      <c r="C77" s="44" t="s">
        <v>63</v>
      </c>
      <c r="D77" s="43">
        <f>D79</f>
        <v>226860</v>
      </c>
      <c r="E77" s="43">
        <f t="shared" ref="E77:F77" si="19">E79</f>
        <v>0</v>
      </c>
      <c r="F77" s="43">
        <f t="shared" si="19"/>
        <v>0</v>
      </c>
      <c r="G77" s="22"/>
      <c r="I77" s="4"/>
    </row>
    <row r="78" spans="1:9" x14ac:dyDescent="0.3">
      <c r="A78" s="41"/>
      <c r="B78" s="44" t="s">
        <v>5</v>
      </c>
      <c r="C78" s="44"/>
      <c r="D78" s="43"/>
      <c r="E78" s="43"/>
      <c r="F78" s="47"/>
      <c r="G78" s="22"/>
      <c r="I78" s="4"/>
    </row>
    <row r="79" spans="1:9" x14ac:dyDescent="0.3">
      <c r="A79" s="41"/>
      <c r="B79" s="48" t="s">
        <v>64</v>
      </c>
      <c r="C79" s="44"/>
      <c r="D79" s="43">
        <v>226860</v>
      </c>
      <c r="E79" s="43">
        <v>0</v>
      </c>
      <c r="F79" s="47">
        <v>0</v>
      </c>
      <c r="G79" s="22" t="s">
        <v>89</v>
      </c>
      <c r="I79" s="4"/>
    </row>
    <row r="80" spans="1:9" x14ac:dyDescent="0.3">
      <c r="A80" s="41"/>
      <c r="B80" s="44" t="s">
        <v>4</v>
      </c>
      <c r="C80" s="44"/>
      <c r="D80" s="47">
        <f>D84+D85+D86+D87+D88+D89+D93+D97</f>
        <v>129061.20000000001</v>
      </c>
      <c r="E80" s="47">
        <f t="shared" ref="E80:F80" si="20">E84+E85+E86+E87+E88+E89+E93+E97</f>
        <v>40592.799999999996</v>
      </c>
      <c r="F80" s="47">
        <f t="shared" si="20"/>
        <v>10393.299999999999</v>
      </c>
      <c r="G80" s="33"/>
      <c r="H80" s="19"/>
      <c r="I80" s="11"/>
    </row>
    <row r="81" spans="1:9" x14ac:dyDescent="0.3">
      <c r="A81" s="41"/>
      <c r="B81" s="42" t="s">
        <v>5</v>
      </c>
      <c r="C81" s="44"/>
      <c r="D81" s="43"/>
      <c r="E81" s="43"/>
      <c r="F81" s="43"/>
      <c r="G81" s="33"/>
      <c r="H81" s="19"/>
      <c r="I81" s="11"/>
    </row>
    <row r="82" spans="1:9" s="12" customFormat="1" hidden="1" x14ac:dyDescent="0.3">
      <c r="A82" s="8"/>
      <c r="B82" s="14" t="s">
        <v>6</v>
      </c>
      <c r="C82" s="15"/>
      <c r="D82" s="16">
        <f>D84+D85+D86+D87+D88+D91+D95+D99</f>
        <v>114489.2</v>
      </c>
      <c r="E82" s="16">
        <f t="shared" ref="E82:F82" si="21">E84+E85+E86+E87+E88+E91+E95+E99</f>
        <v>0</v>
      </c>
      <c r="F82" s="16">
        <f t="shared" si="21"/>
        <v>0</v>
      </c>
      <c r="G82" s="34"/>
      <c r="H82" s="19" t="s">
        <v>25</v>
      </c>
      <c r="I82" s="11"/>
    </row>
    <row r="83" spans="1:9" x14ac:dyDescent="0.3">
      <c r="A83" s="41"/>
      <c r="B83" s="44" t="s">
        <v>71</v>
      </c>
      <c r="C83" s="44"/>
      <c r="D83" s="43">
        <f>D92+D96+D100</f>
        <v>14572.000000000002</v>
      </c>
      <c r="E83" s="43">
        <f t="shared" ref="E83:F83" si="22">E92+E96+E100</f>
        <v>40592.799999999996</v>
      </c>
      <c r="F83" s="43">
        <f t="shared" si="22"/>
        <v>10393.299999999999</v>
      </c>
      <c r="G83" s="33"/>
      <c r="H83" s="19"/>
      <c r="I83" s="11"/>
    </row>
    <row r="84" spans="1:9" ht="56.25" x14ac:dyDescent="0.3">
      <c r="A84" s="41" t="s">
        <v>166</v>
      </c>
      <c r="B84" s="44" t="s">
        <v>65</v>
      </c>
      <c r="C84" s="46" t="s">
        <v>63</v>
      </c>
      <c r="D84" s="43">
        <v>2753.6</v>
      </c>
      <c r="E84" s="43">
        <v>0</v>
      </c>
      <c r="F84" s="43">
        <v>0</v>
      </c>
      <c r="G84" s="22" t="s">
        <v>90</v>
      </c>
      <c r="I84" s="4"/>
    </row>
    <row r="85" spans="1:9" ht="56.25" x14ac:dyDescent="0.3">
      <c r="A85" s="41" t="s">
        <v>167</v>
      </c>
      <c r="B85" s="44" t="s">
        <v>66</v>
      </c>
      <c r="C85" s="44" t="s">
        <v>63</v>
      </c>
      <c r="D85" s="43">
        <v>11301.9</v>
      </c>
      <c r="E85" s="43">
        <v>0</v>
      </c>
      <c r="F85" s="47">
        <v>0</v>
      </c>
      <c r="G85" s="22" t="s">
        <v>91</v>
      </c>
      <c r="I85" s="4"/>
    </row>
    <row r="86" spans="1:9" ht="56.25" x14ac:dyDescent="0.3">
      <c r="A86" s="41" t="s">
        <v>168</v>
      </c>
      <c r="B86" s="44" t="s">
        <v>67</v>
      </c>
      <c r="C86" s="48" t="s">
        <v>63</v>
      </c>
      <c r="D86" s="43">
        <v>7202.2</v>
      </c>
      <c r="E86" s="43">
        <v>0</v>
      </c>
      <c r="F86" s="47">
        <v>0</v>
      </c>
      <c r="G86" s="24" t="s">
        <v>92</v>
      </c>
      <c r="I86" s="4"/>
    </row>
    <row r="87" spans="1:9" ht="56.25" x14ac:dyDescent="0.3">
      <c r="A87" s="41" t="s">
        <v>169</v>
      </c>
      <c r="B87" s="44" t="s">
        <v>68</v>
      </c>
      <c r="C87" s="44" t="s">
        <v>63</v>
      </c>
      <c r="D87" s="43">
        <v>9362.9</v>
      </c>
      <c r="E87" s="43">
        <v>0</v>
      </c>
      <c r="F87" s="47">
        <v>0</v>
      </c>
      <c r="G87" s="22" t="s">
        <v>93</v>
      </c>
      <c r="I87" s="4"/>
    </row>
    <row r="88" spans="1:9" ht="56.25" x14ac:dyDescent="0.3">
      <c r="A88" s="41" t="s">
        <v>170</v>
      </c>
      <c r="B88" s="44" t="s">
        <v>69</v>
      </c>
      <c r="C88" s="46" t="s">
        <v>63</v>
      </c>
      <c r="D88" s="43">
        <v>8982.4</v>
      </c>
      <c r="E88" s="43">
        <v>0</v>
      </c>
      <c r="F88" s="43">
        <v>0</v>
      </c>
      <c r="G88" s="22" t="s">
        <v>94</v>
      </c>
      <c r="I88" s="4"/>
    </row>
    <row r="89" spans="1:9" ht="56.25" x14ac:dyDescent="0.3">
      <c r="A89" s="41" t="s">
        <v>171</v>
      </c>
      <c r="B89" s="44" t="s">
        <v>70</v>
      </c>
      <c r="C89" s="46" t="s">
        <v>63</v>
      </c>
      <c r="D89" s="43">
        <f>D91+D92</f>
        <v>3792.2</v>
      </c>
      <c r="E89" s="43">
        <f t="shared" ref="E89:F89" si="23">E91+E92</f>
        <v>3863.7</v>
      </c>
      <c r="F89" s="43">
        <f t="shared" si="23"/>
        <v>0</v>
      </c>
      <c r="G89" s="22"/>
      <c r="I89" s="4"/>
    </row>
    <row r="90" spans="1:9" x14ac:dyDescent="0.3">
      <c r="A90" s="41"/>
      <c r="B90" s="44" t="s">
        <v>5</v>
      </c>
      <c r="C90" s="46"/>
      <c r="D90" s="43"/>
      <c r="E90" s="43"/>
      <c r="F90" s="47"/>
      <c r="G90" s="22"/>
      <c r="I90" s="4"/>
    </row>
    <row r="91" spans="1:9" s="2" customFormat="1" hidden="1" x14ac:dyDescent="0.3">
      <c r="A91" s="1"/>
      <c r="B91" s="26" t="s">
        <v>6</v>
      </c>
      <c r="C91" s="28"/>
      <c r="D91" s="6">
        <v>1914</v>
      </c>
      <c r="E91" s="6">
        <v>0</v>
      </c>
      <c r="F91" s="6">
        <v>0</v>
      </c>
      <c r="G91" s="22" t="s">
        <v>95</v>
      </c>
      <c r="H91" s="18" t="s">
        <v>25</v>
      </c>
      <c r="I91" s="4"/>
    </row>
    <row r="92" spans="1:9" x14ac:dyDescent="0.3">
      <c r="A92" s="41"/>
      <c r="B92" s="44" t="s">
        <v>71</v>
      </c>
      <c r="C92" s="46"/>
      <c r="D92" s="43">
        <v>1878.2</v>
      </c>
      <c r="E92" s="43">
        <v>3863.7</v>
      </c>
      <c r="F92" s="43">
        <v>0</v>
      </c>
      <c r="G92" s="22" t="s">
        <v>96</v>
      </c>
      <c r="I92" s="4"/>
    </row>
    <row r="93" spans="1:9" ht="56.25" x14ac:dyDescent="0.3">
      <c r="A93" s="41" t="s">
        <v>172</v>
      </c>
      <c r="B93" s="48" t="s">
        <v>72</v>
      </c>
      <c r="C93" s="46" t="s">
        <v>63</v>
      </c>
      <c r="D93" s="43">
        <f>D95+D96</f>
        <v>11080.900000000001</v>
      </c>
      <c r="E93" s="43">
        <f t="shared" ref="E93:F93" si="24">E95+E96</f>
        <v>0</v>
      </c>
      <c r="F93" s="43">
        <f t="shared" si="24"/>
        <v>0</v>
      </c>
      <c r="G93" s="22"/>
      <c r="I93" s="4"/>
    </row>
    <row r="94" spans="1:9" x14ac:dyDescent="0.3">
      <c r="A94" s="41"/>
      <c r="B94" s="44" t="s">
        <v>5</v>
      </c>
      <c r="C94" s="46"/>
      <c r="D94" s="43"/>
      <c r="E94" s="43"/>
      <c r="F94" s="47"/>
      <c r="G94" s="22"/>
      <c r="I94" s="4"/>
    </row>
    <row r="95" spans="1:9" s="2" customFormat="1" hidden="1" x14ac:dyDescent="0.3">
      <c r="A95" s="1"/>
      <c r="B95" s="26" t="s">
        <v>6</v>
      </c>
      <c r="C95" s="28"/>
      <c r="D95" s="6">
        <v>2419.1999999999998</v>
      </c>
      <c r="E95" s="6">
        <v>0</v>
      </c>
      <c r="F95" s="6">
        <v>0</v>
      </c>
      <c r="G95" s="22" t="s">
        <v>97</v>
      </c>
      <c r="H95" s="18" t="s">
        <v>25</v>
      </c>
      <c r="I95" s="4"/>
    </row>
    <row r="96" spans="1:9" x14ac:dyDescent="0.3">
      <c r="A96" s="41"/>
      <c r="B96" s="44" t="s">
        <v>71</v>
      </c>
      <c r="C96" s="46"/>
      <c r="D96" s="43">
        <v>8661.7000000000007</v>
      </c>
      <c r="E96" s="43">
        <v>0</v>
      </c>
      <c r="F96" s="43">
        <v>0</v>
      </c>
      <c r="G96" s="22" t="s">
        <v>96</v>
      </c>
      <c r="I96" s="4"/>
    </row>
    <row r="97" spans="1:9" ht="56.25" x14ac:dyDescent="0.3">
      <c r="A97" s="41" t="s">
        <v>173</v>
      </c>
      <c r="B97" s="48" t="s">
        <v>73</v>
      </c>
      <c r="C97" s="46" t="s">
        <v>63</v>
      </c>
      <c r="D97" s="43">
        <f>D99+D100</f>
        <v>74585.100000000006</v>
      </c>
      <c r="E97" s="43">
        <f t="shared" ref="E97:F97" si="25">E99+E100</f>
        <v>36729.1</v>
      </c>
      <c r="F97" s="43">
        <f t="shared" si="25"/>
        <v>10393.299999999999</v>
      </c>
      <c r="G97" s="22"/>
      <c r="I97" s="4"/>
    </row>
    <row r="98" spans="1:9" x14ac:dyDescent="0.3">
      <c r="A98" s="41"/>
      <c r="B98" s="44" t="s">
        <v>5</v>
      </c>
      <c r="C98" s="46"/>
      <c r="D98" s="43"/>
      <c r="E98" s="43"/>
      <c r="F98" s="47"/>
      <c r="G98" s="22"/>
      <c r="I98" s="4"/>
    </row>
    <row r="99" spans="1:9" s="2" customFormat="1" hidden="1" x14ac:dyDescent="0.3">
      <c r="A99" s="1"/>
      <c r="B99" s="21" t="s">
        <v>6</v>
      </c>
      <c r="C99" s="5"/>
      <c r="D99" s="6">
        <v>70553</v>
      </c>
      <c r="E99" s="6">
        <v>0</v>
      </c>
      <c r="F99" s="6">
        <v>0</v>
      </c>
      <c r="G99" s="22" t="s">
        <v>98</v>
      </c>
      <c r="H99" s="18" t="s">
        <v>25</v>
      </c>
      <c r="I99" s="4"/>
    </row>
    <row r="100" spans="1:9" x14ac:dyDescent="0.3">
      <c r="A100" s="41"/>
      <c r="B100" s="44" t="s">
        <v>71</v>
      </c>
      <c r="C100" s="46"/>
      <c r="D100" s="43">
        <v>4032.1</v>
      </c>
      <c r="E100" s="43">
        <v>36729.1</v>
      </c>
      <c r="F100" s="43">
        <v>10393.299999999999</v>
      </c>
      <c r="G100" s="22" t="s">
        <v>96</v>
      </c>
      <c r="I100" s="4"/>
    </row>
    <row r="101" spans="1:9" x14ac:dyDescent="0.3">
      <c r="A101" s="41"/>
      <c r="B101" s="44" t="s">
        <v>36</v>
      </c>
      <c r="C101" s="44"/>
      <c r="D101" s="47">
        <f>D106</f>
        <v>1087961.7</v>
      </c>
      <c r="E101" s="47">
        <f t="shared" ref="E101:F101" si="26">E106</f>
        <v>375557.5</v>
      </c>
      <c r="F101" s="47">
        <f t="shared" si="26"/>
        <v>0</v>
      </c>
      <c r="G101" s="33"/>
      <c r="H101" s="19"/>
      <c r="I101" s="11"/>
    </row>
    <row r="102" spans="1:9" x14ac:dyDescent="0.3">
      <c r="A102" s="41"/>
      <c r="B102" s="44" t="s">
        <v>5</v>
      </c>
      <c r="C102" s="44"/>
      <c r="D102" s="47"/>
      <c r="E102" s="47"/>
      <c r="F102" s="47"/>
      <c r="G102" s="33"/>
      <c r="H102" s="19"/>
      <c r="I102" s="11"/>
    </row>
    <row r="103" spans="1:9" s="12" customFormat="1" hidden="1" x14ac:dyDescent="0.3">
      <c r="A103" s="8"/>
      <c r="B103" s="9" t="s">
        <v>6</v>
      </c>
      <c r="C103" s="23"/>
      <c r="D103" s="10">
        <f>D108</f>
        <v>18371.599999999999</v>
      </c>
      <c r="E103" s="10">
        <f t="shared" ref="E103:F103" si="27">E108</f>
        <v>4879.3</v>
      </c>
      <c r="F103" s="10">
        <f t="shared" si="27"/>
        <v>0</v>
      </c>
      <c r="G103" s="33"/>
      <c r="H103" s="19" t="s">
        <v>25</v>
      </c>
      <c r="I103" s="11"/>
    </row>
    <row r="104" spans="1:9" x14ac:dyDescent="0.3">
      <c r="A104" s="41"/>
      <c r="B104" s="44" t="s">
        <v>64</v>
      </c>
      <c r="C104" s="44"/>
      <c r="D104" s="47">
        <f>D109</f>
        <v>53479.5</v>
      </c>
      <c r="E104" s="47">
        <f t="shared" ref="E104:F104" si="28">E109</f>
        <v>18533.900000000001</v>
      </c>
      <c r="F104" s="47">
        <f t="shared" si="28"/>
        <v>0</v>
      </c>
      <c r="G104" s="33"/>
      <c r="H104" s="19"/>
      <c r="I104" s="11"/>
    </row>
    <row r="105" spans="1:9" x14ac:dyDescent="0.3">
      <c r="A105" s="41"/>
      <c r="B105" s="44" t="s">
        <v>17</v>
      </c>
      <c r="C105" s="46"/>
      <c r="D105" s="47">
        <f>D110</f>
        <v>1016110.6</v>
      </c>
      <c r="E105" s="47">
        <f t="shared" ref="E105:F105" si="29">E110</f>
        <v>352144.3</v>
      </c>
      <c r="F105" s="47">
        <f t="shared" si="29"/>
        <v>0</v>
      </c>
      <c r="G105" s="33"/>
      <c r="H105" s="19"/>
      <c r="I105" s="11"/>
    </row>
    <row r="106" spans="1:9" ht="37.5" x14ac:dyDescent="0.3">
      <c r="A106" s="41" t="s">
        <v>174</v>
      </c>
      <c r="B106" s="44" t="s">
        <v>82</v>
      </c>
      <c r="C106" s="46" t="s">
        <v>37</v>
      </c>
      <c r="D106" s="47">
        <f>D108+D109+D110</f>
        <v>1087961.7</v>
      </c>
      <c r="E106" s="47">
        <f t="shared" ref="E106:F106" si="30">E108+E109+E110</f>
        <v>375557.5</v>
      </c>
      <c r="F106" s="47">
        <f t="shared" si="30"/>
        <v>0</v>
      </c>
      <c r="G106" s="22"/>
      <c r="I106" s="4"/>
    </row>
    <row r="107" spans="1:9" x14ac:dyDescent="0.3">
      <c r="A107" s="41"/>
      <c r="B107" s="44" t="s">
        <v>5</v>
      </c>
      <c r="C107" s="46"/>
      <c r="D107" s="47"/>
      <c r="E107" s="47"/>
      <c r="F107" s="47"/>
      <c r="G107" s="22"/>
      <c r="I107" s="4"/>
    </row>
    <row r="108" spans="1:9" s="2" customFormat="1" hidden="1" x14ac:dyDescent="0.3">
      <c r="A108" s="1"/>
      <c r="B108" s="21" t="s">
        <v>6</v>
      </c>
      <c r="C108" s="3"/>
      <c r="D108" s="7">
        <v>18371.599999999999</v>
      </c>
      <c r="E108" s="7">
        <v>4879.3</v>
      </c>
      <c r="F108" s="7">
        <v>0</v>
      </c>
      <c r="G108" s="22" t="s">
        <v>99</v>
      </c>
      <c r="H108" s="18" t="s">
        <v>25</v>
      </c>
      <c r="I108" s="4"/>
    </row>
    <row r="109" spans="1:9" x14ac:dyDescent="0.3">
      <c r="A109" s="41"/>
      <c r="B109" s="44" t="s">
        <v>64</v>
      </c>
      <c r="C109" s="46"/>
      <c r="D109" s="47">
        <v>53479.5</v>
      </c>
      <c r="E109" s="47">
        <v>18533.900000000001</v>
      </c>
      <c r="F109" s="47">
        <v>0</v>
      </c>
      <c r="G109" s="22" t="s">
        <v>99</v>
      </c>
      <c r="I109" s="4"/>
    </row>
    <row r="110" spans="1:9" x14ac:dyDescent="0.3">
      <c r="A110" s="41"/>
      <c r="B110" s="44" t="s">
        <v>17</v>
      </c>
      <c r="C110" s="46"/>
      <c r="D110" s="47">
        <v>1016110.6</v>
      </c>
      <c r="E110" s="47">
        <v>352144.3</v>
      </c>
      <c r="F110" s="47">
        <v>0</v>
      </c>
      <c r="G110" s="22" t="s">
        <v>99</v>
      </c>
      <c r="I110" s="4"/>
    </row>
    <row r="111" spans="1:9" x14ac:dyDescent="0.3">
      <c r="A111" s="41"/>
      <c r="B111" s="44" t="s">
        <v>7</v>
      </c>
      <c r="C111" s="44"/>
      <c r="D111" s="47">
        <f>D112+D113</f>
        <v>34000.1</v>
      </c>
      <c r="E111" s="47">
        <f t="shared" ref="E111:F111" si="31">E112+E113</f>
        <v>350759.2</v>
      </c>
      <c r="F111" s="47">
        <f t="shared" si="31"/>
        <v>313169.8</v>
      </c>
      <c r="G111" s="33"/>
      <c r="H111" s="19"/>
      <c r="I111" s="11"/>
    </row>
    <row r="112" spans="1:9" ht="56.25" x14ac:dyDescent="0.3">
      <c r="A112" s="41" t="s">
        <v>175</v>
      </c>
      <c r="B112" s="44" t="s">
        <v>79</v>
      </c>
      <c r="C112" s="46" t="s">
        <v>28</v>
      </c>
      <c r="D112" s="47">
        <v>34000.1</v>
      </c>
      <c r="E112" s="47">
        <v>190073.7</v>
      </c>
      <c r="F112" s="47">
        <v>313169.8</v>
      </c>
      <c r="G112" s="22" t="s">
        <v>100</v>
      </c>
      <c r="I112" s="4"/>
    </row>
    <row r="113" spans="1:9" ht="56.25" x14ac:dyDescent="0.3">
      <c r="A113" s="49" t="s">
        <v>176</v>
      </c>
      <c r="B113" s="44" t="s">
        <v>80</v>
      </c>
      <c r="C113" s="46" t="s">
        <v>28</v>
      </c>
      <c r="D113" s="47">
        <v>0</v>
      </c>
      <c r="E113" s="47">
        <v>160685.5</v>
      </c>
      <c r="F113" s="47">
        <v>0</v>
      </c>
      <c r="G113" s="22" t="s">
        <v>101</v>
      </c>
      <c r="I113" s="4"/>
    </row>
    <row r="114" spans="1:9" x14ac:dyDescent="0.3">
      <c r="A114" s="41"/>
      <c r="B114" s="44" t="s">
        <v>13</v>
      </c>
      <c r="C114" s="44"/>
      <c r="D114" s="47">
        <f>D115+D116+D117+D118+D119+D120+D121+D122+D123+D124+D125</f>
        <v>118230.2</v>
      </c>
      <c r="E114" s="47">
        <f t="shared" ref="E114:F114" si="32">E115+E116+E117+E118+E119+E120+E121+E122+E123+E124+E125</f>
        <v>161204.80000000002</v>
      </c>
      <c r="F114" s="47">
        <f t="shared" si="32"/>
        <v>18530.999999999996</v>
      </c>
      <c r="G114" s="33"/>
      <c r="H114" s="19"/>
      <c r="I114" s="11"/>
    </row>
    <row r="115" spans="1:9" ht="56.25" x14ac:dyDescent="0.3">
      <c r="A115" s="41" t="s">
        <v>177</v>
      </c>
      <c r="B115" s="44" t="s">
        <v>46</v>
      </c>
      <c r="C115" s="46" t="s">
        <v>28</v>
      </c>
      <c r="D115" s="47">
        <v>35549</v>
      </c>
      <c r="E115" s="47">
        <v>0</v>
      </c>
      <c r="F115" s="47">
        <v>0</v>
      </c>
      <c r="G115" s="22" t="s">
        <v>102</v>
      </c>
      <c r="I115" s="4"/>
    </row>
    <row r="116" spans="1:9" ht="56.25" x14ac:dyDescent="0.3">
      <c r="A116" s="41" t="s">
        <v>178</v>
      </c>
      <c r="B116" s="44" t="s">
        <v>47</v>
      </c>
      <c r="C116" s="46" t="s">
        <v>28</v>
      </c>
      <c r="D116" s="47">
        <v>57683.9</v>
      </c>
      <c r="E116" s="47">
        <v>151968.9</v>
      </c>
      <c r="F116" s="47">
        <v>0</v>
      </c>
      <c r="G116" s="22" t="s">
        <v>103</v>
      </c>
      <c r="I116" s="4"/>
    </row>
    <row r="117" spans="1:9" ht="56.25" x14ac:dyDescent="0.3">
      <c r="A117" s="41" t="s">
        <v>179</v>
      </c>
      <c r="B117" s="44" t="s">
        <v>48</v>
      </c>
      <c r="C117" s="46" t="s">
        <v>28</v>
      </c>
      <c r="D117" s="47">
        <v>9209.2999999999993</v>
      </c>
      <c r="E117" s="47">
        <v>0</v>
      </c>
      <c r="F117" s="47">
        <v>0</v>
      </c>
      <c r="G117" s="22" t="s">
        <v>104</v>
      </c>
      <c r="I117" s="4"/>
    </row>
    <row r="118" spans="1:9" ht="56.25" x14ac:dyDescent="0.3">
      <c r="A118" s="41" t="s">
        <v>181</v>
      </c>
      <c r="B118" s="44" t="s">
        <v>49</v>
      </c>
      <c r="C118" s="46" t="s">
        <v>28</v>
      </c>
      <c r="D118" s="47">
        <v>7574</v>
      </c>
      <c r="E118" s="47">
        <v>0</v>
      </c>
      <c r="F118" s="47">
        <v>0</v>
      </c>
      <c r="G118" s="22" t="s">
        <v>105</v>
      </c>
      <c r="I118" s="4"/>
    </row>
    <row r="119" spans="1:9" ht="56.25" x14ac:dyDescent="0.3">
      <c r="A119" s="41" t="s">
        <v>182</v>
      </c>
      <c r="B119" s="44" t="s">
        <v>50</v>
      </c>
      <c r="C119" s="46" t="s">
        <v>28</v>
      </c>
      <c r="D119" s="47">
        <v>640.5</v>
      </c>
      <c r="E119" s="47">
        <v>7899.7</v>
      </c>
      <c r="F119" s="47">
        <v>0</v>
      </c>
      <c r="G119" s="22" t="s">
        <v>106</v>
      </c>
      <c r="I119" s="4"/>
    </row>
    <row r="120" spans="1:9" ht="56.25" x14ac:dyDescent="0.3">
      <c r="A120" s="41" t="s">
        <v>183</v>
      </c>
      <c r="B120" s="44" t="s">
        <v>51</v>
      </c>
      <c r="C120" s="46" t="s">
        <v>28</v>
      </c>
      <c r="D120" s="47">
        <v>7573.5</v>
      </c>
      <c r="E120" s="47">
        <v>0</v>
      </c>
      <c r="F120" s="47">
        <v>0</v>
      </c>
      <c r="G120" s="22" t="s">
        <v>107</v>
      </c>
      <c r="I120" s="4"/>
    </row>
    <row r="121" spans="1:9" ht="56.25" x14ac:dyDescent="0.3">
      <c r="A121" s="41" t="s">
        <v>184</v>
      </c>
      <c r="B121" s="44" t="s">
        <v>52</v>
      </c>
      <c r="C121" s="46" t="s">
        <v>28</v>
      </c>
      <c r="D121" s="47">
        <v>0</v>
      </c>
      <c r="E121" s="47">
        <v>668.1</v>
      </c>
      <c r="F121" s="47">
        <v>8231.5</v>
      </c>
      <c r="G121" s="22" t="s">
        <v>108</v>
      </c>
      <c r="I121" s="4"/>
    </row>
    <row r="122" spans="1:9" ht="56.25" x14ac:dyDescent="0.3">
      <c r="A122" s="41" t="s">
        <v>185</v>
      </c>
      <c r="B122" s="44" t="s">
        <v>53</v>
      </c>
      <c r="C122" s="46" t="s">
        <v>28</v>
      </c>
      <c r="D122" s="47">
        <v>0</v>
      </c>
      <c r="E122" s="47">
        <v>668.1</v>
      </c>
      <c r="F122" s="47">
        <v>8231.5</v>
      </c>
      <c r="G122" s="22" t="s">
        <v>109</v>
      </c>
      <c r="I122" s="4"/>
    </row>
    <row r="123" spans="1:9" ht="56.25" x14ac:dyDescent="0.3">
      <c r="A123" s="41" t="s">
        <v>186</v>
      </c>
      <c r="B123" s="44" t="s">
        <v>110</v>
      </c>
      <c r="C123" s="46" t="s">
        <v>28</v>
      </c>
      <c r="D123" s="47">
        <v>0</v>
      </c>
      <c r="E123" s="47">
        <v>0</v>
      </c>
      <c r="F123" s="47">
        <v>675.8</v>
      </c>
      <c r="G123" s="22" t="s">
        <v>111</v>
      </c>
      <c r="I123" s="4"/>
    </row>
    <row r="124" spans="1:9" ht="56.25" x14ac:dyDescent="0.3">
      <c r="A124" s="41" t="s">
        <v>180</v>
      </c>
      <c r="B124" s="44" t="s">
        <v>112</v>
      </c>
      <c r="C124" s="46" t="s">
        <v>28</v>
      </c>
      <c r="D124" s="47">
        <v>0</v>
      </c>
      <c r="E124" s="47">
        <v>0</v>
      </c>
      <c r="F124" s="47">
        <v>696.1</v>
      </c>
      <c r="G124" s="22" t="s">
        <v>113</v>
      </c>
      <c r="I124" s="4"/>
    </row>
    <row r="125" spans="1:9" ht="56.25" x14ac:dyDescent="0.3">
      <c r="A125" s="41" t="s">
        <v>187</v>
      </c>
      <c r="B125" s="44" t="s">
        <v>54</v>
      </c>
      <c r="C125" s="46" t="s">
        <v>28</v>
      </c>
      <c r="D125" s="47">
        <v>0</v>
      </c>
      <c r="E125" s="47">
        <v>0</v>
      </c>
      <c r="F125" s="47">
        <v>696.1</v>
      </c>
      <c r="G125" s="22" t="s">
        <v>114</v>
      </c>
      <c r="I125" s="4"/>
    </row>
    <row r="126" spans="1:9" x14ac:dyDescent="0.3">
      <c r="A126" s="41"/>
      <c r="B126" s="51" t="s">
        <v>55</v>
      </c>
      <c r="C126" s="52"/>
      <c r="D126" s="47">
        <f>D127+D128+D129+D130+D131</f>
        <v>87804.5</v>
      </c>
      <c r="E126" s="47">
        <f t="shared" ref="E126:F126" si="33">E127+E128+E129+E130+E131</f>
        <v>31210.5</v>
      </c>
      <c r="F126" s="47">
        <f t="shared" si="33"/>
        <v>32708.6</v>
      </c>
      <c r="G126" s="33"/>
      <c r="H126" s="19"/>
      <c r="I126" s="11"/>
    </row>
    <row r="127" spans="1:9" ht="56.25" x14ac:dyDescent="0.3">
      <c r="A127" s="41" t="s">
        <v>188</v>
      </c>
      <c r="B127" s="44" t="s">
        <v>56</v>
      </c>
      <c r="C127" s="46" t="s">
        <v>28</v>
      </c>
      <c r="D127" s="47">
        <v>28242.400000000001</v>
      </c>
      <c r="E127" s="47">
        <v>0</v>
      </c>
      <c r="F127" s="47">
        <v>0</v>
      </c>
      <c r="G127" s="22" t="s">
        <v>115</v>
      </c>
      <c r="I127" s="4"/>
    </row>
    <row r="128" spans="1:9" ht="56.25" x14ac:dyDescent="0.3">
      <c r="A128" s="41" t="s">
        <v>189</v>
      </c>
      <c r="B128" s="44" t="s">
        <v>57</v>
      </c>
      <c r="C128" s="46" t="s">
        <v>28</v>
      </c>
      <c r="D128" s="47">
        <v>29781.1</v>
      </c>
      <c r="E128" s="47">
        <v>0</v>
      </c>
      <c r="F128" s="47">
        <v>0</v>
      </c>
      <c r="G128" s="22" t="s">
        <v>116</v>
      </c>
      <c r="I128" s="4"/>
    </row>
    <row r="129" spans="1:9" ht="56.25" x14ac:dyDescent="0.3">
      <c r="A129" s="41" t="s">
        <v>190</v>
      </c>
      <c r="B129" s="44" t="s">
        <v>58</v>
      </c>
      <c r="C129" s="46" t="s">
        <v>28</v>
      </c>
      <c r="D129" s="47">
        <v>29781</v>
      </c>
      <c r="E129" s="47">
        <v>0</v>
      </c>
      <c r="F129" s="47">
        <v>0</v>
      </c>
      <c r="G129" s="22" t="s">
        <v>117</v>
      </c>
      <c r="I129" s="4"/>
    </row>
    <row r="130" spans="1:9" ht="56.25" x14ac:dyDescent="0.3">
      <c r="A130" s="41" t="s">
        <v>191</v>
      </c>
      <c r="B130" s="44" t="s">
        <v>59</v>
      </c>
      <c r="C130" s="46" t="s">
        <v>28</v>
      </c>
      <c r="D130" s="47">
        <v>0</v>
      </c>
      <c r="E130" s="47">
        <v>31210.5</v>
      </c>
      <c r="F130" s="47">
        <v>0</v>
      </c>
      <c r="G130" s="22" t="s">
        <v>118</v>
      </c>
      <c r="I130" s="4"/>
    </row>
    <row r="131" spans="1:9" ht="56.25" x14ac:dyDescent="0.3">
      <c r="A131" s="41" t="s">
        <v>192</v>
      </c>
      <c r="B131" s="44" t="s">
        <v>60</v>
      </c>
      <c r="C131" s="46" t="s">
        <v>28</v>
      </c>
      <c r="D131" s="47">
        <v>0</v>
      </c>
      <c r="E131" s="47">
        <v>0</v>
      </c>
      <c r="F131" s="47">
        <v>32708.6</v>
      </c>
      <c r="G131" s="22" t="s">
        <v>119</v>
      </c>
      <c r="I131" s="4"/>
    </row>
    <row r="132" spans="1:9" x14ac:dyDescent="0.3">
      <c r="A132" s="41"/>
      <c r="B132" s="66" t="s">
        <v>8</v>
      </c>
      <c r="C132" s="67"/>
      <c r="D132" s="47">
        <f>D11+D38+D71+D80+D101+D111+D114+D126</f>
        <v>5567816.5999999996</v>
      </c>
      <c r="E132" s="47">
        <f>E11+E38+E71+E80+E101+E111+E114+E126</f>
        <v>4489082.5</v>
      </c>
      <c r="F132" s="47">
        <f>F11+F38+F71+F80+F101+F111+F114+F126</f>
        <v>3929971.9999999995</v>
      </c>
      <c r="G132" s="33"/>
      <c r="H132" s="19"/>
      <c r="I132" s="11"/>
    </row>
    <row r="133" spans="1:9" x14ac:dyDescent="0.3">
      <c r="A133" s="41"/>
      <c r="B133" s="66" t="s">
        <v>9</v>
      </c>
      <c r="C133" s="68"/>
      <c r="D133" s="47"/>
      <c r="E133" s="47"/>
      <c r="F133" s="47"/>
      <c r="G133" s="22"/>
      <c r="I133" s="4"/>
    </row>
    <row r="134" spans="1:9" x14ac:dyDescent="0.3">
      <c r="A134" s="41"/>
      <c r="B134" s="66" t="s">
        <v>71</v>
      </c>
      <c r="C134" s="68"/>
      <c r="D134" s="47">
        <f>D83</f>
        <v>14572.000000000002</v>
      </c>
      <c r="E134" s="47">
        <f t="shared" ref="E134:F134" si="34">E83</f>
        <v>40592.799999999996</v>
      </c>
      <c r="F134" s="47">
        <f t="shared" si="34"/>
        <v>10393.299999999999</v>
      </c>
      <c r="G134" s="22"/>
      <c r="I134" s="4"/>
    </row>
    <row r="135" spans="1:9" x14ac:dyDescent="0.3">
      <c r="A135" s="41"/>
      <c r="B135" s="66" t="s">
        <v>64</v>
      </c>
      <c r="C135" s="72"/>
      <c r="D135" s="47">
        <f>D14+D41+D74+D104</f>
        <v>1249242.7</v>
      </c>
      <c r="E135" s="47">
        <f>E14+E41+E74+E104</f>
        <v>715222.20000000007</v>
      </c>
      <c r="F135" s="47">
        <f>F14+F41+F74+F104</f>
        <v>241189.8</v>
      </c>
      <c r="G135" s="22"/>
      <c r="I135" s="4"/>
    </row>
    <row r="136" spans="1:9" x14ac:dyDescent="0.3">
      <c r="A136" s="41"/>
      <c r="B136" s="66" t="s">
        <v>17</v>
      </c>
      <c r="C136" s="72"/>
      <c r="D136" s="47">
        <f>D15+D42+D105</f>
        <v>2064318</v>
      </c>
      <c r="E136" s="47">
        <f>E15+E42+E105</f>
        <v>550659.80000000005</v>
      </c>
      <c r="F136" s="47">
        <f>F15+F42+F105</f>
        <v>200913.8</v>
      </c>
      <c r="G136" s="22"/>
      <c r="I136" s="4"/>
    </row>
    <row r="137" spans="1:9" x14ac:dyDescent="0.3">
      <c r="A137" s="41"/>
      <c r="B137" s="54" t="s">
        <v>10</v>
      </c>
      <c r="C137" s="54"/>
      <c r="D137" s="47"/>
      <c r="E137" s="47"/>
      <c r="F137" s="47"/>
      <c r="G137" s="22"/>
      <c r="I137" s="4"/>
    </row>
    <row r="138" spans="1:9" x14ac:dyDescent="0.3">
      <c r="A138" s="41"/>
      <c r="B138" s="55" t="s">
        <v>12</v>
      </c>
      <c r="C138" s="55"/>
      <c r="D138" s="47">
        <f>D43+D44+D46+D47+D50+D115+D116+D117+D118+D119+D120+D121+D122+D123+D124+D125+D127+D128+D129+D130+D131+D62+D65+D68+D112+D113+D75+D16+D17+D19+D21+D26+D31+D32+D34+D36</f>
        <v>2897651.4000000004</v>
      </c>
      <c r="E138" s="47">
        <f>E43+E44+E46+E47+E50+E115+E116+E117+E118+E119+E120+E121+E122+E123+E124+E125+E127+E128+E129+E130+E131+E62+E65+E68+E112+E113+E75+E16+E17+E19+E21+E26+E31+E32+E34+E36</f>
        <v>2607969.9</v>
      </c>
      <c r="F138" s="47">
        <f>F43+F44+F46+F47+F50+F115+F116+F117+F118+F119+F120+F121+F122+F123+F124+F125+F127+F128+F129+F130+F131+F62+F65+F68+F112+F113+F75+F16+F17+F19+F21+F26+F31+F32+F34+F36</f>
        <v>2622854.3999999994</v>
      </c>
      <c r="G138" s="22"/>
      <c r="I138" s="4"/>
    </row>
    <row r="139" spans="1:9" x14ac:dyDescent="0.3">
      <c r="A139" s="41"/>
      <c r="B139" s="55" t="s">
        <v>38</v>
      </c>
      <c r="C139" s="55"/>
      <c r="D139" s="47">
        <f>D20+D25+D33+D35+D37+D18</f>
        <v>56532.9</v>
      </c>
      <c r="E139" s="47">
        <f t="shared" ref="E139:F139" si="35">E20+E25+E33+E35+E37+E18</f>
        <v>27420.3</v>
      </c>
      <c r="F139" s="47">
        <f t="shared" si="35"/>
        <v>54620.7</v>
      </c>
      <c r="G139" s="22"/>
      <c r="I139" s="4"/>
    </row>
    <row r="140" spans="1:9" x14ac:dyDescent="0.3">
      <c r="A140" s="41"/>
      <c r="B140" s="56" t="s">
        <v>3</v>
      </c>
      <c r="C140" s="53"/>
      <c r="D140" s="47">
        <f>D51+D55+D58</f>
        <v>799449.8</v>
      </c>
      <c r="E140" s="47">
        <f>E51+E55+E58</f>
        <v>1350023</v>
      </c>
      <c r="F140" s="47">
        <f>F51+F55+F58</f>
        <v>1242103.6000000001</v>
      </c>
      <c r="G140" s="22"/>
      <c r="I140" s="4"/>
    </row>
    <row r="141" spans="1:9" x14ac:dyDescent="0.3">
      <c r="A141" s="41"/>
      <c r="B141" s="54" t="s">
        <v>22</v>
      </c>
      <c r="C141" s="53"/>
      <c r="D141" s="47">
        <f>D76+D77+D84+D85+D86+D87+D88+D89+D93+D97</f>
        <v>715952.79999999993</v>
      </c>
      <c r="E141" s="47">
        <f>E76+E77+E84+E85+E86+E87+E88+E89+E93+E97</f>
        <v>128111.79999999999</v>
      </c>
      <c r="F141" s="47">
        <f>F76+F77+F84+F85+F86+F87+F88+F89+F93+F97</f>
        <v>10393.299999999999</v>
      </c>
      <c r="G141" s="22"/>
      <c r="I141" s="4"/>
    </row>
    <row r="142" spans="1:9" x14ac:dyDescent="0.3">
      <c r="A142" s="41"/>
      <c r="B142" s="54" t="s">
        <v>37</v>
      </c>
      <c r="C142" s="53"/>
      <c r="D142" s="47">
        <f>D106</f>
        <v>1087961.7</v>
      </c>
      <c r="E142" s="47">
        <f t="shared" ref="E142:F142" si="36">E106</f>
        <v>375557.5</v>
      </c>
      <c r="F142" s="47">
        <f t="shared" si="36"/>
        <v>0</v>
      </c>
      <c r="G142" s="22"/>
    </row>
    <row r="143" spans="1:9" x14ac:dyDescent="0.3">
      <c r="A143" s="41"/>
      <c r="B143" s="53" t="s">
        <v>24</v>
      </c>
      <c r="C143" s="53"/>
      <c r="D143" s="47">
        <f>D45+D48+D49</f>
        <v>10268</v>
      </c>
      <c r="E143" s="47">
        <f t="shared" ref="E143:F143" si="37">E45+E48+E49</f>
        <v>0</v>
      </c>
      <c r="F143" s="47">
        <f t="shared" si="37"/>
        <v>0</v>
      </c>
      <c r="G143" s="22"/>
    </row>
    <row r="144" spans="1:9" x14ac:dyDescent="0.3">
      <c r="D144" s="50"/>
      <c r="E144" s="50"/>
      <c r="F144" s="50"/>
    </row>
    <row r="145" spans="4:6" x14ac:dyDescent="0.3">
      <c r="D145" s="50"/>
      <c r="E145" s="50"/>
      <c r="F145" s="50"/>
    </row>
    <row r="146" spans="4:6" x14ac:dyDescent="0.3">
      <c r="D146" s="50"/>
      <c r="E146" s="50"/>
      <c r="F146" s="50"/>
    </row>
  </sheetData>
  <autoFilter ref="A10:I144">
    <filterColumn colId="7">
      <filters blank="1"/>
    </filterColumn>
  </autoFilter>
  <mergeCells count="32">
    <mergeCell ref="A18:A19"/>
    <mergeCell ref="B34:B35"/>
    <mergeCell ref="A34:A35"/>
    <mergeCell ref="B36:B37"/>
    <mergeCell ref="A36:A37"/>
    <mergeCell ref="A20:A21"/>
    <mergeCell ref="B25:B26"/>
    <mergeCell ref="A25:A26"/>
    <mergeCell ref="B32:B33"/>
    <mergeCell ref="A32:A33"/>
    <mergeCell ref="A5:F5"/>
    <mergeCell ref="A6:F7"/>
    <mergeCell ref="D9:D10"/>
    <mergeCell ref="B137:C137"/>
    <mergeCell ref="E9:E10"/>
    <mergeCell ref="B132:C132"/>
    <mergeCell ref="B133:C133"/>
    <mergeCell ref="B134:C134"/>
    <mergeCell ref="A9:A10"/>
    <mergeCell ref="B9:B10"/>
    <mergeCell ref="C9:C10"/>
    <mergeCell ref="F9:F10"/>
    <mergeCell ref="B135:C135"/>
    <mergeCell ref="B136:C136"/>
    <mergeCell ref="B20:B21"/>
    <mergeCell ref="B18:B19"/>
    <mergeCell ref="B143:C143"/>
    <mergeCell ref="B142:C142"/>
    <mergeCell ref="B138:C138"/>
    <mergeCell ref="B141:C141"/>
    <mergeCell ref="B140:C140"/>
    <mergeCell ref="B139:C139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2023-10-19T07:32:17Z</cp:lastPrinted>
  <dcterms:created xsi:type="dcterms:W3CDTF">2014-02-04T08:37:28Z</dcterms:created>
  <dcterms:modified xsi:type="dcterms:W3CDTF">2023-10-20T04:28:29Z</dcterms:modified>
</cp:coreProperties>
</file>