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Уточнение бюджета декабрь 2023\Пакет на Думу декабрь 2023\Проект решения\"/>
    </mc:Choice>
  </mc:AlternateContent>
  <bookViews>
    <workbookView xWindow="0" yWindow="0" windowWidth="28800" windowHeight="12135"/>
  </bookViews>
  <sheets>
    <sheet name="прил.1" sheetId="7" r:id="rId1"/>
  </sheets>
  <definedNames>
    <definedName name="_xlnm.Print_Titles" localSheetId="0">прил.1!$16:$16</definedName>
  </definedNames>
  <calcPr calcId="152511"/>
</workbook>
</file>

<file path=xl/calcChain.xml><?xml version="1.0" encoding="utf-8"?>
<calcChain xmlns="http://schemas.openxmlformats.org/spreadsheetml/2006/main">
  <c r="E52" i="7" l="1"/>
  <c r="C52" i="7"/>
  <c r="D52" i="7" l="1"/>
  <c r="C49" i="7" l="1"/>
  <c r="D50" i="7" l="1"/>
  <c r="C51" i="7" l="1"/>
  <c r="C50" i="7"/>
  <c r="E50" i="7"/>
  <c r="D32" i="7" l="1"/>
  <c r="E32" i="7"/>
  <c r="C32" i="7"/>
  <c r="C34" i="7" l="1"/>
  <c r="C53" i="7" l="1"/>
  <c r="E39" i="7" l="1"/>
  <c r="D39" i="7"/>
  <c r="C39" i="7"/>
  <c r="C41" i="7" l="1"/>
  <c r="E44" i="7" l="1"/>
  <c r="D44" i="7"/>
  <c r="C44" i="7"/>
  <c r="D51" i="7" l="1"/>
  <c r="E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<sst xmlns="http://schemas.openxmlformats.org/spreadsheetml/2006/main" count="93" uniqueCount="90">
  <si>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</si>
  <si>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</si>
  <si>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</si>
  <si>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</si>
  <si>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</si>
  <si>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</si>
  <si>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</si>
  <si>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</si>
  <si>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</si>
  <si>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</si>
  <si>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</si>
  <si>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</si>
  <si>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</si>
  <si>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</si>
  <si>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</si>
  <si>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</si>
  <si>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</si>
  <si>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</si>
  <si>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</si>
  <si>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</si>
  <si>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</si>
  <si>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</si>
  <si>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</si>
  <si>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</si>
  <si>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</si>
  <si>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</si>
  <si>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</si>
  <si>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</si>
  <si>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</si>
  <si>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</si>
  <si>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</si>
  <si>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</si>
  <si>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</si>
  <si>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</si>
  <si>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</si>
  <si>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</si>
  <si>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</si>
  <si>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</si>
  <si>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</si>
  <si>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</si>
  <si>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</si>
  <si>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</si>
  <si>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</si>
  <si>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</si>
  <si>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</si>
  <si>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</si>
  <si>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</si>
  <si>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</si>
  <si>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</si>
  <si>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</si>
  <si>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</si>
  <si>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</si>
  <si>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</si>
  <si>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</si>
  <si>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</si>
  <si>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</si>
  <si>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</si>
  <si>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</si>
  <si>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</si>
  <si>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</si>
  <si>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</si>
  <si>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</si>
  <si>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</si>
  <si>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</si>
  <si>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</si>
  <si>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</si>
  <si>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</si>
  <si>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</si>
  <si>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</si>
  <si>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</si>
  <si>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</si>
  <si>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</si>
  <si>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</si>
  <si>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</si>
  <si>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</si>
  <si>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</si>
  <si>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</si>
  <si>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</si>
  <si>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</si>
  <si>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</si>
  <si>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</si>
  <si>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</si>
  <si>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</si>
  <si>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</si>
  <si>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</si>
  <si>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</si>
  <si>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</si>
  <si>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</si>
  <si>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20700000000000000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</si>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</sst>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Normal="100" workbookViewId="0">
      <selection activeCell="B54" sqref="B54"/>
    </sheetView>
  </sheetViews>
  <sheetFormatPr defaultRowHeight="18.75" x14ac:dyDescent="0.3"/>
  <cols>
    <col min="1" max="1" width="27.28515625" style="5" customWidth="1"/>
    <col min="2" max="2" width="60.5703125" style="5" customWidth="1"/>
    <col min="3" max="3" width="20.5703125" style="5" customWidth="1"/>
    <col min="4" max="4" width="20" style="5" customWidth="1"/>
    <col min="5" max="5" width="19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20" t="s">
        <v>72</v>
      </c>
      <c r="E6" s="20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20" t="s">
        <v>85</v>
      </c>
      <c r="E9" s="20"/>
    </row>
    <row r="10" spans="1:5" x14ac:dyDescent="0.3">
      <c r="E10" s="2"/>
    </row>
    <row r="11" spans="1:5" x14ac:dyDescent="0.3">
      <c r="A11" s="17" t="s">
        <v>75</v>
      </c>
      <c r="B11" s="17"/>
      <c r="C11" s="17"/>
      <c r="D11" s="17"/>
      <c r="E11" s="17"/>
    </row>
    <row r="12" spans="1:5" x14ac:dyDescent="0.3">
      <c r="A12" s="17" t="s">
        <v>76</v>
      </c>
      <c r="B12" s="17"/>
      <c r="C12" s="17"/>
      <c r="D12" s="17"/>
      <c r="E12" s="17"/>
    </row>
    <row r="13" spans="1:5" x14ac:dyDescent="0.3">
      <c r="A13" s="17" t="s">
        <v>81</v>
      </c>
      <c r="B13" s="17"/>
      <c r="C13" s="17"/>
      <c r="D13" s="17"/>
      <c r="E13" s="17"/>
    </row>
    <row r="14" spans="1:5" x14ac:dyDescent="0.3">
      <c r="A14" s="14"/>
      <c r="B14" s="14"/>
      <c r="C14" s="14"/>
      <c r="D14" s="14"/>
      <c r="E14" s="14"/>
    </row>
    <row r="15" spans="1:5" x14ac:dyDescent="0.3">
      <c r="E15" s="4" t="s">
        <v>80</v>
      </c>
    </row>
    <row r="16" spans="1:5" ht="75" x14ac:dyDescent="0.3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">
      <c r="A17" s="7" t="s">
        <v>0</v>
      </c>
      <c r="B17" s="8" t="s">
        <v>1</v>
      </c>
      <c r="C17" s="9">
        <f>C18+C20+C22+C26+C29+C30+C36+C37+C40+C44+C45</f>
        <v>26583669.603999995</v>
      </c>
      <c r="D17" s="9">
        <f>D18+D20+D22+D26+D29+D30+D36+D37+D40+D44+D45</f>
        <v>28081874.634999998</v>
      </c>
      <c r="E17" s="9">
        <f>E18+E20+E22+E26+E29+E30+E36+E37+E40+E44+E45</f>
        <v>29627656.183999997</v>
      </c>
    </row>
    <row r="18" spans="1:5" x14ac:dyDescent="0.3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56.25" x14ac:dyDescent="0.3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56.25" x14ac:dyDescent="0.3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37.5" x14ac:dyDescent="0.3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ht="37.5" x14ac:dyDescent="0.3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75" x14ac:dyDescent="0.3">
      <c r="A30" s="7" t="s">
        <v>24</v>
      </c>
      <c r="B30" s="8" t="s">
        <v>25</v>
      </c>
      <c r="C30" s="9">
        <f>SUM(C31:C35)</f>
        <v>1005604.9229999998</v>
      </c>
      <c r="D30" s="9">
        <f t="shared" ref="D30:E30" si="3">SUM(D31:D35)</f>
        <v>954028.9</v>
      </c>
      <c r="E30" s="9">
        <f t="shared" si="3"/>
        <v>967666.04900000012</v>
      </c>
    </row>
    <row r="31" spans="1:5" ht="112.5" x14ac:dyDescent="0.3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131.25" x14ac:dyDescent="0.3">
      <c r="A32" s="7" t="s">
        <v>28</v>
      </c>
      <c r="B32" s="10" t="s">
        <v>29</v>
      </c>
      <c r="C32" s="9">
        <f>855853.4+25225.6-8428.8+9204.6+2894.019+2135.5</f>
        <v>886884.3189999999</v>
      </c>
      <c r="D32" s="9">
        <f>855506.1+26420.7-8766+3009.78+6994.42</f>
        <v>883165</v>
      </c>
      <c r="E32" s="9">
        <f>870974.3+26420.7-9120+3131.329+6994.42</f>
        <v>898400.74900000007</v>
      </c>
    </row>
    <row r="33" spans="1:5" ht="75" x14ac:dyDescent="0.3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ht="37.5" x14ac:dyDescent="0.3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131.25" x14ac:dyDescent="0.3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ht="37.5" x14ac:dyDescent="0.3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7.5" x14ac:dyDescent="0.3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ht="37.5" x14ac:dyDescent="0.3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121.5" customHeight="1" x14ac:dyDescent="0.3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56.25" x14ac:dyDescent="0.3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105.75" customHeight="1" x14ac:dyDescent="0.3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ht="37.5" x14ac:dyDescent="0.3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ht="30.75" customHeight="1" x14ac:dyDescent="0.3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">
      <c r="A47" s="7" t="s">
        <v>58</v>
      </c>
      <c r="B47" s="8" t="s">
        <v>59</v>
      </c>
      <c r="C47" s="9">
        <f>C48+C53+C54</f>
        <v>26751256.473999996</v>
      </c>
      <c r="D47" s="9">
        <f t="shared" ref="D47:E47" si="7">D48+D53+D54</f>
        <v>18981121.059999999</v>
      </c>
      <c r="E47" s="9">
        <f t="shared" si="7"/>
        <v>15854753.763</v>
      </c>
    </row>
    <row r="48" spans="1:5" ht="56.25" x14ac:dyDescent="0.3">
      <c r="A48" s="7" t="s">
        <v>60</v>
      </c>
      <c r="B48" s="8" t="s">
        <v>61</v>
      </c>
      <c r="C48" s="9">
        <f>SUM(C49:C52)</f>
        <v>26248401.545999996</v>
      </c>
      <c r="D48" s="9">
        <f>SUM(D49:D52)</f>
        <v>18981121.059999999</v>
      </c>
      <c r="E48" s="9">
        <f>SUM(E49:E52)</f>
        <v>15854753.763</v>
      </c>
    </row>
    <row r="49" spans="1:5" ht="37.5" x14ac:dyDescent="0.3">
      <c r="A49" s="7" t="s">
        <v>62</v>
      </c>
      <c r="B49" s="8" t="s">
        <v>63</v>
      </c>
      <c r="C49" s="9">
        <f>384548+41401.9</f>
        <v>425949.9</v>
      </c>
      <c r="D49" s="9">
        <v>126224</v>
      </c>
      <c r="E49" s="9">
        <v>126224</v>
      </c>
    </row>
    <row r="50" spans="1:5" ht="56.25" x14ac:dyDescent="0.3">
      <c r="A50" s="7" t="s">
        <v>64</v>
      </c>
      <c r="B50" s="8" t="s">
        <v>65</v>
      </c>
      <c r="C50" s="9">
        <f>5309242.5+252929.046-109646.3-37258.804+81307.5-42137.5+3561989.4</f>
        <v>9016425.8420000002</v>
      </c>
      <c r="D50" s="9">
        <f>2203531.9+221430.86-258734.5-36729.063+526931.2+1352745.4</f>
        <v>4009175.7969999998</v>
      </c>
      <c r="E50" s="9">
        <f>2391516.2+36729.063-1079896.9-36729.063+110275.6+356590.1</f>
        <v>1778485.0000000005</v>
      </c>
    </row>
    <row r="51" spans="1:5" ht="37.5" x14ac:dyDescent="0.3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">
      <c r="A52" s="7" t="s">
        <v>68</v>
      </c>
      <c r="B52" s="8" t="s">
        <v>69</v>
      </c>
      <c r="C52" s="9">
        <f>4849958.3+5000+37258.804+207159.8-25025</f>
        <v>5074351.9039999992</v>
      </c>
      <c r="D52" s="9">
        <f>2766251.5+36729.063+17233.9</f>
        <v>2820214.463</v>
      </c>
      <c r="E52" s="9">
        <f>1912881.2+36729.063+25025</f>
        <v>1974635.263</v>
      </c>
    </row>
    <row r="53" spans="1:5" x14ac:dyDescent="0.3">
      <c r="A53" s="15" t="s">
        <v>88</v>
      </c>
      <c r="B53" s="8" t="s">
        <v>89</v>
      </c>
      <c r="C53" s="9">
        <f>158920.093+55846+280081.965</f>
        <v>494848.05800000002</v>
      </c>
      <c r="D53" s="9"/>
      <c r="E53" s="9"/>
    </row>
    <row r="54" spans="1:5" ht="112.5" x14ac:dyDescent="0.3">
      <c r="A54" s="11" t="s">
        <v>86</v>
      </c>
      <c r="B54" s="12" t="s">
        <v>87</v>
      </c>
      <c r="C54" s="9">
        <v>8006.87</v>
      </c>
      <c r="D54" s="9"/>
      <c r="E54" s="9"/>
    </row>
    <row r="55" spans="1:5" ht="25.5" customHeight="1" x14ac:dyDescent="0.3">
      <c r="A55" s="18" t="s">
        <v>79</v>
      </c>
      <c r="B55" s="19"/>
      <c r="C55" s="9">
        <f>C17+C47</f>
        <v>53334926.077999994</v>
      </c>
      <c r="D55" s="9">
        <f>D17+D47</f>
        <v>47062995.694999993</v>
      </c>
      <c r="E55" s="9">
        <f>E17+E47</f>
        <v>45482409.946999997</v>
      </c>
    </row>
    <row r="58" spans="1:5" x14ac:dyDescent="0.3">
      <c r="B58" s="16"/>
    </row>
  </sheetData>
  <mergeCells count="6">
    <mergeCell ref="A11:E11"/>
    <mergeCell ref="A12:E12"/>
    <mergeCell ref="A13:E13"/>
    <mergeCell ref="A55:B55"/>
    <mergeCell ref="D6:E6"/>
    <mergeCell ref="D9:E9"/>
  </mergeCells>
  <pageMargins left="0.70866141732283472" right="0.26" top="0.35433070866141736" bottom="0.33" header="0.74803149606299213" footer="0.17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2023-11-28T10:43:55Z</cp:lastPrinted>
  <dcterms:created xsi:type="dcterms:W3CDTF">2021-10-15T09:45:43Z</dcterms:created>
  <dcterms:modified xsi:type="dcterms:W3CDTF">2023-11-28T10:43:58Z</dcterms:modified>
</cp:coreProperties>
</file>