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4-2026" sheetId="1" r:id="rId1"/>
  </sheets>
  <definedNames>
    <definedName name="_xlnm._FilterDatabase" localSheetId="0" hidden="1">'2024-2026'!$A$12:$O$149</definedName>
    <definedName name="_xlnm.Print_Titles" localSheetId="0">'2024-2026'!$11:$12</definedName>
    <definedName name="_xlnm.Print_Area" localSheetId="0">'2024-2026'!$A$1:$L$148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K18" i="1" l="1"/>
  <c r="K141" i="1" s="1"/>
  <c r="L141" i="1" s="1"/>
  <c r="H18" i="1"/>
  <c r="H141" i="1" s="1"/>
  <c r="I141" i="1" s="1"/>
  <c r="E18" i="1"/>
  <c r="E141" i="1" s="1"/>
  <c r="F141" i="1" s="1"/>
  <c r="L28" i="1"/>
  <c r="I28" i="1"/>
  <c r="F28" i="1"/>
  <c r="F18" i="1" l="1"/>
  <c r="I18" i="1"/>
  <c r="L18" i="1"/>
  <c r="L135" i="1"/>
  <c r="L134" i="1"/>
  <c r="L133" i="1"/>
  <c r="L132" i="1"/>
  <c r="L131" i="1"/>
  <c r="L129" i="1"/>
  <c r="L128" i="1"/>
  <c r="L127" i="1"/>
  <c r="L126" i="1"/>
  <c r="L125" i="1"/>
  <c r="L124" i="1"/>
  <c r="L123" i="1"/>
  <c r="L122" i="1"/>
  <c r="L121" i="1"/>
  <c r="L120" i="1"/>
  <c r="L119" i="1"/>
  <c r="L117" i="1"/>
  <c r="L116" i="1"/>
  <c r="L114" i="1"/>
  <c r="L113" i="1"/>
  <c r="L112" i="1"/>
  <c r="L104" i="1"/>
  <c r="L103" i="1"/>
  <c r="L100" i="1"/>
  <c r="L99" i="1"/>
  <c r="L96" i="1"/>
  <c r="L95" i="1"/>
  <c r="L92" i="1"/>
  <c r="L91" i="1"/>
  <c r="L90" i="1"/>
  <c r="L89" i="1"/>
  <c r="L88" i="1"/>
  <c r="L83" i="1"/>
  <c r="L80" i="1"/>
  <c r="L79" i="1"/>
  <c r="L74" i="1"/>
  <c r="L71" i="1"/>
  <c r="L68" i="1"/>
  <c r="L65" i="1"/>
  <c r="L64" i="1"/>
  <c r="L61" i="1"/>
  <c r="L58" i="1"/>
  <c r="L57" i="1"/>
  <c r="L54" i="1"/>
  <c r="L53" i="1"/>
  <c r="L52" i="1"/>
  <c r="L51" i="1"/>
  <c r="L50" i="1"/>
  <c r="L49" i="1"/>
  <c r="L48" i="1"/>
  <c r="L47" i="1"/>
  <c r="L41" i="1"/>
  <c r="L40" i="1"/>
  <c r="L39" i="1"/>
  <c r="L38" i="1"/>
  <c r="L37" i="1"/>
  <c r="L36" i="1"/>
  <c r="L35" i="1"/>
  <c r="L34" i="1"/>
  <c r="L33" i="1"/>
  <c r="L32" i="1"/>
  <c r="L29" i="1"/>
  <c r="L27" i="1"/>
  <c r="L26" i="1"/>
  <c r="L23" i="1"/>
  <c r="L22" i="1"/>
  <c r="L21" i="1"/>
  <c r="L20" i="1"/>
  <c r="L19" i="1"/>
  <c r="I135" i="1"/>
  <c r="I134" i="1"/>
  <c r="I133" i="1"/>
  <c r="I132" i="1"/>
  <c r="I131" i="1"/>
  <c r="I129" i="1"/>
  <c r="I128" i="1"/>
  <c r="I127" i="1"/>
  <c r="I126" i="1"/>
  <c r="I125" i="1"/>
  <c r="I124" i="1"/>
  <c r="I123" i="1"/>
  <c r="I122" i="1"/>
  <c r="I121" i="1"/>
  <c r="I120" i="1"/>
  <c r="I119" i="1"/>
  <c r="I117" i="1"/>
  <c r="I116" i="1"/>
  <c r="I114" i="1"/>
  <c r="I113" i="1"/>
  <c r="I112" i="1"/>
  <c r="I104" i="1"/>
  <c r="I103" i="1"/>
  <c r="I100" i="1"/>
  <c r="I99" i="1"/>
  <c r="I96" i="1"/>
  <c r="I95" i="1"/>
  <c r="I92" i="1"/>
  <c r="I91" i="1"/>
  <c r="I90" i="1"/>
  <c r="I89" i="1"/>
  <c r="I88" i="1"/>
  <c r="I83" i="1"/>
  <c r="I80" i="1"/>
  <c r="I79" i="1"/>
  <c r="I74" i="1"/>
  <c r="I71" i="1"/>
  <c r="I68" i="1"/>
  <c r="I65" i="1"/>
  <c r="I64" i="1"/>
  <c r="I61" i="1"/>
  <c r="I58" i="1"/>
  <c r="I57" i="1"/>
  <c r="I54" i="1"/>
  <c r="I53" i="1"/>
  <c r="I52" i="1"/>
  <c r="I51" i="1"/>
  <c r="I50" i="1"/>
  <c r="I49" i="1"/>
  <c r="I48" i="1"/>
  <c r="I47" i="1"/>
  <c r="I41" i="1"/>
  <c r="I40" i="1"/>
  <c r="I39" i="1"/>
  <c r="I38" i="1"/>
  <c r="I37" i="1"/>
  <c r="I36" i="1"/>
  <c r="I35" i="1"/>
  <c r="I34" i="1"/>
  <c r="I33" i="1"/>
  <c r="I32" i="1"/>
  <c r="I29" i="1"/>
  <c r="I27" i="1"/>
  <c r="I26" i="1"/>
  <c r="I23" i="1"/>
  <c r="I22" i="1"/>
  <c r="I21" i="1"/>
  <c r="I20" i="1"/>
  <c r="I19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6" i="1"/>
  <c r="F114" i="1"/>
  <c r="F113" i="1"/>
  <c r="F112" i="1"/>
  <c r="F104" i="1"/>
  <c r="F103" i="1"/>
  <c r="F100" i="1"/>
  <c r="F99" i="1"/>
  <c r="F96" i="1"/>
  <c r="F95" i="1"/>
  <c r="F92" i="1"/>
  <c r="F91" i="1"/>
  <c r="F90" i="1"/>
  <c r="F89" i="1"/>
  <c r="F88" i="1"/>
  <c r="F83" i="1"/>
  <c r="F80" i="1"/>
  <c r="F79" i="1"/>
  <c r="F74" i="1"/>
  <c r="F71" i="1"/>
  <c r="F68" i="1"/>
  <c r="F65" i="1"/>
  <c r="F64" i="1"/>
  <c r="F61" i="1"/>
  <c r="F58" i="1"/>
  <c r="F57" i="1"/>
  <c r="F54" i="1"/>
  <c r="F53" i="1"/>
  <c r="F52" i="1"/>
  <c r="F51" i="1"/>
  <c r="F50" i="1"/>
  <c r="F49" i="1"/>
  <c r="F48" i="1"/>
  <c r="F47" i="1"/>
  <c r="F41" i="1"/>
  <c r="F40" i="1"/>
  <c r="F39" i="1"/>
  <c r="F38" i="1"/>
  <c r="F37" i="1"/>
  <c r="F36" i="1"/>
  <c r="F35" i="1"/>
  <c r="F34" i="1"/>
  <c r="F33" i="1"/>
  <c r="F32" i="1"/>
  <c r="F29" i="1"/>
  <c r="F27" i="1"/>
  <c r="F26" i="1"/>
  <c r="F23" i="1"/>
  <c r="F22" i="1"/>
  <c r="F21" i="1"/>
  <c r="F20" i="1"/>
  <c r="F19" i="1"/>
  <c r="K148" i="1" l="1"/>
  <c r="K144" i="1"/>
  <c r="K130" i="1"/>
  <c r="K118" i="1"/>
  <c r="K115" i="1"/>
  <c r="K110" i="1"/>
  <c r="K147" i="1" s="1"/>
  <c r="K109" i="1"/>
  <c r="K108" i="1"/>
  <c r="K107" i="1"/>
  <c r="K105" i="1"/>
  <c r="K101" i="1"/>
  <c r="K97" i="1"/>
  <c r="K93" i="1"/>
  <c r="K87" i="1"/>
  <c r="K138" i="1" s="1"/>
  <c r="K86" i="1"/>
  <c r="K81" i="1"/>
  <c r="K146" i="1" s="1"/>
  <c r="K78" i="1"/>
  <c r="K77" i="1"/>
  <c r="K72" i="1"/>
  <c r="K69" i="1"/>
  <c r="K143" i="1" s="1"/>
  <c r="K66" i="1"/>
  <c r="K62" i="1"/>
  <c r="K59" i="1"/>
  <c r="K55" i="1"/>
  <c r="K145" i="1" s="1"/>
  <c r="K46" i="1"/>
  <c r="K45" i="1"/>
  <c r="K44" i="1"/>
  <c r="K42" i="1"/>
  <c r="K30" i="1"/>
  <c r="K24" i="1"/>
  <c r="K17" i="1"/>
  <c r="K140" i="1" s="1"/>
  <c r="K16" i="1"/>
  <c r="K139" i="1" s="1"/>
  <c r="K15" i="1"/>
  <c r="H148" i="1"/>
  <c r="H144" i="1"/>
  <c r="H130" i="1"/>
  <c r="H118" i="1"/>
  <c r="H115" i="1"/>
  <c r="H110" i="1"/>
  <c r="H147" i="1" s="1"/>
  <c r="H109" i="1"/>
  <c r="H108" i="1"/>
  <c r="H107" i="1"/>
  <c r="H101" i="1"/>
  <c r="H97" i="1"/>
  <c r="H93" i="1"/>
  <c r="H87" i="1"/>
  <c r="H138" i="1" s="1"/>
  <c r="H86" i="1"/>
  <c r="H81" i="1"/>
  <c r="H75" i="1" s="1"/>
  <c r="H78" i="1"/>
  <c r="H77" i="1"/>
  <c r="H72" i="1"/>
  <c r="H69" i="1"/>
  <c r="H66" i="1"/>
  <c r="H62" i="1"/>
  <c r="H59" i="1"/>
  <c r="H55" i="1"/>
  <c r="H46" i="1"/>
  <c r="H45" i="1"/>
  <c r="H44" i="1"/>
  <c r="H30" i="1"/>
  <c r="H24" i="1"/>
  <c r="H17" i="1"/>
  <c r="H16" i="1"/>
  <c r="H15" i="1"/>
  <c r="K13" i="1" l="1"/>
  <c r="H84" i="1"/>
  <c r="H105" i="1"/>
  <c r="H13" i="1"/>
  <c r="H139" i="1"/>
  <c r="H145" i="1"/>
  <c r="H146" i="1"/>
  <c r="H42" i="1"/>
  <c r="H140" i="1"/>
  <c r="H143" i="1"/>
  <c r="K84" i="1"/>
  <c r="K75" i="1"/>
  <c r="E69" i="1"/>
  <c r="E148" i="1"/>
  <c r="E144" i="1"/>
  <c r="E130" i="1"/>
  <c r="E118" i="1"/>
  <c r="E115" i="1"/>
  <c r="E110" i="1"/>
  <c r="E147" i="1" s="1"/>
  <c r="E109" i="1"/>
  <c r="E108" i="1"/>
  <c r="E107" i="1"/>
  <c r="E101" i="1"/>
  <c r="E97" i="1"/>
  <c r="E93" i="1"/>
  <c r="E87" i="1"/>
  <c r="E138" i="1" s="1"/>
  <c r="E86" i="1"/>
  <c r="E81" i="1"/>
  <c r="E75" i="1" s="1"/>
  <c r="E78" i="1"/>
  <c r="E77" i="1"/>
  <c r="E72" i="1"/>
  <c r="E66" i="1"/>
  <c r="E62" i="1"/>
  <c r="E59" i="1"/>
  <c r="E55" i="1"/>
  <c r="E46" i="1"/>
  <c r="E45" i="1"/>
  <c r="E30" i="1"/>
  <c r="E17" i="1"/>
  <c r="E16" i="1"/>
  <c r="E15" i="1"/>
  <c r="K136" i="1" l="1"/>
  <c r="H136" i="1"/>
  <c r="E105" i="1"/>
  <c r="E140" i="1"/>
  <c r="E13" i="1"/>
  <c r="E84" i="1"/>
  <c r="E145" i="1"/>
  <c r="E139" i="1"/>
  <c r="E143" i="1"/>
  <c r="E42" i="1"/>
  <c r="E146" i="1"/>
  <c r="E44" i="1"/>
  <c r="G144" i="1"/>
  <c r="I144" i="1" s="1"/>
  <c r="J144" i="1"/>
  <c r="L144" i="1" s="1"/>
  <c r="D144" i="1"/>
  <c r="F144" i="1" s="1"/>
  <c r="G15" i="1"/>
  <c r="I15" i="1" s="1"/>
  <c r="J15" i="1"/>
  <c r="L15" i="1" s="1"/>
  <c r="D15" i="1"/>
  <c r="F15" i="1" s="1"/>
  <c r="E136" i="1" l="1"/>
  <c r="G17" i="1"/>
  <c r="I17" i="1" s="1"/>
  <c r="J17" i="1"/>
  <c r="L17" i="1" s="1"/>
  <c r="D17" i="1"/>
  <c r="F17" i="1" s="1"/>
  <c r="G16" i="1"/>
  <c r="I16" i="1" s="1"/>
  <c r="J16" i="1"/>
  <c r="L16" i="1" s="1"/>
  <c r="D16" i="1"/>
  <c r="F16" i="1" s="1"/>
  <c r="G30" i="1"/>
  <c r="I30" i="1" s="1"/>
  <c r="J30" i="1"/>
  <c r="L30" i="1" s="1"/>
  <c r="D30" i="1"/>
  <c r="F30" i="1" s="1"/>
  <c r="G24" i="1"/>
  <c r="I24" i="1" s="1"/>
  <c r="J24" i="1"/>
  <c r="L24" i="1" s="1"/>
  <c r="D24" i="1"/>
  <c r="D13" i="1" l="1"/>
  <c r="F13" i="1" s="1"/>
  <c r="F24" i="1"/>
  <c r="J13" i="1"/>
  <c r="L13" i="1" s="1"/>
  <c r="G13" i="1"/>
  <c r="I13" i="1" s="1"/>
  <c r="G148" i="1"/>
  <c r="I148" i="1" s="1"/>
  <c r="J148" i="1"/>
  <c r="L148" i="1" s="1"/>
  <c r="G107" i="1"/>
  <c r="I107" i="1" s="1"/>
  <c r="J107" i="1"/>
  <c r="L107" i="1" s="1"/>
  <c r="G108" i="1"/>
  <c r="I108" i="1" s="1"/>
  <c r="J108" i="1"/>
  <c r="L108" i="1" s="1"/>
  <c r="G109" i="1"/>
  <c r="I109" i="1" s="1"/>
  <c r="J109" i="1"/>
  <c r="L109" i="1" s="1"/>
  <c r="D109" i="1"/>
  <c r="F109" i="1" s="1"/>
  <c r="D108" i="1"/>
  <c r="F108" i="1" s="1"/>
  <c r="D107" i="1"/>
  <c r="F107" i="1" s="1"/>
  <c r="D110" i="1"/>
  <c r="G110" i="1"/>
  <c r="J110" i="1"/>
  <c r="G115" i="1"/>
  <c r="I115" i="1" s="1"/>
  <c r="J115" i="1"/>
  <c r="L115" i="1" s="1"/>
  <c r="D115" i="1"/>
  <c r="F115" i="1" s="1"/>
  <c r="G46" i="1"/>
  <c r="I46" i="1" s="1"/>
  <c r="J46" i="1"/>
  <c r="L46" i="1" s="1"/>
  <c r="D46" i="1"/>
  <c r="F46" i="1" s="1"/>
  <c r="G45" i="1"/>
  <c r="I45" i="1" s="1"/>
  <c r="J45" i="1"/>
  <c r="L45" i="1" s="1"/>
  <c r="D45" i="1"/>
  <c r="F45" i="1" s="1"/>
  <c r="G44" i="1"/>
  <c r="I44" i="1" s="1"/>
  <c r="J44" i="1"/>
  <c r="L44" i="1" s="1"/>
  <c r="G72" i="1"/>
  <c r="I72" i="1" s="1"/>
  <c r="J72" i="1"/>
  <c r="L72" i="1" s="1"/>
  <c r="D72" i="1"/>
  <c r="F72" i="1" s="1"/>
  <c r="G69" i="1"/>
  <c r="I69" i="1" s="1"/>
  <c r="J69" i="1"/>
  <c r="L69" i="1" s="1"/>
  <c r="D69" i="1"/>
  <c r="F69" i="1" s="1"/>
  <c r="G66" i="1"/>
  <c r="I66" i="1" s="1"/>
  <c r="J66" i="1"/>
  <c r="L66" i="1" s="1"/>
  <c r="D66" i="1"/>
  <c r="F66" i="1" s="1"/>
  <c r="G62" i="1"/>
  <c r="I62" i="1" s="1"/>
  <c r="J62" i="1"/>
  <c r="L62" i="1" s="1"/>
  <c r="D62" i="1"/>
  <c r="F62" i="1" s="1"/>
  <c r="G59" i="1"/>
  <c r="I59" i="1" s="1"/>
  <c r="J59" i="1"/>
  <c r="L59" i="1" s="1"/>
  <c r="D59" i="1"/>
  <c r="F59" i="1" s="1"/>
  <c r="G55" i="1"/>
  <c r="I55" i="1" s="1"/>
  <c r="J55" i="1"/>
  <c r="L55" i="1" s="1"/>
  <c r="D55" i="1"/>
  <c r="F55" i="1" s="1"/>
  <c r="D105" i="1" l="1"/>
  <c r="F105" i="1" s="1"/>
  <c r="F110" i="1"/>
  <c r="J105" i="1"/>
  <c r="L105" i="1" s="1"/>
  <c r="L110" i="1"/>
  <c r="G105" i="1"/>
  <c r="I105" i="1" s="1"/>
  <c r="I110" i="1"/>
  <c r="J143" i="1"/>
  <c r="L143" i="1" s="1"/>
  <c r="G143" i="1"/>
  <c r="I143" i="1" s="1"/>
  <c r="D140" i="1"/>
  <c r="F140" i="1" s="1"/>
  <c r="D147" i="1"/>
  <c r="F147" i="1" s="1"/>
  <c r="J140" i="1"/>
  <c r="L140" i="1" s="1"/>
  <c r="G140" i="1"/>
  <c r="I140" i="1" s="1"/>
  <c r="J147" i="1"/>
  <c r="L147" i="1" s="1"/>
  <c r="G147" i="1"/>
  <c r="I147" i="1" s="1"/>
  <c r="D145" i="1"/>
  <c r="F145" i="1" s="1"/>
  <c r="J42" i="1"/>
  <c r="L42" i="1" s="1"/>
  <c r="G42" i="1"/>
  <c r="I42" i="1" s="1"/>
  <c r="J145" i="1"/>
  <c r="L145" i="1" s="1"/>
  <c r="G145" i="1"/>
  <c r="I145" i="1" s="1"/>
  <c r="G87" i="1" l="1"/>
  <c r="J87" i="1"/>
  <c r="D87" i="1"/>
  <c r="G86" i="1"/>
  <c r="I86" i="1" s="1"/>
  <c r="J86" i="1"/>
  <c r="L86" i="1" s="1"/>
  <c r="D86" i="1"/>
  <c r="F86" i="1" s="1"/>
  <c r="G101" i="1"/>
  <c r="I101" i="1" s="1"/>
  <c r="J101" i="1"/>
  <c r="L101" i="1" s="1"/>
  <c r="D101" i="1"/>
  <c r="F101" i="1" s="1"/>
  <c r="D97" i="1"/>
  <c r="F97" i="1" s="1"/>
  <c r="G97" i="1"/>
  <c r="I97" i="1" s="1"/>
  <c r="J97" i="1"/>
  <c r="L97" i="1" s="1"/>
  <c r="G93" i="1"/>
  <c r="I93" i="1" s="1"/>
  <c r="J93" i="1"/>
  <c r="L93" i="1" s="1"/>
  <c r="D93" i="1"/>
  <c r="F93" i="1" s="1"/>
  <c r="G78" i="1"/>
  <c r="J78" i="1"/>
  <c r="D78" i="1"/>
  <c r="G77" i="1"/>
  <c r="I77" i="1" s="1"/>
  <c r="J77" i="1"/>
  <c r="L77" i="1" s="1"/>
  <c r="D77" i="1"/>
  <c r="F77" i="1" s="1"/>
  <c r="G81" i="1"/>
  <c r="I81" i="1" s="1"/>
  <c r="J81" i="1"/>
  <c r="L81" i="1" s="1"/>
  <c r="D81" i="1"/>
  <c r="F81" i="1" s="1"/>
  <c r="G130" i="1"/>
  <c r="I130" i="1" s="1"/>
  <c r="J130" i="1"/>
  <c r="L130" i="1" s="1"/>
  <c r="D130" i="1"/>
  <c r="F130" i="1" s="1"/>
  <c r="G139" i="1" l="1"/>
  <c r="I139" i="1" s="1"/>
  <c r="I78" i="1"/>
  <c r="D138" i="1"/>
  <c r="F138" i="1" s="1"/>
  <c r="F87" i="1"/>
  <c r="D139" i="1"/>
  <c r="F139" i="1" s="1"/>
  <c r="F78" i="1"/>
  <c r="J138" i="1"/>
  <c r="L138" i="1" s="1"/>
  <c r="L87" i="1"/>
  <c r="J139" i="1"/>
  <c r="L139" i="1" s="1"/>
  <c r="L78" i="1"/>
  <c r="G138" i="1"/>
  <c r="I138" i="1" s="1"/>
  <c r="I87" i="1"/>
  <c r="D84" i="1"/>
  <c r="F84" i="1" s="1"/>
  <c r="G146" i="1"/>
  <c r="I146" i="1" s="1"/>
  <c r="D75" i="1"/>
  <c r="F75" i="1" s="1"/>
  <c r="D146" i="1"/>
  <c r="F146" i="1" s="1"/>
  <c r="J146" i="1"/>
  <c r="L146" i="1" s="1"/>
  <c r="J84" i="1"/>
  <c r="L84" i="1" s="1"/>
  <c r="G84" i="1"/>
  <c r="I84" i="1" s="1"/>
  <c r="G118" i="1" l="1"/>
  <c r="I118" i="1" s="1"/>
  <c r="J118" i="1"/>
  <c r="L118" i="1" s="1"/>
  <c r="D118" i="1"/>
  <c r="F118" i="1" s="1"/>
  <c r="D148" i="1" l="1"/>
  <c r="F148" i="1" s="1"/>
  <c r="D50" i="1"/>
  <c r="D143" i="1" s="1"/>
  <c r="F143" i="1" s="1"/>
  <c r="D42" i="1" l="1"/>
  <c r="D44" i="1"/>
  <c r="F44" i="1" s="1"/>
  <c r="D136" i="1" l="1"/>
  <c r="F136" i="1" s="1"/>
  <c r="F42" i="1"/>
  <c r="G75" i="1"/>
  <c r="J75" i="1"/>
  <c r="J136" i="1" l="1"/>
  <c r="L136" i="1" s="1"/>
  <c r="L75" i="1"/>
  <c r="G136" i="1"/>
  <c r="I136" i="1" s="1"/>
  <c r="I75" i="1"/>
</calcChain>
</file>

<file path=xl/sharedStrings.xml><?xml version="1.0" encoding="utf-8"?>
<sst xmlns="http://schemas.openxmlformats.org/spreadsheetml/2006/main" count="343" uniqueCount="203">
  <si>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</si>
  <si>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</si>
  <si>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</si>
  <si>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</si>
  <si>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</si>
  <si>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</si>
  <si>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</si>
  <si>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</si>
  <si>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</si>
  <si>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</si>
  <si>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</si>
  <si>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</si>
  <si>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</si>
  <si>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</si>
  <si>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</si>
  <si>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</si>
  <si>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</si>
  <si>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</si>
  <si>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</si>
  <si>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</si>
  <si>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</si>
  <si>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</si>
  <si>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</si>
  <si>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</si>
  <si>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</si>
  <si>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</si>
  <si>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</si>
  <si>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</si>
  <si>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</si>
  <si>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</si>
  <si>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</si>
  <si>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</si>
  <si>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</si>
  <si>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</si>
  <si>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</si>
  <si>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</si>
  <si>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</si>
  <si>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</si>
  <si>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</si>
  <si>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</si>
  <si>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</si>
  <si>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</si>
  <si>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</si>
  <si>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</si>
  <si>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</si>
  <si>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</si>
  <si>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</si>
  <si>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</si>
  <si>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</si>
  <si>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</si>
  <si>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</si>
  <si>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</si>
  <si>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</si>
  <si>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</si>
  <si>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</si>
  <si>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</si>
  <si>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</si>
  <si>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</si>
  <si>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</si>
  <si>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</si>
  <si>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</si>
  <si>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</si>
  <si>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</si>
  <si>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</si>
  <si>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</si>
  <si>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</si>
  <si>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</si>
  <si>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</si>
  <si>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</si>
  <si>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</si>
  <si>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</si>
  <si>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</si>
  <si>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</si>
  <si>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</si>
  <si>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</si>
  <si>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</si>
  <si>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</si>
  <si>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</si>
  <si>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</si>
  <si>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</si>
  <si>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</si>
  <si>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</si>
  <si>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</si>
  <si>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</si>
  <si>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</si>
  <si>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</si>
  <si>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</si>
  <si>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</si>
  <si>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</si>
  <si>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</si>
  <si>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</si>
  <si>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</si>
  <si>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</si>
  <si>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</si>
  <si>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</si>
  <si>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</si>
  <si>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</si>
  <si>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</si>
  <si>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</si>
  <si>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</si>
  <si>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</si>
  <si>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</si>
  <si>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</si>
  <si>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</si>
  <si>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</si>
  <si>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</si>
  <si>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</si>
  <si>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</si>
  <si>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</si>
  <si>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</si>
  <si>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</si>
  <si>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</si>
  <si>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</si>
  <si>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</si>
  <si>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</si>
  <si>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</si>
  <si>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</si>
  <si>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</si>
  <si>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</si>
  <si>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</si>
  <si>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</si>
  <si>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</si>
  <si>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</si>
  <si>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</si>
  <si>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</si>
  <si>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</si>
  <si>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</si>
  <si>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</si>
  <si>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</si>
  <si>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</si>
  <si>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</si>
  <si>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</si>
  <si>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</si>
  <si>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</si>
  <si>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</si>
  <si>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</si>
  <si>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0820142640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</si>
  <si>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</si>
  <si>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</si>
  <si>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</si>
  <si>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</si>
  <si>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</si>
  <si>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</si>
  <si>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</si>
  <si>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</si>
  <si>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</si>
  <si>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</si>
  <si>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</si>
  <si>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</si>
  <si>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</si>
  <si>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</si>
  <si>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</si>
  <si>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</si>
  <si>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</si>
  <si>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</si>
  <si>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</si>
  <si>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</si>
  <si>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</si>
  <si>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</si>
  <si>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</si>
  <si>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</si>
  <si>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</si>
  <si>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</si>
  <si>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</si>
  <si>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</si>
  <si>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</si>
  <si>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</si>
  <si>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</si>
  <si>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</si>
  <si>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</si>
  <si>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</si>
  <si>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</si>
  <si>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</si>
  <si>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</si>
  <si>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</si>
  <si>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</si>
  <si>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</si>
  <si>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</si>
  <si>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</si>
  <si>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</si>
  <si>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</si>
  <si>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</si>
  <si>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</si>
  <si>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</si>
  <si>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</si>
  <si>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</si>
  <si>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</si>
  <si>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</si>
  <si>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</si>
  <si>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</si>
  <si>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</si>
  <si>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</si>
  <si>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</si>
  <si>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</si>
  <si>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</si>
  <si>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</si>
  <si>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</si>
  <si>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</si>
  <si>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15101SЖ860</t>
  </si>
  <si>
    <t>1510121480</t>
  </si>
  <si>
    <t>Поправки</t>
  </si>
  <si>
    <t>безвозмездные поступления</t>
  </si>
  <si>
    <t>от 19.12.2023 №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</si>
</sst>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left" wrapText="1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51"/>
  <sheetViews>
    <sheetView tabSelected="1" zoomScale="66" zoomScaleNormal="66" workbookViewId="0">
      <selection activeCell="I9" sqref="I9"/>
    </sheetView>
  </sheetViews>
  <sheetFormatPr defaultColWidth="9.109375" defaultRowHeight="18" x14ac:dyDescent="0.35"/>
  <cols>
    <col min="1" max="1" width="5.5546875" style="2" customWidth="1"/>
    <col min="2" max="2" width="82.6640625" style="45" customWidth="1"/>
    <col min="3" max="3" width="21.33203125" style="45" customWidth="1"/>
    <col min="4" max="4" width="17.5546875" style="30" hidden="1" customWidth="1"/>
    <col min="5" max="5" width="17.5546875" style="33" hidden="1" customWidth="1"/>
    <col min="6" max="6" width="17.5546875" style="48" customWidth="1"/>
    <col min="7" max="7" width="17.5546875" style="30" hidden="1" customWidth="1"/>
    <col min="8" max="8" width="17.5546875" style="33" hidden="1" customWidth="1"/>
    <col min="9" max="9" width="17.5546875" style="48" customWidth="1"/>
    <col min="10" max="10" width="17.5546875" style="30" hidden="1" customWidth="1"/>
    <col min="11" max="11" width="17.5546875" style="33" hidden="1" customWidth="1"/>
    <col min="12" max="12" width="17.5546875" style="48" customWidth="1"/>
    <col min="13" max="13" width="17.109375" style="25" hidden="1" customWidth="1"/>
    <col min="14" max="14" width="10" style="13" hidden="1" customWidth="1"/>
    <col min="15" max="15" width="9.44140625" style="2" hidden="1" customWidth="1"/>
    <col min="16" max="17" width="9.109375" style="2" customWidth="1"/>
    <col min="18" max="16384" width="9.109375" style="2"/>
  </cols>
  <sheetData>
    <row r="1" spans="1:15" x14ac:dyDescent="0.35">
      <c r="J1" s="31"/>
      <c r="L1" s="49" t="s">
        <v>26</v>
      </c>
    </row>
    <row r="2" spans="1:15" x14ac:dyDescent="0.35">
      <c r="J2" s="31"/>
      <c r="L2" s="49" t="s">
        <v>15</v>
      </c>
    </row>
    <row r="3" spans="1:15" x14ac:dyDescent="0.35">
      <c r="J3" s="31"/>
      <c r="L3" s="49" t="s">
        <v>16</v>
      </c>
    </row>
    <row r="4" spans="1:15" x14ac:dyDescent="0.35">
      <c r="I4" s="62" t="s">
        <v>202</v>
      </c>
      <c r="J4" s="63"/>
      <c r="K4" s="63"/>
      <c r="L4" s="62"/>
    </row>
    <row r="6" spans="1:15" ht="15.75" customHeight="1" x14ac:dyDescent="0.35">
      <c r="A6" s="87" t="s">
        <v>18</v>
      </c>
      <c r="B6" s="88"/>
      <c r="C6" s="88"/>
      <c r="D6" s="89"/>
      <c r="E6" s="89"/>
      <c r="F6" s="90"/>
      <c r="G6" s="89"/>
      <c r="H6" s="89"/>
      <c r="I6" s="90"/>
      <c r="J6" s="91"/>
      <c r="K6" s="92"/>
      <c r="L6" s="93"/>
      <c r="M6" s="26"/>
    </row>
    <row r="7" spans="1:15" ht="19.5" customHeight="1" x14ac:dyDescent="0.35">
      <c r="A7" s="87" t="s">
        <v>39</v>
      </c>
      <c r="B7" s="88"/>
      <c r="C7" s="88"/>
      <c r="D7" s="89"/>
      <c r="E7" s="89"/>
      <c r="F7" s="90"/>
      <c r="G7" s="89"/>
      <c r="H7" s="89"/>
      <c r="I7" s="90"/>
      <c r="J7" s="91"/>
      <c r="K7" s="92"/>
      <c r="L7" s="93"/>
      <c r="M7" s="26"/>
    </row>
    <row r="8" spans="1:15" x14ac:dyDescent="0.35">
      <c r="A8" s="94"/>
      <c r="B8" s="88"/>
      <c r="C8" s="88"/>
      <c r="D8" s="89"/>
      <c r="E8" s="89"/>
      <c r="F8" s="90"/>
      <c r="G8" s="89"/>
      <c r="H8" s="89"/>
      <c r="I8" s="90"/>
      <c r="J8" s="91"/>
      <c r="K8" s="92"/>
      <c r="L8" s="93"/>
      <c r="M8" s="26"/>
    </row>
    <row r="9" spans="1:15" x14ac:dyDescent="0.35">
      <c r="A9" s="61"/>
      <c r="B9" s="55"/>
      <c r="C9" s="55"/>
      <c r="D9" s="56"/>
      <c r="E9" s="56"/>
      <c r="F9" s="57"/>
      <c r="G9" s="56"/>
      <c r="H9" s="56"/>
      <c r="I9" s="57"/>
      <c r="J9" s="58"/>
      <c r="K9" s="59"/>
      <c r="L9" s="60"/>
      <c r="M9" s="26"/>
    </row>
    <row r="10" spans="1:15" x14ac:dyDescent="0.35">
      <c r="A10" s="46"/>
      <c r="B10" s="47"/>
      <c r="C10" s="47"/>
      <c r="J10" s="31"/>
      <c r="L10" s="49" t="s">
        <v>14</v>
      </c>
    </row>
    <row r="11" spans="1:15" ht="18.75" customHeight="1" x14ac:dyDescent="0.35">
      <c r="A11" s="76" t="s">
        <v>0</v>
      </c>
      <c r="B11" s="76" t="s">
        <v>11</v>
      </c>
      <c r="C11" s="76" t="s">
        <v>1</v>
      </c>
      <c r="D11" s="99" t="s">
        <v>23</v>
      </c>
      <c r="E11" s="82" t="s">
        <v>200</v>
      </c>
      <c r="F11" s="95" t="s">
        <v>23</v>
      </c>
      <c r="G11" s="71" t="s">
        <v>27</v>
      </c>
      <c r="H11" s="82" t="s">
        <v>200</v>
      </c>
      <c r="I11" s="97" t="s">
        <v>27</v>
      </c>
      <c r="J11" s="71" t="s">
        <v>81</v>
      </c>
      <c r="K11" s="82" t="s">
        <v>200</v>
      </c>
      <c r="L11" s="97" t="s">
        <v>81</v>
      </c>
      <c r="M11" s="27"/>
    </row>
    <row r="12" spans="1:15" x14ac:dyDescent="0.35">
      <c r="A12" s="78"/>
      <c r="B12" s="77"/>
      <c r="C12" s="78"/>
      <c r="D12" s="100"/>
      <c r="E12" s="83"/>
      <c r="F12" s="96"/>
      <c r="G12" s="72"/>
      <c r="H12" s="83"/>
      <c r="I12" s="98"/>
      <c r="J12" s="72"/>
      <c r="K12" s="83"/>
      <c r="L12" s="98"/>
      <c r="M12" s="17"/>
    </row>
    <row r="13" spans="1:15" x14ac:dyDescent="0.35">
      <c r="A13" s="1"/>
      <c r="B13" s="20" t="s">
        <v>2</v>
      </c>
      <c r="C13" s="20"/>
      <c r="D13" s="35">
        <f>D19+D20+D22+D23+D24+D29+D30+D35+D36+D37+D38+D39+D40+D41+D21</f>
        <v>1830812.4000000001</v>
      </c>
      <c r="E13" s="35">
        <f>E19+E20+E22+E23+E24+E29+E30+E35+E36+E37+E38+E39+E40+E41+E21</f>
        <v>-21444.351999999999</v>
      </c>
      <c r="F13" s="43">
        <f>D13+E13</f>
        <v>1809368.0480000002</v>
      </c>
      <c r="G13" s="36">
        <f t="shared" ref="G13:J13" si="0">G19+G20+G22+G23+G24+G29+G30+G35+G36+G37+G38+G39+G40+G41+G21</f>
        <v>1891809.2000000002</v>
      </c>
      <c r="H13" s="35">
        <f>H19+H20+H22+H23+H24+H29+H30+H35+H36+H37+H38+H39+H40+H41+H21</f>
        <v>-53186.6</v>
      </c>
      <c r="I13" s="43">
        <f>G13+H13</f>
        <v>1838622.6</v>
      </c>
      <c r="J13" s="36">
        <f t="shared" si="0"/>
        <v>1860920.0999999999</v>
      </c>
      <c r="K13" s="35">
        <f>K19+K20+K22+K23+K24+K29+K30+K35+K36+K37+K38+K39+K40+K41+K21</f>
        <v>-70868.899999999994</v>
      </c>
      <c r="L13" s="43">
        <f>J13+K13</f>
        <v>1790051.2</v>
      </c>
      <c r="M13" s="28"/>
      <c r="N13" s="14"/>
      <c r="O13" s="9"/>
    </row>
    <row r="14" spans="1:15" x14ac:dyDescent="0.35">
      <c r="A14" s="1"/>
      <c r="B14" s="20" t="s">
        <v>5</v>
      </c>
      <c r="C14" s="20"/>
      <c r="D14" s="35"/>
      <c r="E14" s="35"/>
      <c r="F14" s="43"/>
      <c r="G14" s="36"/>
      <c r="H14" s="35"/>
      <c r="I14" s="43"/>
      <c r="J14" s="36"/>
      <c r="K14" s="35"/>
      <c r="L14" s="43"/>
      <c r="M14" s="28"/>
      <c r="N14" s="14"/>
      <c r="O14" s="9"/>
    </row>
    <row r="15" spans="1:15" s="9" customFormat="1" hidden="1" x14ac:dyDescent="0.35">
      <c r="A15" s="6"/>
      <c r="B15" s="10" t="s">
        <v>6</v>
      </c>
      <c r="C15" s="15"/>
      <c r="D15" s="37">
        <f>D19+D20+D22+D26+D32+D35+D36+D37+D38+D39+D40+D41+D23+D29+D21</f>
        <v>1068359.7</v>
      </c>
      <c r="E15" s="37">
        <f>E19+E20+E22+E26+E32+E35+E36+E37+E38+E39+E40+E41+E23+E29+E21</f>
        <v>-144252.052</v>
      </c>
      <c r="F15" s="38">
        <f t="shared" ref="F15:F79" si="1">D15+E15</f>
        <v>924107.64799999993</v>
      </c>
      <c r="G15" s="38">
        <f t="shared" ref="G15:J15" si="2">G19+G20+G22+G26+G32+G35+G36+G37+G38+G39+G40+G41+G23+G29+G21</f>
        <v>1546628.4000000001</v>
      </c>
      <c r="H15" s="37">
        <f>H19+H20+H22+H26+H32+H35+H36+H37+H38+H39+H40+H41+H23+H29+H21</f>
        <v>-53186.6</v>
      </c>
      <c r="I15" s="38">
        <f t="shared" ref="I15:I79" si="3">G15+H15</f>
        <v>1493441.8</v>
      </c>
      <c r="J15" s="38">
        <f t="shared" si="2"/>
        <v>1860920.0999999999</v>
      </c>
      <c r="K15" s="37">
        <f>K19+K20+K22+K26+K32+K35+K36+K37+K38+K39+K40+K41+K23+K29+K21</f>
        <v>-70868.899999999994</v>
      </c>
      <c r="L15" s="38">
        <f t="shared" ref="L15:L79" si="4">J15+K15</f>
        <v>1790051.2</v>
      </c>
      <c r="M15" s="29"/>
      <c r="N15" s="14" t="s">
        <v>25</v>
      </c>
      <c r="O15" s="8"/>
    </row>
    <row r="16" spans="1:15" x14ac:dyDescent="0.35">
      <c r="A16" s="1"/>
      <c r="B16" s="21" t="s">
        <v>64</v>
      </c>
      <c r="C16" s="20"/>
      <c r="D16" s="35">
        <f>D27+D33</f>
        <v>261868.1</v>
      </c>
      <c r="E16" s="35">
        <f>E27+E33</f>
        <v>0</v>
      </c>
      <c r="F16" s="43">
        <f t="shared" si="1"/>
        <v>261868.1</v>
      </c>
      <c r="G16" s="36">
        <f t="shared" ref="G16:J16" si="5">G27+G33</f>
        <v>345180.8</v>
      </c>
      <c r="H16" s="35">
        <f>H27+H33</f>
        <v>0</v>
      </c>
      <c r="I16" s="43">
        <f t="shared" si="3"/>
        <v>345180.8</v>
      </c>
      <c r="J16" s="36">
        <f t="shared" si="5"/>
        <v>0</v>
      </c>
      <c r="K16" s="35">
        <f>K27+K33</f>
        <v>0</v>
      </c>
      <c r="L16" s="43">
        <f t="shared" si="4"/>
        <v>0</v>
      </c>
      <c r="M16" s="28"/>
      <c r="N16" s="14"/>
      <c r="O16" s="8"/>
    </row>
    <row r="17" spans="1:15" x14ac:dyDescent="0.35">
      <c r="A17" s="1"/>
      <c r="B17" s="22" t="s">
        <v>21</v>
      </c>
      <c r="C17" s="20"/>
      <c r="D17" s="35">
        <f>D34</f>
        <v>500584.6</v>
      </c>
      <c r="E17" s="35">
        <f>E34</f>
        <v>0</v>
      </c>
      <c r="F17" s="43">
        <f t="shared" si="1"/>
        <v>500584.6</v>
      </c>
      <c r="G17" s="36">
        <f t="shared" ref="G17:J17" si="6">G34</f>
        <v>0</v>
      </c>
      <c r="H17" s="35">
        <f>H34</f>
        <v>0</v>
      </c>
      <c r="I17" s="43">
        <f t="shared" si="3"/>
        <v>0</v>
      </c>
      <c r="J17" s="36">
        <f t="shared" si="6"/>
        <v>0</v>
      </c>
      <c r="K17" s="35">
        <f>K34</f>
        <v>0</v>
      </c>
      <c r="L17" s="43">
        <f t="shared" si="4"/>
        <v>0</v>
      </c>
      <c r="M17" s="28"/>
      <c r="N17" s="14"/>
      <c r="O17" s="8"/>
    </row>
    <row r="18" spans="1:15" x14ac:dyDescent="0.35">
      <c r="A18" s="1"/>
      <c r="B18" s="22" t="s">
        <v>201</v>
      </c>
      <c r="C18" s="20"/>
      <c r="D18" s="35"/>
      <c r="E18" s="35">
        <f>E28</f>
        <v>122807.7</v>
      </c>
      <c r="F18" s="43">
        <f t="shared" si="1"/>
        <v>122807.7</v>
      </c>
      <c r="G18" s="36"/>
      <c r="H18" s="35">
        <f>H28</f>
        <v>0</v>
      </c>
      <c r="I18" s="43">
        <f t="shared" si="3"/>
        <v>0</v>
      </c>
      <c r="J18" s="36"/>
      <c r="K18" s="35">
        <f>K28</f>
        <v>0</v>
      </c>
      <c r="L18" s="43">
        <f t="shared" si="4"/>
        <v>0</v>
      </c>
      <c r="M18" s="28"/>
      <c r="N18" s="14"/>
      <c r="O18" s="8"/>
    </row>
    <row r="19" spans="1:15" ht="54" x14ac:dyDescent="0.35">
      <c r="A19" s="1" t="s">
        <v>140</v>
      </c>
      <c r="B19" s="22" t="s">
        <v>120</v>
      </c>
      <c r="C19" s="21" t="s">
        <v>28</v>
      </c>
      <c r="D19" s="39">
        <v>204896.3</v>
      </c>
      <c r="E19" s="40"/>
      <c r="F19" s="43">
        <f t="shared" si="1"/>
        <v>204896.3</v>
      </c>
      <c r="G19" s="41">
        <v>305572.3</v>
      </c>
      <c r="H19" s="40">
        <v>-53186.6</v>
      </c>
      <c r="I19" s="43">
        <f t="shared" si="3"/>
        <v>252385.69999999998</v>
      </c>
      <c r="J19" s="41">
        <v>0</v>
      </c>
      <c r="K19" s="40"/>
      <c r="L19" s="43">
        <f t="shared" si="4"/>
        <v>0</v>
      </c>
      <c r="M19" s="17" t="s">
        <v>128</v>
      </c>
      <c r="O19" s="4"/>
    </row>
    <row r="20" spans="1:15" ht="54" x14ac:dyDescent="0.35">
      <c r="A20" s="1" t="s">
        <v>141</v>
      </c>
      <c r="B20" s="22" t="s">
        <v>121</v>
      </c>
      <c r="C20" s="21" t="s">
        <v>28</v>
      </c>
      <c r="D20" s="39">
        <v>62244.1</v>
      </c>
      <c r="E20" s="40">
        <v>-21444.351999999999</v>
      </c>
      <c r="F20" s="43">
        <f t="shared" si="1"/>
        <v>40799.748</v>
      </c>
      <c r="G20" s="41">
        <v>0</v>
      </c>
      <c r="H20" s="40"/>
      <c r="I20" s="43">
        <f t="shared" si="3"/>
        <v>0</v>
      </c>
      <c r="J20" s="41">
        <v>0</v>
      </c>
      <c r="K20" s="40"/>
      <c r="L20" s="43">
        <f t="shared" si="4"/>
        <v>0</v>
      </c>
      <c r="M20" s="17" t="s">
        <v>129</v>
      </c>
      <c r="O20" s="4"/>
    </row>
    <row r="21" spans="1:15" ht="36" x14ac:dyDescent="0.35">
      <c r="A21" s="64" t="s">
        <v>142</v>
      </c>
      <c r="B21" s="66" t="s">
        <v>122</v>
      </c>
      <c r="C21" s="21" t="s">
        <v>38</v>
      </c>
      <c r="D21" s="39">
        <v>0</v>
      </c>
      <c r="E21" s="40"/>
      <c r="F21" s="43">
        <f t="shared" si="1"/>
        <v>0</v>
      </c>
      <c r="G21" s="41">
        <v>0</v>
      </c>
      <c r="H21" s="40"/>
      <c r="I21" s="43">
        <f t="shared" si="3"/>
        <v>0</v>
      </c>
      <c r="J21" s="41">
        <v>54620.7</v>
      </c>
      <c r="K21" s="40"/>
      <c r="L21" s="43">
        <f t="shared" si="4"/>
        <v>54620.7</v>
      </c>
      <c r="M21" s="17" t="s">
        <v>130</v>
      </c>
      <c r="O21" s="4"/>
    </row>
    <row r="22" spans="1:15" ht="54" x14ac:dyDescent="0.35">
      <c r="A22" s="65" t="s">
        <v>142</v>
      </c>
      <c r="B22" s="81"/>
      <c r="C22" s="21" t="s">
        <v>28</v>
      </c>
      <c r="D22" s="39">
        <v>47000</v>
      </c>
      <c r="E22" s="40"/>
      <c r="F22" s="43">
        <f t="shared" si="1"/>
        <v>47000</v>
      </c>
      <c r="G22" s="41">
        <v>453000</v>
      </c>
      <c r="H22" s="40"/>
      <c r="I22" s="43">
        <f t="shared" si="3"/>
        <v>453000</v>
      </c>
      <c r="J22" s="41">
        <v>1049198.7</v>
      </c>
      <c r="K22" s="40">
        <v>-70868.899999999994</v>
      </c>
      <c r="L22" s="43">
        <f t="shared" si="4"/>
        <v>978329.79999999993</v>
      </c>
      <c r="M22" s="17" t="s">
        <v>130</v>
      </c>
      <c r="O22" s="4"/>
    </row>
    <row r="23" spans="1:15" ht="36" x14ac:dyDescent="0.35">
      <c r="A23" s="68" t="s">
        <v>143</v>
      </c>
      <c r="B23" s="70" t="s">
        <v>123</v>
      </c>
      <c r="C23" s="21" t="s">
        <v>38</v>
      </c>
      <c r="D23" s="41">
        <v>0</v>
      </c>
      <c r="E23" s="44"/>
      <c r="F23" s="43">
        <f t="shared" si="1"/>
        <v>0</v>
      </c>
      <c r="G23" s="41">
        <v>26009.8</v>
      </c>
      <c r="H23" s="40"/>
      <c r="I23" s="43">
        <f t="shared" si="3"/>
        <v>26009.8</v>
      </c>
      <c r="J23" s="41">
        <v>0</v>
      </c>
      <c r="K23" s="40"/>
      <c r="L23" s="43">
        <f t="shared" si="4"/>
        <v>0</v>
      </c>
      <c r="M23" s="17" t="s">
        <v>131</v>
      </c>
      <c r="O23" s="4"/>
    </row>
    <row r="24" spans="1:15" ht="54" x14ac:dyDescent="0.35">
      <c r="A24" s="69"/>
      <c r="B24" s="80"/>
      <c r="C24" s="21" t="s">
        <v>28</v>
      </c>
      <c r="D24" s="41">
        <f>D26+D27</f>
        <v>482682.4</v>
      </c>
      <c r="E24" s="44">
        <f>E26+E27+E28</f>
        <v>0</v>
      </c>
      <c r="F24" s="43">
        <f t="shared" si="1"/>
        <v>482682.4</v>
      </c>
      <c r="G24" s="41">
        <f t="shared" ref="G24:J24" si="7">G26+G27</f>
        <v>386829.3</v>
      </c>
      <c r="H24" s="40">
        <f>H26+H27</f>
        <v>0</v>
      </c>
      <c r="I24" s="43">
        <f t="shared" si="3"/>
        <v>386829.3</v>
      </c>
      <c r="J24" s="41">
        <f t="shared" si="7"/>
        <v>0</v>
      </c>
      <c r="K24" s="40">
        <f>K26+K27</f>
        <v>0</v>
      </c>
      <c r="L24" s="43">
        <f t="shared" si="4"/>
        <v>0</v>
      </c>
      <c r="M24" s="17"/>
      <c r="O24" s="4"/>
    </row>
    <row r="25" spans="1:15" x14ac:dyDescent="0.35">
      <c r="A25" s="1"/>
      <c r="B25" s="21" t="s">
        <v>5</v>
      </c>
      <c r="C25" s="20"/>
      <c r="D25" s="41"/>
      <c r="E25" s="44"/>
      <c r="F25" s="43"/>
      <c r="G25" s="41"/>
      <c r="H25" s="40"/>
      <c r="I25" s="43"/>
      <c r="J25" s="41"/>
      <c r="K25" s="40"/>
      <c r="L25" s="43"/>
      <c r="M25" s="17"/>
      <c r="O25" s="4"/>
    </row>
    <row r="26" spans="1:15" hidden="1" x14ac:dyDescent="0.35">
      <c r="A26" s="1"/>
      <c r="B26" s="21" t="s">
        <v>6</v>
      </c>
      <c r="C26" s="20"/>
      <c r="D26" s="43">
        <v>247160.9</v>
      </c>
      <c r="E26" s="44">
        <v>-122807.7</v>
      </c>
      <c r="F26" s="43">
        <f t="shared" si="1"/>
        <v>124353.2</v>
      </c>
      <c r="G26" s="43">
        <v>386829.3</v>
      </c>
      <c r="H26" s="40"/>
      <c r="I26" s="43">
        <f t="shared" si="3"/>
        <v>386829.3</v>
      </c>
      <c r="J26" s="43">
        <v>0</v>
      </c>
      <c r="K26" s="40"/>
      <c r="L26" s="43">
        <f t="shared" si="4"/>
        <v>0</v>
      </c>
      <c r="M26" s="17" t="s">
        <v>131</v>
      </c>
      <c r="N26" s="13" t="s">
        <v>25</v>
      </c>
      <c r="O26" s="4"/>
    </row>
    <row r="27" spans="1:15" x14ac:dyDescent="0.35">
      <c r="A27" s="1"/>
      <c r="B27" s="21" t="s">
        <v>64</v>
      </c>
      <c r="C27" s="20"/>
      <c r="D27" s="41">
        <v>235521.5</v>
      </c>
      <c r="E27" s="44"/>
      <c r="F27" s="43">
        <f t="shared" si="1"/>
        <v>235521.5</v>
      </c>
      <c r="G27" s="41">
        <v>0</v>
      </c>
      <c r="H27" s="40"/>
      <c r="I27" s="43">
        <f t="shared" si="3"/>
        <v>0</v>
      </c>
      <c r="J27" s="41">
        <v>0</v>
      </c>
      <c r="K27" s="40"/>
      <c r="L27" s="43">
        <f t="shared" si="4"/>
        <v>0</v>
      </c>
      <c r="M27" s="17" t="s">
        <v>137</v>
      </c>
      <c r="O27" s="4"/>
    </row>
    <row r="28" spans="1:15" x14ac:dyDescent="0.35">
      <c r="A28" s="50"/>
      <c r="B28" s="21" t="s">
        <v>201</v>
      </c>
      <c r="C28" s="20"/>
      <c r="D28" s="41"/>
      <c r="E28" s="44">
        <v>122807.7</v>
      </c>
      <c r="F28" s="43">
        <f t="shared" si="1"/>
        <v>122807.7</v>
      </c>
      <c r="G28" s="41"/>
      <c r="H28" s="40"/>
      <c r="I28" s="43">
        <f t="shared" si="3"/>
        <v>0</v>
      </c>
      <c r="J28" s="41"/>
      <c r="K28" s="40"/>
      <c r="L28" s="43">
        <f t="shared" si="4"/>
        <v>0</v>
      </c>
      <c r="M28" s="17" t="s">
        <v>131</v>
      </c>
      <c r="O28" s="4"/>
    </row>
    <row r="29" spans="1:15" ht="36" x14ac:dyDescent="0.35">
      <c r="A29" s="68" t="s">
        <v>144</v>
      </c>
      <c r="B29" s="66" t="s">
        <v>124</v>
      </c>
      <c r="C29" s="21" t="s">
        <v>38</v>
      </c>
      <c r="D29" s="39">
        <v>54620.7</v>
      </c>
      <c r="E29" s="40"/>
      <c r="F29" s="43">
        <f t="shared" si="1"/>
        <v>54620.7</v>
      </c>
      <c r="G29" s="41">
        <v>0</v>
      </c>
      <c r="H29" s="40"/>
      <c r="I29" s="43">
        <f t="shared" si="3"/>
        <v>0</v>
      </c>
      <c r="J29" s="41">
        <v>0</v>
      </c>
      <c r="K29" s="40"/>
      <c r="L29" s="43">
        <f t="shared" si="4"/>
        <v>0</v>
      </c>
      <c r="M29" s="17" t="s">
        <v>132</v>
      </c>
      <c r="O29" s="4"/>
    </row>
    <row r="30" spans="1:15" ht="54" x14ac:dyDescent="0.35">
      <c r="A30" s="69"/>
      <c r="B30" s="67"/>
      <c r="C30" s="21" t="s">
        <v>28</v>
      </c>
      <c r="D30" s="39">
        <f>D32+D33+D34</f>
        <v>619485.5</v>
      </c>
      <c r="E30" s="40">
        <f>E32+E33+E34</f>
        <v>0</v>
      </c>
      <c r="F30" s="43">
        <f t="shared" si="1"/>
        <v>619485.5</v>
      </c>
      <c r="G30" s="41">
        <f t="shared" ref="G30:J30" si="8">G32+G33+G34</f>
        <v>567480</v>
      </c>
      <c r="H30" s="40">
        <f>H32+H33+H34</f>
        <v>0</v>
      </c>
      <c r="I30" s="43">
        <f t="shared" si="3"/>
        <v>567480</v>
      </c>
      <c r="J30" s="41">
        <f t="shared" si="8"/>
        <v>0</v>
      </c>
      <c r="K30" s="40">
        <f>K32+K33+K34</f>
        <v>0</v>
      </c>
      <c r="L30" s="43">
        <f t="shared" si="4"/>
        <v>0</v>
      </c>
      <c r="M30" s="17"/>
      <c r="O30" s="4"/>
    </row>
    <row r="31" spans="1:15" x14ac:dyDescent="0.35">
      <c r="A31" s="1"/>
      <c r="B31" s="22" t="s">
        <v>5</v>
      </c>
      <c r="C31" s="20"/>
      <c r="D31" s="39"/>
      <c r="E31" s="40"/>
      <c r="F31" s="43"/>
      <c r="G31" s="41"/>
      <c r="H31" s="40"/>
      <c r="I31" s="43"/>
      <c r="J31" s="41"/>
      <c r="K31" s="40"/>
      <c r="L31" s="43"/>
      <c r="M31" s="17"/>
      <c r="O31" s="4"/>
    </row>
    <row r="32" spans="1:15" hidden="1" x14ac:dyDescent="0.35">
      <c r="A32" s="1"/>
      <c r="B32" s="22" t="s">
        <v>6</v>
      </c>
      <c r="C32" s="20"/>
      <c r="D32" s="42">
        <v>92554.3</v>
      </c>
      <c r="E32" s="40"/>
      <c r="F32" s="43">
        <f t="shared" si="1"/>
        <v>92554.3</v>
      </c>
      <c r="G32" s="43">
        <v>222299.2</v>
      </c>
      <c r="H32" s="40"/>
      <c r="I32" s="43">
        <f t="shared" si="3"/>
        <v>222299.2</v>
      </c>
      <c r="J32" s="43">
        <v>0</v>
      </c>
      <c r="K32" s="40"/>
      <c r="L32" s="43">
        <f t="shared" si="4"/>
        <v>0</v>
      </c>
      <c r="M32" s="17" t="s">
        <v>132</v>
      </c>
      <c r="N32" s="13" t="s">
        <v>25</v>
      </c>
      <c r="O32" s="4"/>
    </row>
    <row r="33" spans="1:15" x14ac:dyDescent="0.35">
      <c r="A33" s="1"/>
      <c r="B33" s="22" t="s">
        <v>64</v>
      </c>
      <c r="C33" s="20"/>
      <c r="D33" s="39">
        <v>26346.6</v>
      </c>
      <c r="E33" s="40"/>
      <c r="F33" s="43">
        <f t="shared" si="1"/>
        <v>26346.6</v>
      </c>
      <c r="G33" s="41">
        <v>345180.8</v>
      </c>
      <c r="H33" s="40"/>
      <c r="I33" s="43">
        <f t="shared" si="3"/>
        <v>345180.8</v>
      </c>
      <c r="J33" s="41">
        <v>0</v>
      </c>
      <c r="K33" s="40"/>
      <c r="L33" s="43">
        <f t="shared" si="4"/>
        <v>0</v>
      </c>
      <c r="M33" s="17" t="s">
        <v>139</v>
      </c>
      <c r="O33" s="4"/>
    </row>
    <row r="34" spans="1:15" x14ac:dyDescent="0.35">
      <c r="A34" s="1"/>
      <c r="B34" s="22" t="s">
        <v>17</v>
      </c>
      <c r="C34" s="20"/>
      <c r="D34" s="39">
        <v>500584.6</v>
      </c>
      <c r="E34" s="40"/>
      <c r="F34" s="43">
        <f t="shared" si="1"/>
        <v>500584.6</v>
      </c>
      <c r="G34" s="41">
        <v>0</v>
      </c>
      <c r="H34" s="40"/>
      <c r="I34" s="43">
        <f t="shared" si="3"/>
        <v>0</v>
      </c>
      <c r="J34" s="41">
        <v>0</v>
      </c>
      <c r="K34" s="40"/>
      <c r="L34" s="43">
        <f t="shared" si="4"/>
        <v>0</v>
      </c>
      <c r="M34" s="17" t="s">
        <v>138</v>
      </c>
      <c r="O34" s="4"/>
    </row>
    <row r="35" spans="1:15" ht="54" x14ac:dyDescent="0.35">
      <c r="A35" s="1" t="s">
        <v>145</v>
      </c>
      <c r="B35" s="22" t="s">
        <v>193</v>
      </c>
      <c r="C35" s="21" t="s">
        <v>28</v>
      </c>
      <c r="D35" s="39">
        <v>25000</v>
      </c>
      <c r="E35" s="40"/>
      <c r="F35" s="43">
        <f t="shared" si="1"/>
        <v>25000</v>
      </c>
      <c r="G35" s="41">
        <v>100000</v>
      </c>
      <c r="H35" s="40"/>
      <c r="I35" s="43">
        <f t="shared" si="3"/>
        <v>100000</v>
      </c>
      <c r="J35" s="41">
        <v>757100.7</v>
      </c>
      <c r="K35" s="40"/>
      <c r="L35" s="43">
        <f t="shared" si="4"/>
        <v>757100.7</v>
      </c>
      <c r="M35" s="17" t="s">
        <v>133</v>
      </c>
      <c r="O35" s="4"/>
    </row>
    <row r="36" spans="1:15" ht="54" x14ac:dyDescent="0.35">
      <c r="A36" s="64" t="s">
        <v>146</v>
      </c>
      <c r="B36" s="66" t="s">
        <v>125</v>
      </c>
      <c r="C36" s="21" t="s">
        <v>28</v>
      </c>
      <c r="D36" s="39">
        <v>157309.6</v>
      </c>
      <c r="E36" s="40"/>
      <c r="F36" s="43">
        <f t="shared" si="1"/>
        <v>157309.6</v>
      </c>
      <c r="G36" s="41">
        <v>0</v>
      </c>
      <c r="H36" s="40"/>
      <c r="I36" s="43">
        <f t="shared" si="3"/>
        <v>0</v>
      </c>
      <c r="J36" s="41">
        <v>0</v>
      </c>
      <c r="K36" s="40"/>
      <c r="L36" s="43">
        <f t="shared" si="4"/>
        <v>0</v>
      </c>
      <c r="M36" s="17" t="s">
        <v>134</v>
      </c>
      <c r="O36" s="4"/>
    </row>
    <row r="37" spans="1:15" ht="36" x14ac:dyDescent="0.35">
      <c r="A37" s="65"/>
      <c r="B37" s="67"/>
      <c r="C37" s="21" t="s">
        <v>38</v>
      </c>
      <c r="D37" s="39">
        <v>1534.9</v>
      </c>
      <c r="E37" s="40"/>
      <c r="F37" s="43">
        <f t="shared" si="1"/>
        <v>1534.9</v>
      </c>
      <c r="G37" s="41">
        <v>0</v>
      </c>
      <c r="H37" s="40"/>
      <c r="I37" s="43">
        <f t="shared" si="3"/>
        <v>0</v>
      </c>
      <c r="J37" s="41">
        <v>0</v>
      </c>
      <c r="K37" s="40"/>
      <c r="L37" s="43">
        <f t="shared" si="4"/>
        <v>0</v>
      </c>
      <c r="M37" s="17" t="s">
        <v>134</v>
      </c>
      <c r="O37" s="4"/>
    </row>
    <row r="38" spans="1:15" ht="54" x14ac:dyDescent="0.35">
      <c r="A38" s="64" t="s">
        <v>147</v>
      </c>
      <c r="B38" s="66" t="s">
        <v>126</v>
      </c>
      <c r="C38" s="21" t="s">
        <v>28</v>
      </c>
      <c r="D38" s="39">
        <v>122109.1</v>
      </c>
      <c r="E38" s="40"/>
      <c r="F38" s="43">
        <f t="shared" si="1"/>
        <v>122109.1</v>
      </c>
      <c r="G38" s="41">
        <v>0</v>
      </c>
      <c r="H38" s="40"/>
      <c r="I38" s="43">
        <f t="shared" si="3"/>
        <v>0</v>
      </c>
      <c r="J38" s="41">
        <v>0</v>
      </c>
      <c r="K38" s="40"/>
      <c r="L38" s="43">
        <f t="shared" si="4"/>
        <v>0</v>
      </c>
      <c r="M38" s="17" t="s">
        <v>135</v>
      </c>
      <c r="O38" s="4"/>
    </row>
    <row r="39" spans="1:15" ht="36" x14ac:dyDescent="0.35">
      <c r="A39" s="65"/>
      <c r="B39" s="67"/>
      <c r="C39" s="21" t="s">
        <v>38</v>
      </c>
      <c r="D39" s="39">
        <v>377.3</v>
      </c>
      <c r="E39" s="40"/>
      <c r="F39" s="43">
        <f t="shared" si="1"/>
        <v>377.3</v>
      </c>
      <c r="G39" s="41">
        <v>0</v>
      </c>
      <c r="H39" s="40"/>
      <c r="I39" s="43">
        <f t="shared" si="3"/>
        <v>0</v>
      </c>
      <c r="J39" s="41">
        <v>0</v>
      </c>
      <c r="K39" s="40"/>
      <c r="L39" s="43">
        <f t="shared" si="4"/>
        <v>0</v>
      </c>
      <c r="M39" s="17" t="s">
        <v>135</v>
      </c>
      <c r="O39" s="4"/>
    </row>
    <row r="40" spans="1:15" ht="54" x14ac:dyDescent="0.35">
      <c r="A40" s="64" t="s">
        <v>148</v>
      </c>
      <c r="B40" s="66" t="s">
        <v>127</v>
      </c>
      <c r="C40" s="21" t="s">
        <v>28</v>
      </c>
      <c r="D40" s="39">
        <v>53552.5</v>
      </c>
      <c r="E40" s="40"/>
      <c r="F40" s="43">
        <f t="shared" si="1"/>
        <v>53552.5</v>
      </c>
      <c r="G40" s="41">
        <v>51507.3</v>
      </c>
      <c r="H40" s="40"/>
      <c r="I40" s="43">
        <f t="shared" si="3"/>
        <v>51507.3</v>
      </c>
      <c r="J40" s="41">
        <v>0</v>
      </c>
      <c r="K40" s="40"/>
      <c r="L40" s="43">
        <f t="shared" si="4"/>
        <v>0</v>
      </c>
      <c r="M40" s="17" t="s">
        <v>136</v>
      </c>
      <c r="O40" s="4"/>
    </row>
    <row r="41" spans="1:15" ht="36" x14ac:dyDescent="0.35">
      <c r="A41" s="65"/>
      <c r="B41" s="67"/>
      <c r="C41" s="21" t="s">
        <v>38</v>
      </c>
      <c r="D41" s="39">
        <v>0</v>
      </c>
      <c r="E41" s="40"/>
      <c r="F41" s="43">
        <f t="shared" si="1"/>
        <v>0</v>
      </c>
      <c r="G41" s="41">
        <v>1410.5</v>
      </c>
      <c r="H41" s="40"/>
      <c r="I41" s="43">
        <f t="shared" si="3"/>
        <v>1410.5</v>
      </c>
      <c r="J41" s="41">
        <v>0</v>
      </c>
      <c r="K41" s="40"/>
      <c r="L41" s="43">
        <f t="shared" si="4"/>
        <v>0</v>
      </c>
      <c r="M41" s="17" t="s">
        <v>136</v>
      </c>
      <c r="O41" s="4"/>
    </row>
    <row r="42" spans="1:15" x14ac:dyDescent="0.35">
      <c r="A42" s="1"/>
      <c r="B42" s="22" t="s">
        <v>20</v>
      </c>
      <c r="C42" s="23"/>
      <c r="D42" s="35">
        <f>D47+D48+D49+D50+D51+D52+D53+D54+D55+D59+D62+D66+D69+D72</f>
        <v>1627824.9</v>
      </c>
      <c r="E42" s="35">
        <f>E47+E48+E49+E50+E51+E52+E53+E54+E55+E59+E62+E66+E69+E72</f>
        <v>0</v>
      </c>
      <c r="F42" s="43">
        <f t="shared" si="1"/>
        <v>1627824.9</v>
      </c>
      <c r="G42" s="36">
        <f t="shared" ref="G42:J42" si="9">G47+G48+G49+G50+G51+G52+G53+G54+G55+G59+G62+G66+G69+G72</f>
        <v>1550429.5</v>
      </c>
      <c r="H42" s="35">
        <f>H47+H48+H49+H50+H51+H52+H53+H54+H55+H59+H62+H66+H69+H72</f>
        <v>0</v>
      </c>
      <c r="I42" s="43">
        <f t="shared" si="3"/>
        <v>1550429.5</v>
      </c>
      <c r="J42" s="36">
        <f t="shared" si="9"/>
        <v>1694249.2000000002</v>
      </c>
      <c r="K42" s="35">
        <f>K47+K48+K49+K50+K51+K52+K53+K54+K55+K59+K62+K66+K69+K72</f>
        <v>0</v>
      </c>
      <c r="L42" s="43">
        <f t="shared" si="4"/>
        <v>1694249.2000000002</v>
      </c>
      <c r="M42" s="28"/>
      <c r="N42" s="14"/>
      <c r="O42" s="8"/>
    </row>
    <row r="43" spans="1:15" x14ac:dyDescent="0.35">
      <c r="A43" s="1"/>
      <c r="B43" s="20" t="s">
        <v>5</v>
      </c>
      <c r="C43" s="23"/>
      <c r="D43" s="35"/>
      <c r="E43" s="35"/>
      <c r="F43" s="43"/>
      <c r="G43" s="36"/>
      <c r="H43" s="35"/>
      <c r="I43" s="43"/>
      <c r="J43" s="36"/>
      <c r="K43" s="35"/>
      <c r="L43" s="43"/>
      <c r="M43" s="28"/>
      <c r="N43" s="14"/>
      <c r="O43" s="8"/>
    </row>
    <row r="44" spans="1:15" s="9" customFormat="1" hidden="1" x14ac:dyDescent="0.35">
      <c r="A44" s="6"/>
      <c r="B44" s="10" t="s">
        <v>6</v>
      </c>
      <c r="C44" s="12"/>
      <c r="D44" s="35">
        <f>D47+D48+D49+D50+D51+D52+D53+D54+D57</f>
        <v>373167</v>
      </c>
      <c r="E44" s="35">
        <f>E47+E48+E49+E50+E51+E52+E53+E54+E57</f>
        <v>0</v>
      </c>
      <c r="F44" s="36">
        <f t="shared" si="1"/>
        <v>373167</v>
      </c>
      <c r="G44" s="36">
        <f t="shared" ref="G44:J44" si="10">G47+G48+G49+G50+G51+G52+G53+G54+G57</f>
        <v>1000406.5</v>
      </c>
      <c r="H44" s="35">
        <f>H47+H48+H49+H50+H51+H52+H53+H54+H57</f>
        <v>0</v>
      </c>
      <c r="I44" s="36">
        <f t="shared" si="3"/>
        <v>1000406.5</v>
      </c>
      <c r="J44" s="36">
        <f t="shared" si="10"/>
        <v>1252145.6000000001</v>
      </c>
      <c r="K44" s="35">
        <f>K47+K48+K49+K50+K51+K52+K53+K54+K57</f>
        <v>0</v>
      </c>
      <c r="L44" s="36">
        <f t="shared" si="4"/>
        <v>1252145.6000000001</v>
      </c>
      <c r="M44" s="28"/>
      <c r="N44" s="14" t="s">
        <v>25</v>
      </c>
      <c r="O44" s="8"/>
    </row>
    <row r="45" spans="1:15" x14ac:dyDescent="0.35">
      <c r="A45" s="1"/>
      <c r="B45" s="21" t="s">
        <v>64</v>
      </c>
      <c r="C45" s="23"/>
      <c r="D45" s="35">
        <f>D58+D61+D64+D68+D71</f>
        <v>707035.1</v>
      </c>
      <c r="E45" s="35">
        <f>E58+E61+E64+E68+E71</f>
        <v>0</v>
      </c>
      <c r="F45" s="43">
        <f t="shared" si="1"/>
        <v>707035.1</v>
      </c>
      <c r="G45" s="36">
        <f t="shared" ref="G45:J45" si="11">G58+G61+G64+G68+G71</f>
        <v>351507.5</v>
      </c>
      <c r="H45" s="35">
        <f>H58+H61+H64+H68+H71</f>
        <v>0</v>
      </c>
      <c r="I45" s="43">
        <f t="shared" si="3"/>
        <v>351507.5</v>
      </c>
      <c r="J45" s="36">
        <f t="shared" si="11"/>
        <v>241189.8</v>
      </c>
      <c r="K45" s="35">
        <f>K58+K61+K64+K68+K71</f>
        <v>0</v>
      </c>
      <c r="L45" s="43">
        <f t="shared" si="4"/>
        <v>241189.8</v>
      </c>
      <c r="M45" s="28"/>
      <c r="N45" s="14"/>
      <c r="O45" s="8"/>
    </row>
    <row r="46" spans="1:15" x14ac:dyDescent="0.35">
      <c r="A46" s="1"/>
      <c r="B46" s="21" t="s">
        <v>17</v>
      </c>
      <c r="C46" s="23"/>
      <c r="D46" s="35">
        <f>D65+D74</f>
        <v>547622.80000000005</v>
      </c>
      <c r="E46" s="35">
        <f>E65+E74</f>
        <v>0</v>
      </c>
      <c r="F46" s="43">
        <f t="shared" si="1"/>
        <v>547622.80000000005</v>
      </c>
      <c r="G46" s="36">
        <f t="shared" ref="G46:J46" si="12">G65+G74</f>
        <v>198515.5</v>
      </c>
      <c r="H46" s="35">
        <f>H65+H74</f>
        <v>0</v>
      </c>
      <c r="I46" s="43">
        <f t="shared" si="3"/>
        <v>198515.5</v>
      </c>
      <c r="J46" s="36">
        <f t="shared" si="12"/>
        <v>200913.8</v>
      </c>
      <c r="K46" s="35">
        <f>K65+K74</f>
        <v>0</v>
      </c>
      <c r="L46" s="43">
        <f t="shared" si="4"/>
        <v>200913.8</v>
      </c>
      <c r="M46" s="28"/>
      <c r="N46" s="14"/>
      <c r="O46" s="8"/>
    </row>
    <row r="47" spans="1:15" ht="54" x14ac:dyDescent="0.35">
      <c r="A47" s="1" t="s">
        <v>149</v>
      </c>
      <c r="B47" s="21" t="s">
        <v>29</v>
      </c>
      <c r="C47" s="23" t="s">
        <v>28</v>
      </c>
      <c r="D47" s="41">
        <v>0</v>
      </c>
      <c r="E47" s="44"/>
      <c r="F47" s="43">
        <f t="shared" si="1"/>
        <v>0</v>
      </c>
      <c r="G47" s="41">
        <v>96899.3</v>
      </c>
      <c r="H47" s="44"/>
      <c r="I47" s="43">
        <f t="shared" si="3"/>
        <v>96899.3</v>
      </c>
      <c r="J47" s="41">
        <v>301615.5</v>
      </c>
      <c r="K47" s="44"/>
      <c r="L47" s="43">
        <f t="shared" si="4"/>
        <v>301615.5</v>
      </c>
      <c r="M47" s="17">
        <v>1710141090</v>
      </c>
      <c r="O47" s="4"/>
    </row>
    <row r="48" spans="1:15" ht="54" x14ac:dyDescent="0.35">
      <c r="A48" s="1" t="s">
        <v>150</v>
      </c>
      <c r="B48" s="21" t="s">
        <v>194</v>
      </c>
      <c r="C48" s="23" t="s">
        <v>28</v>
      </c>
      <c r="D48" s="41">
        <v>0</v>
      </c>
      <c r="E48" s="44"/>
      <c r="F48" s="43">
        <f t="shared" si="1"/>
        <v>0</v>
      </c>
      <c r="G48" s="41">
        <v>23507.200000000001</v>
      </c>
      <c r="H48" s="44"/>
      <c r="I48" s="43">
        <f t="shared" si="3"/>
        <v>23507.200000000001</v>
      </c>
      <c r="J48" s="41">
        <v>50000</v>
      </c>
      <c r="K48" s="44"/>
      <c r="L48" s="43">
        <f t="shared" si="4"/>
        <v>50000</v>
      </c>
      <c r="M48" s="17" t="s">
        <v>41</v>
      </c>
      <c r="O48" s="4"/>
    </row>
    <row r="49" spans="1:15" ht="72" x14ac:dyDescent="0.35">
      <c r="A49" s="1" t="s">
        <v>151</v>
      </c>
      <c r="B49" s="21" t="s">
        <v>30</v>
      </c>
      <c r="C49" s="23" t="s">
        <v>24</v>
      </c>
      <c r="D49" s="41">
        <v>6293</v>
      </c>
      <c r="E49" s="44"/>
      <c r="F49" s="43">
        <f t="shared" si="1"/>
        <v>6293</v>
      </c>
      <c r="G49" s="41">
        <v>0</v>
      </c>
      <c r="H49" s="44"/>
      <c r="I49" s="43">
        <f t="shared" si="3"/>
        <v>0</v>
      </c>
      <c r="J49" s="41">
        <v>0</v>
      </c>
      <c r="K49" s="44"/>
      <c r="L49" s="43">
        <f t="shared" si="4"/>
        <v>0</v>
      </c>
      <c r="M49" s="17" t="s">
        <v>34</v>
      </c>
      <c r="O49" s="4"/>
    </row>
    <row r="50" spans="1:15" ht="54" x14ac:dyDescent="0.35">
      <c r="A50" s="1" t="s">
        <v>152</v>
      </c>
      <c r="B50" s="21" t="s">
        <v>31</v>
      </c>
      <c r="C50" s="23" t="s">
        <v>28</v>
      </c>
      <c r="D50" s="41">
        <f>3164.3+71.4</f>
        <v>3235.7000000000003</v>
      </c>
      <c r="E50" s="44"/>
      <c r="F50" s="43">
        <f t="shared" si="1"/>
        <v>3235.7000000000003</v>
      </c>
      <c r="G50" s="41">
        <v>0</v>
      </c>
      <c r="H50" s="44"/>
      <c r="I50" s="43">
        <f t="shared" si="3"/>
        <v>0</v>
      </c>
      <c r="J50" s="41">
        <v>0</v>
      </c>
      <c r="K50" s="44"/>
      <c r="L50" s="43">
        <f t="shared" si="4"/>
        <v>0</v>
      </c>
      <c r="M50" s="17" t="s">
        <v>45</v>
      </c>
      <c r="O50" s="4"/>
    </row>
    <row r="51" spans="1:15" ht="54" x14ac:dyDescent="0.35">
      <c r="A51" s="1" t="s">
        <v>153</v>
      </c>
      <c r="B51" s="21" t="s">
        <v>32</v>
      </c>
      <c r="C51" s="23" t="s">
        <v>28</v>
      </c>
      <c r="D51" s="41">
        <v>0</v>
      </c>
      <c r="E51" s="44"/>
      <c r="F51" s="43">
        <f t="shared" si="1"/>
        <v>0</v>
      </c>
      <c r="G51" s="41">
        <v>80000</v>
      </c>
      <c r="H51" s="44"/>
      <c r="I51" s="43">
        <f t="shared" si="3"/>
        <v>80000</v>
      </c>
      <c r="J51" s="41">
        <v>100530.1</v>
      </c>
      <c r="K51" s="44"/>
      <c r="L51" s="43">
        <f t="shared" si="4"/>
        <v>100530.1</v>
      </c>
      <c r="M51" s="17" t="s">
        <v>35</v>
      </c>
      <c r="O51" s="4"/>
    </row>
    <row r="52" spans="1:15" ht="72" x14ac:dyDescent="0.35">
      <c r="A52" s="1" t="s">
        <v>154</v>
      </c>
      <c r="B52" s="21" t="s">
        <v>40</v>
      </c>
      <c r="C52" s="23" t="s">
        <v>24</v>
      </c>
      <c r="D52" s="41">
        <v>3696</v>
      </c>
      <c r="E52" s="44"/>
      <c r="F52" s="43">
        <f t="shared" si="1"/>
        <v>3696</v>
      </c>
      <c r="G52" s="41">
        <v>0</v>
      </c>
      <c r="H52" s="44"/>
      <c r="I52" s="43">
        <f t="shared" si="3"/>
        <v>0</v>
      </c>
      <c r="J52" s="41">
        <v>0</v>
      </c>
      <c r="K52" s="44"/>
      <c r="L52" s="43">
        <f t="shared" si="4"/>
        <v>0</v>
      </c>
      <c r="M52" s="17" t="s">
        <v>42</v>
      </c>
      <c r="O52" s="4"/>
    </row>
    <row r="53" spans="1:15" ht="72" x14ac:dyDescent="0.35">
      <c r="A53" s="1" t="s">
        <v>155</v>
      </c>
      <c r="B53" s="21" t="s">
        <v>195</v>
      </c>
      <c r="C53" s="23" t="s">
        <v>24</v>
      </c>
      <c r="D53" s="41">
        <v>279</v>
      </c>
      <c r="E53" s="44"/>
      <c r="F53" s="43">
        <f t="shared" si="1"/>
        <v>279</v>
      </c>
      <c r="G53" s="41">
        <v>0</v>
      </c>
      <c r="H53" s="44"/>
      <c r="I53" s="43">
        <f t="shared" si="3"/>
        <v>0</v>
      </c>
      <c r="J53" s="41">
        <v>0</v>
      </c>
      <c r="K53" s="44"/>
      <c r="L53" s="43">
        <f t="shared" si="4"/>
        <v>0</v>
      </c>
      <c r="M53" s="17" t="s">
        <v>43</v>
      </c>
      <c r="O53" s="4"/>
    </row>
    <row r="54" spans="1:15" ht="54" x14ac:dyDescent="0.35">
      <c r="A54" s="1" t="s">
        <v>156</v>
      </c>
      <c r="B54" s="21" t="s">
        <v>196</v>
      </c>
      <c r="C54" s="23" t="s">
        <v>28</v>
      </c>
      <c r="D54" s="41">
        <v>43764.3</v>
      </c>
      <c r="E54" s="44"/>
      <c r="F54" s="43">
        <f t="shared" si="1"/>
        <v>43764.3</v>
      </c>
      <c r="G54" s="41">
        <v>0</v>
      </c>
      <c r="H54" s="44"/>
      <c r="I54" s="43">
        <f t="shared" si="3"/>
        <v>0</v>
      </c>
      <c r="J54" s="41">
        <v>0</v>
      </c>
      <c r="K54" s="44"/>
      <c r="L54" s="43">
        <f t="shared" si="4"/>
        <v>0</v>
      </c>
      <c r="M54" s="17" t="s">
        <v>44</v>
      </c>
      <c r="O54" s="4"/>
    </row>
    <row r="55" spans="1:15" ht="54" x14ac:dyDescent="0.35">
      <c r="A55" s="1" t="s">
        <v>157</v>
      </c>
      <c r="B55" s="21" t="s">
        <v>74</v>
      </c>
      <c r="C55" s="23" t="s">
        <v>3</v>
      </c>
      <c r="D55" s="41">
        <f>D57+D58</f>
        <v>315899</v>
      </c>
      <c r="E55" s="44">
        <f>E57+E58</f>
        <v>0</v>
      </c>
      <c r="F55" s="43">
        <f t="shared" si="1"/>
        <v>315899</v>
      </c>
      <c r="G55" s="41">
        <f t="shared" ref="G55:J55" si="13">G57+G58</f>
        <v>825025</v>
      </c>
      <c r="H55" s="44">
        <f>H57+H58</f>
        <v>0</v>
      </c>
      <c r="I55" s="43">
        <f t="shared" si="3"/>
        <v>825025</v>
      </c>
      <c r="J55" s="41">
        <f t="shared" si="13"/>
        <v>800000</v>
      </c>
      <c r="K55" s="44">
        <f>K57+K58</f>
        <v>0</v>
      </c>
      <c r="L55" s="43">
        <f t="shared" si="4"/>
        <v>800000</v>
      </c>
      <c r="M55" s="17"/>
      <c r="O55" s="4"/>
    </row>
    <row r="56" spans="1:15" x14ac:dyDescent="0.35">
      <c r="A56" s="1"/>
      <c r="B56" s="21" t="s">
        <v>5</v>
      </c>
      <c r="C56" s="23"/>
      <c r="D56" s="41"/>
      <c r="E56" s="44"/>
      <c r="F56" s="43"/>
      <c r="G56" s="41"/>
      <c r="H56" s="44"/>
      <c r="I56" s="43"/>
      <c r="J56" s="41"/>
      <c r="K56" s="44"/>
      <c r="L56" s="43"/>
      <c r="M56" s="17"/>
      <c r="O56" s="4"/>
    </row>
    <row r="57" spans="1:15" hidden="1" x14ac:dyDescent="0.35">
      <c r="A57" s="1"/>
      <c r="B57" s="21" t="s">
        <v>6</v>
      </c>
      <c r="C57" s="23"/>
      <c r="D57" s="43">
        <v>315899</v>
      </c>
      <c r="E57" s="44"/>
      <c r="F57" s="43">
        <f t="shared" si="1"/>
        <v>315899</v>
      </c>
      <c r="G57" s="43">
        <v>800000</v>
      </c>
      <c r="H57" s="44"/>
      <c r="I57" s="43">
        <f t="shared" si="3"/>
        <v>800000</v>
      </c>
      <c r="J57" s="43">
        <v>800000</v>
      </c>
      <c r="K57" s="44"/>
      <c r="L57" s="43">
        <f t="shared" si="4"/>
        <v>800000</v>
      </c>
      <c r="M57" s="17" t="s">
        <v>199</v>
      </c>
      <c r="N57" s="13" t="s">
        <v>25</v>
      </c>
      <c r="O57" s="4"/>
    </row>
    <row r="58" spans="1:15" x14ac:dyDescent="0.35">
      <c r="A58" s="1"/>
      <c r="B58" s="21" t="s">
        <v>64</v>
      </c>
      <c r="C58" s="23"/>
      <c r="D58" s="41">
        <v>0</v>
      </c>
      <c r="E58" s="44"/>
      <c r="F58" s="43">
        <f t="shared" si="1"/>
        <v>0</v>
      </c>
      <c r="G58" s="41">
        <v>25025</v>
      </c>
      <c r="H58" s="44"/>
      <c r="I58" s="43">
        <f t="shared" si="3"/>
        <v>25025</v>
      </c>
      <c r="J58" s="41">
        <v>0</v>
      </c>
      <c r="K58" s="44"/>
      <c r="L58" s="43">
        <f t="shared" si="4"/>
        <v>0</v>
      </c>
      <c r="M58" s="17" t="s">
        <v>198</v>
      </c>
      <c r="O58" s="4"/>
    </row>
    <row r="59" spans="1:15" ht="108" x14ac:dyDescent="0.35">
      <c r="A59" s="1" t="s">
        <v>158</v>
      </c>
      <c r="B59" s="21" t="s">
        <v>75</v>
      </c>
      <c r="C59" s="23" t="s">
        <v>3</v>
      </c>
      <c r="D59" s="41">
        <f>D61</f>
        <v>215177.9</v>
      </c>
      <c r="E59" s="44">
        <f>E61</f>
        <v>0</v>
      </c>
      <c r="F59" s="43">
        <f t="shared" si="1"/>
        <v>215177.9</v>
      </c>
      <c r="G59" s="41">
        <f t="shared" ref="G59:J59" si="14">G61</f>
        <v>267185.59999999998</v>
      </c>
      <c r="H59" s="44">
        <f>H61</f>
        <v>0</v>
      </c>
      <c r="I59" s="43">
        <f t="shared" si="3"/>
        <v>267185.59999999998</v>
      </c>
      <c r="J59" s="41">
        <f t="shared" si="14"/>
        <v>181176.5</v>
      </c>
      <c r="K59" s="44">
        <f>K61</f>
        <v>0</v>
      </c>
      <c r="L59" s="43">
        <f t="shared" si="4"/>
        <v>181176.5</v>
      </c>
      <c r="M59" s="17"/>
      <c r="O59" s="4"/>
    </row>
    <row r="60" spans="1:15" x14ac:dyDescent="0.35">
      <c r="A60" s="1"/>
      <c r="B60" s="21" t="s">
        <v>5</v>
      </c>
      <c r="C60" s="23"/>
      <c r="D60" s="41"/>
      <c r="E60" s="44"/>
      <c r="F60" s="43"/>
      <c r="G60" s="41"/>
      <c r="H60" s="44"/>
      <c r="I60" s="43"/>
      <c r="J60" s="41"/>
      <c r="K60" s="44"/>
      <c r="L60" s="43"/>
      <c r="M60" s="17"/>
      <c r="O60" s="4"/>
    </row>
    <row r="61" spans="1:15" x14ac:dyDescent="0.35">
      <c r="A61" s="1"/>
      <c r="B61" s="21" t="s">
        <v>64</v>
      </c>
      <c r="C61" s="23"/>
      <c r="D61" s="41">
        <v>215177.9</v>
      </c>
      <c r="E61" s="44"/>
      <c r="F61" s="43">
        <f t="shared" si="1"/>
        <v>215177.9</v>
      </c>
      <c r="G61" s="41">
        <v>267185.59999999998</v>
      </c>
      <c r="H61" s="44"/>
      <c r="I61" s="43">
        <f t="shared" si="3"/>
        <v>267185.59999999998</v>
      </c>
      <c r="J61" s="41">
        <v>181176.5</v>
      </c>
      <c r="K61" s="44"/>
      <c r="L61" s="43">
        <f t="shared" si="4"/>
        <v>181176.5</v>
      </c>
      <c r="M61" s="17" t="s">
        <v>83</v>
      </c>
      <c r="O61" s="4"/>
    </row>
    <row r="62" spans="1:15" ht="54" x14ac:dyDescent="0.35">
      <c r="A62" s="1" t="s">
        <v>159</v>
      </c>
      <c r="B62" s="51" t="s">
        <v>197</v>
      </c>
      <c r="C62" s="23" t="s">
        <v>3</v>
      </c>
      <c r="D62" s="41">
        <f>D64+D65</f>
        <v>268372.90000000002</v>
      </c>
      <c r="E62" s="44">
        <f>E64+E65</f>
        <v>0</v>
      </c>
      <c r="F62" s="43">
        <f t="shared" si="1"/>
        <v>268372.90000000002</v>
      </c>
      <c r="G62" s="41">
        <f t="shared" ref="G62:J62" si="15">G64+G65</f>
        <v>257812.4</v>
      </c>
      <c r="H62" s="44">
        <f>H64+H65</f>
        <v>0</v>
      </c>
      <c r="I62" s="43">
        <f t="shared" si="3"/>
        <v>257812.4</v>
      </c>
      <c r="J62" s="41">
        <f t="shared" si="15"/>
        <v>260927.09999999998</v>
      </c>
      <c r="K62" s="44">
        <f>K64+K65</f>
        <v>0</v>
      </c>
      <c r="L62" s="43">
        <f t="shared" si="4"/>
        <v>260927.09999999998</v>
      </c>
      <c r="M62" s="17"/>
      <c r="O62" s="4"/>
    </row>
    <row r="63" spans="1:15" x14ac:dyDescent="0.35">
      <c r="A63" s="1"/>
      <c r="B63" s="21" t="s">
        <v>5</v>
      </c>
      <c r="C63" s="23"/>
      <c r="D63" s="39"/>
      <c r="E63" s="40"/>
      <c r="F63" s="43"/>
      <c r="G63" s="41"/>
      <c r="H63" s="40"/>
      <c r="I63" s="43"/>
      <c r="J63" s="41"/>
      <c r="K63" s="40"/>
      <c r="L63" s="43"/>
      <c r="M63" s="17"/>
      <c r="O63" s="4"/>
    </row>
    <row r="64" spans="1:15" x14ac:dyDescent="0.35">
      <c r="A64" s="1"/>
      <c r="B64" s="21" t="s">
        <v>64</v>
      </c>
      <c r="C64" s="23"/>
      <c r="D64" s="41">
        <v>67093.2</v>
      </c>
      <c r="E64" s="44"/>
      <c r="F64" s="43">
        <f t="shared" si="1"/>
        <v>67093.2</v>
      </c>
      <c r="G64" s="41">
        <v>59296.9</v>
      </c>
      <c r="H64" s="44"/>
      <c r="I64" s="43">
        <f t="shared" si="3"/>
        <v>59296.9</v>
      </c>
      <c r="J64" s="41">
        <v>60013.3</v>
      </c>
      <c r="K64" s="44"/>
      <c r="L64" s="43">
        <f t="shared" si="4"/>
        <v>60013.3</v>
      </c>
      <c r="M64" s="17" t="s">
        <v>84</v>
      </c>
      <c r="O64" s="4"/>
    </row>
    <row r="65" spans="1:15" x14ac:dyDescent="0.35">
      <c r="A65" s="1"/>
      <c r="B65" s="20" t="s">
        <v>17</v>
      </c>
      <c r="C65" s="23"/>
      <c r="D65" s="39">
        <v>201279.7</v>
      </c>
      <c r="E65" s="40"/>
      <c r="F65" s="43">
        <f t="shared" si="1"/>
        <v>201279.7</v>
      </c>
      <c r="G65" s="41">
        <v>198515.5</v>
      </c>
      <c r="H65" s="40"/>
      <c r="I65" s="43">
        <f t="shared" si="3"/>
        <v>198515.5</v>
      </c>
      <c r="J65" s="41">
        <v>200913.8</v>
      </c>
      <c r="K65" s="40"/>
      <c r="L65" s="43">
        <f t="shared" si="4"/>
        <v>200913.8</v>
      </c>
      <c r="M65" s="17" t="s">
        <v>84</v>
      </c>
      <c r="O65" s="4"/>
    </row>
    <row r="66" spans="1:15" ht="54" x14ac:dyDescent="0.35">
      <c r="A66" s="1" t="s">
        <v>160</v>
      </c>
      <c r="B66" s="51" t="s">
        <v>76</v>
      </c>
      <c r="C66" s="23" t="s">
        <v>28</v>
      </c>
      <c r="D66" s="41">
        <f>D68</f>
        <v>199499.7</v>
      </c>
      <c r="E66" s="44">
        <f>E68</f>
        <v>0</v>
      </c>
      <c r="F66" s="43">
        <f t="shared" si="1"/>
        <v>199499.7</v>
      </c>
      <c r="G66" s="41">
        <f t="shared" ref="G66:J66" si="16">G68</f>
        <v>0</v>
      </c>
      <c r="H66" s="44">
        <f>H68</f>
        <v>0</v>
      </c>
      <c r="I66" s="43">
        <f t="shared" si="3"/>
        <v>0</v>
      </c>
      <c r="J66" s="41">
        <f t="shared" si="16"/>
        <v>0</v>
      </c>
      <c r="K66" s="44">
        <f>K68</f>
        <v>0</v>
      </c>
      <c r="L66" s="43">
        <f t="shared" si="4"/>
        <v>0</v>
      </c>
      <c r="M66" s="17"/>
      <c r="O66" s="4"/>
    </row>
    <row r="67" spans="1:15" x14ac:dyDescent="0.35">
      <c r="A67" s="1"/>
      <c r="B67" s="21" t="s">
        <v>5</v>
      </c>
      <c r="C67" s="23"/>
      <c r="D67" s="41"/>
      <c r="E67" s="44"/>
      <c r="F67" s="43"/>
      <c r="G67" s="41"/>
      <c r="H67" s="44"/>
      <c r="I67" s="43"/>
      <c r="J67" s="41"/>
      <c r="K67" s="44"/>
      <c r="L67" s="43"/>
      <c r="M67" s="17"/>
      <c r="O67" s="4"/>
    </row>
    <row r="68" spans="1:15" x14ac:dyDescent="0.35">
      <c r="A68" s="1"/>
      <c r="B68" s="21" t="s">
        <v>64</v>
      </c>
      <c r="C68" s="21"/>
      <c r="D68" s="41">
        <v>199499.7</v>
      </c>
      <c r="E68" s="44"/>
      <c r="F68" s="43">
        <f t="shared" si="1"/>
        <v>199499.7</v>
      </c>
      <c r="G68" s="41">
        <v>0</v>
      </c>
      <c r="H68" s="44"/>
      <c r="I68" s="43">
        <f t="shared" si="3"/>
        <v>0</v>
      </c>
      <c r="J68" s="41">
        <v>0</v>
      </c>
      <c r="K68" s="44"/>
      <c r="L68" s="43">
        <f t="shared" si="4"/>
        <v>0</v>
      </c>
      <c r="M68" s="17" t="s">
        <v>86</v>
      </c>
      <c r="O68" s="4"/>
    </row>
    <row r="69" spans="1:15" ht="54" x14ac:dyDescent="0.35">
      <c r="A69" s="1" t="s">
        <v>161</v>
      </c>
      <c r="B69" s="51" t="s">
        <v>77</v>
      </c>
      <c r="C69" s="23" t="s">
        <v>28</v>
      </c>
      <c r="D69" s="41">
        <f>D71</f>
        <v>225264.3</v>
      </c>
      <c r="E69" s="44">
        <f>E71</f>
        <v>0</v>
      </c>
      <c r="F69" s="43">
        <f t="shared" si="1"/>
        <v>225264.3</v>
      </c>
      <c r="G69" s="41">
        <f t="shared" ref="G69:J69" si="17">G71</f>
        <v>0</v>
      </c>
      <c r="H69" s="44">
        <f>H71</f>
        <v>0</v>
      </c>
      <c r="I69" s="43">
        <f t="shared" si="3"/>
        <v>0</v>
      </c>
      <c r="J69" s="41">
        <f t="shared" si="17"/>
        <v>0</v>
      </c>
      <c r="K69" s="44">
        <f>K71</f>
        <v>0</v>
      </c>
      <c r="L69" s="43">
        <f t="shared" si="4"/>
        <v>0</v>
      </c>
      <c r="M69" s="17"/>
      <c r="O69" s="4"/>
    </row>
    <row r="70" spans="1:15" x14ac:dyDescent="0.35">
      <c r="A70" s="1"/>
      <c r="B70" s="21" t="s">
        <v>5</v>
      </c>
      <c r="C70" s="23"/>
      <c r="D70" s="41"/>
      <c r="E70" s="44"/>
      <c r="F70" s="43"/>
      <c r="G70" s="41"/>
      <c r="H70" s="44"/>
      <c r="I70" s="43"/>
      <c r="J70" s="41"/>
      <c r="K70" s="44"/>
      <c r="L70" s="43"/>
      <c r="M70" s="17"/>
      <c r="O70" s="4"/>
    </row>
    <row r="71" spans="1:15" x14ac:dyDescent="0.35">
      <c r="A71" s="1"/>
      <c r="B71" s="21" t="s">
        <v>64</v>
      </c>
      <c r="C71" s="23"/>
      <c r="D71" s="41">
        <v>225264.3</v>
      </c>
      <c r="E71" s="44"/>
      <c r="F71" s="43">
        <f t="shared" si="1"/>
        <v>225264.3</v>
      </c>
      <c r="G71" s="41">
        <v>0</v>
      </c>
      <c r="H71" s="44"/>
      <c r="I71" s="43">
        <f t="shared" si="3"/>
        <v>0</v>
      </c>
      <c r="J71" s="41">
        <v>0</v>
      </c>
      <c r="K71" s="44"/>
      <c r="L71" s="43">
        <f t="shared" si="4"/>
        <v>0</v>
      </c>
      <c r="M71" s="17" t="s">
        <v>86</v>
      </c>
      <c r="O71" s="4"/>
    </row>
    <row r="72" spans="1:15" ht="72" x14ac:dyDescent="0.35">
      <c r="A72" s="1" t="s">
        <v>162</v>
      </c>
      <c r="B72" s="21" t="s">
        <v>78</v>
      </c>
      <c r="C72" s="23" t="s">
        <v>28</v>
      </c>
      <c r="D72" s="41">
        <f>D74</f>
        <v>346343.1</v>
      </c>
      <c r="E72" s="44">
        <f>E74</f>
        <v>0</v>
      </c>
      <c r="F72" s="43">
        <f t="shared" si="1"/>
        <v>346343.1</v>
      </c>
      <c r="G72" s="41">
        <f t="shared" ref="G72:J72" si="18">G74</f>
        <v>0</v>
      </c>
      <c r="H72" s="44">
        <f>H74</f>
        <v>0</v>
      </c>
      <c r="I72" s="43">
        <f t="shared" si="3"/>
        <v>0</v>
      </c>
      <c r="J72" s="41">
        <f t="shared" si="18"/>
        <v>0</v>
      </c>
      <c r="K72" s="44">
        <f>K74</f>
        <v>0</v>
      </c>
      <c r="L72" s="43">
        <f t="shared" si="4"/>
        <v>0</v>
      </c>
      <c r="M72" s="17"/>
      <c r="O72" s="4"/>
    </row>
    <row r="73" spans="1:15" x14ac:dyDescent="0.35">
      <c r="A73" s="1"/>
      <c r="B73" s="21" t="s">
        <v>5</v>
      </c>
      <c r="C73" s="23"/>
      <c r="D73" s="41"/>
      <c r="E73" s="44"/>
      <c r="F73" s="43"/>
      <c r="G73" s="41"/>
      <c r="H73" s="44"/>
      <c r="I73" s="43"/>
      <c r="J73" s="41"/>
      <c r="K73" s="44"/>
      <c r="L73" s="43"/>
      <c r="M73" s="17"/>
      <c r="O73" s="4"/>
    </row>
    <row r="74" spans="1:15" x14ac:dyDescent="0.35">
      <c r="A74" s="1"/>
      <c r="B74" s="21" t="s">
        <v>17</v>
      </c>
      <c r="C74" s="23"/>
      <c r="D74" s="41">
        <v>346343.1</v>
      </c>
      <c r="E74" s="44"/>
      <c r="F74" s="43">
        <f t="shared" si="1"/>
        <v>346343.1</v>
      </c>
      <c r="G74" s="41">
        <v>0</v>
      </c>
      <c r="H74" s="44"/>
      <c r="I74" s="43">
        <f t="shared" si="3"/>
        <v>0</v>
      </c>
      <c r="J74" s="41">
        <v>0</v>
      </c>
      <c r="K74" s="44"/>
      <c r="L74" s="43">
        <f t="shared" si="4"/>
        <v>0</v>
      </c>
      <c r="M74" s="17" t="s">
        <v>85</v>
      </c>
      <c r="O74" s="4"/>
    </row>
    <row r="75" spans="1:15" x14ac:dyDescent="0.35">
      <c r="A75" s="1"/>
      <c r="B75" s="21" t="s">
        <v>19</v>
      </c>
      <c r="C75" s="21"/>
      <c r="D75" s="36">
        <f>D79+D80+D81</f>
        <v>652121.59999999998</v>
      </c>
      <c r="E75" s="36">
        <f>E79+E80+E81</f>
        <v>-28810.120999999999</v>
      </c>
      <c r="F75" s="43">
        <f t="shared" si="1"/>
        <v>623311.47899999993</v>
      </c>
      <c r="G75" s="36">
        <f t="shared" ref="G75:J75" si="19">G79+G80+G81</f>
        <v>87519</v>
      </c>
      <c r="H75" s="36">
        <f>H79+H80+H81</f>
        <v>67940.256999999998</v>
      </c>
      <c r="I75" s="43">
        <f t="shared" si="3"/>
        <v>155459.25699999998</v>
      </c>
      <c r="J75" s="36">
        <f t="shared" si="19"/>
        <v>0</v>
      </c>
      <c r="K75" s="36">
        <f>K79+K80+K81</f>
        <v>0</v>
      </c>
      <c r="L75" s="43">
        <f t="shared" si="4"/>
        <v>0</v>
      </c>
      <c r="M75" s="28"/>
      <c r="N75" s="14"/>
      <c r="O75" s="8"/>
    </row>
    <row r="76" spans="1:15" x14ac:dyDescent="0.35">
      <c r="A76" s="1"/>
      <c r="B76" s="21" t="s">
        <v>5</v>
      </c>
      <c r="C76" s="21"/>
      <c r="D76" s="35"/>
      <c r="E76" s="35"/>
      <c r="F76" s="43"/>
      <c r="G76" s="36"/>
      <c r="H76" s="35"/>
      <c r="I76" s="43"/>
      <c r="J76" s="36"/>
      <c r="K76" s="35"/>
      <c r="L76" s="43"/>
      <c r="M76" s="28"/>
      <c r="N76" s="14"/>
      <c r="O76" s="8"/>
    </row>
    <row r="77" spans="1:15" s="9" customFormat="1" hidden="1" x14ac:dyDescent="0.35">
      <c r="A77" s="6"/>
      <c r="B77" s="24" t="s">
        <v>6</v>
      </c>
      <c r="C77" s="24"/>
      <c r="D77" s="35">
        <f>D79+D80</f>
        <v>425261.6</v>
      </c>
      <c r="E77" s="35">
        <f>E79+E80</f>
        <v>-28810.120999999999</v>
      </c>
      <c r="F77" s="36">
        <f t="shared" si="1"/>
        <v>396451.47899999999</v>
      </c>
      <c r="G77" s="36">
        <f t="shared" ref="G77:J77" si="20">G79+G80</f>
        <v>87519</v>
      </c>
      <c r="H77" s="35">
        <f>H79+H80</f>
        <v>67940.256999999998</v>
      </c>
      <c r="I77" s="36">
        <f t="shared" si="3"/>
        <v>155459.25699999998</v>
      </c>
      <c r="J77" s="36">
        <f t="shared" si="20"/>
        <v>0</v>
      </c>
      <c r="K77" s="35">
        <f>K79+K80</f>
        <v>0</v>
      </c>
      <c r="L77" s="36">
        <f t="shared" si="4"/>
        <v>0</v>
      </c>
      <c r="M77" s="28"/>
      <c r="N77" s="14" t="s">
        <v>25</v>
      </c>
      <c r="O77" s="8"/>
    </row>
    <row r="78" spans="1:15" x14ac:dyDescent="0.35">
      <c r="A78" s="1"/>
      <c r="B78" s="21" t="s">
        <v>64</v>
      </c>
      <c r="C78" s="21"/>
      <c r="D78" s="35">
        <f>D83</f>
        <v>226860</v>
      </c>
      <c r="E78" s="35">
        <f>E83</f>
        <v>0</v>
      </c>
      <c r="F78" s="43">
        <f t="shared" si="1"/>
        <v>226860</v>
      </c>
      <c r="G78" s="36">
        <f t="shared" ref="G78:J78" si="21">G83</f>
        <v>0</v>
      </c>
      <c r="H78" s="35">
        <f>H83</f>
        <v>0</v>
      </c>
      <c r="I78" s="43">
        <f t="shared" si="3"/>
        <v>0</v>
      </c>
      <c r="J78" s="36">
        <f t="shared" si="21"/>
        <v>0</v>
      </c>
      <c r="K78" s="35">
        <f>K83</f>
        <v>0</v>
      </c>
      <c r="L78" s="43">
        <f t="shared" si="4"/>
        <v>0</v>
      </c>
      <c r="M78" s="28"/>
      <c r="N78" s="14"/>
      <c r="O78" s="8"/>
    </row>
    <row r="79" spans="1:15" ht="64.5" customHeight="1" x14ac:dyDescent="0.35">
      <c r="A79" s="1" t="s">
        <v>163</v>
      </c>
      <c r="B79" s="21" t="s">
        <v>33</v>
      </c>
      <c r="C79" s="23" t="s">
        <v>28</v>
      </c>
      <c r="D79" s="39">
        <v>65230</v>
      </c>
      <c r="E79" s="40">
        <v>21189.879000000001</v>
      </c>
      <c r="F79" s="43">
        <f t="shared" si="1"/>
        <v>86419.879000000001</v>
      </c>
      <c r="G79" s="41">
        <v>0</v>
      </c>
      <c r="H79" s="40"/>
      <c r="I79" s="43">
        <f t="shared" si="3"/>
        <v>0</v>
      </c>
      <c r="J79" s="41">
        <v>0</v>
      </c>
      <c r="K79" s="40"/>
      <c r="L79" s="43">
        <f t="shared" si="4"/>
        <v>0</v>
      </c>
      <c r="M79" s="17" t="s">
        <v>87</v>
      </c>
      <c r="O79" s="4"/>
    </row>
    <row r="80" spans="1:15" ht="54" x14ac:dyDescent="0.35">
      <c r="A80" s="1" t="s">
        <v>164</v>
      </c>
      <c r="B80" s="20" t="s">
        <v>61</v>
      </c>
      <c r="C80" s="23" t="s">
        <v>63</v>
      </c>
      <c r="D80" s="39">
        <v>360031.6</v>
      </c>
      <c r="E80" s="40">
        <v>-50000</v>
      </c>
      <c r="F80" s="43">
        <f t="shared" ref="F80:F144" si="22">D80+E80</f>
        <v>310031.59999999998</v>
      </c>
      <c r="G80" s="41">
        <v>87519</v>
      </c>
      <c r="H80" s="40">
        <v>67940.256999999998</v>
      </c>
      <c r="I80" s="43">
        <f t="shared" ref="I80:I144" si="23">G80+H80</f>
        <v>155459.25699999998</v>
      </c>
      <c r="J80" s="41">
        <v>0</v>
      </c>
      <c r="K80" s="40"/>
      <c r="L80" s="43">
        <f t="shared" ref="L80:L144" si="24">J80+K80</f>
        <v>0</v>
      </c>
      <c r="M80" s="17" t="s">
        <v>88</v>
      </c>
      <c r="O80" s="4"/>
    </row>
    <row r="81" spans="1:15" ht="54" x14ac:dyDescent="0.35">
      <c r="A81" s="1" t="s">
        <v>165</v>
      </c>
      <c r="B81" s="51" t="s">
        <v>62</v>
      </c>
      <c r="C81" s="21" t="s">
        <v>63</v>
      </c>
      <c r="D81" s="39">
        <f>D83</f>
        <v>226860</v>
      </c>
      <c r="E81" s="40">
        <f>E83</f>
        <v>0</v>
      </c>
      <c r="F81" s="43">
        <f t="shared" si="22"/>
        <v>226860</v>
      </c>
      <c r="G81" s="41">
        <f t="shared" ref="G81:J81" si="25">G83</f>
        <v>0</v>
      </c>
      <c r="H81" s="40">
        <f>H83</f>
        <v>0</v>
      </c>
      <c r="I81" s="43">
        <f t="shared" si="23"/>
        <v>0</v>
      </c>
      <c r="J81" s="41">
        <f t="shared" si="25"/>
        <v>0</v>
      </c>
      <c r="K81" s="40">
        <f>K83</f>
        <v>0</v>
      </c>
      <c r="L81" s="43">
        <f t="shared" si="24"/>
        <v>0</v>
      </c>
      <c r="M81" s="17"/>
      <c r="O81" s="4"/>
    </row>
    <row r="82" spans="1:15" x14ac:dyDescent="0.35">
      <c r="A82" s="1"/>
      <c r="B82" s="21" t="s">
        <v>5</v>
      </c>
      <c r="C82" s="21"/>
      <c r="D82" s="39"/>
      <c r="E82" s="40"/>
      <c r="F82" s="43"/>
      <c r="G82" s="41"/>
      <c r="H82" s="40"/>
      <c r="I82" s="43"/>
      <c r="J82" s="41"/>
      <c r="K82" s="40"/>
      <c r="L82" s="43"/>
      <c r="M82" s="17"/>
      <c r="O82" s="4"/>
    </row>
    <row r="83" spans="1:15" x14ac:dyDescent="0.35">
      <c r="A83" s="1"/>
      <c r="B83" s="51" t="s">
        <v>64</v>
      </c>
      <c r="C83" s="21"/>
      <c r="D83" s="39">
        <v>226860</v>
      </c>
      <c r="E83" s="40"/>
      <c r="F83" s="43">
        <f t="shared" si="22"/>
        <v>226860</v>
      </c>
      <c r="G83" s="41">
        <v>0</v>
      </c>
      <c r="H83" s="40"/>
      <c r="I83" s="43">
        <f t="shared" si="23"/>
        <v>0</v>
      </c>
      <c r="J83" s="41">
        <v>0</v>
      </c>
      <c r="K83" s="40"/>
      <c r="L83" s="43">
        <f t="shared" si="24"/>
        <v>0</v>
      </c>
      <c r="M83" s="17" t="s">
        <v>89</v>
      </c>
      <c r="O83" s="4"/>
    </row>
    <row r="84" spans="1:15" x14ac:dyDescent="0.35">
      <c r="A84" s="1"/>
      <c r="B84" s="21" t="s">
        <v>4</v>
      </c>
      <c r="C84" s="21"/>
      <c r="D84" s="36">
        <f>D88+D89+D90+D91+D92+D93+D97+D101</f>
        <v>129061.20000000001</v>
      </c>
      <c r="E84" s="36">
        <f>E88+E89+E90+E91+E92+E93+E97+E101</f>
        <v>-1425.779</v>
      </c>
      <c r="F84" s="43">
        <f t="shared" si="22"/>
        <v>127635.42100000002</v>
      </c>
      <c r="G84" s="36">
        <f t="shared" ref="G84:J84" si="26">G88+G89+G90+G91+G92+G93+G97+G101</f>
        <v>40592.799999999996</v>
      </c>
      <c r="H84" s="36">
        <f>H88+H89+H90+H91+H92+H93+H97+H101</f>
        <v>0</v>
      </c>
      <c r="I84" s="43">
        <f t="shared" si="23"/>
        <v>40592.799999999996</v>
      </c>
      <c r="J84" s="36">
        <f t="shared" si="26"/>
        <v>10393.299999999999</v>
      </c>
      <c r="K84" s="36">
        <f>K88+K89+K90+K91+K92+K93+K97+K101</f>
        <v>0</v>
      </c>
      <c r="L84" s="43">
        <f t="shared" si="24"/>
        <v>10393.299999999999</v>
      </c>
      <c r="M84" s="28"/>
      <c r="N84" s="14"/>
      <c r="O84" s="8"/>
    </row>
    <row r="85" spans="1:15" x14ac:dyDescent="0.35">
      <c r="A85" s="1"/>
      <c r="B85" s="20" t="s">
        <v>5</v>
      </c>
      <c r="C85" s="21"/>
      <c r="D85" s="35"/>
      <c r="E85" s="35"/>
      <c r="F85" s="43"/>
      <c r="G85" s="36"/>
      <c r="H85" s="35"/>
      <c r="I85" s="43"/>
      <c r="J85" s="36"/>
      <c r="K85" s="35"/>
      <c r="L85" s="43"/>
      <c r="M85" s="28"/>
      <c r="N85" s="14"/>
      <c r="O85" s="8"/>
    </row>
    <row r="86" spans="1:15" s="9" customFormat="1" hidden="1" x14ac:dyDescent="0.35">
      <c r="A86" s="6"/>
      <c r="B86" s="10" t="s">
        <v>6</v>
      </c>
      <c r="C86" s="11"/>
      <c r="D86" s="37">
        <f>D88+D89+D90+D91+D92+D95+D99+D103</f>
        <v>114489.2</v>
      </c>
      <c r="E86" s="37">
        <f>E88+E89+E90+E91+E92+E95+E99+E103</f>
        <v>-1425.779</v>
      </c>
      <c r="F86" s="38">
        <f t="shared" si="22"/>
        <v>113063.421</v>
      </c>
      <c r="G86" s="38">
        <f t="shared" ref="G86:J86" si="27">G88+G89+G90+G91+G92+G95+G99+G103</f>
        <v>0</v>
      </c>
      <c r="H86" s="37">
        <f>H88+H89+H90+H91+H92+H95+H99+H103</f>
        <v>0</v>
      </c>
      <c r="I86" s="38">
        <f t="shared" si="23"/>
        <v>0</v>
      </c>
      <c r="J86" s="38">
        <f t="shared" si="27"/>
        <v>0</v>
      </c>
      <c r="K86" s="37">
        <f>K88+K89+K90+K91+K92+K95+K99+K103</f>
        <v>0</v>
      </c>
      <c r="L86" s="38">
        <f t="shared" si="24"/>
        <v>0</v>
      </c>
      <c r="M86" s="29"/>
      <c r="N86" s="14" t="s">
        <v>25</v>
      </c>
      <c r="O86" s="8"/>
    </row>
    <row r="87" spans="1:15" x14ac:dyDescent="0.35">
      <c r="A87" s="1"/>
      <c r="B87" s="21" t="s">
        <v>71</v>
      </c>
      <c r="C87" s="21"/>
      <c r="D87" s="35">
        <f>D96+D100+D104</f>
        <v>14572.000000000002</v>
      </c>
      <c r="E87" s="35">
        <f>E96+E100+E104</f>
        <v>0</v>
      </c>
      <c r="F87" s="43">
        <f t="shared" si="22"/>
        <v>14572.000000000002</v>
      </c>
      <c r="G87" s="36">
        <f t="shared" ref="G87:J87" si="28">G96+G100+G104</f>
        <v>40592.799999999996</v>
      </c>
      <c r="H87" s="35">
        <f>H96+H100+H104</f>
        <v>0</v>
      </c>
      <c r="I87" s="43">
        <f t="shared" si="23"/>
        <v>40592.799999999996</v>
      </c>
      <c r="J87" s="36">
        <f t="shared" si="28"/>
        <v>10393.299999999999</v>
      </c>
      <c r="K87" s="35">
        <f>K96+K100+K104</f>
        <v>0</v>
      </c>
      <c r="L87" s="43">
        <f t="shared" si="24"/>
        <v>10393.299999999999</v>
      </c>
      <c r="M87" s="28"/>
      <c r="N87" s="14"/>
      <c r="O87" s="8"/>
    </row>
    <row r="88" spans="1:15" ht="54" x14ac:dyDescent="0.35">
      <c r="A88" s="1" t="s">
        <v>166</v>
      </c>
      <c r="B88" s="21" t="s">
        <v>65</v>
      </c>
      <c r="C88" s="23" t="s">
        <v>63</v>
      </c>
      <c r="D88" s="39">
        <v>2753.6</v>
      </c>
      <c r="E88" s="40"/>
      <c r="F88" s="43">
        <f t="shared" si="22"/>
        <v>2753.6</v>
      </c>
      <c r="G88" s="41">
        <v>0</v>
      </c>
      <c r="H88" s="40"/>
      <c r="I88" s="43">
        <f t="shared" si="23"/>
        <v>0</v>
      </c>
      <c r="J88" s="41">
        <v>0</v>
      </c>
      <c r="K88" s="40"/>
      <c r="L88" s="43">
        <f t="shared" si="24"/>
        <v>0</v>
      </c>
      <c r="M88" s="17" t="s">
        <v>90</v>
      </c>
      <c r="O88" s="4"/>
    </row>
    <row r="89" spans="1:15" ht="54" x14ac:dyDescent="0.35">
      <c r="A89" s="1" t="s">
        <v>167</v>
      </c>
      <c r="B89" s="21" t="s">
        <v>66</v>
      </c>
      <c r="C89" s="21" t="s">
        <v>63</v>
      </c>
      <c r="D89" s="39">
        <v>11301.9</v>
      </c>
      <c r="E89" s="40">
        <v>-180.65199999999999</v>
      </c>
      <c r="F89" s="43">
        <f t="shared" si="22"/>
        <v>11121.248</v>
      </c>
      <c r="G89" s="41">
        <v>0</v>
      </c>
      <c r="H89" s="40"/>
      <c r="I89" s="43">
        <f t="shared" si="23"/>
        <v>0</v>
      </c>
      <c r="J89" s="41">
        <v>0</v>
      </c>
      <c r="K89" s="40"/>
      <c r="L89" s="43">
        <f t="shared" si="24"/>
        <v>0</v>
      </c>
      <c r="M89" s="17" t="s">
        <v>91</v>
      </c>
      <c r="O89" s="4"/>
    </row>
    <row r="90" spans="1:15" ht="54" x14ac:dyDescent="0.35">
      <c r="A90" s="1" t="s">
        <v>168</v>
      </c>
      <c r="B90" s="21" t="s">
        <v>67</v>
      </c>
      <c r="C90" s="51" t="s">
        <v>63</v>
      </c>
      <c r="D90" s="39">
        <v>7202.2</v>
      </c>
      <c r="E90" s="40"/>
      <c r="F90" s="43">
        <f t="shared" si="22"/>
        <v>7202.2</v>
      </c>
      <c r="G90" s="41">
        <v>0</v>
      </c>
      <c r="H90" s="40"/>
      <c r="I90" s="43">
        <f t="shared" si="23"/>
        <v>0</v>
      </c>
      <c r="J90" s="41">
        <v>0</v>
      </c>
      <c r="K90" s="40"/>
      <c r="L90" s="43">
        <f t="shared" si="24"/>
        <v>0</v>
      </c>
      <c r="M90" s="19" t="s">
        <v>92</v>
      </c>
      <c r="O90" s="4"/>
    </row>
    <row r="91" spans="1:15" ht="54" x14ac:dyDescent="0.35">
      <c r="A91" s="1" t="s">
        <v>169</v>
      </c>
      <c r="B91" s="21" t="s">
        <v>68</v>
      </c>
      <c r="C91" s="21" t="s">
        <v>63</v>
      </c>
      <c r="D91" s="39">
        <v>9362.9</v>
      </c>
      <c r="E91" s="40"/>
      <c r="F91" s="43">
        <f t="shared" si="22"/>
        <v>9362.9</v>
      </c>
      <c r="G91" s="41">
        <v>0</v>
      </c>
      <c r="H91" s="40"/>
      <c r="I91" s="43">
        <f t="shared" si="23"/>
        <v>0</v>
      </c>
      <c r="J91" s="41">
        <v>0</v>
      </c>
      <c r="K91" s="40"/>
      <c r="L91" s="43">
        <f t="shared" si="24"/>
        <v>0</v>
      </c>
      <c r="M91" s="17" t="s">
        <v>93</v>
      </c>
      <c r="O91" s="4"/>
    </row>
    <row r="92" spans="1:15" ht="54" x14ac:dyDescent="0.35">
      <c r="A92" s="1" t="s">
        <v>170</v>
      </c>
      <c r="B92" s="21" t="s">
        <v>69</v>
      </c>
      <c r="C92" s="23" t="s">
        <v>63</v>
      </c>
      <c r="D92" s="39">
        <v>8982.4</v>
      </c>
      <c r="E92" s="40">
        <v>-1245.127</v>
      </c>
      <c r="F92" s="43">
        <f t="shared" si="22"/>
        <v>7737.2729999999992</v>
      </c>
      <c r="G92" s="41">
        <v>0</v>
      </c>
      <c r="H92" s="40"/>
      <c r="I92" s="43">
        <f t="shared" si="23"/>
        <v>0</v>
      </c>
      <c r="J92" s="41">
        <v>0</v>
      </c>
      <c r="K92" s="40"/>
      <c r="L92" s="43">
        <f t="shared" si="24"/>
        <v>0</v>
      </c>
      <c r="M92" s="17" t="s">
        <v>94</v>
      </c>
      <c r="O92" s="4"/>
    </row>
    <row r="93" spans="1:15" ht="54" x14ac:dyDescent="0.35">
      <c r="A93" s="1" t="s">
        <v>171</v>
      </c>
      <c r="B93" s="21" t="s">
        <v>70</v>
      </c>
      <c r="C93" s="23" t="s">
        <v>63</v>
      </c>
      <c r="D93" s="39">
        <f>D95+D96</f>
        <v>3792.2</v>
      </c>
      <c r="E93" s="40">
        <f>E95+E96</f>
        <v>0</v>
      </c>
      <c r="F93" s="43">
        <f t="shared" si="22"/>
        <v>3792.2</v>
      </c>
      <c r="G93" s="41">
        <f t="shared" ref="G93:J93" si="29">G95+G96</f>
        <v>3863.7</v>
      </c>
      <c r="H93" s="40">
        <f>H95+H96</f>
        <v>0</v>
      </c>
      <c r="I93" s="43">
        <f t="shared" si="23"/>
        <v>3863.7</v>
      </c>
      <c r="J93" s="41">
        <f t="shared" si="29"/>
        <v>0</v>
      </c>
      <c r="K93" s="40">
        <f>K95+K96</f>
        <v>0</v>
      </c>
      <c r="L93" s="43">
        <f t="shared" si="24"/>
        <v>0</v>
      </c>
      <c r="M93" s="17"/>
      <c r="O93" s="4"/>
    </row>
    <row r="94" spans="1:15" x14ac:dyDescent="0.35">
      <c r="A94" s="1"/>
      <c r="B94" s="21" t="s">
        <v>5</v>
      </c>
      <c r="C94" s="23"/>
      <c r="D94" s="39"/>
      <c r="E94" s="40"/>
      <c r="F94" s="43"/>
      <c r="G94" s="41"/>
      <c r="H94" s="40"/>
      <c r="I94" s="43"/>
      <c r="J94" s="41"/>
      <c r="K94" s="40"/>
      <c r="L94" s="43"/>
      <c r="M94" s="17"/>
      <c r="O94" s="4"/>
    </row>
    <row r="95" spans="1:15" hidden="1" x14ac:dyDescent="0.35">
      <c r="A95" s="1"/>
      <c r="B95" s="21" t="s">
        <v>6</v>
      </c>
      <c r="C95" s="23"/>
      <c r="D95" s="42">
        <v>1914</v>
      </c>
      <c r="E95" s="40"/>
      <c r="F95" s="43">
        <f t="shared" si="22"/>
        <v>1914</v>
      </c>
      <c r="G95" s="43">
        <v>0</v>
      </c>
      <c r="H95" s="40"/>
      <c r="I95" s="43">
        <f t="shared" si="23"/>
        <v>0</v>
      </c>
      <c r="J95" s="43">
        <v>0</v>
      </c>
      <c r="K95" s="40"/>
      <c r="L95" s="43">
        <f t="shared" si="24"/>
        <v>0</v>
      </c>
      <c r="M95" s="17" t="s">
        <v>95</v>
      </c>
      <c r="N95" s="13" t="s">
        <v>25</v>
      </c>
      <c r="O95" s="4"/>
    </row>
    <row r="96" spans="1:15" x14ac:dyDescent="0.35">
      <c r="A96" s="1"/>
      <c r="B96" s="21" t="s">
        <v>71</v>
      </c>
      <c r="C96" s="23"/>
      <c r="D96" s="39">
        <v>1878.2</v>
      </c>
      <c r="E96" s="40"/>
      <c r="F96" s="43">
        <f t="shared" si="22"/>
        <v>1878.2</v>
      </c>
      <c r="G96" s="41">
        <v>3863.7</v>
      </c>
      <c r="H96" s="40"/>
      <c r="I96" s="43">
        <f t="shared" si="23"/>
        <v>3863.7</v>
      </c>
      <c r="J96" s="41">
        <v>0</v>
      </c>
      <c r="K96" s="40"/>
      <c r="L96" s="43">
        <f t="shared" si="24"/>
        <v>0</v>
      </c>
      <c r="M96" s="17" t="s">
        <v>96</v>
      </c>
      <c r="O96" s="4"/>
    </row>
    <row r="97" spans="1:15" ht="54" x14ac:dyDescent="0.35">
      <c r="A97" s="1" t="s">
        <v>172</v>
      </c>
      <c r="B97" s="51" t="s">
        <v>72</v>
      </c>
      <c r="C97" s="23" t="s">
        <v>63</v>
      </c>
      <c r="D97" s="39">
        <f>D99+D100</f>
        <v>11080.900000000001</v>
      </c>
      <c r="E97" s="40">
        <f>E99+E100</f>
        <v>0</v>
      </c>
      <c r="F97" s="43">
        <f t="shared" si="22"/>
        <v>11080.900000000001</v>
      </c>
      <c r="G97" s="41">
        <f t="shared" ref="G97:J97" si="30">G99+G100</f>
        <v>0</v>
      </c>
      <c r="H97" s="40">
        <f>H99+H100</f>
        <v>0</v>
      </c>
      <c r="I97" s="43">
        <f t="shared" si="23"/>
        <v>0</v>
      </c>
      <c r="J97" s="41">
        <f t="shared" si="30"/>
        <v>0</v>
      </c>
      <c r="K97" s="40">
        <f>K99+K100</f>
        <v>0</v>
      </c>
      <c r="L97" s="43">
        <f t="shared" si="24"/>
        <v>0</v>
      </c>
      <c r="M97" s="17"/>
      <c r="O97" s="4"/>
    </row>
    <row r="98" spans="1:15" x14ac:dyDescent="0.35">
      <c r="A98" s="1"/>
      <c r="B98" s="21" t="s">
        <v>5</v>
      </c>
      <c r="C98" s="23"/>
      <c r="D98" s="39"/>
      <c r="E98" s="40"/>
      <c r="F98" s="43"/>
      <c r="G98" s="41"/>
      <c r="H98" s="40"/>
      <c r="I98" s="43"/>
      <c r="J98" s="41"/>
      <c r="K98" s="40"/>
      <c r="L98" s="43"/>
      <c r="M98" s="17"/>
      <c r="O98" s="4"/>
    </row>
    <row r="99" spans="1:15" hidden="1" x14ac:dyDescent="0.35">
      <c r="A99" s="1"/>
      <c r="B99" s="21" t="s">
        <v>6</v>
      </c>
      <c r="C99" s="23"/>
      <c r="D99" s="42">
        <v>2419.1999999999998</v>
      </c>
      <c r="E99" s="40"/>
      <c r="F99" s="43">
        <f t="shared" si="22"/>
        <v>2419.1999999999998</v>
      </c>
      <c r="G99" s="43">
        <v>0</v>
      </c>
      <c r="H99" s="40"/>
      <c r="I99" s="43">
        <f t="shared" si="23"/>
        <v>0</v>
      </c>
      <c r="J99" s="43">
        <v>0</v>
      </c>
      <c r="K99" s="40"/>
      <c r="L99" s="43">
        <f t="shared" si="24"/>
        <v>0</v>
      </c>
      <c r="M99" s="17" t="s">
        <v>97</v>
      </c>
      <c r="N99" s="13" t="s">
        <v>25</v>
      </c>
      <c r="O99" s="4"/>
    </row>
    <row r="100" spans="1:15" x14ac:dyDescent="0.35">
      <c r="A100" s="1"/>
      <c r="B100" s="21" t="s">
        <v>71</v>
      </c>
      <c r="C100" s="23"/>
      <c r="D100" s="39">
        <v>8661.7000000000007</v>
      </c>
      <c r="E100" s="40"/>
      <c r="F100" s="43">
        <f t="shared" si="22"/>
        <v>8661.7000000000007</v>
      </c>
      <c r="G100" s="41">
        <v>0</v>
      </c>
      <c r="H100" s="40"/>
      <c r="I100" s="43">
        <f t="shared" si="23"/>
        <v>0</v>
      </c>
      <c r="J100" s="41">
        <v>0</v>
      </c>
      <c r="K100" s="40"/>
      <c r="L100" s="43">
        <f t="shared" si="24"/>
        <v>0</v>
      </c>
      <c r="M100" s="17" t="s">
        <v>96</v>
      </c>
      <c r="O100" s="4"/>
    </row>
    <row r="101" spans="1:15" ht="54" x14ac:dyDescent="0.35">
      <c r="A101" s="1" t="s">
        <v>173</v>
      </c>
      <c r="B101" s="51" t="s">
        <v>73</v>
      </c>
      <c r="C101" s="23" t="s">
        <v>63</v>
      </c>
      <c r="D101" s="39">
        <f>D103+D104</f>
        <v>74585.100000000006</v>
      </c>
      <c r="E101" s="40">
        <f>E103+E104</f>
        <v>0</v>
      </c>
      <c r="F101" s="43">
        <f t="shared" si="22"/>
        <v>74585.100000000006</v>
      </c>
      <c r="G101" s="41">
        <f t="shared" ref="G101:J101" si="31">G103+G104</f>
        <v>36729.1</v>
      </c>
      <c r="H101" s="40">
        <f>H103+H104</f>
        <v>0</v>
      </c>
      <c r="I101" s="43">
        <f t="shared" si="23"/>
        <v>36729.1</v>
      </c>
      <c r="J101" s="41">
        <f t="shared" si="31"/>
        <v>10393.299999999999</v>
      </c>
      <c r="K101" s="40">
        <f>K103+K104</f>
        <v>0</v>
      </c>
      <c r="L101" s="43">
        <f t="shared" si="24"/>
        <v>10393.299999999999</v>
      </c>
      <c r="M101" s="17"/>
      <c r="O101" s="4"/>
    </row>
    <row r="102" spans="1:15" x14ac:dyDescent="0.35">
      <c r="A102" s="1"/>
      <c r="B102" s="21" t="s">
        <v>5</v>
      </c>
      <c r="C102" s="23"/>
      <c r="D102" s="39"/>
      <c r="E102" s="40"/>
      <c r="F102" s="43"/>
      <c r="G102" s="41"/>
      <c r="H102" s="40"/>
      <c r="I102" s="43"/>
      <c r="J102" s="41"/>
      <c r="K102" s="40"/>
      <c r="L102" s="43"/>
      <c r="M102" s="17"/>
      <c r="O102" s="4"/>
    </row>
    <row r="103" spans="1:15" hidden="1" x14ac:dyDescent="0.35">
      <c r="A103" s="1"/>
      <c r="B103" s="16" t="s">
        <v>6</v>
      </c>
      <c r="C103" s="5"/>
      <c r="D103" s="42">
        <v>70553</v>
      </c>
      <c r="E103" s="40"/>
      <c r="F103" s="43">
        <f t="shared" si="22"/>
        <v>70553</v>
      </c>
      <c r="G103" s="43">
        <v>0</v>
      </c>
      <c r="H103" s="40"/>
      <c r="I103" s="43">
        <f t="shared" si="23"/>
        <v>0</v>
      </c>
      <c r="J103" s="43">
        <v>0</v>
      </c>
      <c r="K103" s="40"/>
      <c r="L103" s="43">
        <f t="shared" si="24"/>
        <v>0</v>
      </c>
      <c r="M103" s="17" t="s">
        <v>98</v>
      </c>
      <c r="N103" s="13" t="s">
        <v>25</v>
      </c>
      <c r="O103" s="4"/>
    </row>
    <row r="104" spans="1:15" x14ac:dyDescent="0.35">
      <c r="A104" s="1"/>
      <c r="B104" s="21" t="s">
        <v>71</v>
      </c>
      <c r="C104" s="23"/>
      <c r="D104" s="39">
        <v>4032.1</v>
      </c>
      <c r="E104" s="40"/>
      <c r="F104" s="43">
        <f t="shared" si="22"/>
        <v>4032.1</v>
      </c>
      <c r="G104" s="41">
        <v>36729.1</v>
      </c>
      <c r="H104" s="40"/>
      <c r="I104" s="43">
        <f t="shared" si="23"/>
        <v>36729.1</v>
      </c>
      <c r="J104" s="41">
        <v>10393.299999999999</v>
      </c>
      <c r="K104" s="40"/>
      <c r="L104" s="43">
        <f t="shared" si="24"/>
        <v>10393.299999999999</v>
      </c>
      <c r="M104" s="17" t="s">
        <v>96</v>
      </c>
      <c r="O104" s="4"/>
    </row>
    <row r="105" spans="1:15" x14ac:dyDescent="0.35">
      <c r="A105" s="1"/>
      <c r="B105" s="21" t="s">
        <v>36</v>
      </c>
      <c r="C105" s="21"/>
      <c r="D105" s="36">
        <f>D110</f>
        <v>1087961.7</v>
      </c>
      <c r="E105" s="36">
        <f>E110</f>
        <v>-17300.919000000002</v>
      </c>
      <c r="F105" s="43">
        <f t="shared" si="22"/>
        <v>1070660.781</v>
      </c>
      <c r="G105" s="36">
        <f t="shared" ref="G105:J105" si="32">G110</f>
        <v>375557.5</v>
      </c>
      <c r="H105" s="36">
        <f>H110</f>
        <v>-4508.25</v>
      </c>
      <c r="I105" s="43">
        <f t="shared" si="23"/>
        <v>371049.25</v>
      </c>
      <c r="J105" s="36">
        <f t="shared" si="32"/>
        <v>0</v>
      </c>
      <c r="K105" s="36">
        <f>K110</f>
        <v>0</v>
      </c>
      <c r="L105" s="43">
        <f t="shared" si="24"/>
        <v>0</v>
      </c>
      <c r="M105" s="28"/>
      <c r="N105" s="14"/>
      <c r="O105" s="8"/>
    </row>
    <row r="106" spans="1:15" x14ac:dyDescent="0.35">
      <c r="A106" s="1"/>
      <c r="B106" s="21" t="s">
        <v>5</v>
      </c>
      <c r="C106" s="21"/>
      <c r="D106" s="36"/>
      <c r="E106" s="36"/>
      <c r="F106" s="43"/>
      <c r="G106" s="36"/>
      <c r="H106" s="36"/>
      <c r="I106" s="43"/>
      <c r="J106" s="36"/>
      <c r="K106" s="36"/>
      <c r="L106" s="43"/>
      <c r="M106" s="28"/>
      <c r="N106" s="14"/>
      <c r="O106" s="8"/>
    </row>
    <row r="107" spans="1:15" s="9" customFormat="1" hidden="1" x14ac:dyDescent="0.35">
      <c r="A107" s="6"/>
      <c r="B107" s="7" t="s">
        <v>6</v>
      </c>
      <c r="C107" s="18"/>
      <c r="D107" s="36">
        <f t="shared" ref="D107:E109" si="33">D112</f>
        <v>18371.599999999999</v>
      </c>
      <c r="E107" s="36">
        <f t="shared" si="33"/>
        <v>-17300.919000000002</v>
      </c>
      <c r="F107" s="36">
        <f t="shared" si="22"/>
        <v>1070.6809999999969</v>
      </c>
      <c r="G107" s="36">
        <f t="shared" ref="G107:J107" si="34">G112</f>
        <v>4879.3</v>
      </c>
      <c r="H107" s="36">
        <f t="shared" si="34"/>
        <v>-4508.25</v>
      </c>
      <c r="I107" s="36">
        <f t="shared" si="23"/>
        <v>371.05000000000018</v>
      </c>
      <c r="J107" s="36">
        <f t="shared" si="34"/>
        <v>0</v>
      </c>
      <c r="K107" s="36">
        <f t="shared" ref="K107" si="35">K112</f>
        <v>0</v>
      </c>
      <c r="L107" s="36">
        <f t="shared" si="24"/>
        <v>0</v>
      </c>
      <c r="M107" s="28"/>
      <c r="N107" s="14" t="s">
        <v>25</v>
      </c>
      <c r="O107" s="8"/>
    </row>
    <row r="108" spans="1:15" x14ac:dyDescent="0.35">
      <c r="A108" s="1"/>
      <c r="B108" s="21" t="s">
        <v>64</v>
      </c>
      <c r="C108" s="21"/>
      <c r="D108" s="36">
        <f t="shared" si="33"/>
        <v>53479.5</v>
      </c>
      <c r="E108" s="36">
        <f t="shared" si="33"/>
        <v>0</v>
      </c>
      <c r="F108" s="43">
        <f t="shared" si="22"/>
        <v>53479.5</v>
      </c>
      <c r="G108" s="36">
        <f t="shared" ref="G108:J108" si="36">G113</f>
        <v>18533.900000000001</v>
      </c>
      <c r="H108" s="36">
        <f t="shared" si="36"/>
        <v>0</v>
      </c>
      <c r="I108" s="43">
        <f t="shared" si="23"/>
        <v>18533.900000000001</v>
      </c>
      <c r="J108" s="36">
        <f t="shared" si="36"/>
        <v>0</v>
      </c>
      <c r="K108" s="36">
        <f t="shared" ref="K108" si="37">K113</f>
        <v>0</v>
      </c>
      <c r="L108" s="43">
        <f t="shared" si="24"/>
        <v>0</v>
      </c>
      <c r="M108" s="28"/>
      <c r="N108" s="14"/>
      <c r="O108" s="8"/>
    </row>
    <row r="109" spans="1:15" x14ac:dyDescent="0.35">
      <c r="A109" s="1"/>
      <c r="B109" s="21" t="s">
        <v>17</v>
      </c>
      <c r="C109" s="23"/>
      <c r="D109" s="36">
        <f t="shared" si="33"/>
        <v>1016110.6</v>
      </c>
      <c r="E109" s="36">
        <f t="shared" si="33"/>
        <v>0</v>
      </c>
      <c r="F109" s="43">
        <f t="shared" si="22"/>
        <v>1016110.6</v>
      </c>
      <c r="G109" s="36">
        <f t="shared" ref="G109:J109" si="38">G114</f>
        <v>352144.3</v>
      </c>
      <c r="H109" s="36">
        <f t="shared" si="38"/>
        <v>0</v>
      </c>
      <c r="I109" s="43">
        <f t="shared" si="23"/>
        <v>352144.3</v>
      </c>
      <c r="J109" s="36">
        <f t="shared" si="38"/>
        <v>0</v>
      </c>
      <c r="K109" s="36">
        <f t="shared" ref="K109" si="39">K114</f>
        <v>0</v>
      </c>
      <c r="L109" s="43">
        <f t="shared" si="24"/>
        <v>0</v>
      </c>
      <c r="M109" s="28"/>
      <c r="N109" s="14"/>
      <c r="O109" s="8"/>
    </row>
    <row r="110" spans="1:15" ht="36" x14ac:dyDescent="0.35">
      <c r="A110" s="1" t="s">
        <v>174</v>
      </c>
      <c r="B110" s="21" t="s">
        <v>82</v>
      </c>
      <c r="C110" s="23" t="s">
        <v>37</v>
      </c>
      <c r="D110" s="41">
        <f>D112+D113+D114</f>
        <v>1087961.7</v>
      </c>
      <c r="E110" s="44">
        <f>E112+E113+E114</f>
        <v>-17300.919000000002</v>
      </c>
      <c r="F110" s="43">
        <f t="shared" si="22"/>
        <v>1070660.781</v>
      </c>
      <c r="G110" s="41">
        <f t="shared" ref="G110:J110" si="40">G112+G113+G114</f>
        <v>375557.5</v>
      </c>
      <c r="H110" s="44">
        <f>H112+H113+H114</f>
        <v>-4508.25</v>
      </c>
      <c r="I110" s="43">
        <f t="shared" si="23"/>
        <v>371049.25</v>
      </c>
      <c r="J110" s="41">
        <f t="shared" si="40"/>
        <v>0</v>
      </c>
      <c r="K110" s="44">
        <f>K112+K113+K114</f>
        <v>0</v>
      </c>
      <c r="L110" s="43">
        <f t="shared" si="24"/>
        <v>0</v>
      </c>
      <c r="M110" s="17"/>
      <c r="O110" s="4"/>
    </row>
    <row r="111" spans="1:15" x14ac:dyDescent="0.35">
      <c r="A111" s="1"/>
      <c r="B111" s="21" t="s">
        <v>5</v>
      </c>
      <c r="C111" s="23"/>
      <c r="D111" s="41"/>
      <c r="E111" s="44"/>
      <c r="F111" s="43"/>
      <c r="G111" s="41"/>
      <c r="H111" s="44"/>
      <c r="I111" s="43"/>
      <c r="J111" s="41"/>
      <c r="K111" s="44"/>
      <c r="L111" s="43"/>
      <c r="M111" s="17"/>
      <c r="O111" s="4"/>
    </row>
    <row r="112" spans="1:15" hidden="1" x14ac:dyDescent="0.35">
      <c r="A112" s="1"/>
      <c r="B112" s="16" t="s">
        <v>6</v>
      </c>
      <c r="C112" s="3"/>
      <c r="D112" s="43">
        <v>18371.599999999999</v>
      </c>
      <c r="E112" s="44">
        <v>-17300.919000000002</v>
      </c>
      <c r="F112" s="43">
        <f t="shared" si="22"/>
        <v>1070.6809999999969</v>
      </c>
      <c r="G112" s="43">
        <v>4879.3</v>
      </c>
      <c r="H112" s="44">
        <v>-4508.25</v>
      </c>
      <c r="I112" s="43">
        <f t="shared" si="23"/>
        <v>371.05000000000018</v>
      </c>
      <c r="J112" s="43">
        <v>0</v>
      </c>
      <c r="K112" s="44"/>
      <c r="L112" s="43">
        <f t="shared" si="24"/>
        <v>0</v>
      </c>
      <c r="M112" s="17" t="s">
        <v>99</v>
      </c>
      <c r="N112" s="13" t="s">
        <v>25</v>
      </c>
      <c r="O112" s="4"/>
    </row>
    <row r="113" spans="1:15" x14ac:dyDescent="0.35">
      <c r="A113" s="1"/>
      <c r="B113" s="21" t="s">
        <v>64</v>
      </c>
      <c r="C113" s="23"/>
      <c r="D113" s="41">
        <v>53479.5</v>
      </c>
      <c r="E113" s="44"/>
      <c r="F113" s="43">
        <f t="shared" si="22"/>
        <v>53479.5</v>
      </c>
      <c r="G113" s="41">
        <v>18533.900000000001</v>
      </c>
      <c r="H113" s="44"/>
      <c r="I113" s="43">
        <f t="shared" si="23"/>
        <v>18533.900000000001</v>
      </c>
      <c r="J113" s="41">
        <v>0</v>
      </c>
      <c r="K113" s="44"/>
      <c r="L113" s="43">
        <f t="shared" si="24"/>
        <v>0</v>
      </c>
      <c r="M113" s="17" t="s">
        <v>99</v>
      </c>
      <c r="O113" s="4"/>
    </row>
    <row r="114" spans="1:15" x14ac:dyDescent="0.35">
      <c r="A114" s="1"/>
      <c r="B114" s="21" t="s">
        <v>17</v>
      </c>
      <c r="C114" s="23"/>
      <c r="D114" s="41">
        <v>1016110.6</v>
      </c>
      <c r="E114" s="44"/>
      <c r="F114" s="43">
        <f t="shared" si="22"/>
        <v>1016110.6</v>
      </c>
      <c r="G114" s="41">
        <v>352144.3</v>
      </c>
      <c r="H114" s="44"/>
      <c r="I114" s="43">
        <f t="shared" si="23"/>
        <v>352144.3</v>
      </c>
      <c r="J114" s="41">
        <v>0</v>
      </c>
      <c r="K114" s="44"/>
      <c r="L114" s="43">
        <f t="shared" si="24"/>
        <v>0</v>
      </c>
      <c r="M114" s="17" t="s">
        <v>99</v>
      </c>
      <c r="O114" s="4"/>
    </row>
    <row r="115" spans="1:15" x14ac:dyDescent="0.35">
      <c r="A115" s="1"/>
      <c r="B115" s="21" t="s">
        <v>7</v>
      </c>
      <c r="C115" s="21"/>
      <c r="D115" s="36">
        <f>D116+D117</f>
        <v>34000.1</v>
      </c>
      <c r="E115" s="36">
        <f>E116+E117</f>
        <v>0</v>
      </c>
      <c r="F115" s="43">
        <f t="shared" si="22"/>
        <v>34000.1</v>
      </c>
      <c r="G115" s="36">
        <f t="shared" ref="G115:J115" si="41">G116+G117</f>
        <v>350759.2</v>
      </c>
      <c r="H115" s="36">
        <f>H116+H117</f>
        <v>-5270.1</v>
      </c>
      <c r="I115" s="43">
        <f t="shared" si="23"/>
        <v>345489.10000000003</v>
      </c>
      <c r="J115" s="36">
        <f t="shared" si="41"/>
        <v>313169.8</v>
      </c>
      <c r="K115" s="36">
        <f>K116+K117</f>
        <v>0</v>
      </c>
      <c r="L115" s="43">
        <f t="shared" si="24"/>
        <v>313169.8</v>
      </c>
      <c r="M115" s="28"/>
      <c r="N115" s="14"/>
      <c r="O115" s="8"/>
    </row>
    <row r="116" spans="1:15" ht="54" x14ac:dyDescent="0.35">
      <c r="A116" s="1" t="s">
        <v>175</v>
      </c>
      <c r="B116" s="21" t="s">
        <v>79</v>
      </c>
      <c r="C116" s="23" t="s">
        <v>28</v>
      </c>
      <c r="D116" s="41">
        <v>34000.1</v>
      </c>
      <c r="E116" s="44"/>
      <c r="F116" s="43">
        <f t="shared" si="22"/>
        <v>34000.1</v>
      </c>
      <c r="G116" s="41">
        <v>190073.7</v>
      </c>
      <c r="H116" s="44"/>
      <c r="I116" s="43">
        <f t="shared" si="23"/>
        <v>190073.7</v>
      </c>
      <c r="J116" s="41">
        <v>313169.8</v>
      </c>
      <c r="K116" s="44"/>
      <c r="L116" s="43">
        <f t="shared" si="24"/>
        <v>313169.8</v>
      </c>
      <c r="M116" s="17" t="s">
        <v>100</v>
      </c>
      <c r="O116" s="4"/>
    </row>
    <row r="117" spans="1:15" ht="54" x14ac:dyDescent="0.35">
      <c r="A117" s="52" t="s">
        <v>176</v>
      </c>
      <c r="B117" s="21" t="s">
        <v>80</v>
      </c>
      <c r="C117" s="23" t="s">
        <v>28</v>
      </c>
      <c r="D117" s="41">
        <v>0</v>
      </c>
      <c r="E117" s="44"/>
      <c r="F117" s="43">
        <f t="shared" si="22"/>
        <v>0</v>
      </c>
      <c r="G117" s="41">
        <v>160685.5</v>
      </c>
      <c r="H117" s="44">
        <v>-5270.1</v>
      </c>
      <c r="I117" s="43">
        <f t="shared" si="23"/>
        <v>155415.4</v>
      </c>
      <c r="J117" s="41">
        <v>0</v>
      </c>
      <c r="K117" s="44"/>
      <c r="L117" s="43">
        <f t="shared" si="24"/>
        <v>0</v>
      </c>
      <c r="M117" s="17" t="s">
        <v>101</v>
      </c>
      <c r="O117" s="4"/>
    </row>
    <row r="118" spans="1:15" x14ac:dyDescent="0.35">
      <c r="A118" s="1"/>
      <c r="B118" s="21" t="s">
        <v>13</v>
      </c>
      <c r="C118" s="21"/>
      <c r="D118" s="36">
        <f>D119+D120+D121+D122+D123+D124+D125+D126+D127+D128+D129</f>
        <v>118230.2</v>
      </c>
      <c r="E118" s="36">
        <f>E119+E120+E121+E122+E123+E124+E125+E126+E127+E128+E129</f>
        <v>0</v>
      </c>
      <c r="F118" s="43">
        <f t="shared" si="22"/>
        <v>118230.2</v>
      </c>
      <c r="G118" s="36">
        <f t="shared" ref="G118:J118" si="42">G119+G120+G121+G122+G123+G124+G125+G126+G127+G128+G129</f>
        <v>161204.80000000002</v>
      </c>
      <c r="H118" s="36">
        <f>H119+H120+H121+H122+H123+H124+H125+H126+H127+H128+H129</f>
        <v>0</v>
      </c>
      <c r="I118" s="43">
        <f t="shared" si="23"/>
        <v>161204.80000000002</v>
      </c>
      <c r="J118" s="36">
        <f t="shared" si="42"/>
        <v>18530.999999999996</v>
      </c>
      <c r="K118" s="36">
        <f>K119+K120+K121+K122+K123+K124+K125+K126+K127+K128+K129</f>
        <v>0</v>
      </c>
      <c r="L118" s="43">
        <f t="shared" si="24"/>
        <v>18530.999999999996</v>
      </c>
      <c r="M118" s="28"/>
      <c r="N118" s="14"/>
      <c r="O118" s="8"/>
    </row>
    <row r="119" spans="1:15" ht="54" x14ac:dyDescent="0.35">
      <c r="A119" s="1" t="s">
        <v>177</v>
      </c>
      <c r="B119" s="21" t="s">
        <v>46</v>
      </c>
      <c r="C119" s="23" t="s">
        <v>28</v>
      </c>
      <c r="D119" s="41">
        <v>35549</v>
      </c>
      <c r="E119" s="44"/>
      <c r="F119" s="43">
        <f t="shared" si="22"/>
        <v>35549</v>
      </c>
      <c r="G119" s="41">
        <v>0</v>
      </c>
      <c r="H119" s="44"/>
      <c r="I119" s="43">
        <f t="shared" si="23"/>
        <v>0</v>
      </c>
      <c r="J119" s="41">
        <v>0</v>
      </c>
      <c r="K119" s="44"/>
      <c r="L119" s="43">
        <f t="shared" si="24"/>
        <v>0</v>
      </c>
      <c r="M119" s="17" t="s">
        <v>102</v>
      </c>
      <c r="O119" s="4"/>
    </row>
    <row r="120" spans="1:15" ht="54" x14ac:dyDescent="0.35">
      <c r="A120" s="1" t="s">
        <v>178</v>
      </c>
      <c r="B120" s="21" t="s">
        <v>47</v>
      </c>
      <c r="C120" s="23" t="s">
        <v>28</v>
      </c>
      <c r="D120" s="41">
        <v>57683.9</v>
      </c>
      <c r="E120" s="44"/>
      <c r="F120" s="43">
        <f t="shared" si="22"/>
        <v>57683.9</v>
      </c>
      <c r="G120" s="41">
        <v>151968.9</v>
      </c>
      <c r="H120" s="44"/>
      <c r="I120" s="43">
        <f t="shared" si="23"/>
        <v>151968.9</v>
      </c>
      <c r="J120" s="41">
        <v>0</v>
      </c>
      <c r="K120" s="44"/>
      <c r="L120" s="43">
        <f t="shared" si="24"/>
        <v>0</v>
      </c>
      <c r="M120" s="17" t="s">
        <v>103</v>
      </c>
      <c r="O120" s="4"/>
    </row>
    <row r="121" spans="1:15" ht="54" x14ac:dyDescent="0.35">
      <c r="A121" s="1" t="s">
        <v>179</v>
      </c>
      <c r="B121" s="21" t="s">
        <v>48</v>
      </c>
      <c r="C121" s="23" t="s">
        <v>28</v>
      </c>
      <c r="D121" s="41">
        <v>9209.2999999999993</v>
      </c>
      <c r="E121" s="44"/>
      <c r="F121" s="43">
        <f t="shared" si="22"/>
        <v>9209.2999999999993</v>
      </c>
      <c r="G121" s="41">
        <v>0</v>
      </c>
      <c r="H121" s="44"/>
      <c r="I121" s="43">
        <f t="shared" si="23"/>
        <v>0</v>
      </c>
      <c r="J121" s="41">
        <v>0</v>
      </c>
      <c r="K121" s="44"/>
      <c r="L121" s="43">
        <f t="shared" si="24"/>
        <v>0</v>
      </c>
      <c r="M121" s="17" t="s">
        <v>104</v>
      </c>
      <c r="O121" s="4"/>
    </row>
    <row r="122" spans="1:15" ht="54" x14ac:dyDescent="0.35">
      <c r="A122" s="1" t="s">
        <v>181</v>
      </c>
      <c r="B122" s="21" t="s">
        <v>49</v>
      </c>
      <c r="C122" s="23" t="s">
        <v>28</v>
      </c>
      <c r="D122" s="41">
        <v>7574</v>
      </c>
      <c r="E122" s="44"/>
      <c r="F122" s="43">
        <f t="shared" si="22"/>
        <v>7574</v>
      </c>
      <c r="G122" s="41">
        <v>0</v>
      </c>
      <c r="H122" s="44"/>
      <c r="I122" s="43">
        <f t="shared" si="23"/>
        <v>0</v>
      </c>
      <c r="J122" s="41">
        <v>0</v>
      </c>
      <c r="K122" s="44"/>
      <c r="L122" s="43">
        <f t="shared" si="24"/>
        <v>0</v>
      </c>
      <c r="M122" s="17" t="s">
        <v>105</v>
      </c>
      <c r="O122" s="4"/>
    </row>
    <row r="123" spans="1:15" ht="54" x14ac:dyDescent="0.35">
      <c r="A123" s="1" t="s">
        <v>182</v>
      </c>
      <c r="B123" s="21" t="s">
        <v>50</v>
      </c>
      <c r="C123" s="23" t="s">
        <v>28</v>
      </c>
      <c r="D123" s="41">
        <v>640.5</v>
      </c>
      <c r="E123" s="44"/>
      <c r="F123" s="43">
        <f t="shared" si="22"/>
        <v>640.5</v>
      </c>
      <c r="G123" s="41">
        <v>7899.7</v>
      </c>
      <c r="H123" s="44"/>
      <c r="I123" s="43">
        <f t="shared" si="23"/>
        <v>7899.7</v>
      </c>
      <c r="J123" s="41">
        <v>0</v>
      </c>
      <c r="K123" s="44"/>
      <c r="L123" s="43">
        <f t="shared" si="24"/>
        <v>0</v>
      </c>
      <c r="M123" s="17" t="s">
        <v>106</v>
      </c>
      <c r="O123" s="4"/>
    </row>
    <row r="124" spans="1:15" ht="54" x14ac:dyDescent="0.35">
      <c r="A124" s="1" t="s">
        <v>183</v>
      </c>
      <c r="B124" s="21" t="s">
        <v>51</v>
      </c>
      <c r="C124" s="23" t="s">
        <v>28</v>
      </c>
      <c r="D124" s="41">
        <v>7573.5</v>
      </c>
      <c r="E124" s="44"/>
      <c r="F124" s="43">
        <f t="shared" si="22"/>
        <v>7573.5</v>
      </c>
      <c r="G124" s="41">
        <v>0</v>
      </c>
      <c r="H124" s="44"/>
      <c r="I124" s="43">
        <f t="shared" si="23"/>
        <v>0</v>
      </c>
      <c r="J124" s="41">
        <v>0</v>
      </c>
      <c r="K124" s="44"/>
      <c r="L124" s="43">
        <f t="shared" si="24"/>
        <v>0</v>
      </c>
      <c r="M124" s="17" t="s">
        <v>107</v>
      </c>
      <c r="O124" s="4"/>
    </row>
    <row r="125" spans="1:15" ht="54" x14ac:dyDescent="0.35">
      <c r="A125" s="1" t="s">
        <v>184</v>
      </c>
      <c r="B125" s="21" t="s">
        <v>52</v>
      </c>
      <c r="C125" s="23" t="s">
        <v>28</v>
      </c>
      <c r="D125" s="41">
        <v>0</v>
      </c>
      <c r="E125" s="44"/>
      <c r="F125" s="43">
        <f t="shared" si="22"/>
        <v>0</v>
      </c>
      <c r="G125" s="41">
        <v>668.1</v>
      </c>
      <c r="H125" s="44"/>
      <c r="I125" s="43">
        <f t="shared" si="23"/>
        <v>668.1</v>
      </c>
      <c r="J125" s="41">
        <v>8231.5</v>
      </c>
      <c r="K125" s="44"/>
      <c r="L125" s="43">
        <f t="shared" si="24"/>
        <v>8231.5</v>
      </c>
      <c r="M125" s="17" t="s">
        <v>108</v>
      </c>
      <c r="O125" s="4"/>
    </row>
    <row r="126" spans="1:15" ht="54" x14ac:dyDescent="0.35">
      <c r="A126" s="1" t="s">
        <v>185</v>
      </c>
      <c r="B126" s="21" t="s">
        <v>53</v>
      </c>
      <c r="C126" s="23" t="s">
        <v>28</v>
      </c>
      <c r="D126" s="41">
        <v>0</v>
      </c>
      <c r="E126" s="44"/>
      <c r="F126" s="43">
        <f t="shared" si="22"/>
        <v>0</v>
      </c>
      <c r="G126" s="41">
        <v>668.1</v>
      </c>
      <c r="H126" s="44"/>
      <c r="I126" s="43">
        <f t="shared" si="23"/>
        <v>668.1</v>
      </c>
      <c r="J126" s="41">
        <v>8231.5</v>
      </c>
      <c r="K126" s="44"/>
      <c r="L126" s="43">
        <f t="shared" si="24"/>
        <v>8231.5</v>
      </c>
      <c r="M126" s="17" t="s">
        <v>109</v>
      </c>
      <c r="O126" s="4"/>
    </row>
    <row r="127" spans="1:15" ht="54" x14ac:dyDescent="0.35">
      <c r="A127" s="1" t="s">
        <v>186</v>
      </c>
      <c r="B127" s="21" t="s">
        <v>110</v>
      </c>
      <c r="C127" s="23" t="s">
        <v>28</v>
      </c>
      <c r="D127" s="41">
        <v>0</v>
      </c>
      <c r="E127" s="44"/>
      <c r="F127" s="43">
        <f t="shared" si="22"/>
        <v>0</v>
      </c>
      <c r="G127" s="41">
        <v>0</v>
      </c>
      <c r="H127" s="44"/>
      <c r="I127" s="43">
        <f t="shared" si="23"/>
        <v>0</v>
      </c>
      <c r="J127" s="41">
        <v>675.8</v>
      </c>
      <c r="K127" s="44"/>
      <c r="L127" s="43">
        <f t="shared" si="24"/>
        <v>675.8</v>
      </c>
      <c r="M127" s="17" t="s">
        <v>111</v>
      </c>
      <c r="O127" s="4"/>
    </row>
    <row r="128" spans="1:15" ht="54" x14ac:dyDescent="0.35">
      <c r="A128" s="1" t="s">
        <v>180</v>
      </c>
      <c r="B128" s="21" t="s">
        <v>112</v>
      </c>
      <c r="C128" s="23" t="s">
        <v>28</v>
      </c>
      <c r="D128" s="41">
        <v>0</v>
      </c>
      <c r="E128" s="44"/>
      <c r="F128" s="43">
        <f t="shared" si="22"/>
        <v>0</v>
      </c>
      <c r="G128" s="41">
        <v>0</v>
      </c>
      <c r="H128" s="44"/>
      <c r="I128" s="43">
        <f t="shared" si="23"/>
        <v>0</v>
      </c>
      <c r="J128" s="41">
        <v>696.1</v>
      </c>
      <c r="K128" s="44"/>
      <c r="L128" s="43">
        <f t="shared" si="24"/>
        <v>696.1</v>
      </c>
      <c r="M128" s="17" t="s">
        <v>113</v>
      </c>
      <c r="O128" s="4"/>
    </row>
    <row r="129" spans="1:15" ht="54" x14ac:dyDescent="0.35">
      <c r="A129" s="1" t="s">
        <v>187</v>
      </c>
      <c r="B129" s="21" t="s">
        <v>54</v>
      </c>
      <c r="C129" s="23" t="s">
        <v>28</v>
      </c>
      <c r="D129" s="41">
        <v>0</v>
      </c>
      <c r="E129" s="44"/>
      <c r="F129" s="43">
        <f t="shared" si="22"/>
        <v>0</v>
      </c>
      <c r="G129" s="41">
        <v>0</v>
      </c>
      <c r="H129" s="44"/>
      <c r="I129" s="43">
        <f t="shared" si="23"/>
        <v>0</v>
      </c>
      <c r="J129" s="41">
        <v>696.1</v>
      </c>
      <c r="K129" s="44"/>
      <c r="L129" s="43">
        <f t="shared" si="24"/>
        <v>696.1</v>
      </c>
      <c r="M129" s="17" t="s">
        <v>114</v>
      </c>
      <c r="O129" s="4"/>
    </row>
    <row r="130" spans="1:15" x14ac:dyDescent="0.35">
      <c r="A130" s="1"/>
      <c r="B130" s="21" t="s">
        <v>55</v>
      </c>
      <c r="C130" s="53"/>
      <c r="D130" s="36">
        <f>D131+D132+D133+D134+D135</f>
        <v>87804.5</v>
      </c>
      <c r="E130" s="36">
        <f>E131+E132+E133+E134+E135</f>
        <v>0</v>
      </c>
      <c r="F130" s="43">
        <f t="shared" si="22"/>
        <v>87804.5</v>
      </c>
      <c r="G130" s="36">
        <f t="shared" ref="G130:J130" si="43">G131+G132+G133+G134+G135</f>
        <v>31210.5</v>
      </c>
      <c r="H130" s="36">
        <f>H131+H132+H133+H134+H135</f>
        <v>0</v>
      </c>
      <c r="I130" s="43">
        <f t="shared" si="23"/>
        <v>31210.5</v>
      </c>
      <c r="J130" s="36">
        <f t="shared" si="43"/>
        <v>32708.6</v>
      </c>
      <c r="K130" s="36">
        <f>K131+K132+K133+K134+K135</f>
        <v>0</v>
      </c>
      <c r="L130" s="43">
        <f t="shared" si="24"/>
        <v>32708.6</v>
      </c>
      <c r="M130" s="28"/>
      <c r="N130" s="14"/>
      <c r="O130" s="8"/>
    </row>
    <row r="131" spans="1:15" ht="54" x14ac:dyDescent="0.35">
      <c r="A131" s="1" t="s">
        <v>188</v>
      </c>
      <c r="B131" s="21" t="s">
        <v>56</v>
      </c>
      <c r="C131" s="23" t="s">
        <v>28</v>
      </c>
      <c r="D131" s="41">
        <v>28242.400000000001</v>
      </c>
      <c r="E131" s="44"/>
      <c r="F131" s="43">
        <f t="shared" si="22"/>
        <v>28242.400000000001</v>
      </c>
      <c r="G131" s="41">
        <v>0</v>
      </c>
      <c r="H131" s="44"/>
      <c r="I131" s="43">
        <f t="shared" si="23"/>
        <v>0</v>
      </c>
      <c r="J131" s="41">
        <v>0</v>
      </c>
      <c r="K131" s="44"/>
      <c r="L131" s="43">
        <f t="shared" si="24"/>
        <v>0</v>
      </c>
      <c r="M131" s="17" t="s">
        <v>115</v>
      </c>
      <c r="O131" s="4"/>
    </row>
    <row r="132" spans="1:15" ht="54" x14ac:dyDescent="0.35">
      <c r="A132" s="1" t="s">
        <v>189</v>
      </c>
      <c r="B132" s="21" t="s">
        <v>57</v>
      </c>
      <c r="C132" s="23" t="s">
        <v>28</v>
      </c>
      <c r="D132" s="41">
        <v>29781.1</v>
      </c>
      <c r="E132" s="44"/>
      <c r="F132" s="43">
        <f t="shared" si="22"/>
        <v>29781.1</v>
      </c>
      <c r="G132" s="41">
        <v>0</v>
      </c>
      <c r="H132" s="44"/>
      <c r="I132" s="43">
        <f t="shared" si="23"/>
        <v>0</v>
      </c>
      <c r="J132" s="41">
        <v>0</v>
      </c>
      <c r="K132" s="44"/>
      <c r="L132" s="43">
        <f t="shared" si="24"/>
        <v>0</v>
      </c>
      <c r="M132" s="17" t="s">
        <v>116</v>
      </c>
      <c r="O132" s="4"/>
    </row>
    <row r="133" spans="1:15" ht="54" x14ac:dyDescent="0.35">
      <c r="A133" s="1" t="s">
        <v>190</v>
      </c>
      <c r="B133" s="21" t="s">
        <v>58</v>
      </c>
      <c r="C133" s="23" t="s">
        <v>28</v>
      </c>
      <c r="D133" s="41">
        <v>29781</v>
      </c>
      <c r="E133" s="44"/>
      <c r="F133" s="43">
        <f t="shared" si="22"/>
        <v>29781</v>
      </c>
      <c r="G133" s="41">
        <v>0</v>
      </c>
      <c r="H133" s="44"/>
      <c r="I133" s="43">
        <f t="shared" si="23"/>
        <v>0</v>
      </c>
      <c r="J133" s="41">
        <v>0</v>
      </c>
      <c r="K133" s="44"/>
      <c r="L133" s="43">
        <f t="shared" si="24"/>
        <v>0</v>
      </c>
      <c r="M133" s="17" t="s">
        <v>117</v>
      </c>
      <c r="O133" s="4"/>
    </row>
    <row r="134" spans="1:15" ht="54" x14ac:dyDescent="0.35">
      <c r="A134" s="1" t="s">
        <v>191</v>
      </c>
      <c r="B134" s="21" t="s">
        <v>59</v>
      </c>
      <c r="C134" s="23" t="s">
        <v>28</v>
      </c>
      <c r="D134" s="41">
        <v>0</v>
      </c>
      <c r="E134" s="44"/>
      <c r="F134" s="43">
        <f t="shared" si="22"/>
        <v>0</v>
      </c>
      <c r="G134" s="41">
        <v>31210.5</v>
      </c>
      <c r="H134" s="44"/>
      <c r="I134" s="43">
        <f t="shared" si="23"/>
        <v>31210.5</v>
      </c>
      <c r="J134" s="41">
        <v>0</v>
      </c>
      <c r="K134" s="44"/>
      <c r="L134" s="43">
        <f t="shared" si="24"/>
        <v>0</v>
      </c>
      <c r="M134" s="17" t="s">
        <v>118</v>
      </c>
      <c r="O134" s="4"/>
    </row>
    <row r="135" spans="1:15" ht="54" x14ac:dyDescent="0.35">
      <c r="A135" s="1" t="s">
        <v>192</v>
      </c>
      <c r="B135" s="21" t="s">
        <v>60</v>
      </c>
      <c r="C135" s="23" t="s">
        <v>28</v>
      </c>
      <c r="D135" s="41">
        <v>0</v>
      </c>
      <c r="E135" s="44"/>
      <c r="F135" s="43">
        <f t="shared" si="22"/>
        <v>0</v>
      </c>
      <c r="G135" s="41">
        <v>0</v>
      </c>
      <c r="H135" s="44"/>
      <c r="I135" s="43">
        <f t="shared" si="23"/>
        <v>0</v>
      </c>
      <c r="J135" s="41">
        <v>32708.6</v>
      </c>
      <c r="K135" s="44"/>
      <c r="L135" s="43">
        <f t="shared" si="24"/>
        <v>32708.6</v>
      </c>
      <c r="M135" s="17" t="s">
        <v>119</v>
      </c>
      <c r="O135" s="4"/>
    </row>
    <row r="136" spans="1:15" x14ac:dyDescent="0.35">
      <c r="A136" s="1"/>
      <c r="B136" s="73" t="s">
        <v>8</v>
      </c>
      <c r="C136" s="74"/>
      <c r="D136" s="36">
        <f>D13+D42+D75+D84+D105+D115+D118+D130</f>
        <v>5567816.5999999996</v>
      </c>
      <c r="E136" s="36">
        <f>E13+E42+E75+E84+E105+E115+E118+E130</f>
        <v>-68981.171000000002</v>
      </c>
      <c r="F136" s="43">
        <f t="shared" si="22"/>
        <v>5498835.4289999995</v>
      </c>
      <c r="G136" s="36">
        <f>G13+G42+G75+G84+G105+G115+G118+G130</f>
        <v>4489082.5</v>
      </c>
      <c r="H136" s="36">
        <f>H13+H42+H75+H84+H105+H115+H118+H130</f>
        <v>4975.3069999999989</v>
      </c>
      <c r="I136" s="43">
        <f t="shared" si="23"/>
        <v>4494057.807</v>
      </c>
      <c r="J136" s="36">
        <f>J13+J42+J75+J84+J105+J115+J118+J130</f>
        <v>3929971.9999999995</v>
      </c>
      <c r="K136" s="36">
        <f>K13+K42+K75+K84+K105+K115+K118+K130</f>
        <v>-70868.899999999994</v>
      </c>
      <c r="L136" s="43">
        <f t="shared" si="24"/>
        <v>3859103.0999999996</v>
      </c>
      <c r="M136" s="28"/>
      <c r="N136" s="14"/>
      <c r="O136" s="8"/>
    </row>
    <row r="137" spans="1:15" x14ac:dyDescent="0.35">
      <c r="A137" s="1"/>
      <c r="B137" s="73" t="s">
        <v>9</v>
      </c>
      <c r="C137" s="75"/>
      <c r="D137" s="41"/>
      <c r="E137" s="44"/>
      <c r="F137" s="43"/>
      <c r="G137" s="41"/>
      <c r="H137" s="44"/>
      <c r="I137" s="43"/>
      <c r="J137" s="41"/>
      <c r="K137" s="44"/>
      <c r="L137" s="43"/>
      <c r="M137" s="17"/>
      <c r="O137" s="4"/>
    </row>
    <row r="138" spans="1:15" x14ac:dyDescent="0.35">
      <c r="A138" s="1"/>
      <c r="B138" s="73" t="s">
        <v>71</v>
      </c>
      <c r="C138" s="75"/>
      <c r="D138" s="41">
        <f>D87</f>
        <v>14572.000000000002</v>
      </c>
      <c r="E138" s="44">
        <f>E87</f>
        <v>0</v>
      </c>
      <c r="F138" s="43">
        <f t="shared" si="22"/>
        <v>14572.000000000002</v>
      </c>
      <c r="G138" s="41">
        <f t="shared" ref="G138:J138" si="44">G87</f>
        <v>40592.799999999996</v>
      </c>
      <c r="H138" s="44">
        <f>H87</f>
        <v>0</v>
      </c>
      <c r="I138" s="43">
        <f t="shared" si="23"/>
        <v>40592.799999999996</v>
      </c>
      <c r="J138" s="41">
        <f t="shared" si="44"/>
        <v>10393.299999999999</v>
      </c>
      <c r="K138" s="44">
        <f>K87</f>
        <v>0</v>
      </c>
      <c r="L138" s="43">
        <f t="shared" si="24"/>
        <v>10393.299999999999</v>
      </c>
      <c r="M138" s="17"/>
      <c r="O138" s="4"/>
    </row>
    <row r="139" spans="1:15" x14ac:dyDescent="0.35">
      <c r="A139" s="1"/>
      <c r="B139" s="73" t="s">
        <v>64</v>
      </c>
      <c r="C139" s="79"/>
      <c r="D139" s="41">
        <f>D16+D45+D78+D108</f>
        <v>1249242.7</v>
      </c>
      <c r="E139" s="44">
        <f>E16+E45+E78+E108</f>
        <v>0</v>
      </c>
      <c r="F139" s="43">
        <f t="shared" si="22"/>
        <v>1249242.7</v>
      </c>
      <c r="G139" s="41">
        <f>G16+G45+G78+G108</f>
        <v>715222.20000000007</v>
      </c>
      <c r="H139" s="44">
        <f>H16+H45+H78+H108</f>
        <v>0</v>
      </c>
      <c r="I139" s="43">
        <f t="shared" si="23"/>
        <v>715222.20000000007</v>
      </c>
      <c r="J139" s="41">
        <f>J16+J45+J78+J108</f>
        <v>241189.8</v>
      </c>
      <c r="K139" s="44">
        <f>K16+K45+K78+K108</f>
        <v>0</v>
      </c>
      <c r="L139" s="43">
        <f t="shared" si="24"/>
        <v>241189.8</v>
      </c>
      <c r="M139" s="17"/>
      <c r="O139" s="4"/>
    </row>
    <row r="140" spans="1:15" x14ac:dyDescent="0.35">
      <c r="A140" s="1"/>
      <c r="B140" s="73" t="s">
        <v>17</v>
      </c>
      <c r="C140" s="79"/>
      <c r="D140" s="41">
        <f>D17+D46+D109</f>
        <v>2064318</v>
      </c>
      <c r="E140" s="44">
        <f>E17+E46+E109</f>
        <v>0</v>
      </c>
      <c r="F140" s="43">
        <f t="shared" si="22"/>
        <v>2064318</v>
      </c>
      <c r="G140" s="41">
        <f>G17+G46+G109</f>
        <v>550659.80000000005</v>
      </c>
      <c r="H140" s="44">
        <f>H17+H46+H109</f>
        <v>0</v>
      </c>
      <c r="I140" s="43">
        <f t="shared" si="23"/>
        <v>550659.80000000005</v>
      </c>
      <c r="J140" s="41">
        <f>J17+J46+J109</f>
        <v>200913.8</v>
      </c>
      <c r="K140" s="44">
        <f>K17+K46+K109</f>
        <v>0</v>
      </c>
      <c r="L140" s="43">
        <f t="shared" si="24"/>
        <v>200913.8</v>
      </c>
      <c r="M140" s="17"/>
      <c r="O140" s="4"/>
    </row>
    <row r="141" spans="1:15" x14ac:dyDescent="0.35">
      <c r="A141" s="1"/>
      <c r="B141" s="73" t="s">
        <v>201</v>
      </c>
      <c r="C141" s="79"/>
      <c r="D141" s="41"/>
      <c r="E141" s="44">
        <f>E18</f>
        <v>122807.7</v>
      </c>
      <c r="F141" s="43">
        <f t="shared" si="22"/>
        <v>122807.7</v>
      </c>
      <c r="G141" s="41"/>
      <c r="H141" s="44">
        <f>H18</f>
        <v>0</v>
      </c>
      <c r="I141" s="43">
        <f t="shared" si="23"/>
        <v>0</v>
      </c>
      <c r="J141" s="41"/>
      <c r="K141" s="44">
        <f>K18</f>
        <v>0</v>
      </c>
      <c r="L141" s="43">
        <f t="shared" si="24"/>
        <v>0</v>
      </c>
      <c r="M141" s="17"/>
      <c r="O141" s="4"/>
    </row>
    <row r="142" spans="1:15" x14ac:dyDescent="0.35">
      <c r="A142" s="1"/>
      <c r="B142" s="70" t="s">
        <v>10</v>
      </c>
      <c r="C142" s="70"/>
      <c r="D142" s="41"/>
      <c r="E142" s="44"/>
      <c r="F142" s="43"/>
      <c r="G142" s="41"/>
      <c r="H142" s="44"/>
      <c r="I142" s="43"/>
      <c r="J142" s="41"/>
      <c r="K142" s="44"/>
      <c r="L142" s="43"/>
      <c r="M142" s="17"/>
      <c r="O142" s="4"/>
    </row>
    <row r="143" spans="1:15" x14ac:dyDescent="0.35">
      <c r="A143" s="1"/>
      <c r="B143" s="85" t="s">
        <v>12</v>
      </c>
      <c r="C143" s="85"/>
      <c r="D143" s="41">
        <f>D47+D48+D50+D51+D54+D119+D120+D121+D122+D123+D124+D125+D126+D127+D128+D129+D131+D132+D133+D134+D135+D66+D69+D72+D116+D117+D79+D19+D20+D22+D24+D30+D35+D36+D38+D40</f>
        <v>2897651.4000000004</v>
      </c>
      <c r="E143" s="44">
        <f>E47+E48+E50+E51+E54+E119+E120+E121+E122+E123+E124+E125+E126+E127+E128+E129+E131+E132+E133+E134+E135+E66+E69+E72+E116+E117+E79+E19+E20+E22+E24+E30+E35+E36+E38+E40</f>
        <v>-254.47299999999814</v>
      </c>
      <c r="F143" s="43">
        <f t="shared" si="22"/>
        <v>2897396.9270000001</v>
      </c>
      <c r="G143" s="41">
        <f>G47+G48+G50+G51+G54+G119+G120+G121+G122+G123+G124+G125+G126+G127+G128+G129+G131+G132+G133+G134+G135+G66+G69+G72+G116+G117+G79+G19+G20+G22+G24+G30+G35+G36+G38+G40</f>
        <v>2607969.9</v>
      </c>
      <c r="H143" s="44">
        <f>H47+H48+H50+H51+H54+H119+H120+H121+H122+H123+H124+H125+H126+H127+H128+H129+H131+H132+H133+H134+H135+H66+H69+H72+H116+H117+H79+H19+H20+H22+H24+H30+H35+H36+H38+H40</f>
        <v>-58456.7</v>
      </c>
      <c r="I143" s="43">
        <f t="shared" si="23"/>
        <v>2549513.1999999997</v>
      </c>
      <c r="J143" s="41">
        <f>J47+J48+J50+J51+J54+J119+J120+J121+J122+J123+J124+J125+J126+J127+J128+J129+J131+J132+J133+J134+J135+J66+J69+J72+J116+J117+J79+J19+J20+J22+J24+J30+J35+J36+J38+J40</f>
        <v>2622854.3999999994</v>
      </c>
      <c r="K143" s="44">
        <f>K47+K48+K50+K51+K54+K119+K120+K121+K122+K123+K124+K125+K126+K127+K128+K129+K131+K132+K133+K134+K135+K66+K69+K72+K116+K117+K79+K19+K20+K22+K24+K30+K35+K36+K38+K40</f>
        <v>-70868.899999999994</v>
      </c>
      <c r="L143" s="43">
        <f t="shared" si="24"/>
        <v>2551985.4999999995</v>
      </c>
      <c r="M143" s="17"/>
      <c r="O143" s="4"/>
    </row>
    <row r="144" spans="1:15" x14ac:dyDescent="0.35">
      <c r="A144" s="1"/>
      <c r="B144" s="85" t="s">
        <v>38</v>
      </c>
      <c r="C144" s="85"/>
      <c r="D144" s="41">
        <f>D23+D29+D37+D39+D41+D21</f>
        <v>56532.9</v>
      </c>
      <c r="E144" s="44">
        <f>E23+E29+E37+E39+E41+E21</f>
        <v>0</v>
      </c>
      <c r="F144" s="43">
        <f t="shared" si="22"/>
        <v>56532.9</v>
      </c>
      <c r="G144" s="41">
        <f t="shared" ref="G144:J144" si="45">G23+G29+G37+G39+G41+G21</f>
        <v>27420.3</v>
      </c>
      <c r="H144" s="44">
        <f>H23+H29+H37+H39+H41+H21</f>
        <v>0</v>
      </c>
      <c r="I144" s="43">
        <f t="shared" si="23"/>
        <v>27420.3</v>
      </c>
      <c r="J144" s="41">
        <f t="shared" si="45"/>
        <v>54620.7</v>
      </c>
      <c r="K144" s="44">
        <f>K23+K29+K37+K39+K41+K21</f>
        <v>0</v>
      </c>
      <c r="L144" s="43">
        <f t="shared" si="24"/>
        <v>54620.7</v>
      </c>
      <c r="M144" s="17"/>
      <c r="O144" s="4"/>
    </row>
    <row r="145" spans="1:15" x14ac:dyDescent="0.35">
      <c r="A145" s="1"/>
      <c r="B145" s="86" t="s">
        <v>3</v>
      </c>
      <c r="C145" s="84"/>
      <c r="D145" s="41">
        <f>D55+D59+D62</f>
        <v>799449.8</v>
      </c>
      <c r="E145" s="44">
        <f>E55+E59+E62</f>
        <v>0</v>
      </c>
      <c r="F145" s="43">
        <f t="shared" ref="F145:F148" si="46">D145+E145</f>
        <v>799449.8</v>
      </c>
      <c r="G145" s="41">
        <f>G55+G59+G62</f>
        <v>1350023</v>
      </c>
      <c r="H145" s="44">
        <f>H55+H59+H62</f>
        <v>0</v>
      </c>
      <c r="I145" s="43">
        <f t="shared" ref="I145:I148" si="47">G145+H145</f>
        <v>1350023</v>
      </c>
      <c r="J145" s="41">
        <f>J55+J59+J62</f>
        <v>1242103.6000000001</v>
      </c>
      <c r="K145" s="44">
        <f>K55+K59+K62</f>
        <v>0</v>
      </c>
      <c r="L145" s="43">
        <f t="shared" ref="L145:L148" si="48">J145+K145</f>
        <v>1242103.6000000001</v>
      </c>
      <c r="M145" s="17"/>
      <c r="O145" s="4"/>
    </row>
    <row r="146" spans="1:15" x14ac:dyDescent="0.35">
      <c r="A146" s="1"/>
      <c r="B146" s="70" t="s">
        <v>22</v>
      </c>
      <c r="C146" s="84"/>
      <c r="D146" s="41">
        <f>D80+D81+D88+D89+D90+D91+D92+D93+D97+D101</f>
        <v>715952.79999999993</v>
      </c>
      <c r="E146" s="44">
        <f>E80+E81+E88+E89+E90+E91+E92+E93+E97+E101</f>
        <v>-51425.779000000002</v>
      </c>
      <c r="F146" s="43">
        <f t="shared" si="46"/>
        <v>664527.02099999995</v>
      </c>
      <c r="G146" s="41">
        <f>G80+G81+G88+G89+G90+G91+G92+G93+G97+G101</f>
        <v>128111.79999999999</v>
      </c>
      <c r="H146" s="44">
        <f>H80+H81+H88+H89+H90+H91+H92+H93+H97+H101</f>
        <v>67940.256999999998</v>
      </c>
      <c r="I146" s="43">
        <f t="shared" si="47"/>
        <v>196052.05699999997</v>
      </c>
      <c r="J146" s="41">
        <f>J80+J81+J88+J89+J90+J91+J92+J93+J97+J101</f>
        <v>10393.299999999999</v>
      </c>
      <c r="K146" s="44">
        <f>K80+K81+K88+K89+K90+K91+K92+K93+K97+K101</f>
        <v>0</v>
      </c>
      <c r="L146" s="43">
        <f t="shared" si="48"/>
        <v>10393.299999999999</v>
      </c>
      <c r="M146" s="17"/>
      <c r="O146" s="4"/>
    </row>
    <row r="147" spans="1:15" x14ac:dyDescent="0.35">
      <c r="A147" s="1"/>
      <c r="B147" s="70" t="s">
        <v>37</v>
      </c>
      <c r="C147" s="84"/>
      <c r="D147" s="41">
        <f>D110</f>
        <v>1087961.7</v>
      </c>
      <c r="E147" s="44">
        <f>E110</f>
        <v>-17300.919000000002</v>
      </c>
      <c r="F147" s="43">
        <f t="shared" si="46"/>
        <v>1070660.781</v>
      </c>
      <c r="G147" s="41">
        <f t="shared" ref="G147:J147" si="49">G110</f>
        <v>375557.5</v>
      </c>
      <c r="H147" s="44">
        <f>H110</f>
        <v>-4508.25</v>
      </c>
      <c r="I147" s="43">
        <f t="shared" si="47"/>
        <v>371049.25</v>
      </c>
      <c r="J147" s="41">
        <f t="shared" si="49"/>
        <v>0</v>
      </c>
      <c r="K147" s="44">
        <f>K110</f>
        <v>0</v>
      </c>
      <c r="L147" s="43">
        <f t="shared" si="48"/>
        <v>0</v>
      </c>
      <c r="M147" s="17"/>
    </row>
    <row r="148" spans="1:15" x14ac:dyDescent="0.35">
      <c r="A148" s="1"/>
      <c r="B148" s="84" t="s">
        <v>24</v>
      </c>
      <c r="C148" s="84"/>
      <c r="D148" s="41">
        <f>D49+D52+D53</f>
        <v>10268</v>
      </c>
      <c r="E148" s="44">
        <f>E49+E52+E53</f>
        <v>0</v>
      </c>
      <c r="F148" s="43">
        <f t="shared" si="46"/>
        <v>10268</v>
      </c>
      <c r="G148" s="41">
        <f t="shared" ref="G148:J148" si="50">G49+G52+G53</f>
        <v>0</v>
      </c>
      <c r="H148" s="44">
        <f>H49+H52+H53</f>
        <v>0</v>
      </c>
      <c r="I148" s="43">
        <f t="shared" si="47"/>
        <v>0</v>
      </c>
      <c r="J148" s="41">
        <f t="shared" si="50"/>
        <v>0</v>
      </c>
      <c r="K148" s="44">
        <f>K49+K52+K53</f>
        <v>0</v>
      </c>
      <c r="L148" s="43">
        <f t="shared" si="48"/>
        <v>0</v>
      </c>
      <c r="M148" s="17"/>
    </row>
    <row r="149" spans="1:15" x14ac:dyDescent="0.35">
      <c r="D149" s="32"/>
      <c r="E149" s="34"/>
      <c r="F149" s="54"/>
      <c r="G149" s="32"/>
      <c r="H149" s="34"/>
      <c r="I149" s="54"/>
      <c r="J149" s="32"/>
      <c r="K149" s="34"/>
      <c r="L149" s="54"/>
    </row>
    <row r="150" spans="1:15" x14ac:dyDescent="0.35">
      <c r="D150" s="32"/>
      <c r="E150" s="34"/>
      <c r="F150" s="54"/>
      <c r="G150" s="32"/>
      <c r="H150" s="34"/>
      <c r="I150" s="54"/>
      <c r="J150" s="32"/>
      <c r="K150" s="34"/>
      <c r="L150" s="54"/>
    </row>
    <row r="151" spans="1:15" x14ac:dyDescent="0.35">
      <c r="D151" s="32"/>
      <c r="E151" s="34"/>
      <c r="F151" s="54"/>
      <c r="G151" s="32"/>
      <c r="H151" s="34"/>
      <c r="I151" s="54"/>
      <c r="J151" s="32"/>
      <c r="K151" s="34"/>
      <c r="L151" s="54"/>
    </row>
  </sheetData>
  <sheetProtection password="CF5C" sheet="1" objects="1" scenarios="1"/>
  <autoFilter ref="A12:O149">
    <filterColumn colId="13">
      <filters blank="1"/>
    </filterColumn>
  </autoFilter>
  <mergeCells count="40">
    <mergeCell ref="L11:L12"/>
    <mergeCell ref="D11:D12"/>
    <mergeCell ref="A11:A12"/>
    <mergeCell ref="J11:J12"/>
    <mergeCell ref="B148:C148"/>
    <mergeCell ref="B147:C147"/>
    <mergeCell ref="B143:C143"/>
    <mergeCell ref="B146:C146"/>
    <mergeCell ref="B145:C145"/>
    <mergeCell ref="B144:C144"/>
    <mergeCell ref="B142:C142"/>
    <mergeCell ref="G11:G12"/>
    <mergeCell ref="B136:C136"/>
    <mergeCell ref="B137:C137"/>
    <mergeCell ref="B138:C138"/>
    <mergeCell ref="B11:B12"/>
    <mergeCell ref="C11:C12"/>
    <mergeCell ref="B139:C139"/>
    <mergeCell ref="B140:C140"/>
    <mergeCell ref="B23:B24"/>
    <mergeCell ref="B21:B22"/>
    <mergeCell ref="E11:E12"/>
    <mergeCell ref="B141:C141"/>
    <mergeCell ref="F11:F12"/>
    <mergeCell ref="I4:L4"/>
    <mergeCell ref="A21:A22"/>
    <mergeCell ref="B38:B39"/>
    <mergeCell ref="A38:A39"/>
    <mergeCell ref="B40:B41"/>
    <mergeCell ref="A40:A41"/>
    <mergeCell ref="A23:A24"/>
    <mergeCell ref="B29:B30"/>
    <mergeCell ref="A29:A30"/>
    <mergeCell ref="B36:B37"/>
    <mergeCell ref="A36:A37"/>
    <mergeCell ref="H11:H12"/>
    <mergeCell ref="K11:K12"/>
    <mergeCell ref="A6:L6"/>
    <mergeCell ref="A7:L8"/>
    <mergeCell ref="I11:I12"/>
  </mergeCells>
  <pageMargins left="0.78740157480314965" right="0.15748031496062992" top="0.39" bottom="0.39370078740157483" header="0.51181102362204722" footer="0.11811023622047245"/>
  <pageSetup paperSize="9" scale="58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2023-12-20T06:54:02Z</cp:lastPrinted>
  <dcterms:created xsi:type="dcterms:W3CDTF">2014-02-04T08:37:28Z</dcterms:created>
  <dcterms:modified xsi:type="dcterms:W3CDTF">2023-12-20T06:54:41Z</dcterms:modified>
</cp:coreProperties>
</file>