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4 год\9. август\"/>
    </mc:Choice>
  </mc:AlternateContent>
  <bookViews>
    <workbookView xWindow="0" yWindow="0" windowWidth="28800" windowHeight="11835"/>
  </bookViews>
  <sheets>
    <sheet name="2024-2026" sheetId="1" r:id="rId1"/>
  </sheets>
  <definedNames>
    <definedName name="_xlnm._FilterDatabase" localSheetId="0" hidden="1">'2024-2026'!$A$15:$AU$201</definedName>
    <definedName name="_xlnm.Print_Titles" localSheetId="0">'2024-2026'!$14:$15</definedName>
    <definedName name="_xlnm.Print_Area" localSheetId="0">'2024-2026'!$A$1:$AR$200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O71" i="1"/>
  <c r="M71" i="1"/>
  <c r="M72" i="1"/>
  <c r="AQ19" i="1"/>
  <c r="AF19" i="1"/>
  <c r="Q19" i="1"/>
  <c r="Q18" i="1"/>
  <c r="Q25" i="1"/>
  <c r="AQ200" i="1" l="1"/>
  <c r="AF200" i="1"/>
  <c r="Q200" i="1"/>
  <c r="AQ71" i="1"/>
  <c r="AF71" i="1"/>
  <c r="AR112" i="1"/>
  <c r="AG112" i="1"/>
  <c r="R112" i="1"/>
  <c r="AQ127" i="1" l="1"/>
  <c r="AQ126" i="1"/>
  <c r="AF127" i="1"/>
  <c r="AF126" i="1"/>
  <c r="Q127" i="1"/>
  <c r="Q126" i="1"/>
  <c r="AR150" i="1"/>
  <c r="AR151" i="1"/>
  <c r="AG150" i="1"/>
  <c r="AG151" i="1"/>
  <c r="R150" i="1"/>
  <c r="R151" i="1"/>
  <c r="AQ148" i="1"/>
  <c r="AR148" i="1" s="1"/>
  <c r="Q148" i="1"/>
  <c r="R148" i="1" s="1"/>
  <c r="AF148" i="1"/>
  <c r="AG148" i="1" s="1"/>
  <c r="AR65" i="1"/>
  <c r="AR67" i="1"/>
  <c r="AR68" i="1"/>
  <c r="AG65" i="1"/>
  <c r="AG67" i="1"/>
  <c r="AG68" i="1"/>
  <c r="R67" i="1"/>
  <c r="R68" i="1"/>
  <c r="Q65" i="1"/>
  <c r="R65" i="1" s="1"/>
  <c r="AF182" i="1" l="1"/>
  <c r="AF169" i="1"/>
  <c r="AF164" i="1"/>
  <c r="AF162" i="1"/>
  <c r="AF157" i="1"/>
  <c r="AF156" i="1"/>
  <c r="AF155" i="1"/>
  <c r="AF154" i="1"/>
  <c r="AF152" i="1"/>
  <c r="AF141" i="1"/>
  <c r="AF137" i="1"/>
  <c r="AF133" i="1"/>
  <c r="AF190" i="1"/>
  <c r="AF119" i="1"/>
  <c r="AF116" i="1"/>
  <c r="AF115" i="1"/>
  <c r="AF104" i="1"/>
  <c r="AF101" i="1"/>
  <c r="AF98" i="1"/>
  <c r="AF94" i="1"/>
  <c r="AF91" i="1"/>
  <c r="AF86" i="1"/>
  <c r="AF77" i="1"/>
  <c r="AF73" i="1"/>
  <c r="AF72" i="1"/>
  <c r="AF45" i="1"/>
  <c r="AF39" i="1"/>
  <c r="AF35" i="1"/>
  <c r="AF196" i="1" s="1"/>
  <c r="AF30" i="1"/>
  <c r="AF25" i="1"/>
  <c r="AF21" i="1"/>
  <c r="AF193" i="1" s="1"/>
  <c r="AF20" i="1"/>
  <c r="Q190" i="1"/>
  <c r="Q182" i="1"/>
  <c r="Q169" i="1"/>
  <c r="Q164" i="1"/>
  <c r="Q162" i="1"/>
  <c r="Q157" i="1"/>
  <c r="Q199" i="1" s="1"/>
  <c r="Q156" i="1"/>
  <c r="Q155" i="1"/>
  <c r="Q154" i="1"/>
  <c r="Q141" i="1"/>
  <c r="Q137" i="1"/>
  <c r="Q133" i="1"/>
  <c r="Q119" i="1"/>
  <c r="Q113" i="1" s="1"/>
  <c r="Q116" i="1"/>
  <c r="Q115" i="1"/>
  <c r="Q104" i="1"/>
  <c r="Q101" i="1"/>
  <c r="Q98" i="1"/>
  <c r="Q94" i="1"/>
  <c r="Q91" i="1"/>
  <c r="Q86" i="1"/>
  <c r="Q77" i="1"/>
  <c r="Q73" i="1"/>
  <c r="Q72" i="1"/>
  <c r="Q60" i="1"/>
  <c r="Q56" i="1"/>
  <c r="Q45" i="1"/>
  <c r="Q39" i="1"/>
  <c r="Q35" i="1"/>
  <c r="Q196" i="1" s="1"/>
  <c r="Q30" i="1"/>
  <c r="Q21" i="1"/>
  <c r="Q193" i="1" s="1"/>
  <c r="Q20" i="1"/>
  <c r="Q16" i="1" l="1"/>
  <c r="Q69" i="1"/>
  <c r="AF198" i="1"/>
  <c r="AF191" i="1"/>
  <c r="AF18" i="1"/>
  <c r="AF16" i="1"/>
  <c r="Q152" i="1"/>
  <c r="AF195" i="1"/>
  <c r="AF69" i="1"/>
  <c r="AF199" i="1"/>
  <c r="Q124" i="1"/>
  <c r="AF192" i="1"/>
  <c r="AF197" i="1"/>
  <c r="AF124" i="1"/>
  <c r="Q198" i="1"/>
  <c r="AF113" i="1"/>
  <c r="Q197" i="1"/>
  <c r="Q195" i="1"/>
  <c r="Q191" i="1"/>
  <c r="Q192" i="1"/>
  <c r="AQ182" i="1"/>
  <c r="AQ169" i="1"/>
  <c r="AQ164" i="1"/>
  <c r="AQ162" i="1"/>
  <c r="AQ157" i="1"/>
  <c r="AQ199" i="1" s="1"/>
  <c r="AQ156" i="1"/>
  <c r="AQ155" i="1"/>
  <c r="AQ154" i="1"/>
  <c r="AQ152" i="1"/>
  <c r="AQ141" i="1"/>
  <c r="AQ137" i="1"/>
  <c r="AQ133" i="1"/>
  <c r="AQ190" i="1"/>
  <c r="AQ119" i="1"/>
  <c r="AQ116" i="1"/>
  <c r="AQ115" i="1"/>
  <c r="AQ104" i="1"/>
  <c r="AQ101" i="1"/>
  <c r="AQ98" i="1"/>
  <c r="AQ94" i="1"/>
  <c r="AQ91" i="1"/>
  <c r="AQ86" i="1"/>
  <c r="AQ77" i="1"/>
  <c r="AQ73" i="1"/>
  <c r="AQ72" i="1"/>
  <c r="AQ45" i="1"/>
  <c r="AQ39" i="1"/>
  <c r="AQ35" i="1"/>
  <c r="AQ196" i="1" s="1"/>
  <c r="AQ30" i="1"/>
  <c r="AQ25" i="1"/>
  <c r="AQ21" i="1"/>
  <c r="AQ193" i="1" s="1"/>
  <c r="AQ20" i="1"/>
  <c r="AD200" i="1"/>
  <c r="AD182" i="1"/>
  <c r="AD169" i="1"/>
  <c r="AD164" i="1"/>
  <c r="AD162" i="1"/>
  <c r="AD157" i="1"/>
  <c r="AD199" i="1" s="1"/>
  <c r="AD156" i="1"/>
  <c r="AD155" i="1"/>
  <c r="AD154" i="1"/>
  <c r="AD141" i="1"/>
  <c r="AD137" i="1"/>
  <c r="AD133" i="1"/>
  <c r="AD127" i="1"/>
  <c r="AD190" i="1" s="1"/>
  <c r="AD126" i="1"/>
  <c r="AD119" i="1"/>
  <c r="AD113" i="1" s="1"/>
  <c r="AD116" i="1"/>
  <c r="AD115" i="1"/>
  <c r="AD101" i="1"/>
  <c r="AD98" i="1"/>
  <c r="AD94" i="1"/>
  <c r="AD91" i="1"/>
  <c r="AD86" i="1"/>
  <c r="AD77" i="1"/>
  <c r="AD73" i="1"/>
  <c r="AD72" i="1"/>
  <c r="AD71" i="1"/>
  <c r="AD45" i="1"/>
  <c r="AD39" i="1"/>
  <c r="AD35" i="1"/>
  <c r="AD196" i="1" s="1"/>
  <c r="AD30" i="1"/>
  <c r="AD25" i="1"/>
  <c r="AD21" i="1"/>
  <c r="AD193" i="1" s="1"/>
  <c r="AD20" i="1"/>
  <c r="AD19" i="1"/>
  <c r="AD18" i="1"/>
  <c r="O200" i="1"/>
  <c r="O182" i="1"/>
  <c r="O169" i="1"/>
  <c r="O164" i="1"/>
  <c r="O162" i="1"/>
  <c r="O157" i="1"/>
  <c r="O199" i="1" s="1"/>
  <c r="O156" i="1"/>
  <c r="O155" i="1"/>
  <c r="O154" i="1"/>
  <c r="O152" i="1"/>
  <c r="O141" i="1"/>
  <c r="O137" i="1"/>
  <c r="O133" i="1"/>
  <c r="O127" i="1"/>
  <c r="O126" i="1"/>
  <c r="O119" i="1"/>
  <c r="O113" i="1" s="1"/>
  <c r="O116" i="1"/>
  <c r="O115" i="1"/>
  <c r="O104" i="1"/>
  <c r="O101" i="1"/>
  <c r="O98" i="1"/>
  <c r="O94" i="1"/>
  <c r="O91" i="1"/>
  <c r="O86" i="1"/>
  <c r="O77" i="1"/>
  <c r="O73" i="1"/>
  <c r="O72" i="1"/>
  <c r="O60" i="1"/>
  <c r="O56" i="1"/>
  <c r="O45" i="1"/>
  <c r="O39" i="1"/>
  <c r="O35" i="1"/>
  <c r="O196" i="1" s="1"/>
  <c r="O30" i="1"/>
  <c r="O25" i="1"/>
  <c r="O21" i="1"/>
  <c r="O193" i="1" s="1"/>
  <c r="O20" i="1"/>
  <c r="O19" i="1"/>
  <c r="O18" i="1"/>
  <c r="O124" i="1" l="1"/>
  <c r="AF188" i="1"/>
  <c r="AF201" i="1" s="1"/>
  <c r="AQ191" i="1"/>
  <c r="AQ192" i="1"/>
  <c r="AD192" i="1"/>
  <c r="AQ198" i="1"/>
  <c r="AD197" i="1"/>
  <c r="AD124" i="1"/>
  <c r="AQ69" i="1"/>
  <c r="AQ113" i="1"/>
  <c r="AD152" i="1"/>
  <c r="O197" i="1"/>
  <c r="AD198" i="1"/>
  <c r="AQ197" i="1"/>
  <c r="AQ124" i="1"/>
  <c r="AQ195" i="1"/>
  <c r="AQ18" i="1"/>
  <c r="AQ16" i="1"/>
  <c r="Q188" i="1"/>
  <c r="Q201" i="1" s="1"/>
  <c r="AD191" i="1"/>
  <c r="AD16" i="1"/>
  <c r="AD104" i="1"/>
  <c r="O198" i="1"/>
  <c r="O191" i="1"/>
  <c r="O69" i="1"/>
  <c r="O16" i="1"/>
  <c r="O190" i="1"/>
  <c r="O192" i="1"/>
  <c r="O195" i="1"/>
  <c r="AB89" i="1"/>
  <c r="AQ188" i="1" l="1"/>
  <c r="AQ201" i="1" s="1"/>
  <c r="AD69" i="1"/>
  <c r="AD195" i="1"/>
  <c r="O188" i="1"/>
  <c r="M89" i="1"/>
  <c r="AB107" i="1"/>
  <c r="AB104" i="1" s="1"/>
  <c r="AP106" i="1"/>
  <c r="AR106" i="1" s="1"/>
  <c r="AC106" i="1"/>
  <c r="AE106" i="1" s="1"/>
  <c r="AG106" i="1" s="1"/>
  <c r="N106" i="1"/>
  <c r="P106" i="1" s="1"/>
  <c r="R106" i="1" s="1"/>
  <c r="AO104" i="1"/>
  <c r="M104" i="1"/>
  <c r="AD188" i="1" l="1"/>
  <c r="AD201" i="1" s="1"/>
  <c r="AO21" i="1"/>
  <c r="AB21" i="1"/>
  <c r="M21" i="1"/>
  <c r="AO25" i="1"/>
  <c r="AI25" i="1"/>
  <c r="AB25" i="1"/>
  <c r="U25" i="1"/>
  <c r="W25" i="1" s="1"/>
  <c r="Y25" i="1" s="1"/>
  <c r="AA25" i="1" s="1"/>
  <c r="M25" i="1"/>
  <c r="D25" i="1"/>
  <c r="AP28" i="1"/>
  <c r="AR28" i="1" s="1"/>
  <c r="AC28" i="1"/>
  <c r="AE28" i="1" s="1"/>
  <c r="AG28" i="1" s="1"/>
  <c r="F27" i="1"/>
  <c r="H27" i="1" s="1"/>
  <c r="J27" i="1" s="1"/>
  <c r="L27" i="1" s="1"/>
  <c r="N27" i="1" s="1"/>
  <c r="P27" i="1" s="1"/>
  <c r="R27" i="1" s="1"/>
  <c r="F28" i="1"/>
  <c r="H28" i="1" s="1"/>
  <c r="J28" i="1" s="1"/>
  <c r="L28" i="1" s="1"/>
  <c r="N28" i="1" s="1"/>
  <c r="P28" i="1" s="1"/>
  <c r="R28" i="1" s="1"/>
  <c r="AJ27" i="1"/>
  <c r="AL27" i="1" s="1"/>
  <c r="AN27" i="1" s="1"/>
  <c r="AP27" i="1" s="1"/>
  <c r="AR27" i="1" s="1"/>
  <c r="U27" i="1"/>
  <c r="W27" i="1" s="1"/>
  <c r="Y27" i="1" s="1"/>
  <c r="AA27" i="1" s="1"/>
  <c r="AC27" i="1" s="1"/>
  <c r="AE27" i="1" s="1"/>
  <c r="AG27" i="1" s="1"/>
  <c r="F25" i="1" l="1"/>
  <c r="H25" i="1"/>
  <c r="J25" i="1"/>
  <c r="L25" i="1" s="1"/>
  <c r="M147" i="1"/>
  <c r="M88" i="1" l="1"/>
  <c r="AO200" i="1" l="1"/>
  <c r="AO182" i="1"/>
  <c r="AO169" i="1"/>
  <c r="AO164" i="1"/>
  <c r="AO162" i="1"/>
  <c r="AO157" i="1"/>
  <c r="AO199" i="1" s="1"/>
  <c r="AO156" i="1"/>
  <c r="AO155" i="1"/>
  <c r="AO154" i="1"/>
  <c r="AO152" i="1"/>
  <c r="AO141" i="1"/>
  <c r="AO137" i="1"/>
  <c r="AO133" i="1"/>
  <c r="AO127" i="1"/>
  <c r="AO190" i="1" s="1"/>
  <c r="AO126" i="1"/>
  <c r="AO119" i="1"/>
  <c r="AO113" i="1" s="1"/>
  <c r="AO116" i="1"/>
  <c r="AO115" i="1"/>
  <c r="AO101" i="1"/>
  <c r="AO98" i="1"/>
  <c r="AO94" i="1"/>
  <c r="AO91" i="1"/>
  <c r="AO86" i="1"/>
  <c r="AO77" i="1"/>
  <c r="AO73" i="1"/>
  <c r="AO72" i="1"/>
  <c r="AO71" i="1"/>
  <c r="AO45" i="1"/>
  <c r="AO39" i="1"/>
  <c r="AO35" i="1"/>
  <c r="AO196" i="1" s="1"/>
  <c r="AO30" i="1"/>
  <c r="AO20" i="1"/>
  <c r="AO19" i="1"/>
  <c r="AO18" i="1"/>
  <c r="AB200" i="1"/>
  <c r="AB182" i="1"/>
  <c r="AB169" i="1"/>
  <c r="AB164" i="1"/>
  <c r="AB162" i="1"/>
  <c r="AB157" i="1"/>
  <c r="AB199" i="1" s="1"/>
  <c r="AB156" i="1"/>
  <c r="AB155" i="1"/>
  <c r="AB154" i="1"/>
  <c r="AB141" i="1"/>
  <c r="AB137" i="1"/>
  <c r="AB133" i="1"/>
  <c r="AB127" i="1"/>
  <c r="AB190" i="1" s="1"/>
  <c r="AB126" i="1"/>
  <c r="AB119" i="1"/>
  <c r="AB116" i="1"/>
  <c r="AB115" i="1"/>
  <c r="AB101" i="1"/>
  <c r="AB98" i="1"/>
  <c r="AB94" i="1"/>
  <c r="AB91" i="1"/>
  <c r="AB86" i="1"/>
  <c r="AB77" i="1"/>
  <c r="AB73" i="1"/>
  <c r="AB72" i="1"/>
  <c r="AB71" i="1"/>
  <c r="AB45" i="1"/>
  <c r="AB39" i="1"/>
  <c r="AB35" i="1"/>
  <c r="AB30" i="1"/>
  <c r="AB20" i="1"/>
  <c r="AB19" i="1"/>
  <c r="AB18" i="1"/>
  <c r="M200" i="1"/>
  <c r="M182" i="1"/>
  <c r="M169" i="1"/>
  <c r="M164" i="1"/>
  <c r="M162" i="1"/>
  <c r="M157" i="1"/>
  <c r="M199" i="1" s="1"/>
  <c r="M156" i="1"/>
  <c r="M155" i="1"/>
  <c r="M154" i="1"/>
  <c r="M152" i="1"/>
  <c r="M141" i="1"/>
  <c r="M137" i="1"/>
  <c r="M133" i="1"/>
  <c r="M127" i="1"/>
  <c r="M190" i="1" s="1"/>
  <c r="M126" i="1"/>
  <c r="M119" i="1"/>
  <c r="M113" i="1" s="1"/>
  <c r="M116" i="1"/>
  <c r="M115" i="1"/>
  <c r="M101" i="1"/>
  <c r="M98" i="1"/>
  <c r="M94" i="1"/>
  <c r="M91" i="1"/>
  <c r="M86" i="1"/>
  <c r="M77" i="1"/>
  <c r="M73" i="1"/>
  <c r="M60" i="1"/>
  <c r="M56" i="1"/>
  <c r="M45" i="1"/>
  <c r="M39" i="1"/>
  <c r="M35" i="1"/>
  <c r="M196" i="1" s="1"/>
  <c r="M30" i="1"/>
  <c r="M20" i="1"/>
  <c r="M19" i="1"/>
  <c r="M18" i="1"/>
  <c r="M69" i="1" l="1"/>
  <c r="AB152" i="1"/>
  <c r="AB124" i="1"/>
  <c r="AB192" i="1"/>
  <c r="AB197" i="1"/>
  <c r="AO124" i="1"/>
  <c r="AO192" i="1"/>
  <c r="AO195" i="1"/>
  <c r="AB198" i="1"/>
  <c r="AB113" i="1"/>
  <c r="AO198" i="1"/>
  <c r="M198" i="1"/>
  <c r="AB195" i="1"/>
  <c r="AO16" i="1"/>
  <c r="AO197" i="1"/>
  <c r="AO191" i="1"/>
  <c r="AO193" i="1"/>
  <c r="AO69" i="1"/>
  <c r="AB191" i="1"/>
  <c r="AB193" i="1"/>
  <c r="AB196" i="1"/>
  <c r="AB16" i="1"/>
  <c r="AB69" i="1"/>
  <c r="M192" i="1"/>
  <c r="M193" i="1"/>
  <c r="M191" i="1"/>
  <c r="M195" i="1"/>
  <c r="M197" i="1"/>
  <c r="M16" i="1"/>
  <c r="M124" i="1"/>
  <c r="AO188" i="1" l="1"/>
  <c r="AO201" i="1" s="1"/>
  <c r="AB188" i="1"/>
  <c r="AB201" i="1" s="1"/>
  <c r="M188" i="1"/>
  <c r="Z200" i="1"/>
  <c r="Z182" i="1"/>
  <c r="Z169" i="1"/>
  <c r="Z164" i="1"/>
  <c r="Z162" i="1"/>
  <c r="Z157" i="1"/>
  <c r="Z199" i="1" s="1"/>
  <c r="Z156" i="1"/>
  <c r="Z155" i="1"/>
  <c r="Z154" i="1"/>
  <c r="Z141" i="1"/>
  <c r="Z137" i="1"/>
  <c r="Z133" i="1"/>
  <c r="Z127" i="1"/>
  <c r="Z190" i="1" s="1"/>
  <c r="Z126" i="1"/>
  <c r="Z119" i="1"/>
  <c r="Z116" i="1"/>
  <c r="Z115" i="1"/>
  <c r="Z104" i="1"/>
  <c r="Z101" i="1"/>
  <c r="Z98" i="1"/>
  <c r="Z94" i="1"/>
  <c r="Z91" i="1"/>
  <c r="Z86" i="1"/>
  <c r="Z77" i="1"/>
  <c r="Z73" i="1"/>
  <c r="Z72" i="1"/>
  <c r="Z71" i="1"/>
  <c r="Z45" i="1"/>
  <c r="Z39" i="1"/>
  <c r="Z35" i="1"/>
  <c r="Z30" i="1"/>
  <c r="Z21" i="1"/>
  <c r="Z20" i="1"/>
  <c r="Z192" i="1" s="1"/>
  <c r="Z19" i="1"/>
  <c r="Z124" i="1" l="1"/>
  <c r="Z198" i="1"/>
  <c r="Z113" i="1"/>
  <c r="Z152" i="1"/>
  <c r="Z197" i="1"/>
  <c r="Z195" i="1"/>
  <c r="Z16" i="1"/>
  <c r="Z191" i="1"/>
  <c r="Z193" i="1"/>
  <c r="Z196" i="1"/>
  <c r="Z69" i="1"/>
  <c r="Z18" i="1"/>
  <c r="K72" i="1"/>
  <c r="I72" i="1"/>
  <c r="G72" i="1"/>
  <c r="E72" i="1"/>
  <c r="D72" i="1"/>
  <c r="V72" i="1"/>
  <c r="X72" i="1"/>
  <c r="T72" i="1"/>
  <c r="S72" i="1"/>
  <c r="F107" i="1"/>
  <c r="H107" i="1" s="1"/>
  <c r="J107" i="1" s="1"/>
  <c r="L107" i="1" s="1"/>
  <c r="N107" i="1" s="1"/>
  <c r="P107" i="1" s="1"/>
  <c r="R107" i="1" s="1"/>
  <c r="W107" i="1"/>
  <c r="Y107" i="1" s="1"/>
  <c r="AA107" i="1" s="1"/>
  <c r="AC107" i="1" s="1"/>
  <c r="AE107" i="1" s="1"/>
  <c r="AG107" i="1" s="1"/>
  <c r="K104" i="1"/>
  <c r="AN107" i="1"/>
  <c r="AP107" i="1" s="1"/>
  <c r="AR107" i="1" s="1"/>
  <c r="AM104" i="1"/>
  <c r="X104" i="1"/>
  <c r="V104" i="1"/>
  <c r="K73" i="1"/>
  <c r="X47" i="1"/>
  <c r="F72" i="1" l="1"/>
  <c r="U72" i="1"/>
  <c r="Z188" i="1"/>
  <c r="Z201" i="1" s="1"/>
  <c r="AM19" i="1"/>
  <c r="X19" i="1"/>
  <c r="K19" i="1"/>
  <c r="AM45" i="1"/>
  <c r="X45" i="1"/>
  <c r="K45" i="1"/>
  <c r="AN48" i="1"/>
  <c r="AP48" i="1" s="1"/>
  <c r="AR48" i="1" s="1"/>
  <c r="Y48" i="1"/>
  <c r="AA48" i="1" s="1"/>
  <c r="AC48" i="1" s="1"/>
  <c r="AE48" i="1" s="1"/>
  <c r="AG48" i="1" s="1"/>
  <c r="L48" i="1"/>
  <c r="N48" i="1" s="1"/>
  <c r="P48" i="1" s="1"/>
  <c r="R48" i="1" s="1"/>
  <c r="AM71" i="1"/>
  <c r="X71" i="1"/>
  <c r="K71" i="1"/>
  <c r="AN111" i="1"/>
  <c r="AP111" i="1" s="1"/>
  <c r="AR111" i="1" s="1"/>
  <c r="Y111" i="1"/>
  <c r="AA111" i="1" s="1"/>
  <c r="AC111" i="1" s="1"/>
  <c r="AE111" i="1" s="1"/>
  <c r="AG111" i="1" s="1"/>
  <c r="L111" i="1"/>
  <c r="N111" i="1" s="1"/>
  <c r="P111" i="1" s="1"/>
  <c r="R111" i="1" s="1"/>
  <c r="AN110" i="1" l="1"/>
  <c r="AP110" i="1" s="1"/>
  <c r="AR110" i="1" s="1"/>
  <c r="Y110" i="1"/>
  <c r="AA110" i="1" s="1"/>
  <c r="AC110" i="1" s="1"/>
  <c r="AE110" i="1" s="1"/>
  <c r="AG110" i="1" s="1"/>
  <c r="L110" i="1"/>
  <c r="N110" i="1" s="1"/>
  <c r="P110" i="1" s="1"/>
  <c r="R110" i="1" s="1"/>
  <c r="AM73" i="1" l="1"/>
  <c r="X73" i="1"/>
  <c r="AN90" i="1"/>
  <c r="AP90" i="1" s="1"/>
  <c r="AR90" i="1" s="1"/>
  <c r="Y90" i="1"/>
  <c r="AA90" i="1" s="1"/>
  <c r="AC90" i="1" s="1"/>
  <c r="AE90" i="1" s="1"/>
  <c r="AG90" i="1" s="1"/>
  <c r="L90" i="1"/>
  <c r="N90" i="1" s="1"/>
  <c r="P90" i="1" s="1"/>
  <c r="R90" i="1" s="1"/>
  <c r="AM86" i="1"/>
  <c r="X86" i="1"/>
  <c r="K86" i="1"/>
  <c r="K200" i="1" l="1"/>
  <c r="K182" i="1"/>
  <c r="K169" i="1"/>
  <c r="K164" i="1"/>
  <c r="K162" i="1"/>
  <c r="K157" i="1"/>
  <c r="K199" i="1" s="1"/>
  <c r="K156" i="1"/>
  <c r="K155" i="1"/>
  <c r="K154" i="1"/>
  <c r="K152" i="1"/>
  <c r="K141" i="1"/>
  <c r="K137" i="1"/>
  <c r="K133" i="1"/>
  <c r="K127" i="1"/>
  <c r="K126" i="1"/>
  <c r="K119" i="1"/>
  <c r="K113" i="1" s="1"/>
  <c r="K116" i="1"/>
  <c r="K115" i="1"/>
  <c r="K101" i="1"/>
  <c r="K98" i="1"/>
  <c r="K94" i="1"/>
  <c r="K91" i="1"/>
  <c r="K77" i="1"/>
  <c r="K60" i="1"/>
  <c r="K56" i="1"/>
  <c r="K39" i="1"/>
  <c r="K35" i="1"/>
  <c r="K196" i="1" s="1"/>
  <c r="K30" i="1"/>
  <c r="K21" i="1"/>
  <c r="K193" i="1" s="1"/>
  <c r="K20" i="1"/>
  <c r="K18" i="1"/>
  <c r="K195" i="1" l="1"/>
  <c r="K69" i="1"/>
  <c r="K191" i="1"/>
  <c r="K198" i="1"/>
  <c r="K190" i="1"/>
  <c r="K16" i="1"/>
  <c r="K197" i="1"/>
  <c r="K192" i="1"/>
  <c r="K124" i="1"/>
  <c r="AM200" i="1"/>
  <c r="AM182" i="1"/>
  <c r="AM169" i="1"/>
  <c r="AM164" i="1"/>
  <c r="AM162" i="1"/>
  <c r="AM157" i="1"/>
  <c r="AM199" i="1" s="1"/>
  <c r="AM156" i="1"/>
  <c r="AM155" i="1"/>
  <c r="AM154" i="1"/>
  <c r="AM141" i="1"/>
  <c r="AM137" i="1"/>
  <c r="AM133" i="1"/>
  <c r="AM127" i="1"/>
  <c r="AM126" i="1"/>
  <c r="AM119" i="1"/>
  <c r="AM116" i="1"/>
  <c r="AM115" i="1"/>
  <c r="AM101" i="1"/>
  <c r="AM98" i="1"/>
  <c r="AM94" i="1"/>
  <c r="AM91" i="1"/>
  <c r="AM77" i="1"/>
  <c r="AM72" i="1"/>
  <c r="AM39" i="1"/>
  <c r="AM35" i="1"/>
  <c r="AM196" i="1" s="1"/>
  <c r="AM30" i="1"/>
  <c r="AM21" i="1"/>
  <c r="AM20" i="1"/>
  <c r="AM18" i="1"/>
  <c r="X200" i="1"/>
  <c r="X182" i="1"/>
  <c r="X169" i="1"/>
  <c r="X164" i="1"/>
  <c r="X162" i="1"/>
  <c r="X157" i="1"/>
  <c r="X199" i="1" s="1"/>
  <c r="X156" i="1"/>
  <c r="X155" i="1"/>
  <c r="X154" i="1"/>
  <c r="X141" i="1"/>
  <c r="X137" i="1"/>
  <c r="X133" i="1"/>
  <c r="X127" i="1"/>
  <c r="X126" i="1"/>
  <c r="X119" i="1"/>
  <c r="X113" i="1" s="1"/>
  <c r="X116" i="1"/>
  <c r="X115" i="1"/>
  <c r="X101" i="1"/>
  <c r="X98" i="1"/>
  <c r="X94" i="1"/>
  <c r="X91" i="1"/>
  <c r="X77" i="1"/>
  <c r="X39" i="1"/>
  <c r="X35" i="1"/>
  <c r="X196" i="1" s="1"/>
  <c r="X30" i="1"/>
  <c r="X21" i="1"/>
  <c r="X193" i="1" s="1"/>
  <c r="X20" i="1"/>
  <c r="X18" i="1"/>
  <c r="I200" i="1"/>
  <c r="I182" i="1"/>
  <c r="I169" i="1"/>
  <c r="I164" i="1"/>
  <c r="I162" i="1"/>
  <c r="I157" i="1"/>
  <c r="I199" i="1" s="1"/>
  <c r="I156" i="1"/>
  <c r="I155" i="1"/>
  <c r="I154" i="1"/>
  <c r="I141" i="1"/>
  <c r="I137" i="1"/>
  <c r="I133" i="1"/>
  <c r="I127" i="1"/>
  <c r="I126" i="1"/>
  <c r="I119" i="1"/>
  <c r="I113" i="1" s="1"/>
  <c r="I116" i="1"/>
  <c r="I115" i="1"/>
  <c r="I104" i="1"/>
  <c r="I101" i="1"/>
  <c r="I98" i="1"/>
  <c r="I94" i="1"/>
  <c r="I91" i="1"/>
  <c r="I86" i="1"/>
  <c r="I77" i="1"/>
  <c r="I73" i="1"/>
  <c r="I71" i="1"/>
  <c r="I60" i="1"/>
  <c r="I56" i="1"/>
  <c r="I45" i="1"/>
  <c r="I39" i="1"/>
  <c r="I35" i="1"/>
  <c r="I196" i="1" s="1"/>
  <c r="I30" i="1"/>
  <c r="I21" i="1"/>
  <c r="I193" i="1" s="1"/>
  <c r="I20" i="1"/>
  <c r="I19" i="1"/>
  <c r="I18" i="1"/>
  <c r="AM152" i="1" l="1"/>
  <c r="X197" i="1"/>
  <c r="AM191" i="1"/>
  <c r="X195" i="1"/>
  <c r="AM192" i="1"/>
  <c r="AM197" i="1"/>
  <c r="AM16" i="1"/>
  <c r="AM113" i="1"/>
  <c r="X190" i="1"/>
  <c r="I190" i="1"/>
  <c r="X198" i="1"/>
  <c r="X152" i="1"/>
  <c r="AM195" i="1"/>
  <c r="AM69" i="1"/>
  <c r="X69" i="1"/>
  <c r="AM190" i="1"/>
  <c r="K188" i="1"/>
  <c r="AM124" i="1"/>
  <c r="AM193" i="1"/>
  <c r="AM198" i="1"/>
  <c r="X192" i="1"/>
  <c r="X191" i="1"/>
  <c r="X16" i="1"/>
  <c r="X124" i="1"/>
  <c r="I152" i="1"/>
  <c r="I198" i="1"/>
  <c r="I191" i="1"/>
  <c r="I197" i="1"/>
  <c r="I69" i="1"/>
  <c r="I16" i="1"/>
  <c r="I192" i="1"/>
  <c r="I195" i="1"/>
  <c r="I124" i="1"/>
  <c r="AK21" i="1"/>
  <c r="AK20" i="1"/>
  <c r="AK19" i="1"/>
  <c r="AK18" i="1"/>
  <c r="V21" i="1"/>
  <c r="V20" i="1"/>
  <c r="V19" i="1"/>
  <c r="V18" i="1"/>
  <c r="G21" i="1"/>
  <c r="G18" i="1"/>
  <c r="AL64" i="1"/>
  <c r="AN64" i="1" s="1"/>
  <c r="AP64" i="1" s="1"/>
  <c r="AR64" i="1" s="1"/>
  <c r="W64" i="1"/>
  <c r="Y64" i="1" s="1"/>
  <c r="AA64" i="1" s="1"/>
  <c r="AC64" i="1" s="1"/>
  <c r="AE64" i="1" s="1"/>
  <c r="AG64" i="1" s="1"/>
  <c r="H64" i="1"/>
  <c r="J64" i="1" s="1"/>
  <c r="L64" i="1" s="1"/>
  <c r="N64" i="1" s="1"/>
  <c r="P64" i="1" s="1"/>
  <c r="R64" i="1" s="1"/>
  <c r="AK45" i="1"/>
  <c r="V45" i="1"/>
  <c r="G45" i="1"/>
  <c r="AL47" i="1"/>
  <c r="AN47" i="1" s="1"/>
  <c r="AP47" i="1" s="1"/>
  <c r="AR47" i="1" s="1"/>
  <c r="AL49" i="1"/>
  <c r="AN49" i="1" s="1"/>
  <c r="AP49" i="1" s="1"/>
  <c r="AR49" i="1" s="1"/>
  <c r="W47" i="1"/>
  <c r="Y47" i="1" s="1"/>
  <c r="AA47" i="1" s="1"/>
  <c r="AC47" i="1" s="1"/>
  <c r="AE47" i="1" s="1"/>
  <c r="AG47" i="1" s="1"/>
  <c r="W49" i="1"/>
  <c r="Y49" i="1" s="1"/>
  <c r="AA49" i="1" s="1"/>
  <c r="AC49" i="1" s="1"/>
  <c r="AE49" i="1" s="1"/>
  <c r="AG49" i="1" s="1"/>
  <c r="H47" i="1"/>
  <c r="J47" i="1" s="1"/>
  <c r="L47" i="1" s="1"/>
  <c r="N47" i="1" s="1"/>
  <c r="P47" i="1" s="1"/>
  <c r="R47" i="1" s="1"/>
  <c r="H49" i="1"/>
  <c r="J49" i="1" s="1"/>
  <c r="L49" i="1" s="1"/>
  <c r="N49" i="1" s="1"/>
  <c r="P49" i="1" s="1"/>
  <c r="R49" i="1" s="1"/>
  <c r="AK39" i="1"/>
  <c r="V39" i="1"/>
  <c r="AL44" i="1"/>
  <c r="AN44" i="1" s="1"/>
  <c r="AP44" i="1" s="1"/>
  <c r="AR44" i="1" s="1"/>
  <c r="W44" i="1"/>
  <c r="Y44" i="1" s="1"/>
  <c r="AA44" i="1" s="1"/>
  <c r="AC44" i="1" s="1"/>
  <c r="AE44" i="1" s="1"/>
  <c r="AG44" i="1" s="1"/>
  <c r="H44" i="1"/>
  <c r="J44" i="1" s="1"/>
  <c r="L44" i="1" s="1"/>
  <c r="N44" i="1" s="1"/>
  <c r="P44" i="1" s="1"/>
  <c r="R44" i="1" s="1"/>
  <c r="AK35" i="1"/>
  <c r="V35" i="1"/>
  <c r="G35" i="1"/>
  <c r="AL37" i="1"/>
  <c r="AN37" i="1" s="1"/>
  <c r="AP37" i="1" s="1"/>
  <c r="AR37" i="1" s="1"/>
  <c r="AL38" i="1"/>
  <c r="AN38" i="1" s="1"/>
  <c r="AP38" i="1" s="1"/>
  <c r="AR38" i="1" s="1"/>
  <c r="W37" i="1"/>
  <c r="Y37" i="1" s="1"/>
  <c r="AA37" i="1" s="1"/>
  <c r="AC37" i="1" s="1"/>
  <c r="AE37" i="1" s="1"/>
  <c r="AG37" i="1" s="1"/>
  <c r="W38" i="1"/>
  <c r="Y38" i="1" s="1"/>
  <c r="AA38" i="1" s="1"/>
  <c r="AC38" i="1" s="1"/>
  <c r="AE38" i="1" s="1"/>
  <c r="AG38" i="1" s="1"/>
  <c r="H37" i="1"/>
  <c r="J37" i="1" s="1"/>
  <c r="L37" i="1" s="1"/>
  <c r="N37" i="1" s="1"/>
  <c r="P37" i="1" s="1"/>
  <c r="R37" i="1" s="1"/>
  <c r="H38" i="1"/>
  <c r="J38" i="1" s="1"/>
  <c r="L38" i="1" s="1"/>
  <c r="N38" i="1" s="1"/>
  <c r="P38" i="1" s="1"/>
  <c r="R38" i="1" s="1"/>
  <c r="G42" i="1"/>
  <c r="G19" i="1" s="1"/>
  <c r="AM188" i="1" l="1"/>
  <c r="AM201" i="1" s="1"/>
  <c r="X188" i="1"/>
  <c r="X201" i="1" s="1"/>
  <c r="I188" i="1"/>
  <c r="G39" i="1"/>
  <c r="AK115" i="1"/>
  <c r="V115" i="1"/>
  <c r="AL123" i="1"/>
  <c r="AN123" i="1" s="1"/>
  <c r="AP123" i="1" s="1"/>
  <c r="AR123" i="1" s="1"/>
  <c r="W123" i="1"/>
  <c r="Y123" i="1" s="1"/>
  <c r="AA123" i="1" s="1"/>
  <c r="AC123" i="1" s="1"/>
  <c r="AE123" i="1" s="1"/>
  <c r="AG123" i="1" s="1"/>
  <c r="H123" i="1"/>
  <c r="J123" i="1" s="1"/>
  <c r="L123" i="1" s="1"/>
  <c r="N123" i="1" s="1"/>
  <c r="P123" i="1" s="1"/>
  <c r="R123" i="1" s="1"/>
  <c r="AK164" i="1"/>
  <c r="V164" i="1"/>
  <c r="G164" i="1"/>
  <c r="AL168" i="1"/>
  <c r="AN168" i="1" s="1"/>
  <c r="AP168" i="1" s="1"/>
  <c r="AR168" i="1" s="1"/>
  <c r="W168" i="1"/>
  <c r="Y168" i="1" s="1"/>
  <c r="AA168" i="1" s="1"/>
  <c r="AC168" i="1" s="1"/>
  <c r="AE168" i="1" s="1"/>
  <c r="AG168" i="1" s="1"/>
  <c r="H168" i="1"/>
  <c r="J168" i="1" s="1"/>
  <c r="L168" i="1" s="1"/>
  <c r="N168" i="1" s="1"/>
  <c r="P168" i="1" s="1"/>
  <c r="R168" i="1" s="1"/>
  <c r="AL167" i="1"/>
  <c r="AN167" i="1" s="1"/>
  <c r="AP167" i="1" s="1"/>
  <c r="AR167" i="1" s="1"/>
  <c r="W167" i="1"/>
  <c r="Y167" i="1" s="1"/>
  <c r="AA167" i="1" s="1"/>
  <c r="AC167" i="1" s="1"/>
  <c r="AE167" i="1" s="1"/>
  <c r="AG167" i="1" s="1"/>
  <c r="H167" i="1"/>
  <c r="J167" i="1" s="1"/>
  <c r="L167" i="1" s="1"/>
  <c r="N167" i="1" s="1"/>
  <c r="P167" i="1" s="1"/>
  <c r="R167" i="1" s="1"/>
  <c r="AL163" i="1"/>
  <c r="AN163" i="1" s="1"/>
  <c r="AP163" i="1" s="1"/>
  <c r="AR163" i="1" s="1"/>
  <c r="W163" i="1"/>
  <c r="Y163" i="1" s="1"/>
  <c r="AA163" i="1" s="1"/>
  <c r="AC163" i="1" s="1"/>
  <c r="AE163" i="1" s="1"/>
  <c r="AG163" i="1" s="1"/>
  <c r="H163" i="1"/>
  <c r="J163" i="1" s="1"/>
  <c r="L163" i="1" s="1"/>
  <c r="N163" i="1" s="1"/>
  <c r="P163" i="1" s="1"/>
  <c r="R163" i="1" s="1"/>
  <c r="AK162" i="1"/>
  <c r="AL162" i="1" s="1"/>
  <c r="AN162" i="1" s="1"/>
  <c r="AP162" i="1" s="1"/>
  <c r="AR162" i="1" s="1"/>
  <c r="V162" i="1"/>
  <c r="W162" i="1" s="1"/>
  <c r="Y162" i="1" s="1"/>
  <c r="AA162" i="1" s="1"/>
  <c r="AC162" i="1" s="1"/>
  <c r="AE162" i="1" s="1"/>
  <c r="AG162" i="1" s="1"/>
  <c r="G162" i="1"/>
  <c r="H162" i="1" s="1"/>
  <c r="J162" i="1" s="1"/>
  <c r="L162" i="1" s="1"/>
  <c r="N162" i="1" s="1"/>
  <c r="P162" i="1" s="1"/>
  <c r="R162" i="1" s="1"/>
  <c r="AL59" i="1"/>
  <c r="AN59" i="1" s="1"/>
  <c r="AP59" i="1" s="1"/>
  <c r="AR59" i="1" s="1"/>
  <c r="AL60" i="1"/>
  <c r="AN60" i="1" s="1"/>
  <c r="AP60" i="1" s="1"/>
  <c r="AR60" i="1" s="1"/>
  <c r="AL62" i="1"/>
  <c r="AN62" i="1" s="1"/>
  <c r="AP62" i="1" s="1"/>
  <c r="AR62" i="1" s="1"/>
  <c r="AL63" i="1"/>
  <c r="AN63" i="1" s="1"/>
  <c r="AP63" i="1" s="1"/>
  <c r="AR63" i="1" s="1"/>
  <c r="W60" i="1"/>
  <c r="Y60" i="1" s="1"/>
  <c r="AA60" i="1" s="1"/>
  <c r="AC60" i="1" s="1"/>
  <c r="AE60" i="1" s="1"/>
  <c r="AG60" i="1" s="1"/>
  <c r="W62" i="1"/>
  <c r="Y62" i="1" s="1"/>
  <c r="AA62" i="1" s="1"/>
  <c r="AC62" i="1" s="1"/>
  <c r="AE62" i="1" s="1"/>
  <c r="AG62" i="1" s="1"/>
  <c r="W63" i="1"/>
  <c r="Y63" i="1" s="1"/>
  <c r="AA63" i="1" s="1"/>
  <c r="AC63" i="1" s="1"/>
  <c r="AE63" i="1" s="1"/>
  <c r="AG63" i="1" s="1"/>
  <c r="H62" i="1"/>
  <c r="J62" i="1" s="1"/>
  <c r="L62" i="1" s="1"/>
  <c r="N62" i="1" s="1"/>
  <c r="P62" i="1" s="1"/>
  <c r="R62" i="1" s="1"/>
  <c r="H63" i="1"/>
  <c r="J63" i="1" s="1"/>
  <c r="L63" i="1" s="1"/>
  <c r="N63" i="1" s="1"/>
  <c r="P63" i="1" s="1"/>
  <c r="R63" i="1" s="1"/>
  <c r="G60" i="1"/>
  <c r="H60" i="1" s="1"/>
  <c r="J60" i="1" s="1"/>
  <c r="L60" i="1" s="1"/>
  <c r="N60" i="1" s="1"/>
  <c r="P60" i="1" s="1"/>
  <c r="R60" i="1" s="1"/>
  <c r="G169" i="1"/>
  <c r="AL58" i="1"/>
  <c r="AN58" i="1" s="1"/>
  <c r="AP58" i="1" s="1"/>
  <c r="AR58" i="1" s="1"/>
  <c r="W58" i="1"/>
  <c r="Y58" i="1" s="1"/>
  <c r="AA58" i="1" s="1"/>
  <c r="AC58" i="1" s="1"/>
  <c r="AE58" i="1" s="1"/>
  <c r="AG58" i="1" s="1"/>
  <c r="W59" i="1"/>
  <c r="Y59" i="1" s="1"/>
  <c r="AA59" i="1" s="1"/>
  <c r="AC59" i="1" s="1"/>
  <c r="AE59" i="1" s="1"/>
  <c r="AG59" i="1" s="1"/>
  <c r="H58" i="1"/>
  <c r="J58" i="1" s="1"/>
  <c r="L58" i="1" s="1"/>
  <c r="N58" i="1" s="1"/>
  <c r="P58" i="1" s="1"/>
  <c r="R58" i="1" s="1"/>
  <c r="H59" i="1"/>
  <c r="J59" i="1" s="1"/>
  <c r="L59" i="1" s="1"/>
  <c r="N59" i="1" s="1"/>
  <c r="P59" i="1" s="1"/>
  <c r="R59" i="1" s="1"/>
  <c r="G56" i="1"/>
  <c r="AL56" i="1" l="1"/>
  <c r="AN56" i="1" s="1"/>
  <c r="AP56" i="1" s="1"/>
  <c r="AR56" i="1" s="1"/>
  <c r="W56" i="1"/>
  <c r="Y56" i="1" s="1"/>
  <c r="AA56" i="1" s="1"/>
  <c r="AC56" i="1" s="1"/>
  <c r="AE56" i="1" s="1"/>
  <c r="AG56" i="1" s="1"/>
  <c r="H56" i="1"/>
  <c r="J56" i="1" s="1"/>
  <c r="L56" i="1" s="1"/>
  <c r="N56" i="1" s="1"/>
  <c r="P56" i="1" s="1"/>
  <c r="R56" i="1" s="1"/>
  <c r="AK169" i="1"/>
  <c r="V169" i="1"/>
  <c r="AL181" i="1"/>
  <c r="AN181" i="1" s="1"/>
  <c r="AP181" i="1" s="1"/>
  <c r="AR181" i="1" s="1"/>
  <c r="W181" i="1"/>
  <c r="Y181" i="1" s="1"/>
  <c r="AA181" i="1" s="1"/>
  <c r="AC181" i="1" s="1"/>
  <c r="AE181" i="1" s="1"/>
  <c r="AG181" i="1" s="1"/>
  <c r="H181" i="1"/>
  <c r="J181" i="1" s="1"/>
  <c r="L181" i="1" s="1"/>
  <c r="N181" i="1" s="1"/>
  <c r="P181" i="1" s="1"/>
  <c r="R181" i="1" s="1"/>
  <c r="AK200" i="1" l="1"/>
  <c r="V200" i="1"/>
  <c r="G200" i="1"/>
  <c r="AL122" i="1"/>
  <c r="AN122" i="1" s="1"/>
  <c r="AP122" i="1" s="1"/>
  <c r="AR122" i="1" s="1"/>
  <c r="W122" i="1"/>
  <c r="Y122" i="1" s="1"/>
  <c r="AA122" i="1" s="1"/>
  <c r="AC122" i="1" s="1"/>
  <c r="AE122" i="1" s="1"/>
  <c r="AG122" i="1" s="1"/>
  <c r="H122" i="1"/>
  <c r="J122" i="1" s="1"/>
  <c r="L122" i="1" s="1"/>
  <c r="N122" i="1" s="1"/>
  <c r="P122" i="1" s="1"/>
  <c r="R122" i="1" s="1"/>
  <c r="G118" i="1" l="1"/>
  <c r="AK126" i="1"/>
  <c r="V126" i="1"/>
  <c r="G126" i="1"/>
  <c r="AL147" i="1"/>
  <c r="AN147" i="1" s="1"/>
  <c r="AP147" i="1" s="1"/>
  <c r="AR147" i="1" s="1"/>
  <c r="W147" i="1"/>
  <c r="Y147" i="1" s="1"/>
  <c r="AA147" i="1" s="1"/>
  <c r="AC147" i="1" s="1"/>
  <c r="AE147" i="1" s="1"/>
  <c r="AG147" i="1" s="1"/>
  <c r="H147" i="1"/>
  <c r="J147" i="1" s="1"/>
  <c r="L147" i="1" s="1"/>
  <c r="N147" i="1" s="1"/>
  <c r="P147" i="1" s="1"/>
  <c r="R147" i="1" s="1"/>
  <c r="AL146" i="1"/>
  <c r="AN146" i="1" s="1"/>
  <c r="AP146" i="1" s="1"/>
  <c r="AR146" i="1" s="1"/>
  <c r="W146" i="1"/>
  <c r="Y146" i="1" s="1"/>
  <c r="AA146" i="1" s="1"/>
  <c r="AC146" i="1" s="1"/>
  <c r="AE146" i="1" s="1"/>
  <c r="AG146" i="1" s="1"/>
  <c r="H146" i="1"/>
  <c r="J146" i="1" s="1"/>
  <c r="L146" i="1" s="1"/>
  <c r="N146" i="1" s="1"/>
  <c r="P146" i="1" s="1"/>
  <c r="R146" i="1" s="1"/>
  <c r="AL145" i="1"/>
  <c r="AN145" i="1" s="1"/>
  <c r="AP145" i="1" s="1"/>
  <c r="AR145" i="1" s="1"/>
  <c r="W145" i="1"/>
  <c r="Y145" i="1" s="1"/>
  <c r="AA145" i="1" s="1"/>
  <c r="AC145" i="1" s="1"/>
  <c r="AE145" i="1" s="1"/>
  <c r="AG145" i="1" s="1"/>
  <c r="H145" i="1"/>
  <c r="J145" i="1" s="1"/>
  <c r="L145" i="1" s="1"/>
  <c r="N145" i="1" s="1"/>
  <c r="P145" i="1" s="1"/>
  <c r="R145" i="1" s="1"/>
  <c r="AK72" i="1"/>
  <c r="AK104" i="1"/>
  <c r="G104" i="1"/>
  <c r="AL109" i="1"/>
  <c r="AN109" i="1" s="1"/>
  <c r="AP109" i="1" s="1"/>
  <c r="AR109" i="1" s="1"/>
  <c r="W109" i="1"/>
  <c r="Y109" i="1" s="1"/>
  <c r="AA109" i="1" s="1"/>
  <c r="AC109" i="1" s="1"/>
  <c r="AE109" i="1" s="1"/>
  <c r="AG109" i="1" s="1"/>
  <c r="H109" i="1"/>
  <c r="J109" i="1" s="1"/>
  <c r="L109" i="1" s="1"/>
  <c r="N109" i="1" s="1"/>
  <c r="P109" i="1" s="1"/>
  <c r="R109" i="1" s="1"/>
  <c r="AI71" i="1"/>
  <c r="AI73" i="1"/>
  <c r="AI72" i="1"/>
  <c r="S73" i="1"/>
  <c r="S71" i="1"/>
  <c r="AK73" i="1"/>
  <c r="AK71" i="1"/>
  <c r="V73" i="1"/>
  <c r="V71" i="1"/>
  <c r="G73" i="1"/>
  <c r="G71" i="1"/>
  <c r="E71" i="1"/>
  <c r="E73" i="1"/>
  <c r="D73" i="1"/>
  <c r="D71" i="1"/>
  <c r="F80" i="1"/>
  <c r="H80" i="1" s="1"/>
  <c r="J80" i="1" s="1"/>
  <c r="L80" i="1" s="1"/>
  <c r="N80" i="1" s="1"/>
  <c r="P80" i="1" s="1"/>
  <c r="R80" i="1" s="1"/>
  <c r="D77" i="1"/>
  <c r="AL80" i="1"/>
  <c r="AN80" i="1" s="1"/>
  <c r="AP80" i="1" s="1"/>
  <c r="AR80" i="1" s="1"/>
  <c r="W80" i="1"/>
  <c r="Y80" i="1" s="1"/>
  <c r="AA80" i="1" s="1"/>
  <c r="AC80" i="1" s="1"/>
  <c r="AE80" i="1" s="1"/>
  <c r="AG80" i="1" s="1"/>
  <c r="AK77" i="1"/>
  <c r="V77" i="1"/>
  <c r="G77" i="1"/>
  <c r="AJ79" i="1"/>
  <c r="AL79" i="1" s="1"/>
  <c r="AN79" i="1" s="1"/>
  <c r="AP79" i="1" s="1"/>
  <c r="AR79" i="1" s="1"/>
  <c r="AJ81" i="1"/>
  <c r="AL81" i="1" s="1"/>
  <c r="AN81" i="1" s="1"/>
  <c r="AP81" i="1" s="1"/>
  <c r="AR81" i="1" s="1"/>
  <c r="U79" i="1"/>
  <c r="W79" i="1" s="1"/>
  <c r="Y79" i="1" s="1"/>
  <c r="AA79" i="1" s="1"/>
  <c r="AC79" i="1" s="1"/>
  <c r="AE79" i="1" s="1"/>
  <c r="AG79" i="1" s="1"/>
  <c r="U81" i="1"/>
  <c r="W81" i="1" s="1"/>
  <c r="Y81" i="1" s="1"/>
  <c r="AA81" i="1" s="1"/>
  <c r="AC81" i="1" s="1"/>
  <c r="AE81" i="1" s="1"/>
  <c r="AG81" i="1" s="1"/>
  <c r="F79" i="1"/>
  <c r="H79" i="1" s="1"/>
  <c r="J79" i="1" s="1"/>
  <c r="L79" i="1" s="1"/>
  <c r="N79" i="1" s="1"/>
  <c r="P79" i="1" s="1"/>
  <c r="R79" i="1" s="1"/>
  <c r="F81" i="1"/>
  <c r="H81" i="1" s="1"/>
  <c r="J81" i="1" s="1"/>
  <c r="L81" i="1" s="1"/>
  <c r="N81" i="1" s="1"/>
  <c r="P81" i="1" s="1"/>
  <c r="R81" i="1" s="1"/>
  <c r="G115" i="1" l="1"/>
  <c r="F77" i="1"/>
  <c r="AK196" i="1"/>
  <c r="AK182" i="1"/>
  <c r="AK157" i="1"/>
  <c r="AK199" i="1" s="1"/>
  <c r="AK156" i="1"/>
  <c r="AK155" i="1"/>
  <c r="AK154" i="1"/>
  <c r="AK141" i="1"/>
  <c r="AK137" i="1"/>
  <c r="AK133" i="1"/>
  <c r="AK127" i="1"/>
  <c r="AK190" i="1" s="1"/>
  <c r="AK119" i="1"/>
  <c r="AK113" i="1" s="1"/>
  <c r="AK116" i="1"/>
  <c r="AK101" i="1"/>
  <c r="AK98" i="1"/>
  <c r="AK94" i="1"/>
  <c r="AK91" i="1"/>
  <c r="AK86" i="1"/>
  <c r="AK30" i="1"/>
  <c r="AK16" i="1" s="1"/>
  <c r="V196" i="1"/>
  <c r="V182" i="1"/>
  <c r="V157" i="1"/>
  <c r="V156" i="1"/>
  <c r="V155" i="1"/>
  <c r="V154" i="1"/>
  <c r="V141" i="1"/>
  <c r="V137" i="1"/>
  <c r="V133" i="1"/>
  <c r="V127" i="1"/>
  <c r="V190" i="1" s="1"/>
  <c r="V119" i="1"/>
  <c r="V113" i="1" s="1"/>
  <c r="V116" i="1"/>
  <c r="V101" i="1"/>
  <c r="V98" i="1"/>
  <c r="V94" i="1"/>
  <c r="V91" i="1"/>
  <c r="V86" i="1"/>
  <c r="V30" i="1"/>
  <c r="V16" i="1" s="1"/>
  <c r="V193" i="1"/>
  <c r="G196" i="1"/>
  <c r="G182" i="1"/>
  <c r="G157" i="1"/>
  <c r="G156" i="1"/>
  <c r="G155" i="1"/>
  <c r="G154" i="1"/>
  <c r="G141" i="1"/>
  <c r="G137" i="1"/>
  <c r="G133" i="1"/>
  <c r="G127" i="1"/>
  <c r="G190" i="1" s="1"/>
  <c r="G119" i="1"/>
  <c r="G113" i="1" s="1"/>
  <c r="G116" i="1"/>
  <c r="G101" i="1"/>
  <c r="G98" i="1"/>
  <c r="G94" i="1"/>
  <c r="G91" i="1"/>
  <c r="G86" i="1"/>
  <c r="G30" i="1"/>
  <c r="G16" i="1" s="1"/>
  <c r="G20" i="1"/>
  <c r="V195" i="1" l="1"/>
  <c r="G195" i="1"/>
  <c r="V191" i="1"/>
  <c r="AK195" i="1"/>
  <c r="G197" i="1"/>
  <c r="AK152" i="1"/>
  <c r="V198" i="1"/>
  <c r="AK124" i="1"/>
  <c r="V197" i="1"/>
  <c r="V124" i="1"/>
  <c r="AK198" i="1"/>
  <c r="G198" i="1"/>
  <c r="G124" i="1"/>
  <c r="V69" i="1"/>
  <c r="V192" i="1"/>
  <c r="AK192" i="1"/>
  <c r="AK197" i="1"/>
  <c r="AK191" i="1"/>
  <c r="AK193" i="1"/>
  <c r="AK69" i="1"/>
  <c r="V199" i="1"/>
  <c r="V152" i="1"/>
  <c r="G199" i="1"/>
  <c r="G152" i="1"/>
  <c r="G192" i="1"/>
  <c r="G191" i="1"/>
  <c r="G193" i="1"/>
  <c r="G69" i="1"/>
  <c r="E30" i="1"/>
  <c r="V188" i="1" l="1"/>
  <c r="V201" i="1" s="1"/>
  <c r="G188" i="1"/>
  <c r="AK188" i="1"/>
  <c r="AK201" i="1" s="1"/>
  <c r="AI21" i="1"/>
  <c r="AI193" i="1" s="1"/>
  <c r="AJ193" i="1" s="1"/>
  <c r="AL193" i="1" s="1"/>
  <c r="AN193" i="1" s="1"/>
  <c r="AP193" i="1" s="1"/>
  <c r="AR193" i="1" s="1"/>
  <c r="T21" i="1"/>
  <c r="T193" i="1" s="1"/>
  <c r="U193" i="1" s="1"/>
  <c r="W193" i="1" s="1"/>
  <c r="Y193" i="1" s="1"/>
  <c r="AA193" i="1" s="1"/>
  <c r="AC193" i="1" s="1"/>
  <c r="AE193" i="1" s="1"/>
  <c r="AG193" i="1" s="1"/>
  <c r="E21" i="1"/>
  <c r="E193" i="1" s="1"/>
  <c r="F193" i="1" s="1"/>
  <c r="H193" i="1" s="1"/>
  <c r="J193" i="1" s="1"/>
  <c r="L193" i="1" s="1"/>
  <c r="N193" i="1" s="1"/>
  <c r="P193" i="1" s="1"/>
  <c r="R193" i="1" s="1"/>
  <c r="AJ34" i="1"/>
  <c r="AL34" i="1" s="1"/>
  <c r="AN34" i="1" s="1"/>
  <c r="AP34" i="1" s="1"/>
  <c r="AR34" i="1" s="1"/>
  <c r="U34" i="1"/>
  <c r="W34" i="1" s="1"/>
  <c r="Y34" i="1" s="1"/>
  <c r="AA34" i="1" s="1"/>
  <c r="AC34" i="1" s="1"/>
  <c r="AE34" i="1" s="1"/>
  <c r="AG34" i="1" s="1"/>
  <c r="F34" i="1"/>
  <c r="H34" i="1" s="1"/>
  <c r="J34" i="1" s="1"/>
  <c r="L34" i="1" s="1"/>
  <c r="N34" i="1" s="1"/>
  <c r="P34" i="1" s="1"/>
  <c r="R34" i="1" s="1"/>
  <c r="F21" i="1" l="1"/>
  <c r="H21" i="1" s="1"/>
  <c r="J21" i="1" s="1"/>
  <c r="L21" i="1" s="1"/>
  <c r="N21" i="1" s="1"/>
  <c r="P21" i="1" s="1"/>
  <c r="R21" i="1" s="1"/>
  <c r="U21" i="1"/>
  <c r="W21" i="1" s="1"/>
  <c r="Y21" i="1" s="1"/>
  <c r="AA21" i="1" s="1"/>
  <c r="AC21" i="1" s="1"/>
  <c r="AE21" i="1" s="1"/>
  <c r="AG21" i="1" s="1"/>
  <c r="AJ21" i="1"/>
  <c r="AL21" i="1" s="1"/>
  <c r="AN21" i="1" s="1"/>
  <c r="AP21" i="1" s="1"/>
  <c r="AR21" i="1" s="1"/>
  <c r="AJ187" i="1"/>
  <c r="AL187" i="1" s="1"/>
  <c r="AN187" i="1" s="1"/>
  <c r="AP187" i="1" s="1"/>
  <c r="AR187" i="1" s="1"/>
  <c r="AJ186" i="1"/>
  <c r="AL186" i="1" s="1"/>
  <c r="AN186" i="1" s="1"/>
  <c r="AP186" i="1" s="1"/>
  <c r="AR186" i="1" s="1"/>
  <c r="AJ185" i="1"/>
  <c r="AL185" i="1" s="1"/>
  <c r="AN185" i="1" s="1"/>
  <c r="AP185" i="1" s="1"/>
  <c r="AR185" i="1" s="1"/>
  <c r="AJ184" i="1"/>
  <c r="AL184" i="1" s="1"/>
  <c r="AN184" i="1" s="1"/>
  <c r="AP184" i="1" s="1"/>
  <c r="AR184" i="1" s="1"/>
  <c r="AJ183" i="1"/>
  <c r="AL183" i="1" s="1"/>
  <c r="AN183" i="1" s="1"/>
  <c r="AP183" i="1" s="1"/>
  <c r="AR183" i="1" s="1"/>
  <c r="AJ180" i="1"/>
  <c r="AL180" i="1" s="1"/>
  <c r="AN180" i="1" s="1"/>
  <c r="AP180" i="1" s="1"/>
  <c r="AR180" i="1" s="1"/>
  <c r="AJ179" i="1"/>
  <c r="AL179" i="1" s="1"/>
  <c r="AN179" i="1" s="1"/>
  <c r="AP179" i="1" s="1"/>
  <c r="AR179" i="1" s="1"/>
  <c r="AJ178" i="1"/>
  <c r="AL178" i="1" s="1"/>
  <c r="AN178" i="1" s="1"/>
  <c r="AP178" i="1" s="1"/>
  <c r="AR178" i="1" s="1"/>
  <c r="AJ177" i="1"/>
  <c r="AL177" i="1" s="1"/>
  <c r="AN177" i="1" s="1"/>
  <c r="AP177" i="1" s="1"/>
  <c r="AR177" i="1" s="1"/>
  <c r="AJ176" i="1"/>
  <c r="AL176" i="1" s="1"/>
  <c r="AN176" i="1" s="1"/>
  <c r="AP176" i="1" s="1"/>
  <c r="AR176" i="1" s="1"/>
  <c r="AJ175" i="1"/>
  <c r="AL175" i="1" s="1"/>
  <c r="AN175" i="1" s="1"/>
  <c r="AP175" i="1" s="1"/>
  <c r="AR175" i="1" s="1"/>
  <c r="AJ174" i="1"/>
  <c r="AL174" i="1" s="1"/>
  <c r="AN174" i="1" s="1"/>
  <c r="AP174" i="1" s="1"/>
  <c r="AR174" i="1" s="1"/>
  <c r="AJ173" i="1"/>
  <c r="AL173" i="1" s="1"/>
  <c r="AN173" i="1" s="1"/>
  <c r="AP173" i="1" s="1"/>
  <c r="AR173" i="1" s="1"/>
  <c r="AJ172" i="1"/>
  <c r="AL172" i="1" s="1"/>
  <c r="AN172" i="1" s="1"/>
  <c r="AP172" i="1" s="1"/>
  <c r="AR172" i="1" s="1"/>
  <c r="AJ171" i="1"/>
  <c r="AL171" i="1" s="1"/>
  <c r="AN171" i="1" s="1"/>
  <c r="AP171" i="1" s="1"/>
  <c r="AR171" i="1" s="1"/>
  <c r="AJ170" i="1"/>
  <c r="AL170" i="1" s="1"/>
  <c r="AN170" i="1" s="1"/>
  <c r="AP170" i="1" s="1"/>
  <c r="AR170" i="1" s="1"/>
  <c r="AJ166" i="1"/>
  <c r="AL166" i="1" s="1"/>
  <c r="AN166" i="1" s="1"/>
  <c r="AP166" i="1" s="1"/>
  <c r="AR166" i="1" s="1"/>
  <c r="AJ165" i="1"/>
  <c r="AL165" i="1" s="1"/>
  <c r="AN165" i="1" s="1"/>
  <c r="AP165" i="1" s="1"/>
  <c r="AR165" i="1" s="1"/>
  <c r="AJ161" i="1"/>
  <c r="AL161" i="1" s="1"/>
  <c r="AN161" i="1" s="1"/>
  <c r="AP161" i="1" s="1"/>
  <c r="AR161" i="1" s="1"/>
  <c r="AJ160" i="1"/>
  <c r="AL160" i="1" s="1"/>
  <c r="AN160" i="1" s="1"/>
  <c r="AP160" i="1" s="1"/>
  <c r="AR160" i="1" s="1"/>
  <c r="AJ159" i="1"/>
  <c r="AL159" i="1" s="1"/>
  <c r="AN159" i="1" s="1"/>
  <c r="AP159" i="1" s="1"/>
  <c r="AR159" i="1" s="1"/>
  <c r="AJ144" i="1"/>
  <c r="AL144" i="1" s="1"/>
  <c r="AN144" i="1" s="1"/>
  <c r="AP144" i="1" s="1"/>
  <c r="AR144" i="1" s="1"/>
  <c r="AJ143" i="1"/>
  <c r="AL143" i="1" s="1"/>
  <c r="AN143" i="1" s="1"/>
  <c r="AP143" i="1" s="1"/>
  <c r="AR143" i="1" s="1"/>
  <c r="AJ140" i="1"/>
  <c r="AL140" i="1" s="1"/>
  <c r="AN140" i="1" s="1"/>
  <c r="AP140" i="1" s="1"/>
  <c r="AR140" i="1" s="1"/>
  <c r="AJ139" i="1"/>
  <c r="AL139" i="1" s="1"/>
  <c r="AN139" i="1" s="1"/>
  <c r="AP139" i="1" s="1"/>
  <c r="AR139" i="1" s="1"/>
  <c r="AJ136" i="1"/>
  <c r="AL136" i="1" s="1"/>
  <c r="AN136" i="1" s="1"/>
  <c r="AP136" i="1" s="1"/>
  <c r="AR136" i="1" s="1"/>
  <c r="AJ135" i="1"/>
  <c r="AL135" i="1" s="1"/>
  <c r="AN135" i="1" s="1"/>
  <c r="AP135" i="1" s="1"/>
  <c r="AR135" i="1" s="1"/>
  <c r="AJ132" i="1"/>
  <c r="AL132" i="1" s="1"/>
  <c r="AN132" i="1" s="1"/>
  <c r="AP132" i="1" s="1"/>
  <c r="AR132" i="1" s="1"/>
  <c r="AJ131" i="1"/>
  <c r="AL131" i="1" s="1"/>
  <c r="AN131" i="1" s="1"/>
  <c r="AP131" i="1" s="1"/>
  <c r="AR131" i="1" s="1"/>
  <c r="AJ130" i="1"/>
  <c r="AL130" i="1" s="1"/>
  <c r="AN130" i="1" s="1"/>
  <c r="AP130" i="1" s="1"/>
  <c r="AR130" i="1" s="1"/>
  <c r="AJ129" i="1"/>
  <c r="AL129" i="1" s="1"/>
  <c r="AN129" i="1" s="1"/>
  <c r="AP129" i="1" s="1"/>
  <c r="AR129" i="1" s="1"/>
  <c r="AJ128" i="1"/>
  <c r="AL128" i="1" s="1"/>
  <c r="AN128" i="1" s="1"/>
  <c r="AP128" i="1" s="1"/>
  <c r="AR128" i="1" s="1"/>
  <c r="AJ121" i="1"/>
  <c r="AL121" i="1" s="1"/>
  <c r="AN121" i="1" s="1"/>
  <c r="AP121" i="1" s="1"/>
  <c r="AR121" i="1" s="1"/>
  <c r="AJ118" i="1"/>
  <c r="AL118" i="1" s="1"/>
  <c r="AN118" i="1" s="1"/>
  <c r="AP118" i="1" s="1"/>
  <c r="AR118" i="1" s="1"/>
  <c r="AJ117" i="1"/>
  <c r="AL117" i="1" s="1"/>
  <c r="AN117" i="1" s="1"/>
  <c r="AP117" i="1" s="1"/>
  <c r="AR117" i="1" s="1"/>
  <c r="AJ108" i="1"/>
  <c r="AL108" i="1" s="1"/>
  <c r="AN108" i="1" s="1"/>
  <c r="AP108" i="1" s="1"/>
  <c r="AR108" i="1" s="1"/>
  <c r="AJ103" i="1"/>
  <c r="AL103" i="1" s="1"/>
  <c r="AN103" i="1" s="1"/>
  <c r="AP103" i="1" s="1"/>
  <c r="AR103" i="1" s="1"/>
  <c r="AJ100" i="1"/>
  <c r="AL100" i="1" s="1"/>
  <c r="AN100" i="1" s="1"/>
  <c r="AP100" i="1" s="1"/>
  <c r="AR100" i="1" s="1"/>
  <c r="AJ97" i="1"/>
  <c r="AL97" i="1" s="1"/>
  <c r="AN97" i="1" s="1"/>
  <c r="AP97" i="1" s="1"/>
  <c r="AR97" i="1" s="1"/>
  <c r="AJ96" i="1"/>
  <c r="AL96" i="1" s="1"/>
  <c r="AN96" i="1" s="1"/>
  <c r="AP96" i="1" s="1"/>
  <c r="AR96" i="1" s="1"/>
  <c r="AJ93" i="1"/>
  <c r="AL93" i="1" s="1"/>
  <c r="AN93" i="1" s="1"/>
  <c r="AP93" i="1" s="1"/>
  <c r="AR93" i="1" s="1"/>
  <c r="AJ89" i="1"/>
  <c r="AL89" i="1" s="1"/>
  <c r="AN89" i="1" s="1"/>
  <c r="AP89" i="1" s="1"/>
  <c r="AR89" i="1" s="1"/>
  <c r="AJ88" i="1"/>
  <c r="AL88" i="1" s="1"/>
  <c r="AN88" i="1" s="1"/>
  <c r="AP88" i="1" s="1"/>
  <c r="AR88" i="1" s="1"/>
  <c r="AJ85" i="1"/>
  <c r="AL85" i="1" s="1"/>
  <c r="AN85" i="1" s="1"/>
  <c r="AP85" i="1" s="1"/>
  <c r="AR85" i="1" s="1"/>
  <c r="AJ84" i="1"/>
  <c r="AL84" i="1" s="1"/>
  <c r="AN84" i="1" s="1"/>
  <c r="AP84" i="1" s="1"/>
  <c r="AR84" i="1" s="1"/>
  <c r="AJ83" i="1"/>
  <c r="AL83" i="1" s="1"/>
  <c r="AN83" i="1" s="1"/>
  <c r="AP83" i="1" s="1"/>
  <c r="AR83" i="1" s="1"/>
  <c r="AJ82" i="1"/>
  <c r="AL82" i="1" s="1"/>
  <c r="AN82" i="1" s="1"/>
  <c r="AP82" i="1" s="1"/>
  <c r="AR82" i="1" s="1"/>
  <c r="AJ77" i="1"/>
  <c r="AL77" i="1" s="1"/>
  <c r="AN77" i="1" s="1"/>
  <c r="AP77" i="1" s="1"/>
  <c r="AR77" i="1" s="1"/>
  <c r="AJ76" i="1"/>
  <c r="AL76" i="1" s="1"/>
  <c r="AN76" i="1" s="1"/>
  <c r="AP76" i="1" s="1"/>
  <c r="AR76" i="1" s="1"/>
  <c r="AJ75" i="1"/>
  <c r="AL75" i="1" s="1"/>
  <c r="AN75" i="1" s="1"/>
  <c r="AP75" i="1" s="1"/>
  <c r="AR75" i="1" s="1"/>
  <c r="AJ74" i="1"/>
  <c r="AL74" i="1" s="1"/>
  <c r="AN74" i="1" s="1"/>
  <c r="AP74" i="1" s="1"/>
  <c r="AR74" i="1" s="1"/>
  <c r="AJ55" i="1"/>
  <c r="AL55" i="1" s="1"/>
  <c r="AN55" i="1" s="1"/>
  <c r="AP55" i="1" s="1"/>
  <c r="AR55" i="1" s="1"/>
  <c r="AJ54" i="1"/>
  <c r="AL54" i="1" s="1"/>
  <c r="AN54" i="1" s="1"/>
  <c r="AP54" i="1" s="1"/>
  <c r="AR54" i="1" s="1"/>
  <c r="AJ53" i="1"/>
  <c r="AL53" i="1" s="1"/>
  <c r="AN53" i="1" s="1"/>
  <c r="AP53" i="1" s="1"/>
  <c r="AR53" i="1" s="1"/>
  <c r="AJ52" i="1"/>
  <c r="AL52" i="1" s="1"/>
  <c r="AN52" i="1" s="1"/>
  <c r="AP52" i="1" s="1"/>
  <c r="AR52" i="1" s="1"/>
  <c r="AJ51" i="1"/>
  <c r="AL51" i="1" s="1"/>
  <c r="AN51" i="1" s="1"/>
  <c r="AP51" i="1" s="1"/>
  <c r="AR51" i="1" s="1"/>
  <c r="AJ50" i="1"/>
  <c r="AL50" i="1" s="1"/>
  <c r="AN50" i="1" s="1"/>
  <c r="AP50" i="1" s="1"/>
  <c r="AR50" i="1" s="1"/>
  <c r="AJ45" i="1"/>
  <c r="AL45" i="1" s="1"/>
  <c r="AN45" i="1" s="1"/>
  <c r="AP45" i="1" s="1"/>
  <c r="AR45" i="1" s="1"/>
  <c r="AJ43" i="1"/>
  <c r="AL43" i="1" s="1"/>
  <c r="AN43" i="1" s="1"/>
  <c r="AP43" i="1" s="1"/>
  <c r="AR43" i="1" s="1"/>
  <c r="AJ42" i="1"/>
  <c r="AL42" i="1" s="1"/>
  <c r="AN42" i="1" s="1"/>
  <c r="AP42" i="1" s="1"/>
  <c r="AR42" i="1" s="1"/>
  <c r="AJ41" i="1"/>
  <c r="AL41" i="1" s="1"/>
  <c r="AN41" i="1" s="1"/>
  <c r="AP41" i="1" s="1"/>
  <c r="AR41" i="1" s="1"/>
  <c r="AJ35" i="1"/>
  <c r="AL35" i="1" s="1"/>
  <c r="AN35" i="1" s="1"/>
  <c r="AP35" i="1" s="1"/>
  <c r="AR35" i="1" s="1"/>
  <c r="AJ33" i="1"/>
  <c r="AL33" i="1" s="1"/>
  <c r="AN33" i="1" s="1"/>
  <c r="AP33" i="1" s="1"/>
  <c r="AR33" i="1" s="1"/>
  <c r="AJ32" i="1"/>
  <c r="AL32" i="1" s="1"/>
  <c r="AN32" i="1" s="1"/>
  <c r="AP32" i="1" s="1"/>
  <c r="AR32" i="1" s="1"/>
  <c r="AJ29" i="1"/>
  <c r="AL29" i="1" s="1"/>
  <c r="AN29" i="1" s="1"/>
  <c r="AP29" i="1" s="1"/>
  <c r="AR29" i="1" s="1"/>
  <c r="AJ25" i="1"/>
  <c r="AL25" i="1" s="1"/>
  <c r="AN25" i="1" s="1"/>
  <c r="AP25" i="1" s="1"/>
  <c r="AR25" i="1" s="1"/>
  <c r="AJ24" i="1"/>
  <c r="AL24" i="1" s="1"/>
  <c r="AN24" i="1" s="1"/>
  <c r="AP24" i="1" s="1"/>
  <c r="AR24" i="1" s="1"/>
  <c r="AJ23" i="1"/>
  <c r="AL23" i="1" s="1"/>
  <c r="AN23" i="1" s="1"/>
  <c r="AP23" i="1" s="1"/>
  <c r="AR23" i="1" s="1"/>
  <c r="AJ22" i="1"/>
  <c r="AL22" i="1" s="1"/>
  <c r="AN22" i="1" s="1"/>
  <c r="AP22" i="1" s="1"/>
  <c r="AR22" i="1" s="1"/>
  <c r="U187" i="1"/>
  <c r="W187" i="1" s="1"/>
  <c r="Y187" i="1" s="1"/>
  <c r="AA187" i="1" s="1"/>
  <c r="AC187" i="1" s="1"/>
  <c r="AE187" i="1" s="1"/>
  <c r="AG187" i="1" s="1"/>
  <c r="U186" i="1"/>
  <c r="W186" i="1" s="1"/>
  <c r="Y186" i="1" s="1"/>
  <c r="AA186" i="1" s="1"/>
  <c r="AC186" i="1" s="1"/>
  <c r="AE186" i="1" s="1"/>
  <c r="AG186" i="1" s="1"/>
  <c r="U185" i="1"/>
  <c r="W185" i="1" s="1"/>
  <c r="Y185" i="1" s="1"/>
  <c r="AA185" i="1" s="1"/>
  <c r="AC185" i="1" s="1"/>
  <c r="AE185" i="1" s="1"/>
  <c r="AG185" i="1" s="1"/>
  <c r="U184" i="1"/>
  <c r="W184" i="1" s="1"/>
  <c r="Y184" i="1" s="1"/>
  <c r="AA184" i="1" s="1"/>
  <c r="AC184" i="1" s="1"/>
  <c r="AE184" i="1" s="1"/>
  <c r="AG184" i="1" s="1"/>
  <c r="U183" i="1"/>
  <c r="W183" i="1" s="1"/>
  <c r="Y183" i="1" s="1"/>
  <c r="AA183" i="1" s="1"/>
  <c r="AC183" i="1" s="1"/>
  <c r="AE183" i="1" s="1"/>
  <c r="AG183" i="1" s="1"/>
  <c r="U180" i="1"/>
  <c r="W180" i="1" s="1"/>
  <c r="Y180" i="1" s="1"/>
  <c r="AA180" i="1" s="1"/>
  <c r="AC180" i="1" s="1"/>
  <c r="AE180" i="1" s="1"/>
  <c r="AG180" i="1" s="1"/>
  <c r="U179" i="1"/>
  <c r="W179" i="1" s="1"/>
  <c r="Y179" i="1" s="1"/>
  <c r="AA179" i="1" s="1"/>
  <c r="AC179" i="1" s="1"/>
  <c r="AE179" i="1" s="1"/>
  <c r="AG179" i="1" s="1"/>
  <c r="U178" i="1"/>
  <c r="W178" i="1" s="1"/>
  <c r="Y178" i="1" s="1"/>
  <c r="AA178" i="1" s="1"/>
  <c r="AC178" i="1" s="1"/>
  <c r="AE178" i="1" s="1"/>
  <c r="AG178" i="1" s="1"/>
  <c r="U177" i="1"/>
  <c r="W177" i="1" s="1"/>
  <c r="Y177" i="1" s="1"/>
  <c r="AA177" i="1" s="1"/>
  <c r="AC177" i="1" s="1"/>
  <c r="AE177" i="1" s="1"/>
  <c r="AG177" i="1" s="1"/>
  <c r="U176" i="1"/>
  <c r="W176" i="1" s="1"/>
  <c r="Y176" i="1" s="1"/>
  <c r="AA176" i="1" s="1"/>
  <c r="AC176" i="1" s="1"/>
  <c r="AE176" i="1" s="1"/>
  <c r="AG176" i="1" s="1"/>
  <c r="U175" i="1"/>
  <c r="W175" i="1" s="1"/>
  <c r="Y175" i="1" s="1"/>
  <c r="AA175" i="1" s="1"/>
  <c r="AC175" i="1" s="1"/>
  <c r="AE175" i="1" s="1"/>
  <c r="AG175" i="1" s="1"/>
  <c r="U174" i="1"/>
  <c r="W174" i="1" s="1"/>
  <c r="Y174" i="1" s="1"/>
  <c r="AA174" i="1" s="1"/>
  <c r="AC174" i="1" s="1"/>
  <c r="AE174" i="1" s="1"/>
  <c r="AG174" i="1" s="1"/>
  <c r="U173" i="1"/>
  <c r="W173" i="1" s="1"/>
  <c r="Y173" i="1" s="1"/>
  <c r="AA173" i="1" s="1"/>
  <c r="AC173" i="1" s="1"/>
  <c r="AE173" i="1" s="1"/>
  <c r="AG173" i="1" s="1"/>
  <c r="U172" i="1"/>
  <c r="W172" i="1" s="1"/>
  <c r="Y172" i="1" s="1"/>
  <c r="AA172" i="1" s="1"/>
  <c r="AC172" i="1" s="1"/>
  <c r="AE172" i="1" s="1"/>
  <c r="AG172" i="1" s="1"/>
  <c r="U171" i="1"/>
  <c r="W171" i="1" s="1"/>
  <c r="Y171" i="1" s="1"/>
  <c r="AA171" i="1" s="1"/>
  <c r="AC171" i="1" s="1"/>
  <c r="AE171" i="1" s="1"/>
  <c r="AG171" i="1" s="1"/>
  <c r="U170" i="1"/>
  <c r="W170" i="1" s="1"/>
  <c r="Y170" i="1" s="1"/>
  <c r="AA170" i="1" s="1"/>
  <c r="AC170" i="1" s="1"/>
  <c r="AE170" i="1" s="1"/>
  <c r="AG170" i="1" s="1"/>
  <c r="U166" i="1"/>
  <c r="W166" i="1" s="1"/>
  <c r="Y166" i="1" s="1"/>
  <c r="AA166" i="1" s="1"/>
  <c r="AC166" i="1" s="1"/>
  <c r="AE166" i="1" s="1"/>
  <c r="AG166" i="1" s="1"/>
  <c r="U165" i="1"/>
  <c r="W165" i="1" s="1"/>
  <c r="Y165" i="1" s="1"/>
  <c r="AA165" i="1" s="1"/>
  <c r="AC165" i="1" s="1"/>
  <c r="AE165" i="1" s="1"/>
  <c r="AG165" i="1" s="1"/>
  <c r="U161" i="1"/>
  <c r="W161" i="1" s="1"/>
  <c r="Y161" i="1" s="1"/>
  <c r="AA161" i="1" s="1"/>
  <c r="AC161" i="1" s="1"/>
  <c r="AE161" i="1" s="1"/>
  <c r="AG161" i="1" s="1"/>
  <c r="U160" i="1"/>
  <c r="W160" i="1" s="1"/>
  <c r="Y160" i="1" s="1"/>
  <c r="AA160" i="1" s="1"/>
  <c r="AC160" i="1" s="1"/>
  <c r="AE160" i="1" s="1"/>
  <c r="AG160" i="1" s="1"/>
  <c r="U159" i="1"/>
  <c r="W159" i="1" s="1"/>
  <c r="Y159" i="1" s="1"/>
  <c r="AA159" i="1" s="1"/>
  <c r="AC159" i="1" s="1"/>
  <c r="AE159" i="1" s="1"/>
  <c r="AG159" i="1" s="1"/>
  <c r="U144" i="1"/>
  <c r="W144" i="1" s="1"/>
  <c r="Y144" i="1" s="1"/>
  <c r="AA144" i="1" s="1"/>
  <c r="AC144" i="1" s="1"/>
  <c r="AE144" i="1" s="1"/>
  <c r="AG144" i="1" s="1"/>
  <c r="U143" i="1"/>
  <c r="W143" i="1" s="1"/>
  <c r="Y143" i="1" s="1"/>
  <c r="AA143" i="1" s="1"/>
  <c r="AC143" i="1" s="1"/>
  <c r="AE143" i="1" s="1"/>
  <c r="AG143" i="1" s="1"/>
  <c r="U140" i="1"/>
  <c r="W140" i="1" s="1"/>
  <c r="Y140" i="1" s="1"/>
  <c r="AA140" i="1" s="1"/>
  <c r="AC140" i="1" s="1"/>
  <c r="AE140" i="1" s="1"/>
  <c r="AG140" i="1" s="1"/>
  <c r="U139" i="1"/>
  <c r="W139" i="1" s="1"/>
  <c r="Y139" i="1" s="1"/>
  <c r="AA139" i="1" s="1"/>
  <c r="AC139" i="1" s="1"/>
  <c r="AE139" i="1" s="1"/>
  <c r="AG139" i="1" s="1"/>
  <c r="U136" i="1"/>
  <c r="W136" i="1" s="1"/>
  <c r="Y136" i="1" s="1"/>
  <c r="AA136" i="1" s="1"/>
  <c r="AC136" i="1" s="1"/>
  <c r="AE136" i="1" s="1"/>
  <c r="AG136" i="1" s="1"/>
  <c r="U135" i="1"/>
  <c r="W135" i="1" s="1"/>
  <c r="Y135" i="1" s="1"/>
  <c r="AA135" i="1" s="1"/>
  <c r="AC135" i="1" s="1"/>
  <c r="AE135" i="1" s="1"/>
  <c r="AG135" i="1" s="1"/>
  <c r="U132" i="1"/>
  <c r="W132" i="1" s="1"/>
  <c r="Y132" i="1" s="1"/>
  <c r="AA132" i="1" s="1"/>
  <c r="AC132" i="1" s="1"/>
  <c r="AE132" i="1" s="1"/>
  <c r="AG132" i="1" s="1"/>
  <c r="U131" i="1"/>
  <c r="W131" i="1" s="1"/>
  <c r="Y131" i="1" s="1"/>
  <c r="AA131" i="1" s="1"/>
  <c r="AC131" i="1" s="1"/>
  <c r="AE131" i="1" s="1"/>
  <c r="AG131" i="1" s="1"/>
  <c r="U130" i="1"/>
  <c r="W130" i="1" s="1"/>
  <c r="Y130" i="1" s="1"/>
  <c r="AA130" i="1" s="1"/>
  <c r="AC130" i="1" s="1"/>
  <c r="AE130" i="1" s="1"/>
  <c r="AG130" i="1" s="1"/>
  <c r="U129" i="1"/>
  <c r="W129" i="1" s="1"/>
  <c r="Y129" i="1" s="1"/>
  <c r="AA129" i="1" s="1"/>
  <c r="AC129" i="1" s="1"/>
  <c r="AE129" i="1" s="1"/>
  <c r="AG129" i="1" s="1"/>
  <c r="U128" i="1"/>
  <c r="W128" i="1" s="1"/>
  <c r="Y128" i="1" s="1"/>
  <c r="AA128" i="1" s="1"/>
  <c r="AC128" i="1" s="1"/>
  <c r="AE128" i="1" s="1"/>
  <c r="AG128" i="1" s="1"/>
  <c r="U121" i="1"/>
  <c r="W121" i="1" s="1"/>
  <c r="Y121" i="1" s="1"/>
  <c r="AA121" i="1" s="1"/>
  <c r="AC121" i="1" s="1"/>
  <c r="AE121" i="1" s="1"/>
  <c r="AG121" i="1" s="1"/>
  <c r="U118" i="1"/>
  <c r="W118" i="1" s="1"/>
  <c r="Y118" i="1" s="1"/>
  <c r="AA118" i="1" s="1"/>
  <c r="AC118" i="1" s="1"/>
  <c r="AE118" i="1" s="1"/>
  <c r="AG118" i="1" s="1"/>
  <c r="U117" i="1"/>
  <c r="W117" i="1" s="1"/>
  <c r="Y117" i="1" s="1"/>
  <c r="AA117" i="1" s="1"/>
  <c r="AC117" i="1" s="1"/>
  <c r="AE117" i="1" s="1"/>
  <c r="AG117" i="1" s="1"/>
  <c r="U108" i="1"/>
  <c r="W108" i="1" s="1"/>
  <c r="Y108" i="1" s="1"/>
  <c r="AA108" i="1" s="1"/>
  <c r="AC108" i="1" s="1"/>
  <c r="AE108" i="1" s="1"/>
  <c r="AG108" i="1" s="1"/>
  <c r="U103" i="1"/>
  <c r="W103" i="1" s="1"/>
  <c r="Y103" i="1" s="1"/>
  <c r="AA103" i="1" s="1"/>
  <c r="AC103" i="1" s="1"/>
  <c r="AE103" i="1" s="1"/>
  <c r="AG103" i="1" s="1"/>
  <c r="U100" i="1"/>
  <c r="W100" i="1" s="1"/>
  <c r="Y100" i="1" s="1"/>
  <c r="AA100" i="1" s="1"/>
  <c r="AC100" i="1" s="1"/>
  <c r="AE100" i="1" s="1"/>
  <c r="AG100" i="1" s="1"/>
  <c r="U97" i="1"/>
  <c r="W97" i="1" s="1"/>
  <c r="Y97" i="1" s="1"/>
  <c r="AA97" i="1" s="1"/>
  <c r="AC97" i="1" s="1"/>
  <c r="AE97" i="1" s="1"/>
  <c r="AG97" i="1" s="1"/>
  <c r="U96" i="1"/>
  <c r="W96" i="1" s="1"/>
  <c r="Y96" i="1" s="1"/>
  <c r="AA96" i="1" s="1"/>
  <c r="AC96" i="1" s="1"/>
  <c r="AE96" i="1" s="1"/>
  <c r="AG96" i="1" s="1"/>
  <c r="U93" i="1"/>
  <c r="W93" i="1" s="1"/>
  <c r="Y93" i="1" s="1"/>
  <c r="AA93" i="1" s="1"/>
  <c r="AC93" i="1" s="1"/>
  <c r="AE93" i="1" s="1"/>
  <c r="AG93" i="1" s="1"/>
  <c r="U89" i="1"/>
  <c r="W89" i="1" s="1"/>
  <c r="Y89" i="1" s="1"/>
  <c r="AA89" i="1" s="1"/>
  <c r="AC89" i="1" s="1"/>
  <c r="AE89" i="1" s="1"/>
  <c r="AG89" i="1" s="1"/>
  <c r="U88" i="1"/>
  <c r="W88" i="1" s="1"/>
  <c r="Y88" i="1" s="1"/>
  <c r="AA88" i="1" s="1"/>
  <c r="AC88" i="1" s="1"/>
  <c r="AE88" i="1" s="1"/>
  <c r="AG88" i="1" s="1"/>
  <c r="U85" i="1"/>
  <c r="W85" i="1" s="1"/>
  <c r="Y85" i="1" s="1"/>
  <c r="AA85" i="1" s="1"/>
  <c r="AC85" i="1" s="1"/>
  <c r="AE85" i="1" s="1"/>
  <c r="AG85" i="1" s="1"/>
  <c r="U84" i="1"/>
  <c r="W84" i="1" s="1"/>
  <c r="Y84" i="1" s="1"/>
  <c r="AA84" i="1" s="1"/>
  <c r="AC84" i="1" s="1"/>
  <c r="AE84" i="1" s="1"/>
  <c r="AG84" i="1" s="1"/>
  <c r="U83" i="1"/>
  <c r="W83" i="1" s="1"/>
  <c r="Y83" i="1" s="1"/>
  <c r="AA83" i="1" s="1"/>
  <c r="AC83" i="1" s="1"/>
  <c r="AE83" i="1" s="1"/>
  <c r="AG83" i="1" s="1"/>
  <c r="U82" i="1"/>
  <c r="W82" i="1" s="1"/>
  <c r="Y82" i="1" s="1"/>
  <c r="AA82" i="1" s="1"/>
  <c r="AC82" i="1" s="1"/>
  <c r="AE82" i="1" s="1"/>
  <c r="AG82" i="1" s="1"/>
  <c r="U77" i="1"/>
  <c r="W77" i="1" s="1"/>
  <c r="Y77" i="1" s="1"/>
  <c r="AA77" i="1" s="1"/>
  <c r="AC77" i="1" s="1"/>
  <c r="AE77" i="1" s="1"/>
  <c r="AG77" i="1" s="1"/>
  <c r="U76" i="1"/>
  <c r="W76" i="1" s="1"/>
  <c r="Y76" i="1" s="1"/>
  <c r="AA76" i="1" s="1"/>
  <c r="AC76" i="1" s="1"/>
  <c r="AE76" i="1" s="1"/>
  <c r="AG76" i="1" s="1"/>
  <c r="U75" i="1"/>
  <c r="W75" i="1" s="1"/>
  <c r="Y75" i="1" s="1"/>
  <c r="AA75" i="1" s="1"/>
  <c r="AC75" i="1" s="1"/>
  <c r="AE75" i="1" s="1"/>
  <c r="AG75" i="1" s="1"/>
  <c r="U74" i="1"/>
  <c r="W74" i="1" s="1"/>
  <c r="Y74" i="1" s="1"/>
  <c r="AA74" i="1" s="1"/>
  <c r="AC74" i="1" s="1"/>
  <c r="AE74" i="1" s="1"/>
  <c r="AG74" i="1" s="1"/>
  <c r="U55" i="1"/>
  <c r="W55" i="1" s="1"/>
  <c r="Y55" i="1" s="1"/>
  <c r="AA55" i="1" s="1"/>
  <c r="AC55" i="1" s="1"/>
  <c r="AE55" i="1" s="1"/>
  <c r="AG55" i="1" s="1"/>
  <c r="U54" i="1"/>
  <c r="W54" i="1" s="1"/>
  <c r="Y54" i="1" s="1"/>
  <c r="AA54" i="1" s="1"/>
  <c r="AC54" i="1" s="1"/>
  <c r="AE54" i="1" s="1"/>
  <c r="AG54" i="1" s="1"/>
  <c r="U53" i="1"/>
  <c r="W53" i="1" s="1"/>
  <c r="Y53" i="1" s="1"/>
  <c r="AA53" i="1" s="1"/>
  <c r="AC53" i="1" s="1"/>
  <c r="AE53" i="1" s="1"/>
  <c r="AG53" i="1" s="1"/>
  <c r="U52" i="1"/>
  <c r="W52" i="1" s="1"/>
  <c r="Y52" i="1" s="1"/>
  <c r="AA52" i="1" s="1"/>
  <c r="AC52" i="1" s="1"/>
  <c r="AE52" i="1" s="1"/>
  <c r="AG52" i="1" s="1"/>
  <c r="U51" i="1"/>
  <c r="W51" i="1" s="1"/>
  <c r="Y51" i="1" s="1"/>
  <c r="AA51" i="1" s="1"/>
  <c r="AC51" i="1" s="1"/>
  <c r="AE51" i="1" s="1"/>
  <c r="AG51" i="1" s="1"/>
  <c r="U50" i="1"/>
  <c r="W50" i="1" s="1"/>
  <c r="Y50" i="1" s="1"/>
  <c r="AA50" i="1" s="1"/>
  <c r="AC50" i="1" s="1"/>
  <c r="AE50" i="1" s="1"/>
  <c r="AG50" i="1" s="1"/>
  <c r="U45" i="1"/>
  <c r="W45" i="1" s="1"/>
  <c r="Y45" i="1" s="1"/>
  <c r="AA45" i="1" s="1"/>
  <c r="AC45" i="1" s="1"/>
  <c r="AE45" i="1" s="1"/>
  <c r="AG45" i="1" s="1"/>
  <c r="U43" i="1"/>
  <c r="W43" i="1" s="1"/>
  <c r="Y43" i="1" s="1"/>
  <c r="AA43" i="1" s="1"/>
  <c r="AC43" i="1" s="1"/>
  <c r="AE43" i="1" s="1"/>
  <c r="AG43" i="1" s="1"/>
  <c r="U42" i="1"/>
  <c r="W42" i="1" s="1"/>
  <c r="Y42" i="1" s="1"/>
  <c r="AA42" i="1" s="1"/>
  <c r="AC42" i="1" s="1"/>
  <c r="AE42" i="1" s="1"/>
  <c r="AG42" i="1" s="1"/>
  <c r="U41" i="1"/>
  <c r="W41" i="1" s="1"/>
  <c r="Y41" i="1" s="1"/>
  <c r="AA41" i="1" s="1"/>
  <c r="AC41" i="1" s="1"/>
  <c r="AE41" i="1" s="1"/>
  <c r="AG41" i="1" s="1"/>
  <c r="U35" i="1"/>
  <c r="W35" i="1" s="1"/>
  <c r="Y35" i="1" s="1"/>
  <c r="AA35" i="1" s="1"/>
  <c r="AC35" i="1" s="1"/>
  <c r="AE35" i="1" s="1"/>
  <c r="AG35" i="1" s="1"/>
  <c r="U33" i="1"/>
  <c r="W33" i="1" s="1"/>
  <c r="Y33" i="1" s="1"/>
  <c r="AA33" i="1" s="1"/>
  <c r="AC33" i="1" s="1"/>
  <c r="AE33" i="1" s="1"/>
  <c r="AG33" i="1" s="1"/>
  <c r="U32" i="1"/>
  <c r="W32" i="1" s="1"/>
  <c r="Y32" i="1" s="1"/>
  <c r="AA32" i="1" s="1"/>
  <c r="AC32" i="1" s="1"/>
  <c r="AE32" i="1" s="1"/>
  <c r="AG32" i="1" s="1"/>
  <c r="U29" i="1"/>
  <c r="W29" i="1" s="1"/>
  <c r="Y29" i="1" s="1"/>
  <c r="AA29" i="1" s="1"/>
  <c r="AC29" i="1" s="1"/>
  <c r="AE29" i="1" s="1"/>
  <c r="AG29" i="1" s="1"/>
  <c r="AC25" i="1"/>
  <c r="AE25" i="1" s="1"/>
  <c r="AG25" i="1" s="1"/>
  <c r="U24" i="1"/>
  <c r="W24" i="1" s="1"/>
  <c r="Y24" i="1" s="1"/>
  <c r="AA24" i="1" s="1"/>
  <c r="AC24" i="1" s="1"/>
  <c r="AE24" i="1" s="1"/>
  <c r="AG24" i="1" s="1"/>
  <c r="U23" i="1"/>
  <c r="W23" i="1" s="1"/>
  <c r="Y23" i="1" s="1"/>
  <c r="AA23" i="1" s="1"/>
  <c r="AC23" i="1" s="1"/>
  <c r="AE23" i="1" s="1"/>
  <c r="AG23" i="1" s="1"/>
  <c r="U22" i="1"/>
  <c r="W22" i="1" s="1"/>
  <c r="Y22" i="1" s="1"/>
  <c r="AA22" i="1" s="1"/>
  <c r="AC22" i="1" s="1"/>
  <c r="AE22" i="1" s="1"/>
  <c r="AG22" i="1" s="1"/>
  <c r="F187" i="1"/>
  <c r="H187" i="1" s="1"/>
  <c r="J187" i="1" s="1"/>
  <c r="L187" i="1" s="1"/>
  <c r="N187" i="1" s="1"/>
  <c r="P187" i="1" s="1"/>
  <c r="R187" i="1" s="1"/>
  <c r="F186" i="1"/>
  <c r="H186" i="1" s="1"/>
  <c r="J186" i="1" s="1"/>
  <c r="L186" i="1" s="1"/>
  <c r="N186" i="1" s="1"/>
  <c r="P186" i="1" s="1"/>
  <c r="R186" i="1" s="1"/>
  <c r="F185" i="1"/>
  <c r="H185" i="1" s="1"/>
  <c r="J185" i="1" s="1"/>
  <c r="L185" i="1" s="1"/>
  <c r="N185" i="1" s="1"/>
  <c r="P185" i="1" s="1"/>
  <c r="R185" i="1" s="1"/>
  <c r="F184" i="1"/>
  <c r="H184" i="1" s="1"/>
  <c r="J184" i="1" s="1"/>
  <c r="L184" i="1" s="1"/>
  <c r="N184" i="1" s="1"/>
  <c r="P184" i="1" s="1"/>
  <c r="R184" i="1" s="1"/>
  <c r="F183" i="1"/>
  <c r="H183" i="1" s="1"/>
  <c r="J183" i="1" s="1"/>
  <c r="L183" i="1" s="1"/>
  <c r="N183" i="1" s="1"/>
  <c r="P183" i="1" s="1"/>
  <c r="R183" i="1" s="1"/>
  <c r="F180" i="1"/>
  <c r="H180" i="1" s="1"/>
  <c r="J180" i="1" s="1"/>
  <c r="L180" i="1" s="1"/>
  <c r="N180" i="1" s="1"/>
  <c r="P180" i="1" s="1"/>
  <c r="R180" i="1" s="1"/>
  <c r="F179" i="1"/>
  <c r="H179" i="1" s="1"/>
  <c r="J179" i="1" s="1"/>
  <c r="L179" i="1" s="1"/>
  <c r="N179" i="1" s="1"/>
  <c r="P179" i="1" s="1"/>
  <c r="R179" i="1" s="1"/>
  <c r="F178" i="1"/>
  <c r="H178" i="1" s="1"/>
  <c r="J178" i="1" s="1"/>
  <c r="L178" i="1" s="1"/>
  <c r="N178" i="1" s="1"/>
  <c r="P178" i="1" s="1"/>
  <c r="R178" i="1" s="1"/>
  <c r="F177" i="1"/>
  <c r="H177" i="1" s="1"/>
  <c r="J177" i="1" s="1"/>
  <c r="L177" i="1" s="1"/>
  <c r="N177" i="1" s="1"/>
  <c r="P177" i="1" s="1"/>
  <c r="R177" i="1" s="1"/>
  <c r="F176" i="1"/>
  <c r="H176" i="1" s="1"/>
  <c r="J176" i="1" s="1"/>
  <c r="L176" i="1" s="1"/>
  <c r="N176" i="1" s="1"/>
  <c r="P176" i="1" s="1"/>
  <c r="R176" i="1" s="1"/>
  <c r="F175" i="1"/>
  <c r="H175" i="1" s="1"/>
  <c r="J175" i="1" s="1"/>
  <c r="L175" i="1" s="1"/>
  <c r="N175" i="1" s="1"/>
  <c r="P175" i="1" s="1"/>
  <c r="R175" i="1" s="1"/>
  <c r="F174" i="1"/>
  <c r="H174" i="1" s="1"/>
  <c r="J174" i="1" s="1"/>
  <c r="L174" i="1" s="1"/>
  <c r="N174" i="1" s="1"/>
  <c r="P174" i="1" s="1"/>
  <c r="R174" i="1" s="1"/>
  <c r="F173" i="1"/>
  <c r="H173" i="1" s="1"/>
  <c r="J173" i="1" s="1"/>
  <c r="L173" i="1" s="1"/>
  <c r="N173" i="1" s="1"/>
  <c r="P173" i="1" s="1"/>
  <c r="R173" i="1" s="1"/>
  <c r="F172" i="1"/>
  <c r="H172" i="1" s="1"/>
  <c r="J172" i="1" s="1"/>
  <c r="L172" i="1" s="1"/>
  <c r="N172" i="1" s="1"/>
  <c r="P172" i="1" s="1"/>
  <c r="R172" i="1" s="1"/>
  <c r="F171" i="1"/>
  <c r="H171" i="1" s="1"/>
  <c r="J171" i="1" s="1"/>
  <c r="L171" i="1" s="1"/>
  <c r="N171" i="1" s="1"/>
  <c r="P171" i="1" s="1"/>
  <c r="R171" i="1" s="1"/>
  <c r="F170" i="1"/>
  <c r="H170" i="1" s="1"/>
  <c r="J170" i="1" s="1"/>
  <c r="L170" i="1" s="1"/>
  <c r="N170" i="1" s="1"/>
  <c r="P170" i="1" s="1"/>
  <c r="R170" i="1" s="1"/>
  <c r="F166" i="1"/>
  <c r="H166" i="1" s="1"/>
  <c r="J166" i="1" s="1"/>
  <c r="L166" i="1" s="1"/>
  <c r="N166" i="1" s="1"/>
  <c r="P166" i="1" s="1"/>
  <c r="R166" i="1" s="1"/>
  <c r="F165" i="1"/>
  <c r="H165" i="1" s="1"/>
  <c r="J165" i="1" s="1"/>
  <c r="L165" i="1" s="1"/>
  <c r="N165" i="1" s="1"/>
  <c r="P165" i="1" s="1"/>
  <c r="R165" i="1" s="1"/>
  <c r="F161" i="1"/>
  <c r="H161" i="1" s="1"/>
  <c r="J161" i="1" s="1"/>
  <c r="L161" i="1" s="1"/>
  <c r="N161" i="1" s="1"/>
  <c r="P161" i="1" s="1"/>
  <c r="R161" i="1" s="1"/>
  <c r="F160" i="1"/>
  <c r="H160" i="1" s="1"/>
  <c r="J160" i="1" s="1"/>
  <c r="L160" i="1" s="1"/>
  <c r="N160" i="1" s="1"/>
  <c r="P160" i="1" s="1"/>
  <c r="R160" i="1" s="1"/>
  <c r="F159" i="1"/>
  <c r="H159" i="1" s="1"/>
  <c r="J159" i="1" s="1"/>
  <c r="L159" i="1" s="1"/>
  <c r="N159" i="1" s="1"/>
  <c r="P159" i="1" s="1"/>
  <c r="R159" i="1" s="1"/>
  <c r="F144" i="1"/>
  <c r="H144" i="1" s="1"/>
  <c r="J144" i="1" s="1"/>
  <c r="L144" i="1" s="1"/>
  <c r="N144" i="1" s="1"/>
  <c r="P144" i="1" s="1"/>
  <c r="R144" i="1" s="1"/>
  <c r="F143" i="1"/>
  <c r="H143" i="1" s="1"/>
  <c r="J143" i="1" s="1"/>
  <c r="L143" i="1" s="1"/>
  <c r="N143" i="1" s="1"/>
  <c r="P143" i="1" s="1"/>
  <c r="R143" i="1" s="1"/>
  <c r="F140" i="1"/>
  <c r="H140" i="1" s="1"/>
  <c r="J140" i="1" s="1"/>
  <c r="L140" i="1" s="1"/>
  <c r="N140" i="1" s="1"/>
  <c r="P140" i="1" s="1"/>
  <c r="R140" i="1" s="1"/>
  <c r="F139" i="1"/>
  <c r="H139" i="1" s="1"/>
  <c r="J139" i="1" s="1"/>
  <c r="L139" i="1" s="1"/>
  <c r="N139" i="1" s="1"/>
  <c r="P139" i="1" s="1"/>
  <c r="R139" i="1" s="1"/>
  <c r="F136" i="1"/>
  <c r="H136" i="1" s="1"/>
  <c r="J136" i="1" s="1"/>
  <c r="L136" i="1" s="1"/>
  <c r="N136" i="1" s="1"/>
  <c r="P136" i="1" s="1"/>
  <c r="R136" i="1" s="1"/>
  <c r="F135" i="1"/>
  <c r="H135" i="1" s="1"/>
  <c r="J135" i="1" s="1"/>
  <c r="L135" i="1" s="1"/>
  <c r="N135" i="1" s="1"/>
  <c r="P135" i="1" s="1"/>
  <c r="R135" i="1" s="1"/>
  <c r="F132" i="1"/>
  <c r="H132" i="1" s="1"/>
  <c r="J132" i="1" s="1"/>
  <c r="L132" i="1" s="1"/>
  <c r="N132" i="1" s="1"/>
  <c r="P132" i="1" s="1"/>
  <c r="R132" i="1" s="1"/>
  <c r="F131" i="1"/>
  <c r="H131" i="1" s="1"/>
  <c r="J131" i="1" s="1"/>
  <c r="L131" i="1" s="1"/>
  <c r="N131" i="1" s="1"/>
  <c r="P131" i="1" s="1"/>
  <c r="R131" i="1" s="1"/>
  <c r="F130" i="1"/>
  <c r="H130" i="1" s="1"/>
  <c r="J130" i="1" s="1"/>
  <c r="L130" i="1" s="1"/>
  <c r="N130" i="1" s="1"/>
  <c r="P130" i="1" s="1"/>
  <c r="R130" i="1" s="1"/>
  <c r="F129" i="1"/>
  <c r="H129" i="1" s="1"/>
  <c r="J129" i="1" s="1"/>
  <c r="L129" i="1" s="1"/>
  <c r="N129" i="1" s="1"/>
  <c r="P129" i="1" s="1"/>
  <c r="R129" i="1" s="1"/>
  <c r="F128" i="1"/>
  <c r="H128" i="1" s="1"/>
  <c r="J128" i="1" s="1"/>
  <c r="L128" i="1" s="1"/>
  <c r="N128" i="1" s="1"/>
  <c r="P128" i="1" s="1"/>
  <c r="R128" i="1" s="1"/>
  <c r="F121" i="1"/>
  <c r="H121" i="1" s="1"/>
  <c r="J121" i="1" s="1"/>
  <c r="L121" i="1" s="1"/>
  <c r="N121" i="1" s="1"/>
  <c r="P121" i="1" s="1"/>
  <c r="R121" i="1" s="1"/>
  <c r="F118" i="1"/>
  <c r="H118" i="1" s="1"/>
  <c r="J118" i="1" s="1"/>
  <c r="L118" i="1" s="1"/>
  <c r="N118" i="1" s="1"/>
  <c r="P118" i="1" s="1"/>
  <c r="R118" i="1" s="1"/>
  <c r="F117" i="1"/>
  <c r="H117" i="1" s="1"/>
  <c r="J117" i="1" s="1"/>
  <c r="L117" i="1" s="1"/>
  <c r="N117" i="1" s="1"/>
  <c r="P117" i="1" s="1"/>
  <c r="R117" i="1" s="1"/>
  <c r="F108" i="1"/>
  <c r="H108" i="1" s="1"/>
  <c r="J108" i="1" s="1"/>
  <c r="L108" i="1" s="1"/>
  <c r="N108" i="1" s="1"/>
  <c r="P108" i="1" s="1"/>
  <c r="R108" i="1" s="1"/>
  <c r="F103" i="1"/>
  <c r="H103" i="1" s="1"/>
  <c r="J103" i="1" s="1"/>
  <c r="L103" i="1" s="1"/>
  <c r="N103" i="1" s="1"/>
  <c r="P103" i="1" s="1"/>
  <c r="R103" i="1" s="1"/>
  <c r="F100" i="1"/>
  <c r="H100" i="1" s="1"/>
  <c r="J100" i="1" s="1"/>
  <c r="L100" i="1" s="1"/>
  <c r="N100" i="1" s="1"/>
  <c r="P100" i="1" s="1"/>
  <c r="R100" i="1" s="1"/>
  <c r="F97" i="1"/>
  <c r="H97" i="1" s="1"/>
  <c r="J97" i="1" s="1"/>
  <c r="L97" i="1" s="1"/>
  <c r="N97" i="1" s="1"/>
  <c r="P97" i="1" s="1"/>
  <c r="R97" i="1" s="1"/>
  <c r="F96" i="1"/>
  <c r="H96" i="1" s="1"/>
  <c r="J96" i="1" s="1"/>
  <c r="L96" i="1" s="1"/>
  <c r="N96" i="1" s="1"/>
  <c r="P96" i="1" s="1"/>
  <c r="R96" i="1" s="1"/>
  <c r="F93" i="1"/>
  <c r="H93" i="1" s="1"/>
  <c r="J93" i="1" s="1"/>
  <c r="L93" i="1" s="1"/>
  <c r="N93" i="1" s="1"/>
  <c r="P93" i="1" s="1"/>
  <c r="R93" i="1" s="1"/>
  <c r="F89" i="1"/>
  <c r="H89" i="1" s="1"/>
  <c r="J89" i="1" s="1"/>
  <c r="L89" i="1" s="1"/>
  <c r="N89" i="1" s="1"/>
  <c r="P89" i="1" s="1"/>
  <c r="R89" i="1" s="1"/>
  <c r="F88" i="1"/>
  <c r="H88" i="1" s="1"/>
  <c r="J88" i="1" s="1"/>
  <c r="L88" i="1" s="1"/>
  <c r="N88" i="1" s="1"/>
  <c r="P88" i="1" s="1"/>
  <c r="R88" i="1" s="1"/>
  <c r="F85" i="1"/>
  <c r="H85" i="1" s="1"/>
  <c r="J85" i="1" s="1"/>
  <c r="L85" i="1" s="1"/>
  <c r="N85" i="1" s="1"/>
  <c r="P85" i="1" s="1"/>
  <c r="R85" i="1" s="1"/>
  <c r="F84" i="1"/>
  <c r="H84" i="1" s="1"/>
  <c r="J84" i="1" s="1"/>
  <c r="L84" i="1" s="1"/>
  <c r="N84" i="1" s="1"/>
  <c r="P84" i="1" s="1"/>
  <c r="R84" i="1" s="1"/>
  <c r="F83" i="1"/>
  <c r="H83" i="1" s="1"/>
  <c r="J83" i="1" s="1"/>
  <c r="L83" i="1" s="1"/>
  <c r="N83" i="1" s="1"/>
  <c r="P83" i="1" s="1"/>
  <c r="R83" i="1" s="1"/>
  <c r="F82" i="1"/>
  <c r="H82" i="1" s="1"/>
  <c r="J82" i="1" s="1"/>
  <c r="L82" i="1" s="1"/>
  <c r="N82" i="1" s="1"/>
  <c r="P82" i="1" s="1"/>
  <c r="R82" i="1" s="1"/>
  <c r="H77" i="1"/>
  <c r="J77" i="1" s="1"/>
  <c r="L77" i="1" s="1"/>
  <c r="N77" i="1" s="1"/>
  <c r="P77" i="1" s="1"/>
  <c r="R77" i="1" s="1"/>
  <c r="F76" i="1"/>
  <c r="H76" i="1" s="1"/>
  <c r="J76" i="1" s="1"/>
  <c r="L76" i="1" s="1"/>
  <c r="N76" i="1" s="1"/>
  <c r="P76" i="1" s="1"/>
  <c r="R76" i="1" s="1"/>
  <c r="F75" i="1"/>
  <c r="H75" i="1" s="1"/>
  <c r="J75" i="1" s="1"/>
  <c r="L75" i="1" s="1"/>
  <c r="N75" i="1" s="1"/>
  <c r="P75" i="1" s="1"/>
  <c r="R75" i="1" s="1"/>
  <c r="F74" i="1"/>
  <c r="H74" i="1" s="1"/>
  <c r="J74" i="1" s="1"/>
  <c r="L74" i="1" s="1"/>
  <c r="N74" i="1" s="1"/>
  <c r="P74" i="1" s="1"/>
  <c r="R74" i="1" s="1"/>
  <c r="F55" i="1"/>
  <c r="H55" i="1" s="1"/>
  <c r="J55" i="1" s="1"/>
  <c r="L55" i="1" s="1"/>
  <c r="N55" i="1" s="1"/>
  <c r="P55" i="1" s="1"/>
  <c r="R55" i="1" s="1"/>
  <c r="F54" i="1"/>
  <c r="H54" i="1" s="1"/>
  <c r="J54" i="1" s="1"/>
  <c r="L54" i="1" s="1"/>
  <c r="N54" i="1" s="1"/>
  <c r="P54" i="1" s="1"/>
  <c r="R54" i="1" s="1"/>
  <c r="F53" i="1"/>
  <c r="H53" i="1" s="1"/>
  <c r="J53" i="1" s="1"/>
  <c r="L53" i="1" s="1"/>
  <c r="N53" i="1" s="1"/>
  <c r="P53" i="1" s="1"/>
  <c r="R53" i="1" s="1"/>
  <c r="F52" i="1"/>
  <c r="H52" i="1" s="1"/>
  <c r="J52" i="1" s="1"/>
  <c r="L52" i="1" s="1"/>
  <c r="N52" i="1" s="1"/>
  <c r="P52" i="1" s="1"/>
  <c r="R52" i="1" s="1"/>
  <c r="F51" i="1"/>
  <c r="H51" i="1" s="1"/>
  <c r="J51" i="1" s="1"/>
  <c r="L51" i="1" s="1"/>
  <c r="N51" i="1" s="1"/>
  <c r="P51" i="1" s="1"/>
  <c r="R51" i="1" s="1"/>
  <c r="F50" i="1"/>
  <c r="H50" i="1" s="1"/>
  <c r="J50" i="1" s="1"/>
  <c r="L50" i="1" s="1"/>
  <c r="N50" i="1" s="1"/>
  <c r="P50" i="1" s="1"/>
  <c r="R50" i="1" s="1"/>
  <c r="F45" i="1"/>
  <c r="H45" i="1" s="1"/>
  <c r="J45" i="1" s="1"/>
  <c r="L45" i="1" s="1"/>
  <c r="N45" i="1" s="1"/>
  <c r="P45" i="1" s="1"/>
  <c r="R45" i="1" s="1"/>
  <c r="F43" i="1"/>
  <c r="H43" i="1" s="1"/>
  <c r="J43" i="1" s="1"/>
  <c r="L43" i="1" s="1"/>
  <c r="N43" i="1" s="1"/>
  <c r="P43" i="1" s="1"/>
  <c r="R43" i="1" s="1"/>
  <c r="F42" i="1"/>
  <c r="H42" i="1" s="1"/>
  <c r="J42" i="1" s="1"/>
  <c r="L42" i="1" s="1"/>
  <c r="N42" i="1" s="1"/>
  <c r="P42" i="1" s="1"/>
  <c r="R42" i="1" s="1"/>
  <c r="F41" i="1"/>
  <c r="H41" i="1" s="1"/>
  <c r="J41" i="1" s="1"/>
  <c r="L41" i="1" s="1"/>
  <c r="N41" i="1" s="1"/>
  <c r="P41" i="1" s="1"/>
  <c r="R41" i="1" s="1"/>
  <c r="F35" i="1"/>
  <c r="H35" i="1" s="1"/>
  <c r="J35" i="1" s="1"/>
  <c r="L35" i="1" s="1"/>
  <c r="N35" i="1" s="1"/>
  <c r="P35" i="1" s="1"/>
  <c r="R35" i="1" s="1"/>
  <c r="F33" i="1"/>
  <c r="H33" i="1" s="1"/>
  <c r="J33" i="1" s="1"/>
  <c r="L33" i="1" s="1"/>
  <c r="N33" i="1" s="1"/>
  <c r="P33" i="1" s="1"/>
  <c r="R33" i="1" s="1"/>
  <c r="F32" i="1"/>
  <c r="H32" i="1" s="1"/>
  <c r="J32" i="1" s="1"/>
  <c r="L32" i="1" s="1"/>
  <c r="N32" i="1" s="1"/>
  <c r="P32" i="1" s="1"/>
  <c r="R32" i="1" s="1"/>
  <c r="F29" i="1"/>
  <c r="H29" i="1" s="1"/>
  <c r="J29" i="1" s="1"/>
  <c r="L29" i="1" s="1"/>
  <c r="N29" i="1" s="1"/>
  <c r="P29" i="1" s="1"/>
  <c r="R29" i="1" s="1"/>
  <c r="N25" i="1"/>
  <c r="P25" i="1" s="1"/>
  <c r="R25" i="1" s="1"/>
  <c r="F24" i="1"/>
  <c r="H24" i="1" s="1"/>
  <c r="J24" i="1" s="1"/>
  <c r="L24" i="1" s="1"/>
  <c r="N24" i="1" s="1"/>
  <c r="P24" i="1" s="1"/>
  <c r="R24" i="1" s="1"/>
  <c r="F23" i="1"/>
  <c r="H23" i="1" s="1"/>
  <c r="J23" i="1" s="1"/>
  <c r="L23" i="1" s="1"/>
  <c r="N23" i="1" s="1"/>
  <c r="P23" i="1" s="1"/>
  <c r="R23" i="1" s="1"/>
  <c r="F22" i="1"/>
  <c r="H22" i="1" s="1"/>
  <c r="J22" i="1" s="1"/>
  <c r="L22" i="1" s="1"/>
  <c r="N22" i="1" s="1"/>
  <c r="P22" i="1" s="1"/>
  <c r="R22" i="1" s="1"/>
  <c r="AI200" i="1" l="1"/>
  <c r="AI196" i="1"/>
  <c r="AI182" i="1"/>
  <c r="AI169" i="1"/>
  <c r="AI164" i="1"/>
  <c r="AI157" i="1"/>
  <c r="AI199" i="1" s="1"/>
  <c r="AI156" i="1"/>
  <c r="AI155" i="1"/>
  <c r="AI154" i="1"/>
  <c r="AI141" i="1"/>
  <c r="AI137" i="1"/>
  <c r="AI133" i="1"/>
  <c r="AI127" i="1"/>
  <c r="AI190" i="1" s="1"/>
  <c r="AI126" i="1"/>
  <c r="AI119" i="1"/>
  <c r="AI116" i="1"/>
  <c r="AI115" i="1"/>
  <c r="AI104" i="1"/>
  <c r="AI101" i="1"/>
  <c r="AI98" i="1"/>
  <c r="AI94" i="1"/>
  <c r="AI91" i="1"/>
  <c r="AI86" i="1"/>
  <c r="AI39" i="1"/>
  <c r="AI30" i="1"/>
  <c r="AI20" i="1"/>
  <c r="AI19" i="1"/>
  <c r="AI18" i="1"/>
  <c r="T200" i="1"/>
  <c r="T196" i="1"/>
  <c r="T182" i="1"/>
  <c r="T169" i="1"/>
  <c r="T164" i="1"/>
  <c r="T157" i="1"/>
  <c r="T199" i="1" s="1"/>
  <c r="T156" i="1"/>
  <c r="T155" i="1"/>
  <c r="T154" i="1"/>
  <c r="T141" i="1"/>
  <c r="T137" i="1"/>
  <c r="T133" i="1"/>
  <c r="T127" i="1"/>
  <c r="T190" i="1" s="1"/>
  <c r="T126" i="1"/>
  <c r="T119" i="1"/>
  <c r="T113" i="1" s="1"/>
  <c r="T116" i="1"/>
  <c r="T115" i="1"/>
  <c r="T104" i="1"/>
  <c r="T101" i="1"/>
  <c r="T98" i="1"/>
  <c r="T94" i="1"/>
  <c r="T91" i="1"/>
  <c r="T86" i="1"/>
  <c r="T73" i="1"/>
  <c r="T71" i="1"/>
  <c r="T39" i="1"/>
  <c r="T30" i="1"/>
  <c r="T20" i="1"/>
  <c r="T19" i="1"/>
  <c r="T18" i="1"/>
  <c r="AI197" i="1" l="1"/>
  <c r="AI195" i="1"/>
  <c r="AI192" i="1"/>
  <c r="AI152" i="1"/>
  <c r="AI198" i="1"/>
  <c r="AI191" i="1"/>
  <c r="AI69" i="1"/>
  <c r="AI16" i="1"/>
  <c r="T124" i="1"/>
  <c r="T152" i="1"/>
  <c r="T16" i="1"/>
  <c r="T191" i="1"/>
  <c r="T197" i="1"/>
  <c r="T198" i="1"/>
  <c r="T69" i="1"/>
  <c r="T192" i="1"/>
  <c r="T195" i="1"/>
  <c r="AI124" i="1"/>
  <c r="AI113" i="1"/>
  <c r="E101" i="1"/>
  <c r="E200" i="1"/>
  <c r="E196" i="1"/>
  <c r="E182" i="1"/>
  <c r="E169" i="1"/>
  <c r="E164" i="1"/>
  <c r="E157" i="1"/>
  <c r="E199" i="1" s="1"/>
  <c r="E156" i="1"/>
  <c r="E155" i="1"/>
  <c r="E154" i="1"/>
  <c r="E141" i="1"/>
  <c r="E137" i="1"/>
  <c r="E133" i="1"/>
  <c r="E127" i="1"/>
  <c r="E190" i="1" s="1"/>
  <c r="E126" i="1"/>
  <c r="E119" i="1"/>
  <c r="E113" i="1" s="1"/>
  <c r="E116" i="1"/>
  <c r="E115" i="1"/>
  <c r="E104" i="1"/>
  <c r="E98" i="1"/>
  <c r="E94" i="1"/>
  <c r="E91" i="1"/>
  <c r="E86" i="1"/>
  <c r="E39" i="1"/>
  <c r="E20" i="1"/>
  <c r="E19" i="1"/>
  <c r="E18" i="1"/>
  <c r="AI188" i="1" l="1"/>
  <c r="AI201" i="1" s="1"/>
  <c r="T188" i="1"/>
  <c r="T201" i="1" s="1"/>
  <c r="E152" i="1"/>
  <c r="E192" i="1"/>
  <c r="E16" i="1"/>
  <c r="E124" i="1"/>
  <c r="E197" i="1"/>
  <c r="E191" i="1"/>
  <c r="E195" i="1"/>
  <c r="E69" i="1"/>
  <c r="E198" i="1"/>
  <c r="S196" i="1"/>
  <c r="U196" i="1" s="1"/>
  <c r="W196" i="1" s="1"/>
  <c r="Y196" i="1" s="1"/>
  <c r="AA196" i="1" s="1"/>
  <c r="AC196" i="1" s="1"/>
  <c r="AE196" i="1" s="1"/>
  <c r="AG196" i="1" s="1"/>
  <c r="AH196" i="1"/>
  <c r="AJ196" i="1" s="1"/>
  <c r="AL196" i="1" s="1"/>
  <c r="AN196" i="1" s="1"/>
  <c r="AP196" i="1" s="1"/>
  <c r="AR196" i="1" s="1"/>
  <c r="D196" i="1"/>
  <c r="F196" i="1" s="1"/>
  <c r="H196" i="1" s="1"/>
  <c r="J196" i="1" s="1"/>
  <c r="L196" i="1" s="1"/>
  <c r="N196" i="1" s="1"/>
  <c r="P196" i="1" s="1"/>
  <c r="R196" i="1" s="1"/>
  <c r="S18" i="1"/>
  <c r="U18" i="1" s="1"/>
  <c r="W18" i="1" s="1"/>
  <c r="Y18" i="1" s="1"/>
  <c r="AA18" i="1" s="1"/>
  <c r="AC18" i="1" s="1"/>
  <c r="AE18" i="1" s="1"/>
  <c r="AG18" i="1" s="1"/>
  <c r="AH18" i="1"/>
  <c r="AJ18" i="1" s="1"/>
  <c r="AL18" i="1" s="1"/>
  <c r="AN18" i="1" s="1"/>
  <c r="AP18" i="1" s="1"/>
  <c r="AR18" i="1" s="1"/>
  <c r="D18" i="1"/>
  <c r="F18" i="1" s="1"/>
  <c r="H18" i="1" s="1"/>
  <c r="J18" i="1" s="1"/>
  <c r="L18" i="1" s="1"/>
  <c r="N18" i="1" s="1"/>
  <c r="P18" i="1" s="1"/>
  <c r="R18" i="1" s="1"/>
  <c r="E188" i="1" l="1"/>
  <c r="S20" i="1"/>
  <c r="U20" i="1" s="1"/>
  <c r="W20" i="1" s="1"/>
  <c r="Y20" i="1" s="1"/>
  <c r="AA20" i="1" s="1"/>
  <c r="AC20" i="1" s="1"/>
  <c r="AE20" i="1" s="1"/>
  <c r="AG20" i="1" s="1"/>
  <c r="AH20" i="1"/>
  <c r="AJ20" i="1" s="1"/>
  <c r="AL20" i="1" s="1"/>
  <c r="AN20" i="1" s="1"/>
  <c r="AP20" i="1" s="1"/>
  <c r="AR20" i="1" s="1"/>
  <c r="D20" i="1"/>
  <c r="F20" i="1" s="1"/>
  <c r="H20" i="1" s="1"/>
  <c r="J20" i="1" s="1"/>
  <c r="L20" i="1" s="1"/>
  <c r="N20" i="1" s="1"/>
  <c r="P20" i="1" s="1"/>
  <c r="R20" i="1" s="1"/>
  <c r="S19" i="1"/>
  <c r="U19" i="1" s="1"/>
  <c r="W19" i="1" s="1"/>
  <c r="Y19" i="1" s="1"/>
  <c r="AA19" i="1" s="1"/>
  <c r="AC19" i="1" s="1"/>
  <c r="AE19" i="1" s="1"/>
  <c r="AG19" i="1" s="1"/>
  <c r="AH19" i="1"/>
  <c r="AJ19" i="1" s="1"/>
  <c r="AL19" i="1" s="1"/>
  <c r="AN19" i="1" s="1"/>
  <c r="AP19" i="1" s="1"/>
  <c r="AR19" i="1" s="1"/>
  <c r="D19" i="1"/>
  <c r="F19" i="1" s="1"/>
  <c r="H19" i="1" s="1"/>
  <c r="J19" i="1" s="1"/>
  <c r="L19" i="1" s="1"/>
  <c r="N19" i="1" s="1"/>
  <c r="P19" i="1" s="1"/>
  <c r="R19" i="1" s="1"/>
  <c r="S39" i="1"/>
  <c r="U39" i="1" s="1"/>
  <c r="W39" i="1" s="1"/>
  <c r="Y39" i="1" s="1"/>
  <c r="AA39" i="1" s="1"/>
  <c r="AC39" i="1" s="1"/>
  <c r="AE39" i="1" s="1"/>
  <c r="AG39" i="1" s="1"/>
  <c r="AH39" i="1"/>
  <c r="AJ39" i="1" s="1"/>
  <c r="AL39" i="1" s="1"/>
  <c r="AN39" i="1" s="1"/>
  <c r="AP39" i="1" s="1"/>
  <c r="AR39" i="1" s="1"/>
  <c r="D39" i="1"/>
  <c r="F39" i="1" s="1"/>
  <c r="H39" i="1" s="1"/>
  <c r="J39" i="1" s="1"/>
  <c r="L39" i="1" s="1"/>
  <c r="N39" i="1" s="1"/>
  <c r="P39" i="1" s="1"/>
  <c r="R39" i="1" s="1"/>
  <c r="S30" i="1"/>
  <c r="U30" i="1" s="1"/>
  <c r="W30" i="1" s="1"/>
  <c r="Y30" i="1" s="1"/>
  <c r="AA30" i="1" s="1"/>
  <c r="AC30" i="1" s="1"/>
  <c r="AE30" i="1" s="1"/>
  <c r="AG30" i="1" s="1"/>
  <c r="AH30" i="1"/>
  <c r="AJ30" i="1" s="1"/>
  <c r="AL30" i="1" s="1"/>
  <c r="AN30" i="1" s="1"/>
  <c r="AP30" i="1" s="1"/>
  <c r="AR30" i="1" s="1"/>
  <c r="D30" i="1"/>
  <c r="D16" i="1" l="1"/>
  <c r="F16" i="1" s="1"/>
  <c r="H16" i="1" s="1"/>
  <c r="J16" i="1" s="1"/>
  <c r="L16" i="1" s="1"/>
  <c r="N16" i="1" s="1"/>
  <c r="P16" i="1" s="1"/>
  <c r="R16" i="1" s="1"/>
  <c r="F30" i="1"/>
  <c r="H30" i="1" s="1"/>
  <c r="J30" i="1" s="1"/>
  <c r="L30" i="1" s="1"/>
  <c r="N30" i="1" s="1"/>
  <c r="P30" i="1" s="1"/>
  <c r="R30" i="1" s="1"/>
  <c r="AH16" i="1"/>
  <c r="AJ16" i="1" s="1"/>
  <c r="AL16" i="1" s="1"/>
  <c r="AN16" i="1" s="1"/>
  <c r="AP16" i="1" s="1"/>
  <c r="AR16" i="1" s="1"/>
  <c r="S16" i="1"/>
  <c r="U16" i="1" s="1"/>
  <c r="W16" i="1" s="1"/>
  <c r="Y16" i="1" s="1"/>
  <c r="AA16" i="1" s="1"/>
  <c r="AC16" i="1" s="1"/>
  <c r="AE16" i="1" s="1"/>
  <c r="AG16" i="1" s="1"/>
  <c r="S200" i="1"/>
  <c r="U200" i="1" s="1"/>
  <c r="W200" i="1" s="1"/>
  <c r="Y200" i="1" s="1"/>
  <c r="AA200" i="1" s="1"/>
  <c r="AC200" i="1" s="1"/>
  <c r="AE200" i="1" s="1"/>
  <c r="AG200" i="1" s="1"/>
  <c r="AH200" i="1"/>
  <c r="AJ200" i="1" s="1"/>
  <c r="AL200" i="1" s="1"/>
  <c r="AN200" i="1" s="1"/>
  <c r="AP200" i="1" s="1"/>
  <c r="AR200" i="1" s="1"/>
  <c r="S154" i="1"/>
  <c r="U154" i="1" s="1"/>
  <c r="W154" i="1" s="1"/>
  <c r="Y154" i="1" s="1"/>
  <c r="AA154" i="1" s="1"/>
  <c r="AC154" i="1" s="1"/>
  <c r="AE154" i="1" s="1"/>
  <c r="AG154" i="1" s="1"/>
  <c r="AH154" i="1"/>
  <c r="AJ154" i="1" s="1"/>
  <c r="AL154" i="1" s="1"/>
  <c r="AN154" i="1" s="1"/>
  <c r="AP154" i="1" s="1"/>
  <c r="AR154" i="1" s="1"/>
  <c r="S155" i="1"/>
  <c r="U155" i="1" s="1"/>
  <c r="W155" i="1" s="1"/>
  <c r="Y155" i="1" s="1"/>
  <c r="AA155" i="1" s="1"/>
  <c r="AC155" i="1" s="1"/>
  <c r="AE155" i="1" s="1"/>
  <c r="AG155" i="1" s="1"/>
  <c r="AH155" i="1"/>
  <c r="AJ155" i="1" s="1"/>
  <c r="AL155" i="1" s="1"/>
  <c r="AN155" i="1" s="1"/>
  <c r="AP155" i="1" s="1"/>
  <c r="AR155" i="1" s="1"/>
  <c r="S156" i="1"/>
  <c r="U156" i="1" s="1"/>
  <c r="W156" i="1" s="1"/>
  <c r="Y156" i="1" s="1"/>
  <c r="AA156" i="1" s="1"/>
  <c r="AC156" i="1" s="1"/>
  <c r="AE156" i="1" s="1"/>
  <c r="AG156" i="1" s="1"/>
  <c r="AH156" i="1"/>
  <c r="AJ156" i="1" s="1"/>
  <c r="AL156" i="1" s="1"/>
  <c r="AN156" i="1" s="1"/>
  <c r="AP156" i="1" s="1"/>
  <c r="AR156" i="1" s="1"/>
  <c r="D156" i="1"/>
  <c r="F156" i="1" s="1"/>
  <c r="H156" i="1" s="1"/>
  <c r="J156" i="1" s="1"/>
  <c r="L156" i="1" s="1"/>
  <c r="N156" i="1" s="1"/>
  <c r="P156" i="1" s="1"/>
  <c r="R156" i="1" s="1"/>
  <c r="D155" i="1"/>
  <c r="F155" i="1" s="1"/>
  <c r="H155" i="1" s="1"/>
  <c r="J155" i="1" s="1"/>
  <c r="L155" i="1" s="1"/>
  <c r="N155" i="1" s="1"/>
  <c r="P155" i="1" s="1"/>
  <c r="R155" i="1" s="1"/>
  <c r="D154" i="1"/>
  <c r="F154" i="1" s="1"/>
  <c r="H154" i="1" s="1"/>
  <c r="J154" i="1" s="1"/>
  <c r="L154" i="1" s="1"/>
  <c r="N154" i="1" s="1"/>
  <c r="P154" i="1" s="1"/>
  <c r="R154" i="1" s="1"/>
  <c r="D157" i="1"/>
  <c r="S157" i="1"/>
  <c r="AH157" i="1"/>
  <c r="S164" i="1"/>
  <c r="U164" i="1" s="1"/>
  <c r="W164" i="1" s="1"/>
  <c r="Y164" i="1" s="1"/>
  <c r="AA164" i="1" s="1"/>
  <c r="AC164" i="1" s="1"/>
  <c r="AE164" i="1" s="1"/>
  <c r="AG164" i="1" s="1"/>
  <c r="AH164" i="1"/>
  <c r="AJ164" i="1" s="1"/>
  <c r="AL164" i="1" s="1"/>
  <c r="AN164" i="1" s="1"/>
  <c r="AP164" i="1" s="1"/>
  <c r="AR164" i="1" s="1"/>
  <c r="D164" i="1"/>
  <c r="F164" i="1" s="1"/>
  <c r="H164" i="1" s="1"/>
  <c r="J164" i="1" s="1"/>
  <c r="L164" i="1" s="1"/>
  <c r="N164" i="1" s="1"/>
  <c r="P164" i="1" s="1"/>
  <c r="R164" i="1" s="1"/>
  <c r="U73" i="1"/>
  <c r="W73" i="1" s="1"/>
  <c r="Y73" i="1" s="1"/>
  <c r="AA73" i="1" s="1"/>
  <c r="AC73" i="1" s="1"/>
  <c r="AE73" i="1" s="1"/>
  <c r="AG73" i="1" s="1"/>
  <c r="AH73" i="1"/>
  <c r="AJ73" i="1" s="1"/>
  <c r="AL73" i="1" s="1"/>
  <c r="AN73" i="1" s="1"/>
  <c r="AP73" i="1" s="1"/>
  <c r="AR73" i="1" s="1"/>
  <c r="F73" i="1"/>
  <c r="H73" i="1" s="1"/>
  <c r="J73" i="1" s="1"/>
  <c r="L73" i="1" s="1"/>
  <c r="N73" i="1" s="1"/>
  <c r="P73" i="1" s="1"/>
  <c r="R73" i="1" s="1"/>
  <c r="W72" i="1"/>
  <c r="Y72" i="1" s="1"/>
  <c r="AA72" i="1" s="1"/>
  <c r="AC72" i="1" s="1"/>
  <c r="AE72" i="1" s="1"/>
  <c r="AG72" i="1" s="1"/>
  <c r="AH72" i="1"/>
  <c r="AJ72" i="1" s="1"/>
  <c r="AL72" i="1" s="1"/>
  <c r="AN72" i="1" s="1"/>
  <c r="AP72" i="1" s="1"/>
  <c r="AR72" i="1" s="1"/>
  <c r="H72" i="1"/>
  <c r="J72" i="1" s="1"/>
  <c r="L72" i="1" s="1"/>
  <c r="N72" i="1" s="1"/>
  <c r="P72" i="1" s="1"/>
  <c r="R72" i="1" s="1"/>
  <c r="U71" i="1"/>
  <c r="W71" i="1" s="1"/>
  <c r="Y71" i="1" s="1"/>
  <c r="AA71" i="1" s="1"/>
  <c r="AC71" i="1" s="1"/>
  <c r="AE71" i="1" s="1"/>
  <c r="AG71" i="1" s="1"/>
  <c r="AH71" i="1"/>
  <c r="AJ71" i="1" s="1"/>
  <c r="AL71" i="1" s="1"/>
  <c r="AN71" i="1" s="1"/>
  <c r="AP71" i="1" s="1"/>
  <c r="AR71" i="1" s="1"/>
  <c r="S104" i="1"/>
  <c r="U104" i="1" s="1"/>
  <c r="W104" i="1" s="1"/>
  <c r="Y104" i="1" s="1"/>
  <c r="AA104" i="1" s="1"/>
  <c r="AC104" i="1" s="1"/>
  <c r="AE104" i="1" s="1"/>
  <c r="AG104" i="1" s="1"/>
  <c r="AH104" i="1"/>
  <c r="AJ104" i="1" s="1"/>
  <c r="AL104" i="1" s="1"/>
  <c r="AN104" i="1" s="1"/>
  <c r="AP104" i="1" s="1"/>
  <c r="AR104" i="1" s="1"/>
  <c r="D104" i="1"/>
  <c r="S101" i="1"/>
  <c r="U101" i="1" s="1"/>
  <c r="W101" i="1" s="1"/>
  <c r="Y101" i="1" s="1"/>
  <c r="AA101" i="1" s="1"/>
  <c r="AC101" i="1" s="1"/>
  <c r="AE101" i="1" s="1"/>
  <c r="AG101" i="1" s="1"/>
  <c r="AH101" i="1"/>
  <c r="AJ101" i="1" s="1"/>
  <c r="AL101" i="1" s="1"/>
  <c r="AN101" i="1" s="1"/>
  <c r="AP101" i="1" s="1"/>
  <c r="AR101" i="1" s="1"/>
  <c r="D101" i="1"/>
  <c r="F101" i="1" s="1"/>
  <c r="H101" i="1" s="1"/>
  <c r="J101" i="1" s="1"/>
  <c r="L101" i="1" s="1"/>
  <c r="N101" i="1" s="1"/>
  <c r="P101" i="1" s="1"/>
  <c r="R101" i="1" s="1"/>
  <c r="S98" i="1"/>
  <c r="U98" i="1" s="1"/>
  <c r="W98" i="1" s="1"/>
  <c r="Y98" i="1" s="1"/>
  <c r="AA98" i="1" s="1"/>
  <c r="AC98" i="1" s="1"/>
  <c r="AE98" i="1" s="1"/>
  <c r="AG98" i="1" s="1"/>
  <c r="AH98" i="1"/>
  <c r="AJ98" i="1" s="1"/>
  <c r="AL98" i="1" s="1"/>
  <c r="AN98" i="1" s="1"/>
  <c r="AP98" i="1" s="1"/>
  <c r="AR98" i="1" s="1"/>
  <c r="D98" i="1"/>
  <c r="F98" i="1" s="1"/>
  <c r="H98" i="1" s="1"/>
  <c r="J98" i="1" s="1"/>
  <c r="L98" i="1" s="1"/>
  <c r="N98" i="1" s="1"/>
  <c r="P98" i="1" s="1"/>
  <c r="R98" i="1" s="1"/>
  <c r="S94" i="1"/>
  <c r="U94" i="1" s="1"/>
  <c r="W94" i="1" s="1"/>
  <c r="Y94" i="1" s="1"/>
  <c r="AA94" i="1" s="1"/>
  <c r="AC94" i="1" s="1"/>
  <c r="AE94" i="1" s="1"/>
  <c r="AG94" i="1" s="1"/>
  <c r="AH94" i="1"/>
  <c r="AJ94" i="1" s="1"/>
  <c r="AL94" i="1" s="1"/>
  <c r="AN94" i="1" s="1"/>
  <c r="AP94" i="1" s="1"/>
  <c r="AR94" i="1" s="1"/>
  <c r="D94" i="1"/>
  <c r="F94" i="1" s="1"/>
  <c r="H94" i="1" s="1"/>
  <c r="J94" i="1" s="1"/>
  <c r="L94" i="1" s="1"/>
  <c r="N94" i="1" s="1"/>
  <c r="P94" i="1" s="1"/>
  <c r="R94" i="1" s="1"/>
  <c r="S91" i="1"/>
  <c r="U91" i="1" s="1"/>
  <c r="W91" i="1" s="1"/>
  <c r="Y91" i="1" s="1"/>
  <c r="AA91" i="1" s="1"/>
  <c r="AC91" i="1" s="1"/>
  <c r="AE91" i="1" s="1"/>
  <c r="AG91" i="1" s="1"/>
  <c r="AH91" i="1"/>
  <c r="AJ91" i="1" s="1"/>
  <c r="AL91" i="1" s="1"/>
  <c r="AN91" i="1" s="1"/>
  <c r="AP91" i="1" s="1"/>
  <c r="AR91" i="1" s="1"/>
  <c r="D91" i="1"/>
  <c r="F91" i="1" s="1"/>
  <c r="H91" i="1" s="1"/>
  <c r="J91" i="1" s="1"/>
  <c r="L91" i="1" s="1"/>
  <c r="N91" i="1" s="1"/>
  <c r="P91" i="1" s="1"/>
  <c r="R91" i="1" s="1"/>
  <c r="S86" i="1"/>
  <c r="U86" i="1" s="1"/>
  <c r="W86" i="1" s="1"/>
  <c r="Y86" i="1" s="1"/>
  <c r="AA86" i="1" s="1"/>
  <c r="AC86" i="1" s="1"/>
  <c r="AE86" i="1" s="1"/>
  <c r="AG86" i="1" s="1"/>
  <c r="AH86" i="1"/>
  <c r="AJ86" i="1" s="1"/>
  <c r="AL86" i="1" s="1"/>
  <c r="AN86" i="1" s="1"/>
  <c r="AP86" i="1" s="1"/>
  <c r="AR86" i="1" s="1"/>
  <c r="D86" i="1"/>
  <c r="F104" i="1" l="1"/>
  <c r="H104" i="1" s="1"/>
  <c r="J104" i="1" s="1"/>
  <c r="L104" i="1" s="1"/>
  <c r="N104" i="1" s="1"/>
  <c r="P104" i="1" s="1"/>
  <c r="R104" i="1" s="1"/>
  <c r="F86" i="1"/>
  <c r="H86" i="1" s="1"/>
  <c r="J86" i="1" s="1"/>
  <c r="L86" i="1" s="1"/>
  <c r="N86" i="1" s="1"/>
  <c r="P86" i="1" s="1"/>
  <c r="R86" i="1" s="1"/>
  <c r="D69" i="1"/>
  <c r="D152" i="1"/>
  <c r="F152" i="1" s="1"/>
  <c r="H152" i="1" s="1"/>
  <c r="J152" i="1" s="1"/>
  <c r="L152" i="1" s="1"/>
  <c r="N152" i="1" s="1"/>
  <c r="P152" i="1" s="1"/>
  <c r="R152" i="1" s="1"/>
  <c r="F157" i="1"/>
  <c r="H157" i="1" s="1"/>
  <c r="J157" i="1" s="1"/>
  <c r="L157" i="1" s="1"/>
  <c r="N157" i="1" s="1"/>
  <c r="P157" i="1" s="1"/>
  <c r="R157" i="1" s="1"/>
  <c r="AH152" i="1"/>
  <c r="AJ152" i="1" s="1"/>
  <c r="AL152" i="1" s="1"/>
  <c r="AN152" i="1" s="1"/>
  <c r="AP152" i="1" s="1"/>
  <c r="AR152" i="1" s="1"/>
  <c r="AJ157" i="1"/>
  <c r="AL157" i="1" s="1"/>
  <c r="AN157" i="1" s="1"/>
  <c r="AP157" i="1" s="1"/>
  <c r="AR157" i="1" s="1"/>
  <c r="S152" i="1"/>
  <c r="U152" i="1" s="1"/>
  <c r="W152" i="1" s="1"/>
  <c r="Y152" i="1" s="1"/>
  <c r="AA152" i="1" s="1"/>
  <c r="AC152" i="1" s="1"/>
  <c r="AE152" i="1" s="1"/>
  <c r="AG152" i="1" s="1"/>
  <c r="U157" i="1"/>
  <c r="W157" i="1" s="1"/>
  <c r="Y157" i="1" s="1"/>
  <c r="AA157" i="1" s="1"/>
  <c r="AC157" i="1" s="1"/>
  <c r="AE157" i="1" s="1"/>
  <c r="AG157" i="1" s="1"/>
  <c r="AH195" i="1"/>
  <c r="AJ195" i="1" s="1"/>
  <c r="AL195" i="1" s="1"/>
  <c r="AN195" i="1" s="1"/>
  <c r="AP195" i="1" s="1"/>
  <c r="AR195" i="1" s="1"/>
  <c r="S195" i="1"/>
  <c r="U195" i="1" s="1"/>
  <c r="W195" i="1" s="1"/>
  <c r="Y195" i="1" s="1"/>
  <c r="AA195" i="1" s="1"/>
  <c r="AC195" i="1" s="1"/>
  <c r="AE195" i="1" s="1"/>
  <c r="AG195" i="1" s="1"/>
  <c r="D192" i="1"/>
  <c r="F192" i="1" s="1"/>
  <c r="H192" i="1" s="1"/>
  <c r="J192" i="1" s="1"/>
  <c r="L192" i="1" s="1"/>
  <c r="N192" i="1" s="1"/>
  <c r="P192" i="1" s="1"/>
  <c r="R192" i="1" s="1"/>
  <c r="D199" i="1"/>
  <c r="F199" i="1" s="1"/>
  <c r="H199" i="1" s="1"/>
  <c r="J199" i="1" s="1"/>
  <c r="L199" i="1" s="1"/>
  <c r="N199" i="1" s="1"/>
  <c r="P199" i="1" s="1"/>
  <c r="R199" i="1" s="1"/>
  <c r="AH192" i="1"/>
  <c r="AJ192" i="1" s="1"/>
  <c r="AL192" i="1" s="1"/>
  <c r="AN192" i="1" s="1"/>
  <c r="AP192" i="1" s="1"/>
  <c r="AR192" i="1" s="1"/>
  <c r="S192" i="1"/>
  <c r="U192" i="1" s="1"/>
  <c r="W192" i="1" s="1"/>
  <c r="Y192" i="1" s="1"/>
  <c r="AA192" i="1" s="1"/>
  <c r="AC192" i="1" s="1"/>
  <c r="AE192" i="1" s="1"/>
  <c r="AG192" i="1" s="1"/>
  <c r="AH199" i="1"/>
  <c r="AJ199" i="1" s="1"/>
  <c r="AL199" i="1" s="1"/>
  <c r="AN199" i="1" s="1"/>
  <c r="AP199" i="1" s="1"/>
  <c r="AR199" i="1" s="1"/>
  <c r="S199" i="1"/>
  <c r="U199" i="1" s="1"/>
  <c r="W199" i="1" s="1"/>
  <c r="Y199" i="1" s="1"/>
  <c r="AA199" i="1" s="1"/>
  <c r="AC199" i="1" s="1"/>
  <c r="AE199" i="1" s="1"/>
  <c r="AG199" i="1" s="1"/>
  <c r="D197" i="1"/>
  <c r="F197" i="1" s="1"/>
  <c r="H197" i="1" s="1"/>
  <c r="J197" i="1" s="1"/>
  <c r="L197" i="1" s="1"/>
  <c r="N197" i="1" s="1"/>
  <c r="P197" i="1" s="1"/>
  <c r="R197" i="1" s="1"/>
  <c r="AH69" i="1"/>
  <c r="AJ69" i="1" s="1"/>
  <c r="AL69" i="1" s="1"/>
  <c r="AN69" i="1" s="1"/>
  <c r="AP69" i="1" s="1"/>
  <c r="AR69" i="1" s="1"/>
  <c r="S69" i="1"/>
  <c r="U69" i="1" s="1"/>
  <c r="W69" i="1" s="1"/>
  <c r="Y69" i="1" s="1"/>
  <c r="AA69" i="1" s="1"/>
  <c r="AC69" i="1" s="1"/>
  <c r="AE69" i="1" s="1"/>
  <c r="AG69" i="1" s="1"/>
  <c r="AH197" i="1"/>
  <c r="AJ197" i="1" s="1"/>
  <c r="AL197" i="1" s="1"/>
  <c r="AN197" i="1" s="1"/>
  <c r="AP197" i="1" s="1"/>
  <c r="AR197" i="1" s="1"/>
  <c r="S197" i="1"/>
  <c r="U197" i="1" s="1"/>
  <c r="W197" i="1" s="1"/>
  <c r="Y197" i="1" s="1"/>
  <c r="AA197" i="1" s="1"/>
  <c r="AC197" i="1" s="1"/>
  <c r="AE197" i="1" s="1"/>
  <c r="AG197" i="1" s="1"/>
  <c r="S127" i="1" l="1"/>
  <c r="AH127" i="1"/>
  <c r="D127" i="1"/>
  <c r="S126" i="1"/>
  <c r="U126" i="1" s="1"/>
  <c r="W126" i="1" s="1"/>
  <c r="Y126" i="1" s="1"/>
  <c r="AA126" i="1" s="1"/>
  <c r="AC126" i="1" s="1"/>
  <c r="AE126" i="1" s="1"/>
  <c r="AG126" i="1" s="1"/>
  <c r="AH126" i="1"/>
  <c r="AJ126" i="1" s="1"/>
  <c r="AL126" i="1" s="1"/>
  <c r="AN126" i="1" s="1"/>
  <c r="AP126" i="1" s="1"/>
  <c r="AR126" i="1" s="1"/>
  <c r="D126" i="1"/>
  <c r="F126" i="1" s="1"/>
  <c r="H126" i="1" s="1"/>
  <c r="J126" i="1" s="1"/>
  <c r="L126" i="1" s="1"/>
  <c r="N126" i="1" s="1"/>
  <c r="P126" i="1" s="1"/>
  <c r="R126" i="1" s="1"/>
  <c r="S141" i="1"/>
  <c r="U141" i="1" s="1"/>
  <c r="W141" i="1" s="1"/>
  <c r="Y141" i="1" s="1"/>
  <c r="AA141" i="1" s="1"/>
  <c r="AC141" i="1" s="1"/>
  <c r="AE141" i="1" s="1"/>
  <c r="AG141" i="1" s="1"/>
  <c r="AH141" i="1"/>
  <c r="AJ141" i="1" s="1"/>
  <c r="AL141" i="1" s="1"/>
  <c r="AN141" i="1" s="1"/>
  <c r="AP141" i="1" s="1"/>
  <c r="AR141" i="1" s="1"/>
  <c r="D141" i="1"/>
  <c r="F141" i="1" s="1"/>
  <c r="H141" i="1" s="1"/>
  <c r="J141" i="1" s="1"/>
  <c r="L141" i="1" s="1"/>
  <c r="N141" i="1" s="1"/>
  <c r="P141" i="1" s="1"/>
  <c r="R141" i="1" s="1"/>
  <c r="D137" i="1"/>
  <c r="F137" i="1" s="1"/>
  <c r="H137" i="1" s="1"/>
  <c r="J137" i="1" s="1"/>
  <c r="L137" i="1" s="1"/>
  <c r="N137" i="1" s="1"/>
  <c r="P137" i="1" s="1"/>
  <c r="R137" i="1" s="1"/>
  <c r="S137" i="1"/>
  <c r="U137" i="1" s="1"/>
  <c r="W137" i="1" s="1"/>
  <c r="Y137" i="1" s="1"/>
  <c r="AA137" i="1" s="1"/>
  <c r="AC137" i="1" s="1"/>
  <c r="AE137" i="1" s="1"/>
  <c r="AG137" i="1" s="1"/>
  <c r="AH137" i="1"/>
  <c r="AJ137" i="1" s="1"/>
  <c r="AL137" i="1" s="1"/>
  <c r="AN137" i="1" s="1"/>
  <c r="AP137" i="1" s="1"/>
  <c r="AR137" i="1" s="1"/>
  <c r="S133" i="1"/>
  <c r="U133" i="1" s="1"/>
  <c r="W133" i="1" s="1"/>
  <c r="Y133" i="1" s="1"/>
  <c r="AA133" i="1" s="1"/>
  <c r="AC133" i="1" s="1"/>
  <c r="AE133" i="1" s="1"/>
  <c r="AG133" i="1" s="1"/>
  <c r="AH133" i="1"/>
  <c r="AJ133" i="1" s="1"/>
  <c r="AL133" i="1" s="1"/>
  <c r="AN133" i="1" s="1"/>
  <c r="AP133" i="1" s="1"/>
  <c r="AR133" i="1" s="1"/>
  <c r="D133" i="1"/>
  <c r="F133" i="1" s="1"/>
  <c r="H133" i="1" s="1"/>
  <c r="J133" i="1" s="1"/>
  <c r="L133" i="1" s="1"/>
  <c r="N133" i="1" s="1"/>
  <c r="P133" i="1" s="1"/>
  <c r="R133" i="1" s="1"/>
  <c r="S116" i="1"/>
  <c r="AH116" i="1"/>
  <c r="D116" i="1"/>
  <c r="S115" i="1"/>
  <c r="U115" i="1" s="1"/>
  <c r="W115" i="1" s="1"/>
  <c r="Y115" i="1" s="1"/>
  <c r="AA115" i="1" s="1"/>
  <c r="AC115" i="1" s="1"/>
  <c r="AE115" i="1" s="1"/>
  <c r="AG115" i="1" s="1"/>
  <c r="AH115" i="1"/>
  <c r="AJ115" i="1" s="1"/>
  <c r="AL115" i="1" s="1"/>
  <c r="AN115" i="1" s="1"/>
  <c r="AP115" i="1" s="1"/>
  <c r="AR115" i="1" s="1"/>
  <c r="D115" i="1"/>
  <c r="F115" i="1" s="1"/>
  <c r="H115" i="1" s="1"/>
  <c r="J115" i="1" s="1"/>
  <c r="L115" i="1" s="1"/>
  <c r="N115" i="1" s="1"/>
  <c r="P115" i="1" s="1"/>
  <c r="R115" i="1" s="1"/>
  <c r="S119" i="1"/>
  <c r="U119" i="1" s="1"/>
  <c r="W119" i="1" s="1"/>
  <c r="Y119" i="1" s="1"/>
  <c r="AA119" i="1" s="1"/>
  <c r="AC119" i="1" s="1"/>
  <c r="AE119" i="1" s="1"/>
  <c r="AG119" i="1" s="1"/>
  <c r="AH119" i="1"/>
  <c r="AJ119" i="1" s="1"/>
  <c r="AL119" i="1" s="1"/>
  <c r="AN119" i="1" s="1"/>
  <c r="AP119" i="1" s="1"/>
  <c r="AR119" i="1" s="1"/>
  <c r="D119" i="1"/>
  <c r="F119" i="1" s="1"/>
  <c r="H119" i="1" s="1"/>
  <c r="J119" i="1" s="1"/>
  <c r="L119" i="1" s="1"/>
  <c r="N119" i="1" s="1"/>
  <c r="P119" i="1" s="1"/>
  <c r="R119" i="1" s="1"/>
  <c r="S182" i="1"/>
  <c r="U182" i="1" s="1"/>
  <c r="W182" i="1" s="1"/>
  <c r="Y182" i="1" s="1"/>
  <c r="AA182" i="1" s="1"/>
  <c r="AC182" i="1" s="1"/>
  <c r="AE182" i="1" s="1"/>
  <c r="AG182" i="1" s="1"/>
  <c r="AH182" i="1"/>
  <c r="AJ182" i="1" s="1"/>
  <c r="AL182" i="1" s="1"/>
  <c r="AN182" i="1" s="1"/>
  <c r="AP182" i="1" s="1"/>
  <c r="AR182" i="1" s="1"/>
  <c r="D182" i="1"/>
  <c r="F182" i="1" s="1"/>
  <c r="H182" i="1" s="1"/>
  <c r="J182" i="1" s="1"/>
  <c r="L182" i="1" s="1"/>
  <c r="N182" i="1" s="1"/>
  <c r="P182" i="1" s="1"/>
  <c r="R182" i="1" s="1"/>
  <c r="S191" i="1" l="1"/>
  <c r="U191" i="1" s="1"/>
  <c r="W191" i="1" s="1"/>
  <c r="Y191" i="1" s="1"/>
  <c r="AA191" i="1" s="1"/>
  <c r="AC191" i="1" s="1"/>
  <c r="AE191" i="1" s="1"/>
  <c r="AG191" i="1" s="1"/>
  <c r="U116" i="1"/>
  <c r="W116" i="1" s="1"/>
  <c r="Y116" i="1" s="1"/>
  <c r="AA116" i="1" s="1"/>
  <c r="AC116" i="1" s="1"/>
  <c r="AE116" i="1" s="1"/>
  <c r="AG116" i="1" s="1"/>
  <c r="D190" i="1"/>
  <c r="F190" i="1" s="1"/>
  <c r="H190" i="1" s="1"/>
  <c r="J190" i="1" s="1"/>
  <c r="L190" i="1" s="1"/>
  <c r="N190" i="1" s="1"/>
  <c r="P190" i="1" s="1"/>
  <c r="R190" i="1" s="1"/>
  <c r="F127" i="1"/>
  <c r="H127" i="1" s="1"/>
  <c r="J127" i="1" s="1"/>
  <c r="L127" i="1" s="1"/>
  <c r="N127" i="1" s="1"/>
  <c r="P127" i="1" s="1"/>
  <c r="R127" i="1" s="1"/>
  <c r="D191" i="1"/>
  <c r="F191" i="1" s="1"/>
  <c r="H191" i="1" s="1"/>
  <c r="J191" i="1" s="1"/>
  <c r="L191" i="1" s="1"/>
  <c r="N191" i="1" s="1"/>
  <c r="P191" i="1" s="1"/>
  <c r="R191" i="1" s="1"/>
  <c r="F116" i="1"/>
  <c r="H116" i="1" s="1"/>
  <c r="J116" i="1" s="1"/>
  <c r="L116" i="1" s="1"/>
  <c r="N116" i="1" s="1"/>
  <c r="P116" i="1" s="1"/>
  <c r="R116" i="1" s="1"/>
  <c r="AH190" i="1"/>
  <c r="AJ190" i="1" s="1"/>
  <c r="AL190" i="1" s="1"/>
  <c r="AN190" i="1" s="1"/>
  <c r="AP190" i="1" s="1"/>
  <c r="AR190" i="1" s="1"/>
  <c r="AJ127" i="1"/>
  <c r="AL127" i="1" s="1"/>
  <c r="AN127" i="1" s="1"/>
  <c r="AP127" i="1" s="1"/>
  <c r="AR127" i="1" s="1"/>
  <c r="AH191" i="1"/>
  <c r="AJ191" i="1" s="1"/>
  <c r="AL191" i="1" s="1"/>
  <c r="AN191" i="1" s="1"/>
  <c r="AP191" i="1" s="1"/>
  <c r="AR191" i="1" s="1"/>
  <c r="AJ116" i="1"/>
  <c r="AL116" i="1" s="1"/>
  <c r="AN116" i="1" s="1"/>
  <c r="AP116" i="1" s="1"/>
  <c r="AR116" i="1" s="1"/>
  <c r="S190" i="1"/>
  <c r="U190" i="1" s="1"/>
  <c r="W190" i="1" s="1"/>
  <c r="Y190" i="1" s="1"/>
  <c r="AA190" i="1" s="1"/>
  <c r="AC190" i="1" s="1"/>
  <c r="AE190" i="1" s="1"/>
  <c r="AG190" i="1" s="1"/>
  <c r="U127" i="1"/>
  <c r="W127" i="1" s="1"/>
  <c r="Y127" i="1" s="1"/>
  <c r="AA127" i="1" s="1"/>
  <c r="AC127" i="1" s="1"/>
  <c r="AE127" i="1" s="1"/>
  <c r="AG127" i="1" s="1"/>
  <c r="D124" i="1"/>
  <c r="F124" i="1" s="1"/>
  <c r="H124" i="1" s="1"/>
  <c r="J124" i="1" s="1"/>
  <c r="L124" i="1" s="1"/>
  <c r="N124" i="1" s="1"/>
  <c r="P124" i="1" s="1"/>
  <c r="R124" i="1" s="1"/>
  <c r="S198" i="1"/>
  <c r="U198" i="1" s="1"/>
  <c r="W198" i="1" s="1"/>
  <c r="Y198" i="1" s="1"/>
  <c r="AA198" i="1" s="1"/>
  <c r="AC198" i="1" s="1"/>
  <c r="AE198" i="1" s="1"/>
  <c r="AG198" i="1" s="1"/>
  <c r="D113" i="1"/>
  <c r="F113" i="1" s="1"/>
  <c r="H113" i="1" s="1"/>
  <c r="J113" i="1" s="1"/>
  <c r="L113" i="1" s="1"/>
  <c r="N113" i="1" s="1"/>
  <c r="P113" i="1" s="1"/>
  <c r="R113" i="1" s="1"/>
  <c r="D198" i="1"/>
  <c r="F198" i="1" s="1"/>
  <c r="H198" i="1" s="1"/>
  <c r="J198" i="1" s="1"/>
  <c r="L198" i="1" s="1"/>
  <c r="N198" i="1" s="1"/>
  <c r="P198" i="1" s="1"/>
  <c r="R198" i="1" s="1"/>
  <c r="AH198" i="1"/>
  <c r="AJ198" i="1" s="1"/>
  <c r="AL198" i="1" s="1"/>
  <c r="AN198" i="1" s="1"/>
  <c r="AP198" i="1" s="1"/>
  <c r="AR198" i="1" s="1"/>
  <c r="AH124" i="1"/>
  <c r="AJ124" i="1" s="1"/>
  <c r="AL124" i="1" s="1"/>
  <c r="AN124" i="1" s="1"/>
  <c r="AP124" i="1" s="1"/>
  <c r="AR124" i="1" s="1"/>
  <c r="S124" i="1"/>
  <c r="U124" i="1" s="1"/>
  <c r="W124" i="1" s="1"/>
  <c r="Y124" i="1" s="1"/>
  <c r="AA124" i="1" s="1"/>
  <c r="AC124" i="1" s="1"/>
  <c r="AE124" i="1" s="1"/>
  <c r="AG124" i="1" s="1"/>
  <c r="S169" i="1" l="1"/>
  <c r="U169" i="1" s="1"/>
  <c r="W169" i="1" s="1"/>
  <c r="Y169" i="1" s="1"/>
  <c r="AA169" i="1" s="1"/>
  <c r="AC169" i="1" s="1"/>
  <c r="AE169" i="1" s="1"/>
  <c r="AG169" i="1" s="1"/>
  <c r="AH169" i="1"/>
  <c r="AJ169" i="1" s="1"/>
  <c r="AL169" i="1" s="1"/>
  <c r="AN169" i="1" s="1"/>
  <c r="AP169" i="1" s="1"/>
  <c r="AR169" i="1" s="1"/>
  <c r="D169" i="1"/>
  <c r="F169" i="1" s="1"/>
  <c r="H169" i="1" s="1"/>
  <c r="J169" i="1" s="1"/>
  <c r="L169" i="1" s="1"/>
  <c r="N169" i="1" s="1"/>
  <c r="P169" i="1" s="1"/>
  <c r="R169" i="1" s="1"/>
  <c r="D200" i="1" l="1"/>
  <c r="F200" i="1" s="1"/>
  <c r="H200" i="1" s="1"/>
  <c r="J200" i="1" s="1"/>
  <c r="L200" i="1" s="1"/>
  <c r="N200" i="1" s="1"/>
  <c r="P200" i="1" s="1"/>
  <c r="R200" i="1" s="1"/>
  <c r="D195" i="1"/>
  <c r="F195" i="1" s="1"/>
  <c r="H195" i="1" s="1"/>
  <c r="J195" i="1" s="1"/>
  <c r="L195" i="1" s="1"/>
  <c r="N195" i="1" s="1"/>
  <c r="P195" i="1" s="1"/>
  <c r="R195" i="1" s="1"/>
  <c r="F71" i="1" l="1"/>
  <c r="H71" i="1" s="1"/>
  <c r="J71" i="1" s="1"/>
  <c r="L71" i="1" s="1"/>
  <c r="N71" i="1" s="1"/>
  <c r="P71" i="1" s="1"/>
  <c r="R71" i="1" s="1"/>
  <c r="D188" i="1" l="1"/>
  <c r="F188" i="1" s="1"/>
  <c r="H188" i="1" s="1"/>
  <c r="J188" i="1" s="1"/>
  <c r="L188" i="1" s="1"/>
  <c r="N188" i="1" s="1"/>
  <c r="P188" i="1" s="1"/>
  <c r="R188" i="1" s="1"/>
  <c r="F69" i="1"/>
  <c r="H69" i="1" s="1"/>
  <c r="J69" i="1" s="1"/>
  <c r="L69" i="1" s="1"/>
  <c r="N69" i="1" s="1"/>
  <c r="P69" i="1" s="1"/>
  <c r="R69" i="1" s="1"/>
  <c r="S113" i="1"/>
  <c r="AH113" i="1"/>
  <c r="AH188" i="1" l="1"/>
  <c r="AH201" i="1" s="1"/>
  <c r="AJ113" i="1"/>
  <c r="AL113" i="1" s="1"/>
  <c r="AN113" i="1" s="1"/>
  <c r="AP113" i="1" s="1"/>
  <c r="AR113" i="1" s="1"/>
  <c r="S188" i="1"/>
  <c r="S201" i="1" s="1"/>
  <c r="U113" i="1"/>
  <c r="W113" i="1" s="1"/>
  <c r="Y113" i="1" s="1"/>
  <c r="AA113" i="1" s="1"/>
  <c r="AC113" i="1" s="1"/>
  <c r="AE113" i="1" s="1"/>
  <c r="AG113" i="1" s="1"/>
  <c r="U188" i="1" l="1"/>
  <c r="U201" i="1" s="1"/>
  <c r="AJ188" i="1"/>
  <c r="AJ201" i="1" s="1"/>
  <c r="AL188" i="1" l="1"/>
  <c r="AL201" i="1" s="1"/>
  <c r="W188" i="1"/>
  <c r="W201" i="1" s="1"/>
  <c r="Y188" i="1" l="1"/>
  <c r="Y201" i="1" s="1"/>
  <c r="AN188" i="1"/>
  <c r="AN201" i="1" s="1"/>
  <c r="AP188" i="1" l="1"/>
  <c r="AA188" i="1"/>
  <c r="AA201" i="1" s="1"/>
  <c r="AR188" i="1" l="1"/>
  <c r="AP201" i="1"/>
  <c r="AC188" i="1"/>
  <c r="AE188" i="1" l="1"/>
  <c r="AC201" i="1"/>
  <c r="AG188" i="1" l="1"/>
  <c r="AE201" i="1"/>
</calcChain>
</file>

<file path=xl/sharedStrings.xml><?xml version="1.0" encoding="utf-8"?>
<sst xmlns="http://schemas.openxmlformats.org/spreadsheetml/2006/main" count="517" uniqueCount="264">
  <si>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</si>
  <si>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</si>
  <si>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</si>
  <si>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</si>
  <si>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</si>
  <si>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</si>
  <si>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</si>
  <si>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</si>
  <si>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</si>
  <si>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</si>
  <si>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</si>
  <si>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</si>
  <si>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</si>
  <si>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</si>
  <si>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</si>
  <si>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</si>
  <si>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</si>
  <si>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</si>
  <si>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ПЕРЕЧЕНЬ</t>
  </si>
  <si>
    <t>Внешнее благоустройство</t>
  </si>
  <si>
    <t>Жилищно-коммунальное хозяйство</t>
  </si>
  <si>
    <t xml:space="preserve">федеральный бюджет </t>
  </si>
  <si>
    <t xml:space="preserve">Департамент дорог и благоустройства </t>
  </si>
  <si>
    <t>2024 год</t>
  </si>
  <si>
    <t>Департамент жилищно-коммунального хозяйства</t>
  </si>
  <si>
    <t>0</t>
  </si>
  <si>
    <t>ПРИЛОЖЕНИЕ 4</t>
  </si>
  <si>
    <t>2025 год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</si>
  <si>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</si>
  <si>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</si>
  <si>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</si>
  <si>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</si>
  <si>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</si>
  <si>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городского питомника растений на земельном участке с кадастровым номером 59:01:0000000:91384</t>
  </si>
  <si>
    <t>1710141320</t>
  </si>
  <si>
    <t>1710143480</t>
  </si>
  <si>
    <t>Транспорт</t>
  </si>
  <si>
    <t>Департамент транспорта</t>
  </si>
  <si>
    <t>Департамент образования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</si>
  <si>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</si>
  <si>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Выкуп сетей водоснабжения и водоотведения, принадлежащих на праве собственности ООО «Энергия-М»</t>
  </si>
  <si>
    <t>1710141220</t>
  </si>
  <si>
    <t>1710141700</t>
  </si>
  <si>
    <t>1710141710</t>
  </si>
  <si>
    <t>1710142360</t>
  </si>
  <si>
    <t>1710142260, 171F552430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</si>
  <si>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</si>
  <si>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</si>
  <si>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</si>
  <si>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</si>
  <si>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</si>
  <si>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</si>
  <si>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</si>
  <si>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</si>
  <si>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</si>
  <si>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Прочие объекты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</si>
  <si>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</si>
  <si>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</si>
  <si>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</si>
  <si>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</si>
  <si>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</si>
  <si>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Строительство крематория на кладбище «Восточное» города Перми</t>
  </si>
  <si>
    <t>Строительство смотровой площадки по ул. Окулова, ОП «Попова»</t>
  </si>
  <si>
    <t>Департамент дорог и благоустройства</t>
  </si>
  <si>
    <t>бюджет Пермского края</t>
  </si>
  <si>
    <t>Строительство проезда на участке от ул. Уральской до ул. Степана Разина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</si>
  <si>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</si>
  <si>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</si>
  <si>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</si>
  <si>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Реконструкция Комсомольского проспекта от ул. Ленина до ул. Екатерининской по нечетной стороне, Тр-5в</t>
  </si>
  <si>
    <t>Реконструкция ул. Пермской от ул. Плеханова до ул. Попова</t>
  </si>
  <si>
    <t>дорожный фонд Пермского края</t>
  </si>
  <si>
    <t>Реконструкция ул. Карпинского от ул. Архитектора Свиязева до ул. Космонавта Леонова</t>
  </si>
  <si>
    <t>Строительство автомобильной дороги по ул. Агатовой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</si>
  <si>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</si>
  <si>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</si>
  <si>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</si>
  <si>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</si>
  <si>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</si>
  <si>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Строительство плавательного бассейна по адресу: ул. Гайвинская, 50</t>
  </si>
  <si>
    <t>Строительство спортивной трассы для лыжероллеров по адресу: г. Пермь, ул. Агрономическая, 23</t>
  </si>
  <si>
    <t>2026 год</t>
  </si>
  <si>
    <t>Реализация проекта, направленного на комплексное развитие городского наземного электрического транспорта г. Перми</t>
  </si>
  <si>
    <t>153012С080</t>
  </si>
  <si>
    <t>15301R0820</t>
  </si>
  <si>
    <t>151F367483</t>
  </si>
  <si>
    <t>151F367484</t>
  </si>
  <si>
    <t>1410743570</t>
  </si>
  <si>
    <t>1120441120</t>
  </si>
  <si>
    <t>11105SЖ410</t>
  </si>
  <si>
    <t>2010141670</t>
  </si>
  <si>
    <t>2010141990</t>
  </si>
  <si>
    <t>2010143420</t>
  </si>
  <si>
    <t>2010143430</t>
  </si>
  <si>
    <t>2010143450</t>
  </si>
  <si>
    <t>20101ST04D</t>
  </si>
  <si>
    <t>20101ST040</t>
  </si>
  <si>
    <t>20101ST04E</t>
  </si>
  <si>
    <t>20101ST04S</t>
  </si>
  <si>
    <t>121R754010</t>
  </si>
  <si>
    <t>0510141880</t>
  </si>
  <si>
    <t>0510141950</t>
  </si>
  <si>
    <t>0220241030</t>
  </si>
  <si>
    <t>0220443730</t>
  </si>
  <si>
    <t>0230243170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</si>
  <si>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</si>
  <si>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</si>
  <si>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</si>
  <si>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</si>
  <si>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</si>
  <si>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</si>
  <si>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</si>
  <si>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</si>
  <si>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</si>
  <si>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0230243630</t>
  </si>
  <si>
    <t>0110441040</t>
  </si>
  <si>
    <t>0110441720</t>
  </si>
  <si>
    <t>0110441730</t>
  </si>
  <si>
    <t>0110441740</t>
  </si>
  <si>
    <t>0110441750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</si>
  <si>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</si>
  <si>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</si>
  <si>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</si>
  <si>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Реконструкция здания по ул. Уральской, 110 для размещения общеобразовательной организации г. Перми</t>
  </si>
  <si>
    <t>Строительство здания общеобразовательного учреждения по адресу: г. Пермь, ул. Ветлужская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</si>
  <si>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</si>
  <si>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</si>
  <si>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</si>
  <si>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0810143350</t>
  </si>
  <si>
    <t>0820141300</t>
  </si>
  <si>
    <t>0820142550</t>
  </si>
  <si>
    <t>0820143360</t>
  </si>
  <si>
    <t>0820141660</t>
  </si>
  <si>
    <t>0820141680</t>
  </si>
  <si>
    <t>0820143510</t>
  </si>
  <si>
    <t>0820143520</t>
  </si>
  <si>
    <t>08201SН070</t>
  </si>
  <si>
    <t>082E153050</t>
  </si>
  <si>
    <t>08201SН070, 082E153050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</si>
  <si>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</si>
  <si>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</si>
  <si>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</si>
  <si>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</si>
  <si>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</si>
  <si>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</si>
  <si>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</si>
  <si>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</si>
  <si>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</si>
  <si>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</si>
  <si>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</si>
  <si>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</si>
  <si>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</si>
  <si>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</si>
  <si>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</si>
  <si>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</si>
  <si>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</si>
  <si>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</si>
  <si>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</si>
  <si>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</si>
  <si>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</si>
  <si>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</si>
  <si>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</si>
  <si>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</si>
  <si>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</si>
  <si>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</si>
  <si>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</si>
  <si>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</si>
  <si>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</si>
  <si>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</si>
  <si>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</si>
  <si>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</si>
  <si>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</si>
  <si>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</si>
  <si>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</si>
  <si>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</si>
  <si>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</si>
  <si>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</si>
  <si>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</si>
  <si>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47.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</si>
  <si>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</si>
  <si>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</si>
  <si>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</si>
  <si>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</si>
  <si>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</si>
  <si>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</si>
  <si>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</si>
  <si>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</si>
  <si>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</si>
  <si>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</si>
  <si>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</si>
  <si>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</si>
  <si>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Строительство нового корпуса МАОУ «Инженерная школа» г. Перми по ул. Академика Веденеева</t>
  </si>
  <si>
    <t>Строительство водопроводных сетей в микрорайоне «Вышка-1» Мотовилихинского района города Перми</t>
  </si>
  <si>
    <t>Выкуп сетей водоотведения по адресу: г. Пермь, ул. Монастырская, 61</t>
  </si>
  <si>
    <t>Реконструкция канализационной насосной станции «Речник» Дзержинского района города Перми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</si>
  <si>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</si>
  <si>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Поправки</t>
  </si>
  <si>
    <t>безвозмездные поступления</t>
  </si>
  <si>
    <t>Уточнение февраль</t>
  </si>
  <si>
    <t>171F552430</t>
  </si>
  <si>
    <t>15101SЖ860, 151F367484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</si>
  <si>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</si>
  <si>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</si>
  <si>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Реконструкция ул. Героев Хасана от ул. Хлебозаводская до ул. Василия Васильева</t>
  </si>
  <si>
    <t>2010142570</t>
  </si>
  <si>
    <t>Строительство автомобильной дороги по ул. Топазной</t>
  </si>
  <si>
    <t>2010143400</t>
  </si>
  <si>
    <t>54.</t>
  </si>
  <si>
    <t>55.</t>
  </si>
  <si>
    <t>Строительство места отвала снега по ул. Промышленной</t>
  </si>
  <si>
    <t>1710643460</t>
  </si>
  <si>
    <t>56.</t>
  </si>
  <si>
    <t>Строительство пожарного резервуара в д. Ласьвинские хутора Кировского района города Перми</t>
  </si>
  <si>
    <t>0230243210</t>
  </si>
  <si>
    <t>Реконструкция здания под размещение общеобразовательной организации по ул. Целинной, 15</t>
  </si>
  <si>
    <t>0820141160</t>
  </si>
  <si>
    <t>Строительство корпуса МАОУ «Школа дизайна «Точка» г. Перми</t>
  </si>
  <si>
    <t>0820143500</t>
  </si>
  <si>
    <t>Культура и молодежная политика</t>
  </si>
  <si>
    <t>Реконструкция здания МАУ «Дворец молодежи» г. Перми</t>
  </si>
  <si>
    <t>0410241910</t>
  </si>
  <si>
    <t>05101SФ280</t>
  </si>
  <si>
    <t>Строительство плавательного бассейна по адресу: ул. Гашкова, 20а</t>
  </si>
  <si>
    <t>0510141470</t>
  </si>
  <si>
    <t>Строительство подпорной стенки с устройством противопожарного проезда по ул. Льва Шатрова, 35</t>
  </si>
  <si>
    <t>2010343340</t>
  </si>
  <si>
    <t>57.</t>
  </si>
  <si>
    <t>58.</t>
  </si>
  <si>
    <t>59.</t>
  </si>
  <si>
    <t>60.</t>
  </si>
  <si>
    <t>61.</t>
  </si>
  <si>
    <t>62.</t>
  </si>
  <si>
    <t>63.</t>
  </si>
  <si>
    <t>Строительство школы в м/р ДКЖ г. Перми</t>
  </si>
  <si>
    <t>0820141230</t>
  </si>
  <si>
    <t>Реконструкция физкультурно-оздоровительного комплекса по адресу: г. Пермь, ул. Рабочая, 9</t>
  </si>
  <si>
    <t>64.</t>
  </si>
  <si>
    <t>от 19.12.2023 № 265</t>
  </si>
  <si>
    <t>Комитет февраль</t>
  </si>
  <si>
    <t>1510121480, 1530343260</t>
  </si>
  <si>
    <t>Уточнение апрель</t>
  </si>
  <si>
    <t>Строительство водопроводных сетей в микрорайоне Турбино</t>
  </si>
  <si>
    <t>1710141770</t>
  </si>
  <si>
    <t>Строительство водопроводных сетей по ул. 2-я Мулянская Дзержинского района города Перми</t>
  </si>
  <si>
    <t>1710141780</t>
  </si>
  <si>
    <t>65.</t>
  </si>
  <si>
    <t xml:space="preserve"> </t>
  </si>
  <si>
    <t>Комитет апрель</t>
  </si>
  <si>
    <t>Уточнение июнь</t>
  </si>
  <si>
    <t>66.</t>
  </si>
  <si>
    <t>151F36748S</t>
  </si>
  <si>
    <t>0820242640</t>
  </si>
  <si>
    <t>Комитет июнь</t>
  </si>
  <si>
    <t>Уточнение август</t>
  </si>
  <si>
    <t>Устройство спортивных площадок МАОУ «Гимназия № 5» г. Перми по адресу: г. Пермь, ул. КИМ, 90</t>
  </si>
  <si>
    <t>08202SФ231</t>
  </si>
  <si>
    <t>08202SФ230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</si>
  <si>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</si>
  <si>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20101ST04A</t>
  </si>
  <si>
    <t>Выкуп центрального теплового пункта по адресу: ул. Веры Засулич, 50 б</t>
  </si>
  <si>
    <t>1710741790</t>
  </si>
  <si>
    <t>67.</t>
  </si>
  <si>
    <t>68.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</si>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</sst>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120">
    <xf numFmtId="0" fontId="0" fillId="0" borderId="0" xfId="0"/>
    <xf numFmtId="164" fontId="2" fillId="4" borderId="5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/>
    </xf>
    <xf numFmtId="164" fontId="2" fillId="3" borderId="5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164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/>
    </xf>
    <xf numFmtId="164" fontId="2" fillId="3" borderId="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left"/>
    </xf>
    <xf numFmtId="1" fontId="2" fillId="3" borderId="0" xfId="0" applyNumberFormat="1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164" fontId="1" fillId="2" borderId="0" xfId="3" applyNumberFormat="1" applyFont="1" applyFill="1" applyBorder="1" applyAlignment="1">
      <alignment horizontal="right"/>
    </xf>
    <xf numFmtId="164" fontId="1" fillId="2" borderId="0" xfId="3" applyNumberFormat="1" applyFont="1" applyFill="1" applyBorder="1" applyAlignment="1">
      <alignment horizontal="right" vertical="top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13" xfId="2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U205"/>
  <sheetViews>
    <sheetView tabSelected="1" zoomScale="70" zoomScaleNormal="70" workbookViewId="0">
      <selection activeCell="AY212" sqref="AY212"/>
    </sheetView>
  </sheetViews>
  <sheetFormatPr defaultColWidth="9.140625" defaultRowHeight="18.75" x14ac:dyDescent="0.3"/>
  <cols>
    <col min="1" max="1" width="5.5703125" style="2" customWidth="1"/>
    <col min="2" max="2" width="86" style="3" customWidth="1"/>
    <col min="3" max="3" width="21.28515625" style="3" customWidth="1"/>
    <col min="4" max="4" width="17.5703125" style="4" hidden="1" customWidth="1"/>
    <col min="5" max="16" width="17.5703125" style="5" hidden="1" customWidth="1"/>
    <col min="17" max="17" width="17.5703125" style="6" hidden="1" customWidth="1"/>
    <col min="18" max="18" width="17.5703125" style="5" customWidth="1"/>
    <col min="19" max="19" width="17.5703125" style="4" hidden="1" customWidth="1"/>
    <col min="20" max="31" width="17.5703125" style="5" hidden="1" customWidth="1"/>
    <col min="32" max="32" width="17.5703125" style="6" hidden="1" customWidth="1"/>
    <col min="33" max="33" width="17.5703125" style="5" customWidth="1"/>
    <col min="34" max="35" width="17.5703125" style="4" hidden="1" customWidth="1"/>
    <col min="36" max="42" width="17.5703125" style="5" hidden="1" customWidth="1"/>
    <col min="43" max="43" width="17.5703125" style="6" hidden="1" customWidth="1"/>
    <col min="44" max="44" width="17.5703125" style="5" customWidth="1"/>
    <col min="45" max="45" width="17.140625" style="9" hidden="1" customWidth="1"/>
    <col min="46" max="46" width="10" style="10" hidden="1" customWidth="1"/>
    <col min="47" max="47" width="9.42578125" style="2" hidden="1" customWidth="1"/>
    <col min="48" max="49" width="9.140625" style="2" customWidth="1"/>
    <col min="50" max="16384" width="9.140625" style="2"/>
  </cols>
  <sheetData>
    <row r="1" spans="1:47" x14ac:dyDescent="0.3">
      <c r="AH1" s="7"/>
      <c r="AJ1" s="8"/>
      <c r="AL1" s="58"/>
      <c r="AN1" s="58"/>
      <c r="AP1" s="58"/>
      <c r="AR1" s="58" t="s">
        <v>26</v>
      </c>
    </row>
    <row r="2" spans="1:47" x14ac:dyDescent="0.3">
      <c r="AH2" s="7"/>
      <c r="AJ2" s="8"/>
      <c r="AL2" s="58"/>
      <c r="AN2" s="58"/>
      <c r="AP2" s="58"/>
      <c r="AR2" s="58" t="s">
        <v>15</v>
      </c>
    </row>
    <row r="3" spans="1:47" x14ac:dyDescent="0.3">
      <c r="AH3" s="7"/>
      <c r="AJ3" s="8"/>
      <c r="AL3" s="58"/>
      <c r="AN3" s="58"/>
      <c r="AP3" s="58"/>
      <c r="AR3" s="58" t="s">
        <v>16</v>
      </c>
    </row>
    <row r="4" spans="1:47" x14ac:dyDescent="0.3">
      <c r="AL4" s="59"/>
      <c r="AN4" s="59"/>
      <c r="AP4" s="59"/>
      <c r="AR4" s="59"/>
    </row>
    <row r="5" spans="1:47" x14ac:dyDescent="0.3">
      <c r="AL5" s="60"/>
      <c r="AN5" s="60"/>
      <c r="AP5" s="60"/>
      <c r="AR5" s="60" t="s">
        <v>26</v>
      </c>
    </row>
    <row r="6" spans="1:47" x14ac:dyDescent="0.3">
      <c r="AL6" s="58"/>
      <c r="AN6" s="58"/>
      <c r="AP6" s="58"/>
      <c r="AR6" s="58" t="s">
        <v>15</v>
      </c>
    </row>
    <row r="7" spans="1:47" x14ac:dyDescent="0.3">
      <c r="AL7" s="61"/>
      <c r="AN7" s="61"/>
      <c r="AP7" s="61"/>
      <c r="AR7" s="61" t="s">
        <v>16</v>
      </c>
    </row>
    <row r="8" spans="1:47" x14ac:dyDescent="0.3">
      <c r="AL8" s="61"/>
      <c r="AN8" s="61"/>
      <c r="AP8" s="61"/>
      <c r="AR8" s="61" t="s">
        <v>237</v>
      </c>
    </row>
    <row r="9" spans="1:47" x14ac:dyDescent="0.3">
      <c r="AL9" s="61"/>
      <c r="AN9" s="61"/>
      <c r="AP9" s="61"/>
      <c r="AR9" s="61"/>
    </row>
    <row r="10" spans="1:47" ht="15.75" customHeight="1" x14ac:dyDescent="0.3">
      <c r="A10" s="82" t="s">
        <v>18</v>
      </c>
      <c r="B10" s="83"/>
      <c r="C10" s="83"/>
      <c r="D10" s="84"/>
      <c r="E10" s="84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4"/>
      <c r="T10" s="84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6"/>
      <c r="AI10" s="87"/>
      <c r="AJ10" s="88"/>
      <c r="AK10" s="87"/>
      <c r="AL10" s="88"/>
      <c r="AM10" s="89"/>
      <c r="AN10" s="90"/>
      <c r="AO10" s="89"/>
      <c r="AP10" s="90"/>
      <c r="AQ10" s="89"/>
      <c r="AR10" s="90"/>
      <c r="AS10" s="11"/>
    </row>
    <row r="11" spans="1:47" ht="19.5" customHeight="1" x14ac:dyDescent="0.3">
      <c r="A11" s="82" t="s">
        <v>39</v>
      </c>
      <c r="B11" s="83"/>
      <c r="C11" s="83"/>
      <c r="D11" s="84"/>
      <c r="E11" s="84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4"/>
      <c r="T11" s="84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6"/>
      <c r="AI11" s="87"/>
      <c r="AJ11" s="88"/>
      <c r="AK11" s="87"/>
      <c r="AL11" s="88"/>
      <c r="AM11" s="89"/>
      <c r="AN11" s="90"/>
      <c r="AO11" s="89"/>
      <c r="AP11" s="90"/>
      <c r="AQ11" s="89"/>
      <c r="AR11" s="90"/>
      <c r="AS11" s="11"/>
    </row>
    <row r="12" spans="1:47" x14ac:dyDescent="0.3">
      <c r="A12" s="91"/>
      <c r="B12" s="83"/>
      <c r="C12" s="83"/>
      <c r="D12" s="84"/>
      <c r="E12" s="84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4"/>
      <c r="T12" s="84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6"/>
      <c r="AI12" s="87"/>
      <c r="AJ12" s="88"/>
      <c r="AK12" s="87"/>
      <c r="AL12" s="88"/>
      <c r="AM12" s="89"/>
      <c r="AN12" s="90"/>
      <c r="AO12" s="89"/>
      <c r="AP12" s="90"/>
      <c r="AQ12" s="89"/>
      <c r="AR12" s="90"/>
      <c r="AS12" s="11"/>
    </row>
    <row r="13" spans="1:47" x14ac:dyDescent="0.3">
      <c r="A13" s="12"/>
      <c r="B13" s="13"/>
      <c r="C13" s="13"/>
      <c r="AH13" s="7"/>
      <c r="AJ13" s="8"/>
      <c r="AL13" s="8"/>
      <c r="AN13" s="8"/>
      <c r="AP13" s="8"/>
      <c r="AR13" s="8" t="s">
        <v>14</v>
      </c>
    </row>
    <row r="14" spans="1:47" ht="18.75" customHeight="1" x14ac:dyDescent="0.3">
      <c r="A14" s="96" t="s">
        <v>0</v>
      </c>
      <c r="B14" s="96" t="s">
        <v>11</v>
      </c>
      <c r="C14" s="96" t="s">
        <v>1</v>
      </c>
      <c r="D14" s="94" t="s">
        <v>23</v>
      </c>
      <c r="E14" s="92" t="s">
        <v>196</v>
      </c>
      <c r="F14" s="92" t="s">
        <v>23</v>
      </c>
      <c r="G14" s="92" t="s">
        <v>198</v>
      </c>
      <c r="H14" s="92" t="s">
        <v>23</v>
      </c>
      <c r="I14" s="92" t="s">
        <v>238</v>
      </c>
      <c r="J14" s="92" t="s">
        <v>23</v>
      </c>
      <c r="K14" s="92" t="s">
        <v>240</v>
      </c>
      <c r="L14" s="92" t="s">
        <v>23</v>
      </c>
      <c r="M14" s="92" t="s">
        <v>248</v>
      </c>
      <c r="N14" s="92" t="s">
        <v>23</v>
      </c>
      <c r="O14" s="92" t="s">
        <v>252</v>
      </c>
      <c r="P14" s="92" t="s">
        <v>23</v>
      </c>
      <c r="Q14" s="78" t="s">
        <v>253</v>
      </c>
      <c r="R14" s="92" t="s">
        <v>23</v>
      </c>
      <c r="S14" s="98" t="s">
        <v>27</v>
      </c>
      <c r="T14" s="92" t="s">
        <v>196</v>
      </c>
      <c r="U14" s="80" t="s">
        <v>27</v>
      </c>
      <c r="V14" s="92" t="s">
        <v>198</v>
      </c>
      <c r="W14" s="80" t="s">
        <v>27</v>
      </c>
      <c r="X14" s="92" t="s">
        <v>240</v>
      </c>
      <c r="Y14" s="80" t="s">
        <v>27</v>
      </c>
      <c r="Z14" s="92" t="s">
        <v>247</v>
      </c>
      <c r="AA14" s="80" t="s">
        <v>27</v>
      </c>
      <c r="AB14" s="92" t="s">
        <v>248</v>
      </c>
      <c r="AC14" s="80" t="s">
        <v>27</v>
      </c>
      <c r="AD14" s="92" t="s">
        <v>252</v>
      </c>
      <c r="AE14" s="80" t="s">
        <v>27</v>
      </c>
      <c r="AF14" s="78" t="s">
        <v>253</v>
      </c>
      <c r="AG14" s="80" t="s">
        <v>27</v>
      </c>
      <c r="AH14" s="98" t="s">
        <v>81</v>
      </c>
      <c r="AI14" s="94" t="s">
        <v>196</v>
      </c>
      <c r="AJ14" s="80" t="s">
        <v>81</v>
      </c>
      <c r="AK14" s="92" t="s">
        <v>198</v>
      </c>
      <c r="AL14" s="80" t="s">
        <v>81</v>
      </c>
      <c r="AM14" s="92" t="s">
        <v>240</v>
      </c>
      <c r="AN14" s="80" t="s">
        <v>81</v>
      </c>
      <c r="AO14" s="92" t="s">
        <v>248</v>
      </c>
      <c r="AP14" s="80" t="s">
        <v>81</v>
      </c>
      <c r="AQ14" s="78" t="s">
        <v>253</v>
      </c>
      <c r="AR14" s="80" t="s">
        <v>81</v>
      </c>
      <c r="AS14" s="14"/>
    </row>
    <row r="15" spans="1:47" x14ac:dyDescent="0.3">
      <c r="A15" s="97"/>
      <c r="B15" s="106"/>
      <c r="C15" s="97"/>
      <c r="D15" s="95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79"/>
      <c r="R15" s="93"/>
      <c r="S15" s="99"/>
      <c r="T15" s="93"/>
      <c r="U15" s="81"/>
      <c r="V15" s="93"/>
      <c r="W15" s="81"/>
      <c r="X15" s="93"/>
      <c r="Y15" s="81"/>
      <c r="Z15" s="93"/>
      <c r="AA15" s="81"/>
      <c r="AB15" s="93"/>
      <c r="AC15" s="81"/>
      <c r="AD15" s="93"/>
      <c r="AE15" s="81"/>
      <c r="AF15" s="79"/>
      <c r="AG15" s="81"/>
      <c r="AH15" s="99"/>
      <c r="AI15" s="95"/>
      <c r="AJ15" s="81"/>
      <c r="AK15" s="93"/>
      <c r="AL15" s="81"/>
      <c r="AM15" s="93"/>
      <c r="AN15" s="81"/>
      <c r="AO15" s="93"/>
      <c r="AP15" s="81"/>
      <c r="AQ15" s="79"/>
      <c r="AR15" s="81"/>
      <c r="AS15" s="15"/>
    </row>
    <row r="16" spans="1:47" x14ac:dyDescent="0.3">
      <c r="A16" s="29"/>
      <c r="B16" s="39" t="s">
        <v>2</v>
      </c>
      <c r="C16" s="39"/>
      <c r="D16" s="17">
        <f>D22+D23+D25+D29+D30+D35+D39+D45+D50+D51+D52+D53+D54+D55+D24</f>
        <v>1830812.4000000001</v>
      </c>
      <c r="E16" s="17">
        <f>E22+E23+E25+E29+E30+E35+E39+E45+E50+E51+E52+E53+E54+E55+E24</f>
        <v>-21444.351999999999</v>
      </c>
      <c r="F16" s="18">
        <f>D16+E16</f>
        <v>1809368.0480000002</v>
      </c>
      <c r="G16" s="17">
        <f>G22+G23+G25+G29+G30+G35+G39+G45+G50+G51+G52+G53+G54+G55+G24+G56+G60+G64</f>
        <v>576578.62900000007</v>
      </c>
      <c r="H16" s="18">
        <f>F16+G16</f>
        <v>2385946.6770000001</v>
      </c>
      <c r="I16" s="17">
        <f>I22+I23+I25+I29+I30+I35+I39+I45+I50+I51+I52+I53+I54+I55+I24+I56+I60+I64</f>
        <v>0</v>
      </c>
      <c r="J16" s="18">
        <f>H16+I16</f>
        <v>2385946.6770000001</v>
      </c>
      <c r="K16" s="17">
        <f>K22+K23+K25+K29+K30+K35+K39+K45+K50+K51+K52+K53+K54+K55+K24+K56+K60+K64</f>
        <v>34407.143999999993</v>
      </c>
      <c r="L16" s="18">
        <f>J16+K16</f>
        <v>2420353.821</v>
      </c>
      <c r="M16" s="17">
        <f>M22+M23+M25+M29+M30+M35+M39+M45+M50+M51+M52+M53+M54+M55+M24+M56+M60+M64</f>
        <v>94205.055000000008</v>
      </c>
      <c r="N16" s="18">
        <f>L16+M16</f>
        <v>2514558.8760000002</v>
      </c>
      <c r="O16" s="33">
        <f>O22+O23+O25+O29+O30+O35+O39+O45+O50+O51+O52+O53+O54+O55+O24+O56+O60+O64</f>
        <v>0</v>
      </c>
      <c r="P16" s="18">
        <f>N16+O16</f>
        <v>2514558.8760000002</v>
      </c>
      <c r="Q16" s="17">
        <f>Q22+Q23+Q25+Q29+Q30+Q35+Q39+Q45+Q50+Q51+Q52+Q53+Q54+Q55+Q24+Q56+Q60+Q64+Q65</f>
        <v>529479.31999999995</v>
      </c>
      <c r="R16" s="34">
        <f>P16+Q16</f>
        <v>3044038.196</v>
      </c>
      <c r="S16" s="18">
        <f>S22+S23+S25+S29+S30+S35+S39+S45+S50+S51+S52+S53+S54+S55+S24</f>
        <v>1891809.2000000002</v>
      </c>
      <c r="T16" s="17">
        <f>T22+T23+T25+T29+T30+T35+T39+T45+T50+T51+T52+T53+T54+T55+T24</f>
        <v>-53186.6</v>
      </c>
      <c r="U16" s="18">
        <f>S16+T16</f>
        <v>1838622.6</v>
      </c>
      <c r="V16" s="17">
        <f>V22+V23+V25+V29+V30+V35+V39+V45+V50+V51+V52+V53+V54+V55+V24+V56+V60+V64</f>
        <v>310354.36499999999</v>
      </c>
      <c r="W16" s="18">
        <f>U16+V16</f>
        <v>2148976.9649999999</v>
      </c>
      <c r="X16" s="17">
        <f>X22+X23+X25+X29+X30+X35+X39+X45+X50+X51+X52+X53+X54+X55+X24+X56+X60+X64</f>
        <v>248973.177</v>
      </c>
      <c r="Y16" s="18">
        <f>W16+X16</f>
        <v>2397950.142</v>
      </c>
      <c r="Z16" s="17">
        <f>Z22+Z23+Z25+Z29+Z30+Z35+Z39+Z45+Z50+Z51+Z52+Z53+Z54+Z55+Z24+Z56+Z60+Z64</f>
        <v>0</v>
      </c>
      <c r="AA16" s="18">
        <f>Y16+Z16</f>
        <v>2397950.142</v>
      </c>
      <c r="AB16" s="17">
        <f>AB22+AB23+AB25+AB29+AB30+AB35+AB39+AB45+AB50+AB51+AB52+AB53+AB54+AB55+AB24+AB56+AB60+AB64</f>
        <v>292061.36600000004</v>
      </c>
      <c r="AC16" s="18">
        <f>AA16+AB16</f>
        <v>2690011.5079999999</v>
      </c>
      <c r="AD16" s="33">
        <f>AD22+AD23+AD25+AD29+AD30+AD35+AD39+AD45+AD50+AD51+AD52+AD53+AD54+AD55+AD24+AD56+AD60+AD64</f>
        <v>0</v>
      </c>
      <c r="AE16" s="18">
        <f>AC16+AD16</f>
        <v>2690011.5079999999</v>
      </c>
      <c r="AF16" s="17">
        <f>AF22+AF23+AF25+AF29+AF30+AF35+AF39+AF45+AF50+AF51+AF52+AF53+AF54+AF55+AF24+AF56+AF60+AF64+AF65</f>
        <v>-447070.72899999999</v>
      </c>
      <c r="AG16" s="34">
        <f>AE16+AF16</f>
        <v>2242940.7790000001</v>
      </c>
      <c r="AH16" s="18">
        <f>AH22+AH23+AH25+AH29+AH30+AH35+AH39+AH45+AH50+AH51+AH52+AH53+AH54+AH55+AH24</f>
        <v>1860920.0999999999</v>
      </c>
      <c r="AI16" s="17">
        <f>AI22+AI23+AI25+AI29+AI30+AI35+AI39+AI45+AI50+AI51+AI52+AI53+AI54+AI55+AI24</f>
        <v>-70868.899999999994</v>
      </c>
      <c r="AJ16" s="18">
        <f>AH16+AI16</f>
        <v>1790051.2</v>
      </c>
      <c r="AK16" s="17">
        <f>AK22+AK23+AK25+AK29+AK30+AK35+AK39+AK45+AK50+AK51+AK52+AK53+AK54+AK55+AK24+AK56+AK60+AK64</f>
        <v>380618.08399999997</v>
      </c>
      <c r="AL16" s="18">
        <f>AJ16+AK16</f>
        <v>2170669.284</v>
      </c>
      <c r="AM16" s="17">
        <f>AM22+AM23+AM25+AM29+AM30+AM35+AM39+AM45+AM50+AM51+AM52+AM53+AM54+AM55+AM24+AM56+AM60+AM64</f>
        <v>0</v>
      </c>
      <c r="AN16" s="18">
        <f>AL16+AM16</f>
        <v>2170669.284</v>
      </c>
      <c r="AO16" s="17">
        <f>AO22+AO23+AO25+AO29+AO30+AO35+AO39+AO45+AO50+AO51+AO52+AO53+AO54+AO55+AO24+AO56+AO60+AO64</f>
        <v>250797.6</v>
      </c>
      <c r="AP16" s="18">
        <f>AN16+AO16</f>
        <v>2421466.8840000001</v>
      </c>
      <c r="AQ16" s="17">
        <f>AQ22+AQ23+AQ25+AQ29+AQ30+AQ35+AQ39+AQ45+AQ50+AQ51+AQ52+AQ53+AQ54+AQ55+AQ24+AQ56+AQ60+AQ64+AQ65</f>
        <v>0</v>
      </c>
      <c r="AR16" s="34">
        <f>AP16+AQ16</f>
        <v>2421466.8840000001</v>
      </c>
      <c r="AS16" s="19"/>
      <c r="AT16" s="20"/>
      <c r="AU16" s="21"/>
    </row>
    <row r="17" spans="1:47" x14ac:dyDescent="0.3">
      <c r="A17" s="29"/>
      <c r="B17" s="39" t="s">
        <v>5</v>
      </c>
      <c r="C17" s="39"/>
      <c r="D17" s="17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33"/>
      <c r="P17" s="18"/>
      <c r="Q17" s="17"/>
      <c r="R17" s="34"/>
      <c r="S17" s="18"/>
      <c r="T17" s="17"/>
      <c r="U17" s="18"/>
      <c r="V17" s="17"/>
      <c r="W17" s="18"/>
      <c r="X17" s="17"/>
      <c r="Y17" s="18"/>
      <c r="Z17" s="17"/>
      <c r="AA17" s="18"/>
      <c r="AB17" s="17"/>
      <c r="AC17" s="18"/>
      <c r="AD17" s="33"/>
      <c r="AE17" s="18"/>
      <c r="AF17" s="17"/>
      <c r="AG17" s="34"/>
      <c r="AH17" s="18"/>
      <c r="AI17" s="17"/>
      <c r="AJ17" s="18"/>
      <c r="AK17" s="17"/>
      <c r="AL17" s="18"/>
      <c r="AM17" s="17"/>
      <c r="AN17" s="18"/>
      <c r="AO17" s="17"/>
      <c r="AP17" s="18"/>
      <c r="AQ17" s="17"/>
      <c r="AR17" s="34"/>
      <c r="AS17" s="19"/>
      <c r="AT17" s="20"/>
      <c r="AU17" s="21"/>
    </row>
    <row r="18" spans="1:47" s="21" customFormat="1" hidden="1" x14ac:dyDescent="0.3">
      <c r="A18" s="16"/>
      <c r="B18" s="22" t="s">
        <v>6</v>
      </c>
      <c r="C18" s="23"/>
      <c r="D18" s="24">
        <f>D22+D23+D25+D32+D41+D45+D50+D51+D52+D53+D54+D55+D29+D35+D24</f>
        <v>1068359.7</v>
      </c>
      <c r="E18" s="24">
        <f>E22+E23+E25+E32+E41+E45+E50+E51+E52+E53+E54+E55+E29+E35+E24</f>
        <v>-144252.052</v>
      </c>
      <c r="F18" s="25">
        <f t="shared" ref="F18:F117" si="0">D18+E18</f>
        <v>924107.64799999993</v>
      </c>
      <c r="G18" s="24">
        <f>G22+G23+G25+G32+G41+G50+G51+G52+G53+G54+G55+G29+G24+G58+G62+G37+G47+G64</f>
        <v>81296.791999999972</v>
      </c>
      <c r="H18" s="25">
        <f t="shared" ref="H18:H30" si="1">F18+G18</f>
        <v>1005404.44</v>
      </c>
      <c r="I18" s="24">
        <f>I22+I23+I25+I32+I41+I50+I51+I52+I53+I54+I55+I29+I24+I58+I62+I37+I47+I64</f>
        <v>0</v>
      </c>
      <c r="J18" s="25">
        <f t="shared" ref="J18:J30" si="2">H18+I18</f>
        <v>1005404.44</v>
      </c>
      <c r="K18" s="24">
        <f>K22+K23+K25+K32+K41+K50+K51+K52+K53+K54+K55+K29+K24+K58+K62+K37+K47+K64</f>
        <v>-200000</v>
      </c>
      <c r="L18" s="25">
        <f t="shared" ref="L18:L30" si="3">J18+K18</f>
        <v>805404.44</v>
      </c>
      <c r="M18" s="24">
        <f>M22+M23+M25+M32+M41+M50+M51+M52+M53+M54+M55+M29+M24+M58+M62+M37+M47+M64</f>
        <v>-187427.788</v>
      </c>
      <c r="N18" s="25">
        <f t="shared" ref="N18:N30" si="4">L18+M18</f>
        <v>617976.652</v>
      </c>
      <c r="O18" s="73">
        <f>O22+O23+O25+O32+O41+O50+O51+O52+O53+O54+O55+O29+O24+O58+O62+O37+O47+O64</f>
        <v>0</v>
      </c>
      <c r="P18" s="25">
        <f t="shared" ref="P18:P25" si="5">N18+O18</f>
        <v>617976.652</v>
      </c>
      <c r="Q18" s="24">
        <f>Q22+Q23+Q32+Q41+Q50+Q51+Q52+Q53+Q54+Q55+Q29+Q24+Q58+Q62+Q37+Q47+Q64+Q67+Q27</f>
        <v>98559.856999999989</v>
      </c>
      <c r="R18" s="25">
        <f t="shared" ref="R18:R25" si="6">P18+Q18</f>
        <v>716536.50899999996</v>
      </c>
      <c r="S18" s="25">
        <f>S22+S23+S25+S32+S41+S45+S50+S51+S52+S53+S54+S55+S29+S35+S24</f>
        <v>1546628.4000000001</v>
      </c>
      <c r="T18" s="24">
        <f>T22+T23+T25+T32+T41+T45+T50+T51+T52+T53+T54+T55+T29+T35+T24</f>
        <v>-53186.6</v>
      </c>
      <c r="U18" s="25">
        <f t="shared" ref="U18:U117" si="7">S18+T18</f>
        <v>1493441.8</v>
      </c>
      <c r="V18" s="24">
        <f>V22+V23+V25+V32+V41+V50+V51+V52+V53+V54+V55+V29+V24+V58+V62+V37+V47+V64</f>
        <v>310354.36499999999</v>
      </c>
      <c r="W18" s="25">
        <f>U18+V18</f>
        <v>1803796.165</v>
      </c>
      <c r="X18" s="24">
        <f>X22+X23+X25+X32+X41+X50+X51+X52+X53+X54+X55+X29+X24+X58+X62+X37+X47+X64</f>
        <v>106973.177</v>
      </c>
      <c r="Y18" s="25">
        <f>W18+X18</f>
        <v>1910769.3419999999</v>
      </c>
      <c r="Z18" s="24">
        <f>Z22+Z23+Z25+Z32+Z41+Z50+Z51+Z52+Z53+Z54+Z55+Z29+Z24+Z58+Z62+Z37+Z47+Z64</f>
        <v>0</v>
      </c>
      <c r="AA18" s="25">
        <f>Y18+Z18</f>
        <v>1910769.3419999999</v>
      </c>
      <c r="AB18" s="24">
        <f>AB22+AB23+AB25+AB32+AB41+AB50+AB51+AB52+AB53+AB54+AB55+AB29+AB24+AB58+AB62+AB37+AB47+AB64</f>
        <v>292061.36600000004</v>
      </c>
      <c r="AC18" s="25">
        <f>AA18+AB18</f>
        <v>2202830.7080000001</v>
      </c>
      <c r="AD18" s="73">
        <f>AD22+AD23+AD25+AD32+AD41+AD50+AD51+AD52+AD53+AD54+AD55+AD29+AD24+AD58+AD62+AD37+AD47+AD64</f>
        <v>0</v>
      </c>
      <c r="AE18" s="25">
        <f>AC18+AD18</f>
        <v>2202830.7080000001</v>
      </c>
      <c r="AF18" s="24">
        <f>AF22+AF23+AF25+AF32+AF41+AF50+AF51+AF52+AF53+AF54+AF55+AF29+AF24+AF58+AF62+AF37+AF47+AF64+AF67</f>
        <v>-447070.72899999999</v>
      </c>
      <c r="AG18" s="25">
        <f>AE18+AF18</f>
        <v>1755759.9790000001</v>
      </c>
      <c r="AH18" s="25">
        <f>AH22+AH23+AH25+AH32+AH41+AH45+AH50+AH51+AH52+AH53+AH54+AH55+AH29+AH35+AH24</f>
        <v>1860920.0999999999</v>
      </c>
      <c r="AI18" s="24">
        <f>AI22+AI23+AI25+AI32+AI41+AI45+AI50+AI51+AI52+AI53+AI54+AI55+AI29+AI35+AI24</f>
        <v>-70868.899999999994</v>
      </c>
      <c r="AJ18" s="25">
        <f t="shared" ref="AJ18:AJ117" si="8">AH18+AI18</f>
        <v>1790051.2</v>
      </c>
      <c r="AK18" s="24">
        <f>AK22+AK23+AK25+AK32+AK41+AK50+AK51+AK52+AK53+AK54+AK55+AK29+AK24+AK58+AK62+AK37+AK47+AK64</f>
        <v>380618.08399999997</v>
      </c>
      <c r="AL18" s="25">
        <f>AJ18+AK18</f>
        <v>2170669.284</v>
      </c>
      <c r="AM18" s="24">
        <f>AM22+AM23+AM25+AM32+AM41+AM50+AM51+AM52+AM53+AM54+AM55+AM29+AM24+AM58+AM62+AM37+AM47+AM64</f>
        <v>0</v>
      </c>
      <c r="AN18" s="25">
        <f>AL18+AM18</f>
        <v>2170669.284</v>
      </c>
      <c r="AO18" s="24">
        <f>AO22+AO23+AO25+AO32+AO41+AO50+AO51+AO52+AO53+AO54+AO55+AO29+AO24+AO58+AO62+AO37+AO47+AO64</f>
        <v>250797.6</v>
      </c>
      <c r="AP18" s="25">
        <f>AN18+AO18</f>
        <v>2421466.8840000001</v>
      </c>
      <c r="AQ18" s="24">
        <f>AQ22+AQ23+AQ25+AQ32+AQ41+AQ50+AQ51+AQ52+AQ53+AQ54+AQ55+AQ29+AQ24+AQ58+AQ62+AQ37+AQ47+AQ64+AQ67</f>
        <v>0</v>
      </c>
      <c r="AR18" s="25">
        <f>AP18+AQ18</f>
        <v>2421466.8840000001</v>
      </c>
      <c r="AS18" s="26"/>
      <c r="AT18" s="20" t="s">
        <v>25</v>
      </c>
      <c r="AU18" s="27"/>
    </row>
    <row r="19" spans="1:47" x14ac:dyDescent="0.3">
      <c r="A19" s="29"/>
      <c r="B19" s="76" t="s">
        <v>64</v>
      </c>
      <c r="C19" s="39"/>
      <c r="D19" s="17">
        <f>D33+D42</f>
        <v>261868.1</v>
      </c>
      <c r="E19" s="17">
        <f>E33+E42</f>
        <v>0</v>
      </c>
      <c r="F19" s="18">
        <f t="shared" si="0"/>
        <v>261868.1</v>
      </c>
      <c r="G19" s="17">
        <f>G33+G42</f>
        <v>0</v>
      </c>
      <c r="H19" s="18">
        <f t="shared" si="1"/>
        <v>261868.1</v>
      </c>
      <c r="I19" s="17">
        <f>I33+I42</f>
        <v>0</v>
      </c>
      <c r="J19" s="18">
        <f t="shared" si="2"/>
        <v>261868.1</v>
      </c>
      <c r="K19" s="17">
        <f>K33+K42+K48</f>
        <v>50058.5</v>
      </c>
      <c r="L19" s="18">
        <f t="shared" si="3"/>
        <v>311926.59999999998</v>
      </c>
      <c r="M19" s="17">
        <f>M33+M42+M48</f>
        <v>0</v>
      </c>
      <c r="N19" s="18">
        <f t="shared" si="4"/>
        <v>311926.59999999998</v>
      </c>
      <c r="O19" s="33">
        <f>O33+O42+O48</f>
        <v>0</v>
      </c>
      <c r="P19" s="18">
        <f t="shared" si="5"/>
        <v>311926.59999999998</v>
      </c>
      <c r="Q19" s="17">
        <f>Q33+Q42+Q48+Q68</f>
        <v>23800</v>
      </c>
      <c r="R19" s="34">
        <f t="shared" si="6"/>
        <v>335726.6</v>
      </c>
      <c r="S19" s="18">
        <f>S33+S42</f>
        <v>345180.8</v>
      </c>
      <c r="T19" s="17">
        <f>T33+T42</f>
        <v>0</v>
      </c>
      <c r="U19" s="18">
        <f t="shared" si="7"/>
        <v>345180.8</v>
      </c>
      <c r="V19" s="17">
        <f>V33+V42</f>
        <v>0</v>
      </c>
      <c r="W19" s="18">
        <f>U19+V19</f>
        <v>345180.8</v>
      </c>
      <c r="X19" s="17">
        <f>X33+X42+X48</f>
        <v>142000</v>
      </c>
      <c r="Y19" s="18">
        <f>W19+X19</f>
        <v>487180.79999999999</v>
      </c>
      <c r="Z19" s="17">
        <f>Z33+Z42+Z48</f>
        <v>0</v>
      </c>
      <c r="AA19" s="18">
        <f>Y19+Z19</f>
        <v>487180.79999999999</v>
      </c>
      <c r="AB19" s="17">
        <f>AB33+AB42+AB48</f>
        <v>0</v>
      </c>
      <c r="AC19" s="18">
        <f>AA19+AB19</f>
        <v>487180.79999999999</v>
      </c>
      <c r="AD19" s="33">
        <f>AD33+AD42+AD48</f>
        <v>0</v>
      </c>
      <c r="AE19" s="18">
        <f>AC19+AD19</f>
        <v>487180.79999999999</v>
      </c>
      <c r="AF19" s="17">
        <f>AF33+AF42+AF48+AF68</f>
        <v>0</v>
      </c>
      <c r="AG19" s="34">
        <f>AE19+AF19</f>
        <v>487180.79999999999</v>
      </c>
      <c r="AH19" s="18">
        <f>AH33+AH42</f>
        <v>0</v>
      </c>
      <c r="AI19" s="17">
        <f>AI33+AI42</f>
        <v>0</v>
      </c>
      <c r="AJ19" s="18">
        <f t="shared" si="8"/>
        <v>0</v>
      </c>
      <c r="AK19" s="17">
        <f>AK33+AK42</f>
        <v>0</v>
      </c>
      <c r="AL19" s="18">
        <f>AJ19+AK19</f>
        <v>0</v>
      </c>
      <c r="AM19" s="17">
        <f>AM33+AM42+AM48</f>
        <v>0</v>
      </c>
      <c r="AN19" s="18">
        <f>AL19+AM19</f>
        <v>0</v>
      </c>
      <c r="AO19" s="17">
        <f>AO33+AO42+AO48</f>
        <v>0</v>
      </c>
      <c r="AP19" s="18">
        <f>AN19+AO19</f>
        <v>0</v>
      </c>
      <c r="AQ19" s="17">
        <f>BE19+BN19+BT19+CN19</f>
        <v>0</v>
      </c>
      <c r="AR19" s="34">
        <f>AP19+AQ19</f>
        <v>0</v>
      </c>
      <c r="AS19" s="19"/>
      <c r="AT19" s="20"/>
      <c r="AU19" s="27"/>
    </row>
    <row r="20" spans="1:47" x14ac:dyDescent="0.3">
      <c r="A20" s="29"/>
      <c r="B20" s="74" t="s">
        <v>21</v>
      </c>
      <c r="C20" s="39"/>
      <c r="D20" s="17">
        <f>D43</f>
        <v>500584.6</v>
      </c>
      <c r="E20" s="17">
        <f>E43</f>
        <v>0</v>
      </c>
      <c r="F20" s="18">
        <f t="shared" si="0"/>
        <v>500584.6</v>
      </c>
      <c r="G20" s="17">
        <f>G43</f>
        <v>-50058.46</v>
      </c>
      <c r="H20" s="18">
        <f t="shared" si="1"/>
        <v>450526.13999999996</v>
      </c>
      <c r="I20" s="17">
        <f>I43</f>
        <v>0</v>
      </c>
      <c r="J20" s="18">
        <f t="shared" si="2"/>
        <v>450526.13999999996</v>
      </c>
      <c r="K20" s="17">
        <f>K43</f>
        <v>0</v>
      </c>
      <c r="L20" s="18">
        <f t="shared" si="3"/>
        <v>450526.13999999996</v>
      </c>
      <c r="M20" s="17">
        <f>M43</f>
        <v>0</v>
      </c>
      <c r="N20" s="18">
        <f t="shared" si="4"/>
        <v>450526.13999999996</v>
      </c>
      <c r="O20" s="33">
        <f>O43</f>
        <v>0</v>
      </c>
      <c r="P20" s="18">
        <f t="shared" si="5"/>
        <v>450526.13999999996</v>
      </c>
      <c r="Q20" s="17">
        <f>Q43</f>
        <v>0</v>
      </c>
      <c r="R20" s="34">
        <f t="shared" si="6"/>
        <v>450526.13999999996</v>
      </c>
      <c r="S20" s="18">
        <f t="shared" ref="S20:AH20" si="9">S43</f>
        <v>0</v>
      </c>
      <c r="T20" s="17">
        <f>T43</f>
        <v>0</v>
      </c>
      <c r="U20" s="18">
        <f t="shared" si="7"/>
        <v>0</v>
      </c>
      <c r="V20" s="17">
        <f>V43</f>
        <v>0</v>
      </c>
      <c r="W20" s="18">
        <f>U20+V20</f>
        <v>0</v>
      </c>
      <c r="X20" s="17">
        <f>X43</f>
        <v>0</v>
      </c>
      <c r="Y20" s="18">
        <f>W20+X20</f>
        <v>0</v>
      </c>
      <c r="Z20" s="17">
        <f>Z43</f>
        <v>0</v>
      </c>
      <c r="AA20" s="18">
        <f>Y20+Z20</f>
        <v>0</v>
      </c>
      <c r="AB20" s="17">
        <f>AB43</f>
        <v>0</v>
      </c>
      <c r="AC20" s="18">
        <f>AA20+AB20</f>
        <v>0</v>
      </c>
      <c r="AD20" s="33">
        <f>AD43</f>
        <v>0</v>
      </c>
      <c r="AE20" s="18">
        <f>AC20+AD20</f>
        <v>0</v>
      </c>
      <c r="AF20" s="17">
        <f>AF43</f>
        <v>0</v>
      </c>
      <c r="AG20" s="34">
        <f>AE20+AF20</f>
        <v>0</v>
      </c>
      <c r="AH20" s="18">
        <f t="shared" si="9"/>
        <v>0</v>
      </c>
      <c r="AI20" s="17">
        <f>AI43</f>
        <v>0</v>
      </c>
      <c r="AJ20" s="18">
        <f t="shared" si="8"/>
        <v>0</v>
      </c>
      <c r="AK20" s="17">
        <f>AK43</f>
        <v>0</v>
      </c>
      <c r="AL20" s="18">
        <f>AJ20+AK20</f>
        <v>0</v>
      </c>
      <c r="AM20" s="17">
        <f>AM43</f>
        <v>0</v>
      </c>
      <c r="AN20" s="18">
        <f>AL20+AM20</f>
        <v>0</v>
      </c>
      <c r="AO20" s="17">
        <f>AO43</f>
        <v>0</v>
      </c>
      <c r="AP20" s="18">
        <f>AN20+AO20</f>
        <v>0</v>
      </c>
      <c r="AQ20" s="17">
        <f>AQ43</f>
        <v>0</v>
      </c>
      <c r="AR20" s="34">
        <f>AP20+AQ20</f>
        <v>0</v>
      </c>
      <c r="AS20" s="19"/>
      <c r="AT20" s="20"/>
      <c r="AU20" s="27"/>
    </row>
    <row r="21" spans="1:47" x14ac:dyDescent="0.3">
      <c r="A21" s="29"/>
      <c r="B21" s="74" t="s">
        <v>197</v>
      </c>
      <c r="C21" s="39"/>
      <c r="D21" s="17"/>
      <c r="E21" s="17">
        <f>E34</f>
        <v>122807.7</v>
      </c>
      <c r="F21" s="18">
        <f t="shared" si="0"/>
        <v>122807.7</v>
      </c>
      <c r="G21" s="17">
        <f>G34+G59+G63+G38+G44+G49</f>
        <v>545340.29700000002</v>
      </c>
      <c r="H21" s="18">
        <f t="shared" si="1"/>
        <v>668147.99699999997</v>
      </c>
      <c r="I21" s="17">
        <f>I34+I59+I63+I38+I44+I49</f>
        <v>0</v>
      </c>
      <c r="J21" s="18">
        <f t="shared" si="2"/>
        <v>668147.99699999997</v>
      </c>
      <c r="K21" s="17">
        <f>K34+K59+K63+K38+K44+K49</f>
        <v>184348.644</v>
      </c>
      <c r="L21" s="18">
        <f t="shared" si="3"/>
        <v>852496.64099999995</v>
      </c>
      <c r="M21" s="17">
        <f>M34+M59+M63+M38+M44+M49+M28</f>
        <v>281632.84299999999</v>
      </c>
      <c r="N21" s="18">
        <f t="shared" si="4"/>
        <v>1134129.4839999999</v>
      </c>
      <c r="O21" s="33">
        <f>O34+O59+O63+O38+O44+O49+O28</f>
        <v>0</v>
      </c>
      <c r="P21" s="18">
        <f t="shared" si="5"/>
        <v>1134129.4839999999</v>
      </c>
      <c r="Q21" s="17">
        <f>Q34+Q59+Q63+Q38+Q44+Q49+Q28</f>
        <v>407119.46299999999</v>
      </c>
      <c r="R21" s="34">
        <f t="shared" si="6"/>
        <v>1541248.9469999999</v>
      </c>
      <c r="S21" s="18"/>
      <c r="T21" s="17">
        <f>T34</f>
        <v>0</v>
      </c>
      <c r="U21" s="18">
        <f t="shared" si="7"/>
        <v>0</v>
      </c>
      <c r="V21" s="17">
        <f>V34+V59+V63+V38+V44+V49</f>
        <v>0</v>
      </c>
      <c r="W21" s="18">
        <f>U21+V21</f>
        <v>0</v>
      </c>
      <c r="X21" s="17">
        <f>X34+X59+X63+X38+X44+X49</f>
        <v>0</v>
      </c>
      <c r="Y21" s="18">
        <f>W21+X21</f>
        <v>0</v>
      </c>
      <c r="Z21" s="17">
        <f>Z34+Z59+Z63+Z38+Z44+Z49</f>
        <v>0</v>
      </c>
      <c r="AA21" s="18">
        <f>Y21+Z21</f>
        <v>0</v>
      </c>
      <c r="AB21" s="17">
        <f>AB34+AB59+AB63+AB38+AB44+AB49+AB28</f>
        <v>0</v>
      </c>
      <c r="AC21" s="18">
        <f>AA21+AB21</f>
        <v>0</v>
      </c>
      <c r="AD21" s="33">
        <f>AD34+AD59+AD63+AD38+AD44+AD49+AD28</f>
        <v>0</v>
      </c>
      <c r="AE21" s="18">
        <f>AC21+AD21</f>
        <v>0</v>
      </c>
      <c r="AF21" s="17">
        <f>AF34+AF59+AF63+AF38+AF44+AF49+AF28</f>
        <v>0</v>
      </c>
      <c r="AG21" s="34">
        <f>AE21+AF21</f>
        <v>0</v>
      </c>
      <c r="AH21" s="18"/>
      <c r="AI21" s="17">
        <f>AI34</f>
        <v>0</v>
      </c>
      <c r="AJ21" s="18">
        <f t="shared" si="8"/>
        <v>0</v>
      </c>
      <c r="AK21" s="17">
        <f>AK34+AK59+AK63+AK38+AK44+AK49</f>
        <v>0</v>
      </c>
      <c r="AL21" s="18">
        <f>AJ21+AK21</f>
        <v>0</v>
      </c>
      <c r="AM21" s="17">
        <f>AM34+AM59+AM63+AM38+AM44+AM49</f>
        <v>0</v>
      </c>
      <c r="AN21" s="18">
        <f>AL21+AM21</f>
        <v>0</v>
      </c>
      <c r="AO21" s="17">
        <f>AO34+AO59+AO63+AO38+AO44+AO49+AO28</f>
        <v>0</v>
      </c>
      <c r="AP21" s="18">
        <f>AN21+AO21</f>
        <v>0</v>
      </c>
      <c r="AQ21" s="17">
        <f>AQ34+AQ59+AQ63+AQ38+AQ44+AQ49+AQ28</f>
        <v>0</v>
      </c>
      <c r="AR21" s="34">
        <f>AP21+AQ21</f>
        <v>0</v>
      </c>
      <c r="AS21" s="19"/>
      <c r="AT21" s="20"/>
      <c r="AU21" s="27"/>
    </row>
    <row r="22" spans="1:47" ht="75" hidden="1" x14ac:dyDescent="0.3">
      <c r="A22" s="29" t="s">
        <v>139</v>
      </c>
      <c r="B22" s="68" t="s">
        <v>120</v>
      </c>
      <c r="C22" s="69" t="s">
        <v>28</v>
      </c>
      <c r="D22" s="32">
        <v>204896.3</v>
      </c>
      <c r="E22" s="33"/>
      <c r="F22" s="34">
        <f t="shared" si="0"/>
        <v>204896.3</v>
      </c>
      <c r="G22" s="33"/>
      <c r="H22" s="34">
        <f t="shared" si="1"/>
        <v>204896.3</v>
      </c>
      <c r="I22" s="33"/>
      <c r="J22" s="34">
        <f t="shared" si="2"/>
        <v>204896.3</v>
      </c>
      <c r="K22" s="33">
        <v>-200000</v>
      </c>
      <c r="L22" s="34">
        <f t="shared" si="3"/>
        <v>4896.2999999999884</v>
      </c>
      <c r="M22" s="33">
        <v>-4896.3</v>
      </c>
      <c r="N22" s="34">
        <f t="shared" si="4"/>
        <v>-1.1823431123048067E-11</v>
      </c>
      <c r="O22" s="33"/>
      <c r="P22" s="34">
        <f t="shared" si="5"/>
        <v>-1.1823431123048067E-11</v>
      </c>
      <c r="Q22" s="1"/>
      <c r="R22" s="34">
        <f t="shared" si="6"/>
        <v>-1.1823431123048067E-11</v>
      </c>
      <c r="S22" s="35">
        <v>305572.3</v>
      </c>
      <c r="T22" s="33">
        <v>-53186.6</v>
      </c>
      <c r="U22" s="34">
        <f t="shared" si="7"/>
        <v>252385.69999999998</v>
      </c>
      <c r="V22" s="33"/>
      <c r="W22" s="34">
        <f t="shared" ref="W22:W30" si="10">U22+V22</f>
        <v>252385.69999999998</v>
      </c>
      <c r="X22" s="33">
        <v>200000</v>
      </c>
      <c r="Y22" s="34">
        <f t="shared" ref="Y22:Y30" si="11">W22+X22</f>
        <v>452385.69999999995</v>
      </c>
      <c r="Z22" s="33"/>
      <c r="AA22" s="34">
        <f t="shared" ref="AA22:AA30" si="12">Y22+Z22</f>
        <v>452385.69999999995</v>
      </c>
      <c r="AB22" s="33"/>
      <c r="AC22" s="34">
        <f t="shared" ref="AC22:AC30" si="13">AA22+AB22</f>
        <v>452385.69999999995</v>
      </c>
      <c r="AD22" s="33"/>
      <c r="AE22" s="34">
        <f t="shared" ref="AE22:AE25" si="14">AC22+AD22</f>
        <v>452385.69999999995</v>
      </c>
      <c r="AF22" s="1">
        <v>-452385.7</v>
      </c>
      <c r="AG22" s="34">
        <f t="shared" ref="AG22:AG25" si="15">AE22+AF22</f>
        <v>0</v>
      </c>
      <c r="AH22" s="35">
        <v>0</v>
      </c>
      <c r="AI22" s="32"/>
      <c r="AJ22" s="34">
        <f t="shared" si="8"/>
        <v>0</v>
      </c>
      <c r="AK22" s="33"/>
      <c r="AL22" s="34">
        <f t="shared" ref="AL22:AL30" si="16">AJ22+AK22</f>
        <v>0</v>
      </c>
      <c r="AM22" s="33"/>
      <c r="AN22" s="34">
        <f t="shared" ref="AN22:AN30" si="17">AL22+AM22</f>
        <v>0</v>
      </c>
      <c r="AO22" s="33"/>
      <c r="AP22" s="34">
        <f t="shared" ref="AP22:AP30" si="18">AN22+AO22</f>
        <v>0</v>
      </c>
      <c r="AQ22" s="1"/>
      <c r="AR22" s="34">
        <f t="shared" ref="AR22:AR24" si="19">AP22+AQ22</f>
        <v>0</v>
      </c>
      <c r="AS22" s="15" t="s">
        <v>128</v>
      </c>
      <c r="AT22" s="10" t="s">
        <v>25</v>
      </c>
      <c r="AU22" s="36"/>
    </row>
    <row r="23" spans="1:47" ht="56.25" x14ac:dyDescent="0.3">
      <c r="A23" s="29" t="s">
        <v>139</v>
      </c>
      <c r="B23" s="74" t="s">
        <v>121</v>
      </c>
      <c r="C23" s="76" t="s">
        <v>28</v>
      </c>
      <c r="D23" s="32">
        <v>62244.1</v>
      </c>
      <c r="E23" s="33">
        <v>-21444.351999999999</v>
      </c>
      <c r="F23" s="34">
        <f t="shared" si="0"/>
        <v>40799.748</v>
      </c>
      <c r="G23" s="33">
        <v>596.89499999999998</v>
      </c>
      <c r="H23" s="34">
        <f t="shared" si="1"/>
        <v>41396.642999999996</v>
      </c>
      <c r="I23" s="33"/>
      <c r="J23" s="34">
        <f t="shared" si="2"/>
        <v>41396.642999999996</v>
      </c>
      <c r="K23" s="33"/>
      <c r="L23" s="34">
        <f t="shared" si="3"/>
        <v>41396.642999999996</v>
      </c>
      <c r="M23" s="33"/>
      <c r="N23" s="34">
        <f t="shared" si="4"/>
        <v>41396.642999999996</v>
      </c>
      <c r="O23" s="33"/>
      <c r="P23" s="34">
        <f t="shared" si="5"/>
        <v>41396.642999999996</v>
      </c>
      <c r="Q23" s="1"/>
      <c r="R23" s="34">
        <f t="shared" si="6"/>
        <v>41396.642999999996</v>
      </c>
      <c r="S23" s="35">
        <v>0</v>
      </c>
      <c r="T23" s="33"/>
      <c r="U23" s="34">
        <f t="shared" si="7"/>
        <v>0</v>
      </c>
      <c r="V23" s="33"/>
      <c r="W23" s="34">
        <f t="shared" si="10"/>
        <v>0</v>
      </c>
      <c r="X23" s="33"/>
      <c r="Y23" s="34">
        <f t="shared" si="11"/>
        <v>0</v>
      </c>
      <c r="Z23" s="33"/>
      <c r="AA23" s="34">
        <f t="shared" si="12"/>
        <v>0</v>
      </c>
      <c r="AB23" s="33"/>
      <c r="AC23" s="34">
        <f t="shared" si="13"/>
        <v>0</v>
      </c>
      <c r="AD23" s="33"/>
      <c r="AE23" s="34">
        <f t="shared" si="14"/>
        <v>0</v>
      </c>
      <c r="AF23" s="1"/>
      <c r="AG23" s="34">
        <f t="shared" si="15"/>
        <v>0</v>
      </c>
      <c r="AH23" s="35">
        <v>0</v>
      </c>
      <c r="AI23" s="32"/>
      <c r="AJ23" s="34">
        <f t="shared" si="8"/>
        <v>0</v>
      </c>
      <c r="AK23" s="33"/>
      <c r="AL23" s="34">
        <f t="shared" si="16"/>
        <v>0</v>
      </c>
      <c r="AM23" s="33"/>
      <c r="AN23" s="34">
        <f t="shared" si="17"/>
        <v>0</v>
      </c>
      <c r="AO23" s="33"/>
      <c r="AP23" s="34">
        <f t="shared" si="18"/>
        <v>0</v>
      </c>
      <c r="AQ23" s="1"/>
      <c r="AR23" s="34">
        <f t="shared" si="19"/>
        <v>0</v>
      </c>
      <c r="AS23" s="15" t="s">
        <v>129</v>
      </c>
      <c r="AU23" s="36"/>
    </row>
    <row r="24" spans="1:47" ht="37.5" x14ac:dyDescent="0.3">
      <c r="A24" s="112" t="s">
        <v>140</v>
      </c>
      <c r="B24" s="108" t="s">
        <v>122</v>
      </c>
      <c r="C24" s="76" t="s">
        <v>38</v>
      </c>
      <c r="D24" s="32">
        <v>0</v>
      </c>
      <c r="E24" s="33"/>
      <c r="F24" s="34">
        <f t="shared" si="0"/>
        <v>0</v>
      </c>
      <c r="G24" s="33"/>
      <c r="H24" s="34">
        <f t="shared" si="1"/>
        <v>0</v>
      </c>
      <c r="I24" s="33"/>
      <c r="J24" s="34">
        <f t="shared" si="2"/>
        <v>0</v>
      </c>
      <c r="K24" s="33"/>
      <c r="L24" s="34">
        <f t="shared" si="3"/>
        <v>0</v>
      </c>
      <c r="M24" s="33"/>
      <c r="N24" s="34">
        <f t="shared" si="4"/>
        <v>0</v>
      </c>
      <c r="O24" s="33"/>
      <c r="P24" s="34">
        <f t="shared" si="5"/>
        <v>0</v>
      </c>
      <c r="Q24" s="1"/>
      <c r="R24" s="34">
        <f t="shared" si="6"/>
        <v>0</v>
      </c>
      <c r="S24" s="35">
        <v>0</v>
      </c>
      <c r="T24" s="33"/>
      <c r="U24" s="34">
        <f t="shared" si="7"/>
        <v>0</v>
      </c>
      <c r="V24" s="33"/>
      <c r="W24" s="34">
        <f t="shared" si="10"/>
        <v>0</v>
      </c>
      <c r="X24" s="33"/>
      <c r="Y24" s="34">
        <f t="shared" si="11"/>
        <v>0</v>
      </c>
      <c r="Z24" s="33"/>
      <c r="AA24" s="34">
        <f t="shared" si="12"/>
        <v>0</v>
      </c>
      <c r="AB24" s="33"/>
      <c r="AC24" s="34">
        <f t="shared" si="13"/>
        <v>0</v>
      </c>
      <c r="AD24" s="33"/>
      <c r="AE24" s="34">
        <f t="shared" si="14"/>
        <v>0</v>
      </c>
      <c r="AF24" s="1"/>
      <c r="AG24" s="34">
        <f t="shared" si="15"/>
        <v>0</v>
      </c>
      <c r="AH24" s="35">
        <v>54620.7</v>
      </c>
      <c r="AI24" s="32"/>
      <c r="AJ24" s="34">
        <f t="shared" si="8"/>
        <v>54620.7</v>
      </c>
      <c r="AK24" s="33"/>
      <c r="AL24" s="34">
        <f t="shared" si="16"/>
        <v>54620.7</v>
      </c>
      <c r="AM24" s="33"/>
      <c r="AN24" s="34">
        <f t="shared" si="17"/>
        <v>54620.7</v>
      </c>
      <c r="AO24" s="33"/>
      <c r="AP24" s="34">
        <f t="shared" si="18"/>
        <v>54620.7</v>
      </c>
      <c r="AQ24" s="1"/>
      <c r="AR24" s="34">
        <f t="shared" si="19"/>
        <v>54620.7</v>
      </c>
      <c r="AS24" s="15" t="s">
        <v>130</v>
      </c>
      <c r="AU24" s="36"/>
    </row>
    <row r="25" spans="1:47" ht="56.25" x14ac:dyDescent="0.3">
      <c r="A25" s="113" t="s">
        <v>141</v>
      </c>
      <c r="B25" s="111"/>
      <c r="C25" s="76" t="s">
        <v>28</v>
      </c>
      <c r="D25" s="32">
        <f>D27+D28</f>
        <v>47000</v>
      </c>
      <c r="E25" s="33"/>
      <c r="F25" s="34">
        <f>F27+F28</f>
        <v>47000</v>
      </c>
      <c r="G25" s="33"/>
      <c r="H25" s="34">
        <f>H27+H28</f>
        <v>47000</v>
      </c>
      <c r="I25" s="33"/>
      <c r="J25" s="34">
        <f>J27+J28</f>
        <v>47000</v>
      </c>
      <c r="K25" s="33"/>
      <c r="L25" s="34">
        <f>J25+K25</f>
        <v>47000</v>
      </c>
      <c r="M25" s="33">
        <f>M27+M28</f>
        <v>0</v>
      </c>
      <c r="N25" s="34">
        <f t="shared" si="4"/>
        <v>47000</v>
      </c>
      <c r="O25" s="33">
        <f>O27+O28</f>
        <v>0</v>
      </c>
      <c r="P25" s="34">
        <f t="shared" si="5"/>
        <v>47000</v>
      </c>
      <c r="Q25" s="1">
        <f>Q27+Q28</f>
        <v>407119.46299999999</v>
      </c>
      <c r="R25" s="34">
        <f t="shared" si="6"/>
        <v>454119.46299999999</v>
      </c>
      <c r="S25" s="35">
        <v>453000</v>
      </c>
      <c r="T25" s="33"/>
      <c r="U25" s="34">
        <f>S25+T25</f>
        <v>453000</v>
      </c>
      <c r="V25" s="33"/>
      <c r="W25" s="34">
        <f>U25+V25</f>
        <v>453000</v>
      </c>
      <c r="X25" s="33"/>
      <c r="Y25" s="34">
        <f>W25+X25</f>
        <v>453000</v>
      </c>
      <c r="Z25" s="33"/>
      <c r="AA25" s="34">
        <f>Y25+Z25</f>
        <v>453000</v>
      </c>
      <c r="AB25" s="33">
        <f>AB27+AB28</f>
        <v>0</v>
      </c>
      <c r="AC25" s="34">
        <f t="shared" si="13"/>
        <v>453000</v>
      </c>
      <c r="AD25" s="33">
        <f>AD27+AD28</f>
        <v>0</v>
      </c>
      <c r="AE25" s="34">
        <f t="shared" si="14"/>
        <v>453000</v>
      </c>
      <c r="AF25" s="1">
        <f>AF27+AF28</f>
        <v>0</v>
      </c>
      <c r="AG25" s="34">
        <f t="shared" si="15"/>
        <v>453000</v>
      </c>
      <c r="AH25" s="35">
        <v>1049198.7</v>
      </c>
      <c r="AI25" s="32">
        <f>AI27+AI28</f>
        <v>-70868.899999999994</v>
      </c>
      <c r="AJ25" s="34">
        <f t="shared" si="8"/>
        <v>978329.79999999993</v>
      </c>
      <c r="AK25" s="33"/>
      <c r="AL25" s="34">
        <f t="shared" si="16"/>
        <v>978329.79999999993</v>
      </c>
      <c r="AM25" s="33"/>
      <c r="AN25" s="34">
        <f t="shared" si="17"/>
        <v>978329.79999999993</v>
      </c>
      <c r="AO25" s="33">
        <f>AO27+AO28</f>
        <v>0</v>
      </c>
      <c r="AP25" s="34">
        <f>AN25+AO25</f>
        <v>978329.79999999993</v>
      </c>
      <c r="AQ25" s="1">
        <f>AQ27+AQ28</f>
        <v>-407119.46299999999</v>
      </c>
      <c r="AR25" s="34">
        <f>AP25+AQ25</f>
        <v>571210.33699999994</v>
      </c>
      <c r="AS25" s="15"/>
      <c r="AU25" s="36"/>
    </row>
    <row r="26" spans="1:47" x14ac:dyDescent="0.3">
      <c r="A26" s="65"/>
      <c r="B26" s="76" t="s">
        <v>5</v>
      </c>
      <c r="C26" s="76"/>
      <c r="D26" s="32"/>
      <c r="E26" s="33"/>
      <c r="F26" s="34"/>
      <c r="G26" s="33"/>
      <c r="H26" s="34"/>
      <c r="I26" s="33"/>
      <c r="J26" s="34"/>
      <c r="K26" s="33"/>
      <c r="L26" s="34"/>
      <c r="M26" s="33"/>
      <c r="N26" s="34"/>
      <c r="O26" s="33"/>
      <c r="P26" s="34"/>
      <c r="Q26" s="1"/>
      <c r="R26" s="34"/>
      <c r="S26" s="35"/>
      <c r="T26" s="33"/>
      <c r="U26" s="34"/>
      <c r="V26" s="33"/>
      <c r="W26" s="34"/>
      <c r="X26" s="33"/>
      <c r="Y26" s="34"/>
      <c r="Z26" s="33"/>
      <c r="AA26" s="34"/>
      <c r="AB26" s="33"/>
      <c r="AC26" s="34"/>
      <c r="AD26" s="33"/>
      <c r="AE26" s="34"/>
      <c r="AF26" s="1"/>
      <c r="AG26" s="34"/>
      <c r="AH26" s="35"/>
      <c r="AI26" s="32"/>
      <c r="AJ26" s="34"/>
      <c r="AK26" s="33"/>
      <c r="AL26" s="34"/>
      <c r="AM26" s="33"/>
      <c r="AN26" s="34"/>
      <c r="AO26" s="33"/>
      <c r="AP26" s="34"/>
      <c r="AQ26" s="1"/>
      <c r="AR26" s="34"/>
      <c r="AS26" s="15"/>
      <c r="AU26" s="36"/>
    </row>
    <row r="27" spans="1:47" hidden="1" x14ac:dyDescent="0.3">
      <c r="A27" s="65"/>
      <c r="B27" s="64" t="s">
        <v>6</v>
      </c>
      <c r="C27" s="64"/>
      <c r="D27" s="32">
        <v>47000</v>
      </c>
      <c r="E27" s="33"/>
      <c r="F27" s="34">
        <f>D27+E27</f>
        <v>47000</v>
      </c>
      <c r="G27" s="33"/>
      <c r="H27" s="34">
        <f t="shared" ref="H27:H28" si="20">F27+G27</f>
        <v>47000</v>
      </c>
      <c r="I27" s="33"/>
      <c r="J27" s="34">
        <f t="shared" ref="J27:J28" si="21">H27+I27</f>
        <v>47000</v>
      </c>
      <c r="K27" s="33"/>
      <c r="L27" s="34">
        <f t="shared" ref="L27:L28" si="22">J27+K27</f>
        <v>47000</v>
      </c>
      <c r="M27" s="33"/>
      <c r="N27" s="34">
        <f>L27+M27</f>
        <v>47000</v>
      </c>
      <c r="O27" s="33"/>
      <c r="P27" s="34">
        <f>N27+O27</f>
        <v>47000</v>
      </c>
      <c r="Q27" s="1"/>
      <c r="R27" s="34">
        <f>P27+Q27</f>
        <v>47000</v>
      </c>
      <c r="S27" s="35">
        <v>453000</v>
      </c>
      <c r="T27" s="33"/>
      <c r="U27" s="34">
        <f t="shared" ref="U27" si="23">S27+T27</f>
        <v>453000</v>
      </c>
      <c r="V27" s="33"/>
      <c r="W27" s="34">
        <f t="shared" ref="W27" si="24">U27+V27</f>
        <v>453000</v>
      </c>
      <c r="X27" s="33"/>
      <c r="Y27" s="34">
        <f t="shared" ref="Y27" si="25">W27+X27</f>
        <v>453000</v>
      </c>
      <c r="Z27" s="33"/>
      <c r="AA27" s="34">
        <f t="shared" ref="AA27" si="26">Y27+Z27</f>
        <v>453000</v>
      </c>
      <c r="AB27" s="33"/>
      <c r="AC27" s="34">
        <f>AA27+AB27</f>
        <v>453000</v>
      </c>
      <c r="AD27" s="33"/>
      <c r="AE27" s="34">
        <f>AC27+AD27</f>
        <v>453000</v>
      </c>
      <c r="AF27" s="1"/>
      <c r="AG27" s="34">
        <f>AE27+AF27</f>
        <v>453000</v>
      </c>
      <c r="AH27" s="35">
        <v>1049198.7</v>
      </c>
      <c r="AI27" s="32">
        <v>-70868.899999999994</v>
      </c>
      <c r="AJ27" s="34">
        <f t="shared" ref="AJ27" si="27">AH27+AI27</f>
        <v>978329.79999999993</v>
      </c>
      <c r="AK27" s="33"/>
      <c r="AL27" s="34">
        <f t="shared" ref="AL27" si="28">AJ27+AK27</f>
        <v>978329.79999999993</v>
      </c>
      <c r="AM27" s="33"/>
      <c r="AN27" s="34">
        <f t="shared" ref="AN27" si="29">AL27+AM27</f>
        <v>978329.79999999993</v>
      </c>
      <c r="AO27" s="33"/>
      <c r="AP27" s="34">
        <f t="shared" ref="AP27:AP28" si="30">AN27+AO27</f>
        <v>978329.79999999993</v>
      </c>
      <c r="AQ27" s="1">
        <v>-407119.46299999999</v>
      </c>
      <c r="AR27" s="34">
        <f t="shared" ref="AR27:AR30" si="31">AP27+AQ27</f>
        <v>571210.33699999994</v>
      </c>
      <c r="AS27" s="15" t="s">
        <v>130</v>
      </c>
      <c r="AT27" s="10" t="s">
        <v>25</v>
      </c>
      <c r="AU27" s="36"/>
    </row>
    <row r="28" spans="1:47" x14ac:dyDescent="0.3">
      <c r="A28" s="65"/>
      <c r="B28" s="76" t="s">
        <v>197</v>
      </c>
      <c r="C28" s="76"/>
      <c r="D28" s="32">
        <v>0</v>
      </c>
      <c r="E28" s="33"/>
      <c r="F28" s="34">
        <f t="shared" ref="F28" si="32">D28+E28</f>
        <v>0</v>
      </c>
      <c r="G28" s="33"/>
      <c r="H28" s="34">
        <f t="shared" si="20"/>
        <v>0</v>
      </c>
      <c r="I28" s="33"/>
      <c r="J28" s="34">
        <f t="shared" si="21"/>
        <v>0</v>
      </c>
      <c r="K28" s="33"/>
      <c r="L28" s="34">
        <f t="shared" si="22"/>
        <v>0</v>
      </c>
      <c r="M28" s="33"/>
      <c r="N28" s="34">
        <f>L28+M28</f>
        <v>0</v>
      </c>
      <c r="O28" s="33"/>
      <c r="P28" s="34">
        <f>N28+O28</f>
        <v>0</v>
      </c>
      <c r="Q28" s="1">
        <v>407119.46299999999</v>
      </c>
      <c r="R28" s="34">
        <f>P28+Q28</f>
        <v>407119.46299999999</v>
      </c>
      <c r="S28" s="35"/>
      <c r="T28" s="33"/>
      <c r="U28" s="34"/>
      <c r="V28" s="33"/>
      <c r="W28" s="34"/>
      <c r="X28" s="33"/>
      <c r="Y28" s="34"/>
      <c r="Z28" s="33"/>
      <c r="AA28" s="34"/>
      <c r="AB28" s="33"/>
      <c r="AC28" s="34">
        <f>AA28+AB28</f>
        <v>0</v>
      </c>
      <c r="AD28" s="33"/>
      <c r="AE28" s="34">
        <f>AC28+AD28</f>
        <v>0</v>
      </c>
      <c r="AF28" s="1"/>
      <c r="AG28" s="34">
        <f>AE28+AF28</f>
        <v>0</v>
      </c>
      <c r="AH28" s="35"/>
      <c r="AI28" s="32"/>
      <c r="AJ28" s="34"/>
      <c r="AK28" s="33"/>
      <c r="AL28" s="34"/>
      <c r="AM28" s="33"/>
      <c r="AN28" s="34"/>
      <c r="AO28" s="33"/>
      <c r="AP28" s="34">
        <f t="shared" si="30"/>
        <v>0</v>
      </c>
      <c r="AQ28" s="1"/>
      <c r="AR28" s="34">
        <f t="shared" si="31"/>
        <v>0</v>
      </c>
      <c r="AS28" s="15" t="s">
        <v>130</v>
      </c>
      <c r="AU28" s="36"/>
    </row>
    <row r="29" spans="1:47" ht="37.5" x14ac:dyDescent="0.3">
      <c r="A29" s="114" t="s">
        <v>141</v>
      </c>
      <c r="B29" s="101" t="s">
        <v>123</v>
      </c>
      <c r="C29" s="76" t="s">
        <v>38</v>
      </c>
      <c r="D29" s="35">
        <v>0</v>
      </c>
      <c r="E29" s="34"/>
      <c r="F29" s="34">
        <f t="shared" si="0"/>
        <v>0</v>
      </c>
      <c r="G29" s="34"/>
      <c r="H29" s="34">
        <f t="shared" si="1"/>
        <v>0</v>
      </c>
      <c r="I29" s="34"/>
      <c r="J29" s="34">
        <f t="shared" si="2"/>
        <v>0</v>
      </c>
      <c r="K29" s="34"/>
      <c r="L29" s="34">
        <f t="shared" si="3"/>
        <v>0</v>
      </c>
      <c r="M29" s="34"/>
      <c r="N29" s="34">
        <f t="shared" si="4"/>
        <v>0</v>
      </c>
      <c r="O29" s="34"/>
      <c r="P29" s="34">
        <f t="shared" ref="P29:P30" si="33">N29+O29</f>
        <v>0</v>
      </c>
      <c r="Q29" s="38"/>
      <c r="R29" s="34">
        <f t="shared" ref="R29:R30" si="34">P29+Q29</f>
        <v>0</v>
      </c>
      <c r="S29" s="35">
        <v>26009.8</v>
      </c>
      <c r="T29" s="33"/>
      <c r="U29" s="34">
        <f t="shared" si="7"/>
        <v>26009.8</v>
      </c>
      <c r="V29" s="33">
        <v>40308.101999999999</v>
      </c>
      <c r="W29" s="34">
        <f t="shared" si="10"/>
        <v>66317.902000000002</v>
      </c>
      <c r="X29" s="33"/>
      <c r="Y29" s="34">
        <f t="shared" si="11"/>
        <v>66317.902000000002</v>
      </c>
      <c r="Z29" s="33"/>
      <c r="AA29" s="34">
        <f t="shared" si="12"/>
        <v>66317.902000000002</v>
      </c>
      <c r="AB29" s="33"/>
      <c r="AC29" s="34">
        <f t="shared" si="13"/>
        <v>66317.902000000002</v>
      </c>
      <c r="AD29" s="33"/>
      <c r="AE29" s="34">
        <f t="shared" ref="AE29:AE30" si="35">AC29+AD29</f>
        <v>66317.902000000002</v>
      </c>
      <c r="AF29" s="1"/>
      <c r="AG29" s="34">
        <f t="shared" ref="AG29:AG30" si="36">AE29+AF29</f>
        <v>66317.902000000002</v>
      </c>
      <c r="AH29" s="35">
        <v>0</v>
      </c>
      <c r="AI29" s="32"/>
      <c r="AJ29" s="34">
        <f t="shared" si="8"/>
        <v>0</v>
      </c>
      <c r="AK29" s="33"/>
      <c r="AL29" s="34">
        <f t="shared" si="16"/>
        <v>0</v>
      </c>
      <c r="AM29" s="33"/>
      <c r="AN29" s="34">
        <f t="shared" si="17"/>
        <v>0</v>
      </c>
      <c r="AO29" s="33"/>
      <c r="AP29" s="34">
        <f t="shared" si="18"/>
        <v>0</v>
      </c>
      <c r="AQ29" s="1"/>
      <c r="AR29" s="34">
        <f t="shared" si="31"/>
        <v>0</v>
      </c>
      <c r="AS29" s="15" t="s">
        <v>131</v>
      </c>
      <c r="AU29" s="36"/>
    </row>
    <row r="30" spans="1:47" ht="56.25" x14ac:dyDescent="0.3">
      <c r="A30" s="115"/>
      <c r="B30" s="110"/>
      <c r="C30" s="76" t="s">
        <v>28</v>
      </c>
      <c r="D30" s="35">
        <f>D32+D33</f>
        <v>482682.4</v>
      </c>
      <c r="E30" s="34">
        <f>E32+E33+E34</f>
        <v>0</v>
      </c>
      <c r="F30" s="34">
        <f t="shared" si="0"/>
        <v>482682.4</v>
      </c>
      <c r="G30" s="34">
        <f>G32+G33+G34</f>
        <v>24298.196000000011</v>
      </c>
      <c r="H30" s="34">
        <f t="shared" si="1"/>
        <v>506980.59600000002</v>
      </c>
      <c r="I30" s="34">
        <f>I32+I33+I34</f>
        <v>0</v>
      </c>
      <c r="J30" s="34">
        <f t="shared" si="2"/>
        <v>506980.59600000002</v>
      </c>
      <c r="K30" s="34">
        <f>K32+K33+K34</f>
        <v>0</v>
      </c>
      <c r="L30" s="34">
        <f t="shared" si="3"/>
        <v>506980.59600000002</v>
      </c>
      <c r="M30" s="34">
        <f>M32+M33+M34</f>
        <v>94735.182000000001</v>
      </c>
      <c r="N30" s="34">
        <f t="shared" si="4"/>
        <v>601715.77800000005</v>
      </c>
      <c r="O30" s="34">
        <f>O32+O33+O34</f>
        <v>0</v>
      </c>
      <c r="P30" s="34">
        <f t="shared" si="33"/>
        <v>601715.77800000005</v>
      </c>
      <c r="Q30" s="38">
        <f>Q32+Q33+Q34</f>
        <v>0</v>
      </c>
      <c r="R30" s="34">
        <f t="shared" si="34"/>
        <v>601715.77800000005</v>
      </c>
      <c r="S30" s="35">
        <f t="shared" ref="S30:AH30" si="37">S32+S33</f>
        <v>386829.3</v>
      </c>
      <c r="T30" s="33">
        <f>T32+T33</f>
        <v>0</v>
      </c>
      <c r="U30" s="34">
        <f t="shared" si="7"/>
        <v>386829.3</v>
      </c>
      <c r="V30" s="33">
        <f>V32+V33</f>
        <v>-40308.101999999999</v>
      </c>
      <c r="W30" s="34">
        <f t="shared" si="10"/>
        <v>346521.19799999997</v>
      </c>
      <c r="X30" s="33">
        <f>X32+X33</f>
        <v>0</v>
      </c>
      <c r="Y30" s="34">
        <f t="shared" si="11"/>
        <v>346521.19799999997</v>
      </c>
      <c r="Z30" s="33">
        <f>Z32+Z33</f>
        <v>0</v>
      </c>
      <c r="AA30" s="34">
        <f t="shared" si="12"/>
        <v>346521.19799999997</v>
      </c>
      <c r="AB30" s="33">
        <f>AB32+AB33</f>
        <v>-94735.182000000001</v>
      </c>
      <c r="AC30" s="34">
        <f t="shared" si="13"/>
        <v>251786.01599999997</v>
      </c>
      <c r="AD30" s="33">
        <f>AD32+AD33</f>
        <v>0</v>
      </c>
      <c r="AE30" s="34">
        <f t="shared" si="35"/>
        <v>251786.01599999997</v>
      </c>
      <c r="AF30" s="1">
        <f>AF32+AF33</f>
        <v>0</v>
      </c>
      <c r="AG30" s="34">
        <f t="shared" si="36"/>
        <v>251786.01599999997</v>
      </c>
      <c r="AH30" s="35">
        <f t="shared" si="37"/>
        <v>0</v>
      </c>
      <c r="AI30" s="32">
        <f>AI32+AI33</f>
        <v>0</v>
      </c>
      <c r="AJ30" s="34">
        <f t="shared" si="8"/>
        <v>0</v>
      </c>
      <c r="AK30" s="33">
        <f>AK32+AK33</f>
        <v>0</v>
      </c>
      <c r="AL30" s="34">
        <f t="shared" si="16"/>
        <v>0</v>
      </c>
      <c r="AM30" s="33">
        <f>AM32+AM33</f>
        <v>0</v>
      </c>
      <c r="AN30" s="34">
        <f t="shared" si="17"/>
        <v>0</v>
      </c>
      <c r="AO30" s="33">
        <f>AO32+AO33</f>
        <v>0</v>
      </c>
      <c r="AP30" s="34">
        <f t="shared" si="18"/>
        <v>0</v>
      </c>
      <c r="AQ30" s="1">
        <f>AQ32+AQ33</f>
        <v>0</v>
      </c>
      <c r="AR30" s="34">
        <f t="shared" si="31"/>
        <v>0</v>
      </c>
      <c r="AS30" s="15"/>
      <c r="AU30" s="36"/>
    </row>
    <row r="31" spans="1:47" x14ac:dyDescent="0.3">
      <c r="A31" s="29"/>
      <c r="B31" s="76" t="s">
        <v>5</v>
      </c>
      <c r="C31" s="39"/>
      <c r="D31" s="35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8"/>
      <c r="R31" s="34"/>
      <c r="S31" s="35"/>
      <c r="T31" s="33"/>
      <c r="U31" s="34"/>
      <c r="V31" s="33"/>
      <c r="W31" s="34"/>
      <c r="X31" s="33"/>
      <c r="Y31" s="34"/>
      <c r="Z31" s="33"/>
      <c r="AA31" s="34"/>
      <c r="AB31" s="33"/>
      <c r="AC31" s="34"/>
      <c r="AD31" s="33"/>
      <c r="AE31" s="34"/>
      <c r="AF31" s="1"/>
      <c r="AG31" s="34"/>
      <c r="AH31" s="35"/>
      <c r="AI31" s="32"/>
      <c r="AJ31" s="34"/>
      <c r="AK31" s="33"/>
      <c r="AL31" s="34"/>
      <c r="AM31" s="33"/>
      <c r="AN31" s="34"/>
      <c r="AO31" s="33"/>
      <c r="AP31" s="34"/>
      <c r="AQ31" s="1"/>
      <c r="AR31" s="34"/>
      <c r="AS31" s="15"/>
      <c r="AU31" s="36"/>
    </row>
    <row r="32" spans="1:47" hidden="1" x14ac:dyDescent="0.3">
      <c r="A32" s="29"/>
      <c r="B32" s="31" t="s">
        <v>6</v>
      </c>
      <c r="C32" s="39"/>
      <c r="D32" s="34">
        <v>247160.9</v>
      </c>
      <c r="E32" s="34">
        <v>-122807.7</v>
      </c>
      <c r="F32" s="34">
        <f t="shared" si="0"/>
        <v>124353.2</v>
      </c>
      <c r="G32" s="34">
        <v>147105.89600000001</v>
      </c>
      <c r="H32" s="34">
        <f t="shared" ref="H32:H39" si="38">F32+G32</f>
        <v>271459.09600000002</v>
      </c>
      <c r="I32" s="34"/>
      <c r="J32" s="34">
        <f t="shared" ref="J32:J35" si="39">H32+I32</f>
        <v>271459.09600000002</v>
      </c>
      <c r="K32" s="34"/>
      <c r="L32" s="34">
        <f t="shared" ref="L32:L35" si="40">J32+K32</f>
        <v>271459.09600000002</v>
      </c>
      <c r="M32" s="34">
        <v>-42451.258000000002</v>
      </c>
      <c r="N32" s="34">
        <f t="shared" ref="N32:N35" si="41">L32+M32</f>
        <v>229007.83800000002</v>
      </c>
      <c r="O32" s="34"/>
      <c r="P32" s="34">
        <f t="shared" ref="P32:P35" si="42">N32+O32</f>
        <v>229007.83800000002</v>
      </c>
      <c r="Q32" s="38"/>
      <c r="R32" s="34">
        <f t="shared" ref="R32:R35" si="43">P32+Q32</f>
        <v>229007.83800000002</v>
      </c>
      <c r="S32" s="34">
        <v>386829.3</v>
      </c>
      <c r="T32" s="33"/>
      <c r="U32" s="34">
        <f t="shared" si="7"/>
        <v>386829.3</v>
      </c>
      <c r="V32" s="33">
        <v>-40308.101999999999</v>
      </c>
      <c r="W32" s="34">
        <f t="shared" ref="W32:W39" si="44">U32+V32</f>
        <v>346521.19799999997</v>
      </c>
      <c r="X32" s="33"/>
      <c r="Y32" s="34">
        <f t="shared" ref="Y32:Y35" si="45">W32+X32</f>
        <v>346521.19799999997</v>
      </c>
      <c r="Z32" s="33"/>
      <c r="AA32" s="34">
        <f t="shared" ref="AA32:AA35" si="46">Y32+Z32</f>
        <v>346521.19799999997</v>
      </c>
      <c r="AB32" s="33">
        <v>-94735.182000000001</v>
      </c>
      <c r="AC32" s="34">
        <f t="shared" ref="AC32:AC35" si="47">AA32+AB32</f>
        <v>251786.01599999997</v>
      </c>
      <c r="AD32" s="33"/>
      <c r="AE32" s="34">
        <f t="shared" ref="AE32:AE35" si="48">AC32+AD32</f>
        <v>251786.01599999997</v>
      </c>
      <c r="AF32" s="1"/>
      <c r="AG32" s="34">
        <f t="shared" ref="AG32:AG35" si="49">AE32+AF32</f>
        <v>251786.01599999997</v>
      </c>
      <c r="AH32" s="34">
        <v>0</v>
      </c>
      <c r="AI32" s="32"/>
      <c r="AJ32" s="34">
        <f t="shared" si="8"/>
        <v>0</v>
      </c>
      <c r="AK32" s="33"/>
      <c r="AL32" s="34">
        <f t="shared" ref="AL32:AL39" si="50">AJ32+AK32</f>
        <v>0</v>
      </c>
      <c r="AM32" s="33"/>
      <c r="AN32" s="34">
        <f t="shared" ref="AN32:AN35" si="51">AL32+AM32</f>
        <v>0</v>
      </c>
      <c r="AO32" s="33"/>
      <c r="AP32" s="34">
        <f t="shared" ref="AP32:AP35" si="52">AN32+AO32</f>
        <v>0</v>
      </c>
      <c r="AQ32" s="1"/>
      <c r="AR32" s="34">
        <f t="shared" ref="AR32:AR35" si="53">AP32+AQ32</f>
        <v>0</v>
      </c>
      <c r="AS32" s="15" t="s">
        <v>131</v>
      </c>
      <c r="AT32" s="10" t="s">
        <v>25</v>
      </c>
      <c r="AU32" s="36"/>
    </row>
    <row r="33" spans="1:47" x14ac:dyDescent="0.3">
      <c r="A33" s="29"/>
      <c r="B33" s="76" t="s">
        <v>64</v>
      </c>
      <c r="C33" s="39"/>
      <c r="D33" s="35">
        <v>235521.5</v>
      </c>
      <c r="E33" s="34"/>
      <c r="F33" s="34">
        <f t="shared" si="0"/>
        <v>235521.5</v>
      </c>
      <c r="G33" s="34"/>
      <c r="H33" s="34">
        <f t="shared" si="38"/>
        <v>235521.5</v>
      </c>
      <c r="I33" s="34"/>
      <c r="J33" s="34">
        <f t="shared" si="39"/>
        <v>235521.5</v>
      </c>
      <c r="K33" s="34"/>
      <c r="L33" s="34">
        <f t="shared" si="40"/>
        <v>235521.5</v>
      </c>
      <c r="M33" s="34"/>
      <c r="N33" s="34">
        <f t="shared" si="41"/>
        <v>235521.5</v>
      </c>
      <c r="O33" s="34"/>
      <c r="P33" s="34">
        <f t="shared" si="42"/>
        <v>235521.5</v>
      </c>
      <c r="Q33" s="38"/>
      <c r="R33" s="34">
        <f t="shared" si="43"/>
        <v>235521.5</v>
      </c>
      <c r="S33" s="35">
        <v>0</v>
      </c>
      <c r="T33" s="33"/>
      <c r="U33" s="34">
        <f t="shared" si="7"/>
        <v>0</v>
      </c>
      <c r="V33" s="33"/>
      <c r="W33" s="34">
        <f t="shared" si="44"/>
        <v>0</v>
      </c>
      <c r="X33" s="33"/>
      <c r="Y33" s="34">
        <f t="shared" si="45"/>
        <v>0</v>
      </c>
      <c r="Z33" s="33"/>
      <c r="AA33" s="34">
        <f t="shared" si="46"/>
        <v>0</v>
      </c>
      <c r="AB33" s="33"/>
      <c r="AC33" s="34">
        <f t="shared" si="47"/>
        <v>0</v>
      </c>
      <c r="AD33" s="33"/>
      <c r="AE33" s="34">
        <f t="shared" si="48"/>
        <v>0</v>
      </c>
      <c r="AF33" s="1"/>
      <c r="AG33" s="34">
        <f t="shared" si="49"/>
        <v>0</v>
      </c>
      <c r="AH33" s="35">
        <v>0</v>
      </c>
      <c r="AI33" s="32"/>
      <c r="AJ33" s="34">
        <f t="shared" si="8"/>
        <v>0</v>
      </c>
      <c r="AK33" s="33"/>
      <c r="AL33" s="34">
        <f t="shared" si="50"/>
        <v>0</v>
      </c>
      <c r="AM33" s="33"/>
      <c r="AN33" s="34">
        <f t="shared" si="51"/>
        <v>0</v>
      </c>
      <c r="AO33" s="33"/>
      <c r="AP33" s="34">
        <f t="shared" si="52"/>
        <v>0</v>
      </c>
      <c r="AQ33" s="1"/>
      <c r="AR33" s="34">
        <f t="shared" si="53"/>
        <v>0</v>
      </c>
      <c r="AS33" s="15" t="s">
        <v>136</v>
      </c>
      <c r="AU33" s="36"/>
    </row>
    <row r="34" spans="1:47" x14ac:dyDescent="0.3">
      <c r="A34" s="75"/>
      <c r="B34" s="76" t="s">
        <v>197</v>
      </c>
      <c r="C34" s="39"/>
      <c r="D34" s="35"/>
      <c r="E34" s="34">
        <v>122807.7</v>
      </c>
      <c r="F34" s="34">
        <f t="shared" si="0"/>
        <v>122807.7</v>
      </c>
      <c r="G34" s="34">
        <v>-122807.7</v>
      </c>
      <c r="H34" s="34">
        <f t="shared" si="38"/>
        <v>0</v>
      </c>
      <c r="I34" s="34"/>
      <c r="J34" s="34">
        <f t="shared" si="39"/>
        <v>0</v>
      </c>
      <c r="K34" s="34"/>
      <c r="L34" s="34">
        <f t="shared" si="40"/>
        <v>0</v>
      </c>
      <c r="M34" s="34">
        <v>137186.44</v>
      </c>
      <c r="N34" s="34">
        <f t="shared" si="41"/>
        <v>137186.44</v>
      </c>
      <c r="O34" s="34"/>
      <c r="P34" s="34">
        <f t="shared" si="42"/>
        <v>137186.44</v>
      </c>
      <c r="Q34" s="38"/>
      <c r="R34" s="34">
        <f t="shared" si="43"/>
        <v>137186.44</v>
      </c>
      <c r="S34" s="35"/>
      <c r="T34" s="33"/>
      <c r="U34" s="34">
        <f t="shared" si="7"/>
        <v>0</v>
      </c>
      <c r="V34" s="33"/>
      <c r="W34" s="34">
        <f t="shared" si="44"/>
        <v>0</v>
      </c>
      <c r="X34" s="33"/>
      <c r="Y34" s="34">
        <f t="shared" si="45"/>
        <v>0</v>
      </c>
      <c r="Z34" s="33"/>
      <c r="AA34" s="34">
        <f t="shared" si="46"/>
        <v>0</v>
      </c>
      <c r="AB34" s="33"/>
      <c r="AC34" s="34">
        <f t="shared" si="47"/>
        <v>0</v>
      </c>
      <c r="AD34" s="33"/>
      <c r="AE34" s="34">
        <f t="shared" si="48"/>
        <v>0</v>
      </c>
      <c r="AF34" s="1"/>
      <c r="AG34" s="34">
        <f t="shared" si="49"/>
        <v>0</v>
      </c>
      <c r="AH34" s="35"/>
      <c r="AI34" s="32"/>
      <c r="AJ34" s="34">
        <f t="shared" si="8"/>
        <v>0</v>
      </c>
      <c r="AK34" s="33"/>
      <c r="AL34" s="34">
        <f t="shared" si="50"/>
        <v>0</v>
      </c>
      <c r="AM34" s="33"/>
      <c r="AN34" s="34">
        <f t="shared" si="51"/>
        <v>0</v>
      </c>
      <c r="AO34" s="33"/>
      <c r="AP34" s="34">
        <f t="shared" si="52"/>
        <v>0</v>
      </c>
      <c r="AQ34" s="1"/>
      <c r="AR34" s="34">
        <f t="shared" si="53"/>
        <v>0</v>
      </c>
      <c r="AS34" s="15" t="s">
        <v>131</v>
      </c>
      <c r="AU34" s="36"/>
    </row>
    <row r="35" spans="1:47" ht="37.5" x14ac:dyDescent="0.3">
      <c r="A35" s="114" t="s">
        <v>142</v>
      </c>
      <c r="B35" s="76" t="s">
        <v>124</v>
      </c>
      <c r="C35" s="76" t="s">
        <v>38</v>
      </c>
      <c r="D35" s="32">
        <v>54620.7</v>
      </c>
      <c r="E35" s="33"/>
      <c r="F35" s="34">
        <f t="shared" si="0"/>
        <v>54620.7</v>
      </c>
      <c r="G35" s="33">
        <f>G37+G38</f>
        <v>0</v>
      </c>
      <c r="H35" s="34">
        <f t="shared" si="38"/>
        <v>54620.7</v>
      </c>
      <c r="I35" s="33">
        <f>I37+I38</f>
        <v>0</v>
      </c>
      <c r="J35" s="34">
        <f t="shared" si="39"/>
        <v>54620.7</v>
      </c>
      <c r="K35" s="33">
        <f>K37+K38</f>
        <v>45436.972000000002</v>
      </c>
      <c r="L35" s="34">
        <f t="shared" si="40"/>
        <v>100057.67199999999</v>
      </c>
      <c r="M35" s="33">
        <f>M37+M38</f>
        <v>0</v>
      </c>
      <c r="N35" s="34">
        <f t="shared" si="41"/>
        <v>100057.67199999999</v>
      </c>
      <c r="O35" s="33">
        <f>O37+O38</f>
        <v>0</v>
      </c>
      <c r="P35" s="34">
        <f t="shared" si="42"/>
        <v>100057.67199999999</v>
      </c>
      <c r="Q35" s="1">
        <f>Q37+Q38</f>
        <v>0</v>
      </c>
      <c r="R35" s="34">
        <f t="shared" si="43"/>
        <v>100057.67199999999</v>
      </c>
      <c r="S35" s="35">
        <v>0</v>
      </c>
      <c r="T35" s="33"/>
      <c r="U35" s="34">
        <f t="shared" si="7"/>
        <v>0</v>
      </c>
      <c r="V35" s="33">
        <f>V37+V38</f>
        <v>0</v>
      </c>
      <c r="W35" s="34">
        <f t="shared" si="44"/>
        <v>0</v>
      </c>
      <c r="X35" s="33">
        <f>X37+X38</f>
        <v>0</v>
      </c>
      <c r="Y35" s="34">
        <f t="shared" si="45"/>
        <v>0</v>
      </c>
      <c r="Z35" s="33">
        <f>Z37+Z38</f>
        <v>0</v>
      </c>
      <c r="AA35" s="34">
        <f t="shared" si="46"/>
        <v>0</v>
      </c>
      <c r="AB35" s="33">
        <f>AB37+AB38</f>
        <v>0</v>
      </c>
      <c r="AC35" s="34">
        <f t="shared" si="47"/>
        <v>0</v>
      </c>
      <c r="AD35" s="33">
        <f>AD37+AD38</f>
        <v>0</v>
      </c>
      <c r="AE35" s="34">
        <f t="shared" si="48"/>
        <v>0</v>
      </c>
      <c r="AF35" s="1">
        <f>AF37+AF38</f>
        <v>0</v>
      </c>
      <c r="AG35" s="34">
        <f t="shared" si="49"/>
        <v>0</v>
      </c>
      <c r="AH35" s="35">
        <v>0</v>
      </c>
      <c r="AI35" s="32"/>
      <c r="AJ35" s="34">
        <f t="shared" si="8"/>
        <v>0</v>
      </c>
      <c r="AK35" s="33">
        <f>AK37+AK38</f>
        <v>0</v>
      </c>
      <c r="AL35" s="34">
        <f t="shared" si="50"/>
        <v>0</v>
      </c>
      <c r="AM35" s="33">
        <f>AM37+AM38</f>
        <v>0</v>
      </c>
      <c r="AN35" s="34">
        <f t="shared" si="51"/>
        <v>0</v>
      </c>
      <c r="AO35" s="33">
        <f>AO37+AO38</f>
        <v>0</v>
      </c>
      <c r="AP35" s="34">
        <f t="shared" si="52"/>
        <v>0</v>
      </c>
      <c r="AQ35" s="1">
        <f>AQ37+AQ38</f>
        <v>0</v>
      </c>
      <c r="AR35" s="34">
        <f t="shared" si="53"/>
        <v>0</v>
      </c>
      <c r="AS35" s="15"/>
      <c r="AU35" s="36"/>
    </row>
    <row r="36" spans="1:47" x14ac:dyDescent="0.3">
      <c r="A36" s="116"/>
      <c r="B36" s="74" t="s">
        <v>5</v>
      </c>
      <c r="C36" s="76"/>
      <c r="D36" s="32"/>
      <c r="E36" s="33"/>
      <c r="F36" s="34"/>
      <c r="G36" s="33"/>
      <c r="H36" s="34"/>
      <c r="I36" s="33"/>
      <c r="J36" s="34"/>
      <c r="K36" s="33"/>
      <c r="L36" s="34"/>
      <c r="M36" s="33"/>
      <c r="N36" s="34"/>
      <c r="O36" s="33"/>
      <c r="P36" s="34"/>
      <c r="Q36" s="1"/>
      <c r="R36" s="34"/>
      <c r="S36" s="35"/>
      <c r="T36" s="33"/>
      <c r="U36" s="34"/>
      <c r="V36" s="33"/>
      <c r="W36" s="34"/>
      <c r="X36" s="33"/>
      <c r="Y36" s="34"/>
      <c r="Z36" s="33"/>
      <c r="AA36" s="34"/>
      <c r="AB36" s="33"/>
      <c r="AC36" s="34"/>
      <c r="AD36" s="33"/>
      <c r="AE36" s="34"/>
      <c r="AF36" s="1"/>
      <c r="AG36" s="34"/>
      <c r="AH36" s="35"/>
      <c r="AI36" s="32"/>
      <c r="AJ36" s="34"/>
      <c r="AK36" s="33"/>
      <c r="AL36" s="34"/>
      <c r="AM36" s="33"/>
      <c r="AN36" s="34"/>
      <c r="AO36" s="33"/>
      <c r="AP36" s="34"/>
      <c r="AQ36" s="1"/>
      <c r="AR36" s="34"/>
      <c r="AS36" s="15"/>
      <c r="AU36" s="36"/>
    </row>
    <row r="37" spans="1:47" hidden="1" x14ac:dyDescent="0.3">
      <c r="A37" s="117"/>
      <c r="B37" s="30" t="s">
        <v>6</v>
      </c>
      <c r="C37" s="31"/>
      <c r="D37" s="32"/>
      <c r="E37" s="33"/>
      <c r="F37" s="34">
        <v>54620.7</v>
      </c>
      <c r="G37" s="33">
        <v>-54620.7</v>
      </c>
      <c r="H37" s="34">
        <f t="shared" si="38"/>
        <v>0</v>
      </c>
      <c r="I37" s="33"/>
      <c r="J37" s="34">
        <f t="shared" ref="J37:J39" si="54">H37+I37</f>
        <v>0</v>
      </c>
      <c r="K37" s="33"/>
      <c r="L37" s="34">
        <f t="shared" ref="L37:L39" si="55">J37+K37</f>
        <v>0</v>
      </c>
      <c r="M37" s="33"/>
      <c r="N37" s="34">
        <f t="shared" ref="N37:N39" si="56">L37+M37</f>
        <v>0</v>
      </c>
      <c r="O37" s="33"/>
      <c r="P37" s="34">
        <f t="shared" ref="P37:P39" si="57">N37+O37</f>
        <v>0</v>
      </c>
      <c r="Q37" s="1"/>
      <c r="R37" s="34">
        <f t="shared" ref="R37:R39" si="58">P37+Q37</f>
        <v>0</v>
      </c>
      <c r="S37" s="35"/>
      <c r="T37" s="33"/>
      <c r="U37" s="34"/>
      <c r="V37" s="33"/>
      <c r="W37" s="34">
        <f t="shared" si="44"/>
        <v>0</v>
      </c>
      <c r="X37" s="33"/>
      <c r="Y37" s="34">
        <f t="shared" ref="Y37:Y39" si="59">W37+X37</f>
        <v>0</v>
      </c>
      <c r="Z37" s="33"/>
      <c r="AA37" s="34">
        <f t="shared" ref="AA37:AA39" si="60">Y37+Z37</f>
        <v>0</v>
      </c>
      <c r="AB37" s="33"/>
      <c r="AC37" s="34">
        <f t="shared" ref="AC37:AC39" si="61">AA37+AB37</f>
        <v>0</v>
      </c>
      <c r="AD37" s="33"/>
      <c r="AE37" s="34">
        <f t="shared" ref="AE37:AE39" si="62">AC37+AD37</f>
        <v>0</v>
      </c>
      <c r="AF37" s="1"/>
      <c r="AG37" s="34">
        <f t="shared" ref="AG37:AG39" si="63">AE37+AF37</f>
        <v>0</v>
      </c>
      <c r="AH37" s="35"/>
      <c r="AI37" s="32"/>
      <c r="AJ37" s="34"/>
      <c r="AK37" s="33"/>
      <c r="AL37" s="34">
        <f t="shared" si="50"/>
        <v>0</v>
      </c>
      <c r="AM37" s="33"/>
      <c r="AN37" s="34">
        <f t="shared" ref="AN37:AN39" si="64">AL37+AM37</f>
        <v>0</v>
      </c>
      <c r="AO37" s="33"/>
      <c r="AP37" s="34">
        <f t="shared" ref="AP37:AP39" si="65">AN37+AO37</f>
        <v>0</v>
      </c>
      <c r="AQ37" s="1"/>
      <c r="AR37" s="34">
        <f t="shared" ref="AR37:AR39" si="66">AP37+AQ37</f>
        <v>0</v>
      </c>
      <c r="AS37" s="15" t="s">
        <v>132</v>
      </c>
      <c r="AT37" s="10" t="s">
        <v>25</v>
      </c>
      <c r="AU37" s="36"/>
    </row>
    <row r="38" spans="1:47" x14ac:dyDescent="0.3">
      <c r="A38" s="116"/>
      <c r="B38" s="76" t="s">
        <v>197</v>
      </c>
      <c r="C38" s="76"/>
      <c r="D38" s="32"/>
      <c r="E38" s="33"/>
      <c r="F38" s="34"/>
      <c r="G38" s="33">
        <v>54620.7</v>
      </c>
      <c r="H38" s="34">
        <f t="shared" si="38"/>
        <v>54620.7</v>
      </c>
      <c r="I38" s="33"/>
      <c r="J38" s="34">
        <f t="shared" si="54"/>
        <v>54620.7</v>
      </c>
      <c r="K38" s="33">
        <v>45436.972000000002</v>
      </c>
      <c r="L38" s="34">
        <f t="shared" si="55"/>
        <v>100057.67199999999</v>
      </c>
      <c r="M38" s="33"/>
      <c r="N38" s="34">
        <f t="shared" si="56"/>
        <v>100057.67199999999</v>
      </c>
      <c r="O38" s="33"/>
      <c r="P38" s="34">
        <f t="shared" si="57"/>
        <v>100057.67199999999</v>
      </c>
      <c r="Q38" s="1"/>
      <c r="R38" s="34">
        <f t="shared" si="58"/>
        <v>100057.67199999999</v>
      </c>
      <c r="S38" s="35"/>
      <c r="T38" s="33"/>
      <c r="U38" s="34"/>
      <c r="V38" s="33"/>
      <c r="W38" s="34">
        <f t="shared" si="44"/>
        <v>0</v>
      </c>
      <c r="X38" s="33"/>
      <c r="Y38" s="34">
        <f t="shared" si="59"/>
        <v>0</v>
      </c>
      <c r="Z38" s="33"/>
      <c r="AA38" s="34">
        <f t="shared" si="60"/>
        <v>0</v>
      </c>
      <c r="AB38" s="33"/>
      <c r="AC38" s="34">
        <f t="shared" si="61"/>
        <v>0</v>
      </c>
      <c r="AD38" s="33"/>
      <c r="AE38" s="34">
        <f t="shared" si="62"/>
        <v>0</v>
      </c>
      <c r="AF38" s="1"/>
      <c r="AG38" s="34">
        <f t="shared" si="63"/>
        <v>0</v>
      </c>
      <c r="AH38" s="35"/>
      <c r="AI38" s="32"/>
      <c r="AJ38" s="34"/>
      <c r="AK38" s="33"/>
      <c r="AL38" s="34">
        <f t="shared" si="50"/>
        <v>0</v>
      </c>
      <c r="AM38" s="33"/>
      <c r="AN38" s="34">
        <f t="shared" si="64"/>
        <v>0</v>
      </c>
      <c r="AO38" s="33"/>
      <c r="AP38" s="34">
        <f t="shared" si="65"/>
        <v>0</v>
      </c>
      <c r="AQ38" s="1"/>
      <c r="AR38" s="34">
        <f t="shared" si="66"/>
        <v>0</v>
      </c>
      <c r="AS38" s="15" t="s">
        <v>132</v>
      </c>
      <c r="AU38" s="36"/>
    </row>
    <row r="39" spans="1:47" ht="56.25" x14ac:dyDescent="0.3">
      <c r="A39" s="116"/>
      <c r="B39" s="76" t="s">
        <v>124</v>
      </c>
      <c r="C39" s="76" t="s">
        <v>28</v>
      </c>
      <c r="D39" s="32">
        <f>D41+D42+D43</f>
        <v>619485.5</v>
      </c>
      <c r="E39" s="33">
        <f>E41+E42+E43</f>
        <v>0</v>
      </c>
      <c r="F39" s="34">
        <f t="shared" si="0"/>
        <v>619485.5</v>
      </c>
      <c r="G39" s="33">
        <f>G41+G42+G43+G44</f>
        <v>222299.2</v>
      </c>
      <c r="H39" s="34">
        <f t="shared" si="38"/>
        <v>841784.7</v>
      </c>
      <c r="I39" s="33">
        <f>I41+I42+I43+I44</f>
        <v>0</v>
      </c>
      <c r="J39" s="34">
        <f t="shared" si="54"/>
        <v>841784.7</v>
      </c>
      <c r="K39" s="33">
        <f>K41+K42+K43+K44</f>
        <v>237943.34899999999</v>
      </c>
      <c r="L39" s="34">
        <f t="shared" si="55"/>
        <v>1079728.0489999999</v>
      </c>
      <c r="M39" s="33">
        <f>M41+M42+M43+M44</f>
        <v>0</v>
      </c>
      <c r="N39" s="34">
        <f t="shared" si="56"/>
        <v>1079728.0489999999</v>
      </c>
      <c r="O39" s="33">
        <f>O41+O42+O43+O44</f>
        <v>0</v>
      </c>
      <c r="P39" s="34">
        <f t="shared" si="57"/>
        <v>1079728.0489999999</v>
      </c>
      <c r="Q39" s="1">
        <f>Q41+Q42+Q43+Q44</f>
        <v>0</v>
      </c>
      <c r="R39" s="34">
        <f t="shared" si="58"/>
        <v>1079728.0489999999</v>
      </c>
      <c r="S39" s="35">
        <f t="shared" ref="S39:AH39" si="67">S41+S42+S43</f>
        <v>567480</v>
      </c>
      <c r="T39" s="33">
        <f>T41+T42+T43</f>
        <v>0</v>
      </c>
      <c r="U39" s="34">
        <f t="shared" si="7"/>
        <v>567480</v>
      </c>
      <c r="V39" s="33">
        <f>V41+V42+V43+V44</f>
        <v>-222299.2</v>
      </c>
      <c r="W39" s="34">
        <f t="shared" si="44"/>
        <v>345180.8</v>
      </c>
      <c r="X39" s="33">
        <f>X41+X42+X43+X44</f>
        <v>0</v>
      </c>
      <c r="Y39" s="34">
        <f t="shared" si="59"/>
        <v>345180.8</v>
      </c>
      <c r="Z39" s="33">
        <f>Z41+Z42+Z43+Z44</f>
        <v>0</v>
      </c>
      <c r="AA39" s="34">
        <f t="shared" si="60"/>
        <v>345180.8</v>
      </c>
      <c r="AB39" s="33">
        <f>AB41+AB42+AB43+AB44</f>
        <v>0</v>
      </c>
      <c r="AC39" s="34">
        <f t="shared" si="61"/>
        <v>345180.8</v>
      </c>
      <c r="AD39" s="33">
        <f>AD41+AD42+AD43+AD44</f>
        <v>0</v>
      </c>
      <c r="AE39" s="34">
        <f t="shared" si="62"/>
        <v>345180.8</v>
      </c>
      <c r="AF39" s="1">
        <f>AF41+AF42+AF43+AF44</f>
        <v>0</v>
      </c>
      <c r="AG39" s="34">
        <f t="shared" si="63"/>
        <v>345180.8</v>
      </c>
      <c r="AH39" s="35">
        <f t="shared" si="67"/>
        <v>0</v>
      </c>
      <c r="AI39" s="32">
        <f>AI41+AI42+AI43</f>
        <v>0</v>
      </c>
      <c r="AJ39" s="34">
        <f t="shared" si="8"/>
        <v>0</v>
      </c>
      <c r="AK39" s="33">
        <f>AK41+AK42+AK43+AK44</f>
        <v>0</v>
      </c>
      <c r="AL39" s="34">
        <f t="shared" si="50"/>
        <v>0</v>
      </c>
      <c r="AM39" s="33">
        <f>AM41+AM42+AM43+AM44</f>
        <v>0</v>
      </c>
      <c r="AN39" s="34">
        <f t="shared" si="64"/>
        <v>0</v>
      </c>
      <c r="AO39" s="33">
        <f>AO41+AO42+AO43+AO44</f>
        <v>0</v>
      </c>
      <c r="AP39" s="34">
        <f t="shared" si="65"/>
        <v>0</v>
      </c>
      <c r="AQ39" s="1">
        <f>AQ41+AQ42+AQ43+AQ44</f>
        <v>0</v>
      </c>
      <c r="AR39" s="34">
        <f t="shared" si="66"/>
        <v>0</v>
      </c>
      <c r="AS39" s="15"/>
      <c r="AU39" s="36"/>
    </row>
    <row r="40" spans="1:47" x14ac:dyDescent="0.3">
      <c r="A40" s="116"/>
      <c r="B40" s="74" t="s">
        <v>5</v>
      </c>
      <c r="C40" s="39"/>
      <c r="D40" s="32"/>
      <c r="E40" s="33"/>
      <c r="F40" s="34"/>
      <c r="G40" s="33"/>
      <c r="H40" s="34"/>
      <c r="I40" s="33"/>
      <c r="J40" s="34"/>
      <c r="K40" s="33"/>
      <c r="L40" s="34"/>
      <c r="M40" s="33"/>
      <c r="N40" s="34"/>
      <c r="O40" s="33"/>
      <c r="P40" s="34"/>
      <c r="Q40" s="1"/>
      <c r="R40" s="34"/>
      <c r="S40" s="35"/>
      <c r="T40" s="33"/>
      <c r="U40" s="34"/>
      <c r="V40" s="33"/>
      <c r="W40" s="34"/>
      <c r="X40" s="33"/>
      <c r="Y40" s="34"/>
      <c r="Z40" s="33"/>
      <c r="AA40" s="34"/>
      <c r="AB40" s="33"/>
      <c r="AC40" s="34"/>
      <c r="AD40" s="33"/>
      <c r="AE40" s="34"/>
      <c r="AF40" s="1"/>
      <c r="AG40" s="34"/>
      <c r="AH40" s="35"/>
      <c r="AI40" s="32"/>
      <c r="AJ40" s="34"/>
      <c r="AK40" s="33"/>
      <c r="AL40" s="34"/>
      <c r="AM40" s="33"/>
      <c r="AN40" s="34"/>
      <c r="AO40" s="33"/>
      <c r="AP40" s="34"/>
      <c r="AQ40" s="1"/>
      <c r="AR40" s="34"/>
      <c r="AS40" s="15"/>
      <c r="AU40" s="36"/>
    </row>
    <row r="41" spans="1:47" hidden="1" x14ac:dyDescent="0.3">
      <c r="A41" s="117"/>
      <c r="B41" s="30" t="s">
        <v>6</v>
      </c>
      <c r="C41" s="39"/>
      <c r="D41" s="33">
        <v>92554.3</v>
      </c>
      <c r="E41" s="33"/>
      <c r="F41" s="34">
        <f t="shared" si="0"/>
        <v>92554.3</v>
      </c>
      <c r="G41" s="33">
        <v>-92554.3</v>
      </c>
      <c r="H41" s="34">
        <f t="shared" ref="H41:H69" si="68">F41+G41</f>
        <v>0</v>
      </c>
      <c r="I41" s="33"/>
      <c r="J41" s="34">
        <f t="shared" ref="J41:J45" si="69">H41+I41</f>
        <v>0</v>
      </c>
      <c r="K41" s="33"/>
      <c r="L41" s="34">
        <f t="shared" ref="L41:L45" si="70">J41+K41</f>
        <v>0</v>
      </c>
      <c r="M41" s="33"/>
      <c r="N41" s="34">
        <f t="shared" ref="N41:N45" si="71">L41+M41</f>
        <v>0</v>
      </c>
      <c r="O41" s="33"/>
      <c r="P41" s="34">
        <f t="shared" ref="P41:P45" si="72">N41+O41</f>
        <v>0</v>
      </c>
      <c r="Q41" s="1"/>
      <c r="R41" s="34">
        <f t="shared" ref="R41:R45" si="73">P41+Q41</f>
        <v>0</v>
      </c>
      <c r="S41" s="34">
        <v>222299.2</v>
      </c>
      <c r="T41" s="33"/>
      <c r="U41" s="34">
        <f t="shared" si="7"/>
        <v>222299.2</v>
      </c>
      <c r="V41" s="33">
        <v>-222299.2</v>
      </c>
      <c r="W41" s="34">
        <f t="shared" ref="W41:W69" si="74">U41+V41</f>
        <v>0</v>
      </c>
      <c r="X41" s="33"/>
      <c r="Y41" s="34">
        <f t="shared" ref="Y41:Y45" si="75">W41+X41</f>
        <v>0</v>
      </c>
      <c r="Z41" s="33"/>
      <c r="AA41" s="34">
        <f t="shared" ref="AA41:AA45" si="76">Y41+Z41</f>
        <v>0</v>
      </c>
      <c r="AB41" s="33"/>
      <c r="AC41" s="34">
        <f t="shared" ref="AC41:AC45" si="77">AA41+AB41</f>
        <v>0</v>
      </c>
      <c r="AD41" s="33"/>
      <c r="AE41" s="34">
        <f t="shared" ref="AE41:AE45" si="78">AC41+AD41</f>
        <v>0</v>
      </c>
      <c r="AF41" s="1"/>
      <c r="AG41" s="34">
        <f t="shared" ref="AG41:AG45" si="79">AE41+AF41</f>
        <v>0</v>
      </c>
      <c r="AH41" s="34">
        <v>0</v>
      </c>
      <c r="AI41" s="32"/>
      <c r="AJ41" s="34">
        <f t="shared" si="8"/>
        <v>0</v>
      </c>
      <c r="AK41" s="33"/>
      <c r="AL41" s="34">
        <f t="shared" ref="AL41:AL69" si="80">AJ41+AK41</f>
        <v>0</v>
      </c>
      <c r="AM41" s="33"/>
      <c r="AN41" s="34">
        <f t="shared" ref="AN41:AN45" si="81">AL41+AM41</f>
        <v>0</v>
      </c>
      <c r="AO41" s="33"/>
      <c r="AP41" s="34">
        <f t="shared" ref="AP41:AP45" si="82">AN41+AO41</f>
        <v>0</v>
      </c>
      <c r="AQ41" s="1"/>
      <c r="AR41" s="34">
        <f t="shared" ref="AR41:AR45" si="83">AP41+AQ41</f>
        <v>0</v>
      </c>
      <c r="AS41" s="15" t="s">
        <v>132</v>
      </c>
      <c r="AT41" s="10" t="s">
        <v>25</v>
      </c>
      <c r="AU41" s="36"/>
    </row>
    <row r="42" spans="1:47" x14ac:dyDescent="0.3">
      <c r="A42" s="116"/>
      <c r="B42" s="74" t="s">
        <v>64</v>
      </c>
      <c r="C42" s="39"/>
      <c r="D42" s="32">
        <v>26346.6</v>
      </c>
      <c r="E42" s="33"/>
      <c r="F42" s="34">
        <f t="shared" si="0"/>
        <v>26346.6</v>
      </c>
      <c r="G42" s="33">
        <f>-2634.656+2634.656</f>
        <v>0</v>
      </c>
      <c r="H42" s="34">
        <f t="shared" si="68"/>
        <v>26346.6</v>
      </c>
      <c r="I42" s="33"/>
      <c r="J42" s="34">
        <f t="shared" si="69"/>
        <v>26346.6</v>
      </c>
      <c r="K42" s="33">
        <v>50058.5</v>
      </c>
      <c r="L42" s="34">
        <f t="shared" si="70"/>
        <v>76405.100000000006</v>
      </c>
      <c r="M42" s="33"/>
      <c r="N42" s="34">
        <f t="shared" si="71"/>
        <v>76405.100000000006</v>
      </c>
      <c r="O42" s="33"/>
      <c r="P42" s="34">
        <f t="shared" si="72"/>
        <v>76405.100000000006</v>
      </c>
      <c r="Q42" s="1"/>
      <c r="R42" s="34">
        <f t="shared" si="73"/>
        <v>76405.100000000006</v>
      </c>
      <c r="S42" s="35">
        <v>345180.8</v>
      </c>
      <c r="T42" s="33"/>
      <c r="U42" s="34">
        <f t="shared" si="7"/>
        <v>345180.8</v>
      </c>
      <c r="V42" s="33"/>
      <c r="W42" s="34">
        <f t="shared" si="74"/>
        <v>345180.8</v>
      </c>
      <c r="X42" s="33"/>
      <c r="Y42" s="34">
        <f t="shared" si="75"/>
        <v>345180.8</v>
      </c>
      <c r="Z42" s="33"/>
      <c r="AA42" s="34">
        <f t="shared" si="76"/>
        <v>345180.8</v>
      </c>
      <c r="AB42" s="33"/>
      <c r="AC42" s="34">
        <f t="shared" si="77"/>
        <v>345180.8</v>
      </c>
      <c r="AD42" s="33"/>
      <c r="AE42" s="34">
        <f t="shared" si="78"/>
        <v>345180.8</v>
      </c>
      <c r="AF42" s="1"/>
      <c r="AG42" s="34">
        <f t="shared" si="79"/>
        <v>345180.8</v>
      </c>
      <c r="AH42" s="35">
        <v>0</v>
      </c>
      <c r="AI42" s="32"/>
      <c r="AJ42" s="34">
        <f t="shared" si="8"/>
        <v>0</v>
      </c>
      <c r="AK42" s="33"/>
      <c r="AL42" s="34">
        <f t="shared" si="80"/>
        <v>0</v>
      </c>
      <c r="AM42" s="33"/>
      <c r="AN42" s="34">
        <f t="shared" si="81"/>
        <v>0</v>
      </c>
      <c r="AO42" s="33"/>
      <c r="AP42" s="34">
        <f t="shared" si="82"/>
        <v>0</v>
      </c>
      <c r="AQ42" s="1"/>
      <c r="AR42" s="34">
        <f t="shared" si="83"/>
        <v>0</v>
      </c>
      <c r="AS42" s="15" t="s">
        <v>138</v>
      </c>
      <c r="AU42" s="36"/>
    </row>
    <row r="43" spans="1:47" x14ac:dyDescent="0.3">
      <c r="A43" s="116"/>
      <c r="B43" s="74" t="s">
        <v>17</v>
      </c>
      <c r="C43" s="39"/>
      <c r="D43" s="32">
        <v>500584.6</v>
      </c>
      <c r="E43" s="33"/>
      <c r="F43" s="34">
        <f t="shared" si="0"/>
        <v>500584.6</v>
      </c>
      <c r="G43" s="33">
        <v>-50058.46</v>
      </c>
      <c r="H43" s="34">
        <f t="shared" si="68"/>
        <v>450526.13999999996</v>
      </c>
      <c r="I43" s="33"/>
      <c r="J43" s="34">
        <f t="shared" si="69"/>
        <v>450526.13999999996</v>
      </c>
      <c r="K43" s="33"/>
      <c r="L43" s="34">
        <f t="shared" si="70"/>
        <v>450526.13999999996</v>
      </c>
      <c r="M43" s="33"/>
      <c r="N43" s="34">
        <f t="shared" si="71"/>
        <v>450526.13999999996</v>
      </c>
      <c r="O43" s="33"/>
      <c r="P43" s="34">
        <f t="shared" si="72"/>
        <v>450526.13999999996</v>
      </c>
      <c r="Q43" s="1"/>
      <c r="R43" s="34">
        <f t="shared" si="73"/>
        <v>450526.13999999996</v>
      </c>
      <c r="S43" s="35">
        <v>0</v>
      </c>
      <c r="T43" s="33"/>
      <c r="U43" s="34">
        <f t="shared" si="7"/>
        <v>0</v>
      </c>
      <c r="V43" s="33"/>
      <c r="W43" s="34">
        <f t="shared" si="74"/>
        <v>0</v>
      </c>
      <c r="X43" s="33"/>
      <c r="Y43" s="34">
        <f t="shared" si="75"/>
        <v>0</v>
      </c>
      <c r="Z43" s="33"/>
      <c r="AA43" s="34">
        <f t="shared" si="76"/>
        <v>0</v>
      </c>
      <c r="AB43" s="33"/>
      <c r="AC43" s="34">
        <f t="shared" si="77"/>
        <v>0</v>
      </c>
      <c r="AD43" s="33"/>
      <c r="AE43" s="34">
        <f t="shared" si="78"/>
        <v>0</v>
      </c>
      <c r="AF43" s="1"/>
      <c r="AG43" s="34">
        <f t="shared" si="79"/>
        <v>0</v>
      </c>
      <c r="AH43" s="35">
        <v>0</v>
      </c>
      <c r="AI43" s="32"/>
      <c r="AJ43" s="34">
        <f t="shared" si="8"/>
        <v>0</v>
      </c>
      <c r="AK43" s="33"/>
      <c r="AL43" s="34">
        <f t="shared" si="80"/>
        <v>0</v>
      </c>
      <c r="AM43" s="33"/>
      <c r="AN43" s="34">
        <f t="shared" si="81"/>
        <v>0</v>
      </c>
      <c r="AO43" s="33"/>
      <c r="AP43" s="34">
        <f t="shared" si="82"/>
        <v>0</v>
      </c>
      <c r="AQ43" s="1"/>
      <c r="AR43" s="34">
        <f t="shared" si="83"/>
        <v>0</v>
      </c>
      <c r="AS43" s="15" t="s">
        <v>137</v>
      </c>
      <c r="AU43" s="36"/>
    </row>
    <row r="44" spans="1:47" x14ac:dyDescent="0.3">
      <c r="A44" s="115"/>
      <c r="B44" s="76" t="s">
        <v>197</v>
      </c>
      <c r="C44" s="39"/>
      <c r="D44" s="32"/>
      <c r="E44" s="33"/>
      <c r="F44" s="34"/>
      <c r="G44" s="33">
        <v>364911.96</v>
      </c>
      <c r="H44" s="34">
        <f t="shared" si="68"/>
        <v>364911.96</v>
      </c>
      <c r="I44" s="33"/>
      <c r="J44" s="34">
        <f t="shared" si="69"/>
        <v>364911.96</v>
      </c>
      <c r="K44" s="33">
        <v>187884.84899999999</v>
      </c>
      <c r="L44" s="34">
        <f t="shared" si="70"/>
        <v>552796.80900000001</v>
      </c>
      <c r="M44" s="33"/>
      <c r="N44" s="34">
        <f t="shared" si="71"/>
        <v>552796.80900000001</v>
      </c>
      <c r="O44" s="33"/>
      <c r="P44" s="34">
        <f t="shared" si="72"/>
        <v>552796.80900000001</v>
      </c>
      <c r="Q44" s="1"/>
      <c r="R44" s="34">
        <f t="shared" si="73"/>
        <v>552796.80900000001</v>
      </c>
      <c r="S44" s="35"/>
      <c r="T44" s="33"/>
      <c r="U44" s="34"/>
      <c r="V44" s="33"/>
      <c r="W44" s="34">
        <f t="shared" si="74"/>
        <v>0</v>
      </c>
      <c r="X44" s="33"/>
      <c r="Y44" s="34">
        <f t="shared" si="75"/>
        <v>0</v>
      </c>
      <c r="Z44" s="33"/>
      <c r="AA44" s="34">
        <f t="shared" si="76"/>
        <v>0</v>
      </c>
      <c r="AB44" s="33"/>
      <c r="AC44" s="34">
        <f t="shared" si="77"/>
        <v>0</v>
      </c>
      <c r="AD44" s="33"/>
      <c r="AE44" s="34">
        <f t="shared" si="78"/>
        <v>0</v>
      </c>
      <c r="AF44" s="1"/>
      <c r="AG44" s="34">
        <f t="shared" si="79"/>
        <v>0</v>
      </c>
      <c r="AH44" s="35"/>
      <c r="AI44" s="32"/>
      <c r="AJ44" s="34"/>
      <c r="AK44" s="33"/>
      <c r="AL44" s="34">
        <f t="shared" si="80"/>
        <v>0</v>
      </c>
      <c r="AM44" s="33"/>
      <c r="AN44" s="34">
        <f t="shared" si="81"/>
        <v>0</v>
      </c>
      <c r="AO44" s="33"/>
      <c r="AP44" s="34">
        <f t="shared" si="82"/>
        <v>0</v>
      </c>
      <c r="AQ44" s="1"/>
      <c r="AR44" s="34">
        <f t="shared" si="83"/>
        <v>0</v>
      </c>
      <c r="AS44" s="15" t="s">
        <v>132</v>
      </c>
      <c r="AU44" s="36"/>
    </row>
    <row r="45" spans="1:47" ht="56.25" x14ac:dyDescent="0.3">
      <c r="A45" s="29" t="s">
        <v>143</v>
      </c>
      <c r="B45" s="74" t="s">
        <v>191</v>
      </c>
      <c r="C45" s="76" t="s">
        <v>28</v>
      </c>
      <c r="D45" s="32">
        <v>25000</v>
      </c>
      <c r="E45" s="33"/>
      <c r="F45" s="34">
        <f t="shared" si="0"/>
        <v>25000</v>
      </c>
      <c r="G45" s="33">
        <f>G47+G49</f>
        <v>186763.856</v>
      </c>
      <c r="H45" s="34">
        <f t="shared" si="68"/>
        <v>211763.856</v>
      </c>
      <c r="I45" s="33">
        <f>I47+I49</f>
        <v>0</v>
      </c>
      <c r="J45" s="34">
        <f t="shared" si="69"/>
        <v>211763.856</v>
      </c>
      <c r="K45" s="33">
        <f>K47+K49+K48</f>
        <v>-48973.177000000003</v>
      </c>
      <c r="L45" s="34">
        <f t="shared" si="70"/>
        <v>162790.679</v>
      </c>
      <c r="M45" s="33">
        <f>M47+M49+M48</f>
        <v>0</v>
      </c>
      <c r="N45" s="34">
        <f t="shared" si="71"/>
        <v>162790.679</v>
      </c>
      <c r="O45" s="33">
        <f>O47+O49+O48</f>
        <v>0</v>
      </c>
      <c r="P45" s="34">
        <f t="shared" si="72"/>
        <v>162790.679</v>
      </c>
      <c r="Q45" s="1">
        <f>Q47+Q49+Q48</f>
        <v>0</v>
      </c>
      <c r="R45" s="34">
        <f t="shared" si="73"/>
        <v>162790.679</v>
      </c>
      <c r="S45" s="35">
        <v>100000</v>
      </c>
      <c r="T45" s="33"/>
      <c r="U45" s="34">
        <f t="shared" si="7"/>
        <v>100000</v>
      </c>
      <c r="V45" s="33">
        <f>V47+V49</f>
        <v>409465.24400000001</v>
      </c>
      <c r="W45" s="34">
        <f t="shared" si="74"/>
        <v>509465.24400000001</v>
      </c>
      <c r="X45" s="33">
        <f>X47+X49+X48</f>
        <v>48973.176999999996</v>
      </c>
      <c r="Y45" s="34">
        <f t="shared" si="75"/>
        <v>558438.42099999997</v>
      </c>
      <c r="Z45" s="33">
        <f>Z47+Z49+Z48</f>
        <v>0</v>
      </c>
      <c r="AA45" s="34">
        <f t="shared" si="76"/>
        <v>558438.42099999997</v>
      </c>
      <c r="AB45" s="33">
        <f>AB47+AB49+AB48</f>
        <v>0</v>
      </c>
      <c r="AC45" s="34">
        <f t="shared" si="77"/>
        <v>558438.42099999997</v>
      </c>
      <c r="AD45" s="33">
        <f>AD47+AD49+AD48</f>
        <v>0</v>
      </c>
      <c r="AE45" s="34">
        <f t="shared" si="78"/>
        <v>558438.42099999997</v>
      </c>
      <c r="AF45" s="1">
        <f>AF47+AF49+AF48</f>
        <v>0</v>
      </c>
      <c r="AG45" s="34">
        <f t="shared" si="79"/>
        <v>558438.42099999997</v>
      </c>
      <c r="AH45" s="35">
        <v>757100.7</v>
      </c>
      <c r="AI45" s="32"/>
      <c r="AJ45" s="34">
        <f t="shared" si="8"/>
        <v>757100.7</v>
      </c>
      <c r="AK45" s="33">
        <f>AK47+AK49</f>
        <v>-11041.07</v>
      </c>
      <c r="AL45" s="34">
        <f t="shared" si="80"/>
        <v>746059.63</v>
      </c>
      <c r="AM45" s="33">
        <f>AM47+AM49+AM48</f>
        <v>0</v>
      </c>
      <c r="AN45" s="34">
        <f t="shared" si="81"/>
        <v>746059.63</v>
      </c>
      <c r="AO45" s="33">
        <f>AO47+AO49+AO48</f>
        <v>0</v>
      </c>
      <c r="AP45" s="34">
        <f t="shared" si="82"/>
        <v>746059.63</v>
      </c>
      <c r="AQ45" s="1">
        <f>AQ47+AQ49+AQ48</f>
        <v>0</v>
      </c>
      <c r="AR45" s="34">
        <f t="shared" si="83"/>
        <v>746059.63</v>
      </c>
      <c r="AS45" s="15"/>
      <c r="AU45" s="36"/>
    </row>
    <row r="46" spans="1:47" x14ac:dyDescent="0.3">
      <c r="A46" s="75"/>
      <c r="B46" s="74" t="s">
        <v>5</v>
      </c>
      <c r="C46" s="76"/>
      <c r="D46" s="32"/>
      <c r="E46" s="33"/>
      <c r="F46" s="34"/>
      <c r="G46" s="33"/>
      <c r="H46" s="34"/>
      <c r="I46" s="33"/>
      <c r="J46" s="34"/>
      <c r="K46" s="33"/>
      <c r="L46" s="34"/>
      <c r="M46" s="33"/>
      <c r="N46" s="34"/>
      <c r="O46" s="33"/>
      <c r="P46" s="34"/>
      <c r="Q46" s="1"/>
      <c r="R46" s="34"/>
      <c r="S46" s="35"/>
      <c r="T46" s="33"/>
      <c r="U46" s="34"/>
      <c r="V46" s="33"/>
      <c r="W46" s="34"/>
      <c r="X46" s="33"/>
      <c r="Y46" s="34"/>
      <c r="Z46" s="33"/>
      <c r="AA46" s="34"/>
      <c r="AB46" s="33"/>
      <c r="AC46" s="34"/>
      <c r="AD46" s="33"/>
      <c r="AE46" s="34"/>
      <c r="AF46" s="1"/>
      <c r="AG46" s="34"/>
      <c r="AH46" s="35"/>
      <c r="AI46" s="32"/>
      <c r="AJ46" s="34"/>
      <c r="AK46" s="33"/>
      <c r="AL46" s="34"/>
      <c r="AM46" s="33"/>
      <c r="AN46" s="34"/>
      <c r="AO46" s="33"/>
      <c r="AP46" s="34"/>
      <c r="AQ46" s="1"/>
      <c r="AR46" s="34"/>
      <c r="AS46" s="15"/>
      <c r="AU46" s="36"/>
    </row>
    <row r="47" spans="1:47" hidden="1" x14ac:dyDescent="0.3">
      <c r="A47" s="40"/>
      <c r="B47" s="30" t="s">
        <v>6</v>
      </c>
      <c r="C47" s="31"/>
      <c r="D47" s="32"/>
      <c r="E47" s="33"/>
      <c r="F47" s="34">
        <v>25000</v>
      </c>
      <c r="G47" s="33">
        <v>-25000</v>
      </c>
      <c r="H47" s="34">
        <f t="shared" si="68"/>
        <v>0</v>
      </c>
      <c r="I47" s="33"/>
      <c r="J47" s="34">
        <f t="shared" ref="J47:J56" si="84">H47+I47</f>
        <v>0</v>
      </c>
      <c r="K47" s="33"/>
      <c r="L47" s="34">
        <f t="shared" ref="L47:L56" si="85">J47+K47</f>
        <v>0</v>
      </c>
      <c r="M47" s="33"/>
      <c r="N47" s="34">
        <f t="shared" ref="N47:N56" si="86">L47+M47</f>
        <v>0</v>
      </c>
      <c r="O47" s="33"/>
      <c r="P47" s="34">
        <f t="shared" ref="P47:P56" si="87">N47+O47</f>
        <v>0</v>
      </c>
      <c r="Q47" s="1"/>
      <c r="R47" s="34">
        <f t="shared" ref="R47:R56" si="88">P47+Q47</f>
        <v>0</v>
      </c>
      <c r="S47" s="35"/>
      <c r="T47" s="33"/>
      <c r="U47" s="34">
        <v>100000</v>
      </c>
      <c r="V47" s="33">
        <v>409465.24400000001</v>
      </c>
      <c r="W47" s="34">
        <f t="shared" si="74"/>
        <v>509465.24400000001</v>
      </c>
      <c r="X47" s="33">
        <f>-142000+48973.177</f>
        <v>-93026.823000000004</v>
      </c>
      <c r="Y47" s="34">
        <f t="shared" ref="Y47:Y56" si="89">W47+X47</f>
        <v>416438.42099999997</v>
      </c>
      <c r="Z47" s="33"/>
      <c r="AA47" s="34">
        <f t="shared" ref="AA47:AA56" si="90">Y47+Z47</f>
        <v>416438.42099999997</v>
      </c>
      <c r="AB47" s="33"/>
      <c r="AC47" s="34">
        <f t="shared" ref="AC47:AC56" si="91">AA47+AB47</f>
        <v>416438.42099999997</v>
      </c>
      <c r="AD47" s="33"/>
      <c r="AE47" s="34">
        <f t="shared" ref="AE47:AE56" si="92">AC47+AD47</f>
        <v>416438.42099999997</v>
      </c>
      <c r="AF47" s="1"/>
      <c r="AG47" s="34">
        <f t="shared" ref="AG47:AG56" si="93">AE47+AF47</f>
        <v>416438.42099999997</v>
      </c>
      <c r="AH47" s="35"/>
      <c r="AI47" s="32"/>
      <c r="AJ47" s="34">
        <v>757100.7</v>
      </c>
      <c r="AK47" s="33">
        <v>-11041.07</v>
      </c>
      <c r="AL47" s="34">
        <f t="shared" si="80"/>
        <v>746059.63</v>
      </c>
      <c r="AM47" s="33"/>
      <c r="AN47" s="34">
        <f t="shared" ref="AN47:AN56" si="94">AL47+AM47</f>
        <v>746059.63</v>
      </c>
      <c r="AO47" s="33"/>
      <c r="AP47" s="34">
        <f t="shared" ref="AP47:AP56" si="95">AN47+AO47</f>
        <v>746059.63</v>
      </c>
      <c r="AQ47" s="1"/>
      <c r="AR47" s="34">
        <f t="shared" ref="AR47:AR56" si="96">AP47+AQ47</f>
        <v>746059.63</v>
      </c>
      <c r="AS47" s="15" t="s">
        <v>133</v>
      </c>
      <c r="AT47" s="10" t="s">
        <v>25</v>
      </c>
      <c r="AU47" s="36"/>
    </row>
    <row r="48" spans="1:47" x14ac:dyDescent="0.3">
      <c r="A48" s="75"/>
      <c r="B48" s="74" t="s">
        <v>64</v>
      </c>
      <c r="C48" s="76"/>
      <c r="D48" s="32"/>
      <c r="E48" s="33"/>
      <c r="F48" s="34"/>
      <c r="G48" s="33"/>
      <c r="H48" s="34"/>
      <c r="I48" s="33"/>
      <c r="J48" s="34"/>
      <c r="K48" s="33"/>
      <c r="L48" s="34">
        <f t="shared" si="85"/>
        <v>0</v>
      </c>
      <c r="M48" s="33"/>
      <c r="N48" s="34">
        <f t="shared" si="86"/>
        <v>0</v>
      </c>
      <c r="O48" s="33"/>
      <c r="P48" s="34">
        <f t="shared" si="87"/>
        <v>0</v>
      </c>
      <c r="Q48" s="1"/>
      <c r="R48" s="34">
        <f t="shared" si="88"/>
        <v>0</v>
      </c>
      <c r="S48" s="35"/>
      <c r="T48" s="33"/>
      <c r="U48" s="34"/>
      <c r="V48" s="33"/>
      <c r="W48" s="34"/>
      <c r="X48" s="33">
        <v>142000</v>
      </c>
      <c r="Y48" s="34">
        <f t="shared" si="89"/>
        <v>142000</v>
      </c>
      <c r="Z48" s="33"/>
      <c r="AA48" s="34">
        <f t="shared" si="90"/>
        <v>142000</v>
      </c>
      <c r="AB48" s="33"/>
      <c r="AC48" s="34">
        <f t="shared" si="91"/>
        <v>142000</v>
      </c>
      <c r="AD48" s="33"/>
      <c r="AE48" s="34">
        <f t="shared" si="92"/>
        <v>142000</v>
      </c>
      <c r="AF48" s="1"/>
      <c r="AG48" s="34">
        <f t="shared" si="93"/>
        <v>142000</v>
      </c>
      <c r="AH48" s="35"/>
      <c r="AI48" s="32"/>
      <c r="AJ48" s="34"/>
      <c r="AK48" s="33"/>
      <c r="AL48" s="34"/>
      <c r="AM48" s="33"/>
      <c r="AN48" s="34">
        <f t="shared" si="94"/>
        <v>0</v>
      </c>
      <c r="AO48" s="33"/>
      <c r="AP48" s="34">
        <f t="shared" si="95"/>
        <v>0</v>
      </c>
      <c r="AQ48" s="1"/>
      <c r="AR48" s="34">
        <f t="shared" si="96"/>
        <v>0</v>
      </c>
      <c r="AS48" s="15" t="s">
        <v>136</v>
      </c>
      <c r="AU48" s="36"/>
    </row>
    <row r="49" spans="1:47" x14ac:dyDescent="0.3">
      <c r="A49" s="75"/>
      <c r="B49" s="76" t="s">
        <v>197</v>
      </c>
      <c r="C49" s="76"/>
      <c r="D49" s="32"/>
      <c r="E49" s="33"/>
      <c r="F49" s="34"/>
      <c r="G49" s="33">
        <v>211763.856</v>
      </c>
      <c r="H49" s="34">
        <f t="shared" si="68"/>
        <v>211763.856</v>
      </c>
      <c r="I49" s="33"/>
      <c r="J49" s="34">
        <f t="shared" si="84"/>
        <v>211763.856</v>
      </c>
      <c r="K49" s="33">
        <v>-48973.177000000003</v>
      </c>
      <c r="L49" s="34">
        <f t="shared" si="85"/>
        <v>162790.679</v>
      </c>
      <c r="M49" s="33"/>
      <c r="N49" s="34">
        <f t="shared" si="86"/>
        <v>162790.679</v>
      </c>
      <c r="O49" s="33"/>
      <c r="P49" s="34">
        <f t="shared" si="87"/>
        <v>162790.679</v>
      </c>
      <c r="Q49" s="1"/>
      <c r="R49" s="34">
        <f t="shared" si="88"/>
        <v>162790.679</v>
      </c>
      <c r="S49" s="35"/>
      <c r="T49" s="33"/>
      <c r="U49" s="34"/>
      <c r="V49" s="33"/>
      <c r="W49" s="34">
        <f t="shared" si="74"/>
        <v>0</v>
      </c>
      <c r="X49" s="33"/>
      <c r="Y49" s="34">
        <f t="shared" si="89"/>
        <v>0</v>
      </c>
      <c r="Z49" s="33"/>
      <c r="AA49" s="34">
        <f t="shared" si="90"/>
        <v>0</v>
      </c>
      <c r="AB49" s="33"/>
      <c r="AC49" s="34">
        <f t="shared" si="91"/>
        <v>0</v>
      </c>
      <c r="AD49" s="33"/>
      <c r="AE49" s="34">
        <f t="shared" si="92"/>
        <v>0</v>
      </c>
      <c r="AF49" s="1"/>
      <c r="AG49" s="34">
        <f t="shared" si="93"/>
        <v>0</v>
      </c>
      <c r="AH49" s="35"/>
      <c r="AI49" s="32"/>
      <c r="AJ49" s="34"/>
      <c r="AK49" s="33"/>
      <c r="AL49" s="34">
        <f t="shared" si="80"/>
        <v>0</v>
      </c>
      <c r="AM49" s="33"/>
      <c r="AN49" s="34">
        <f t="shared" si="94"/>
        <v>0</v>
      </c>
      <c r="AO49" s="33"/>
      <c r="AP49" s="34">
        <f t="shared" si="95"/>
        <v>0</v>
      </c>
      <c r="AQ49" s="1"/>
      <c r="AR49" s="34">
        <f t="shared" si="96"/>
        <v>0</v>
      </c>
      <c r="AS49" s="15" t="s">
        <v>133</v>
      </c>
      <c r="AU49" s="36"/>
    </row>
    <row r="50" spans="1:47" ht="56.25" x14ac:dyDescent="0.3">
      <c r="A50" s="112" t="s">
        <v>144</v>
      </c>
      <c r="B50" s="108" t="s">
        <v>125</v>
      </c>
      <c r="C50" s="76" t="s">
        <v>28</v>
      </c>
      <c r="D50" s="32">
        <v>157309.6</v>
      </c>
      <c r="E50" s="33"/>
      <c r="F50" s="34">
        <f t="shared" si="0"/>
        <v>157309.6</v>
      </c>
      <c r="G50" s="33">
        <v>6917.74</v>
      </c>
      <c r="H50" s="34">
        <f t="shared" si="68"/>
        <v>164227.34</v>
      </c>
      <c r="I50" s="33"/>
      <c r="J50" s="34">
        <f t="shared" si="84"/>
        <v>164227.34</v>
      </c>
      <c r="K50" s="33"/>
      <c r="L50" s="34">
        <f t="shared" si="85"/>
        <v>164227.34</v>
      </c>
      <c r="M50" s="33"/>
      <c r="N50" s="34">
        <f t="shared" si="86"/>
        <v>164227.34</v>
      </c>
      <c r="O50" s="33"/>
      <c r="P50" s="34">
        <f t="shared" si="87"/>
        <v>164227.34</v>
      </c>
      <c r="Q50" s="1">
        <v>51763.614000000001</v>
      </c>
      <c r="R50" s="34">
        <f t="shared" si="88"/>
        <v>215990.954</v>
      </c>
      <c r="S50" s="35">
        <v>0</v>
      </c>
      <c r="T50" s="33"/>
      <c r="U50" s="34">
        <f t="shared" si="7"/>
        <v>0</v>
      </c>
      <c r="V50" s="33"/>
      <c r="W50" s="34">
        <f t="shared" si="74"/>
        <v>0</v>
      </c>
      <c r="X50" s="33"/>
      <c r="Y50" s="34">
        <f t="shared" si="89"/>
        <v>0</v>
      </c>
      <c r="Z50" s="33"/>
      <c r="AA50" s="34">
        <f t="shared" si="90"/>
        <v>0</v>
      </c>
      <c r="AB50" s="33"/>
      <c r="AC50" s="34">
        <f t="shared" si="91"/>
        <v>0</v>
      </c>
      <c r="AD50" s="33"/>
      <c r="AE50" s="34">
        <f t="shared" si="92"/>
        <v>0</v>
      </c>
      <c r="AF50" s="1"/>
      <c r="AG50" s="34">
        <f t="shared" si="93"/>
        <v>0</v>
      </c>
      <c r="AH50" s="35">
        <v>0</v>
      </c>
      <c r="AI50" s="32"/>
      <c r="AJ50" s="34">
        <f t="shared" si="8"/>
        <v>0</v>
      </c>
      <c r="AK50" s="33"/>
      <c r="AL50" s="34">
        <f t="shared" si="80"/>
        <v>0</v>
      </c>
      <c r="AM50" s="33"/>
      <c r="AN50" s="34">
        <f t="shared" si="94"/>
        <v>0</v>
      </c>
      <c r="AO50" s="33"/>
      <c r="AP50" s="34">
        <f t="shared" si="95"/>
        <v>0</v>
      </c>
      <c r="AQ50" s="1"/>
      <c r="AR50" s="34">
        <f t="shared" si="96"/>
        <v>0</v>
      </c>
      <c r="AS50" s="15" t="s">
        <v>134</v>
      </c>
      <c r="AU50" s="36"/>
    </row>
    <row r="51" spans="1:47" ht="37.5" x14ac:dyDescent="0.3">
      <c r="A51" s="113"/>
      <c r="B51" s="109"/>
      <c r="C51" s="76" t="s">
        <v>38</v>
      </c>
      <c r="D51" s="32">
        <v>1534.9</v>
      </c>
      <c r="E51" s="33"/>
      <c r="F51" s="34">
        <f t="shared" si="0"/>
        <v>1534.9</v>
      </c>
      <c r="G51" s="33"/>
      <c r="H51" s="34">
        <f t="shared" si="68"/>
        <v>1534.9</v>
      </c>
      <c r="I51" s="33"/>
      <c r="J51" s="34">
        <f t="shared" si="84"/>
        <v>1534.9</v>
      </c>
      <c r="K51" s="33"/>
      <c r="L51" s="34">
        <f t="shared" si="85"/>
        <v>1534.9</v>
      </c>
      <c r="M51" s="33"/>
      <c r="N51" s="34">
        <f t="shared" si="86"/>
        <v>1534.9</v>
      </c>
      <c r="O51" s="33"/>
      <c r="P51" s="34">
        <f t="shared" si="87"/>
        <v>1534.9</v>
      </c>
      <c r="Q51" s="1"/>
      <c r="R51" s="34">
        <f t="shared" si="88"/>
        <v>1534.9</v>
      </c>
      <c r="S51" s="35">
        <v>0</v>
      </c>
      <c r="T51" s="33"/>
      <c r="U51" s="34">
        <f t="shared" si="7"/>
        <v>0</v>
      </c>
      <c r="V51" s="33"/>
      <c r="W51" s="34">
        <f t="shared" si="74"/>
        <v>0</v>
      </c>
      <c r="X51" s="33"/>
      <c r="Y51" s="34">
        <f t="shared" si="89"/>
        <v>0</v>
      </c>
      <c r="Z51" s="33"/>
      <c r="AA51" s="34">
        <f t="shared" si="90"/>
        <v>0</v>
      </c>
      <c r="AB51" s="33"/>
      <c r="AC51" s="34">
        <f t="shared" si="91"/>
        <v>0</v>
      </c>
      <c r="AD51" s="33"/>
      <c r="AE51" s="34">
        <f t="shared" si="92"/>
        <v>0</v>
      </c>
      <c r="AF51" s="1"/>
      <c r="AG51" s="34">
        <f t="shared" si="93"/>
        <v>0</v>
      </c>
      <c r="AH51" s="35">
        <v>0</v>
      </c>
      <c r="AI51" s="32"/>
      <c r="AJ51" s="34">
        <f t="shared" si="8"/>
        <v>0</v>
      </c>
      <c r="AK51" s="33"/>
      <c r="AL51" s="34">
        <f t="shared" si="80"/>
        <v>0</v>
      </c>
      <c r="AM51" s="33"/>
      <c r="AN51" s="34">
        <f t="shared" si="94"/>
        <v>0</v>
      </c>
      <c r="AO51" s="33"/>
      <c r="AP51" s="34">
        <f t="shared" si="95"/>
        <v>0</v>
      </c>
      <c r="AQ51" s="1"/>
      <c r="AR51" s="34">
        <f t="shared" si="96"/>
        <v>0</v>
      </c>
      <c r="AS51" s="15" t="s">
        <v>134</v>
      </c>
      <c r="AU51" s="36"/>
    </row>
    <row r="52" spans="1:47" ht="56.25" x14ac:dyDescent="0.3">
      <c r="A52" s="112" t="s">
        <v>145</v>
      </c>
      <c r="B52" s="108" t="s">
        <v>126</v>
      </c>
      <c r="C52" s="76" t="s">
        <v>28</v>
      </c>
      <c r="D52" s="32">
        <v>122109.1</v>
      </c>
      <c r="E52" s="33"/>
      <c r="F52" s="34">
        <f t="shared" si="0"/>
        <v>122109.1</v>
      </c>
      <c r="G52" s="33">
        <v>65.174000000000007</v>
      </c>
      <c r="H52" s="34">
        <f t="shared" si="68"/>
        <v>122174.274</v>
      </c>
      <c r="I52" s="33"/>
      <c r="J52" s="34">
        <f t="shared" si="84"/>
        <v>122174.274</v>
      </c>
      <c r="K52" s="33"/>
      <c r="L52" s="34">
        <f t="shared" si="85"/>
        <v>122174.274</v>
      </c>
      <c r="M52" s="33"/>
      <c r="N52" s="34">
        <f t="shared" si="86"/>
        <v>122174.274</v>
      </c>
      <c r="O52" s="33"/>
      <c r="P52" s="34">
        <f t="shared" si="87"/>
        <v>122174.274</v>
      </c>
      <c r="Q52" s="1">
        <v>29993.163</v>
      </c>
      <c r="R52" s="34">
        <f t="shared" si="88"/>
        <v>152167.43700000001</v>
      </c>
      <c r="S52" s="35">
        <v>0</v>
      </c>
      <c r="T52" s="33"/>
      <c r="U52" s="34">
        <f t="shared" si="7"/>
        <v>0</v>
      </c>
      <c r="V52" s="33"/>
      <c r="W52" s="34">
        <f t="shared" si="74"/>
        <v>0</v>
      </c>
      <c r="X52" s="33"/>
      <c r="Y52" s="34">
        <f t="shared" si="89"/>
        <v>0</v>
      </c>
      <c r="Z52" s="33"/>
      <c r="AA52" s="34">
        <f t="shared" si="90"/>
        <v>0</v>
      </c>
      <c r="AB52" s="33"/>
      <c r="AC52" s="34">
        <f t="shared" si="91"/>
        <v>0</v>
      </c>
      <c r="AD52" s="33"/>
      <c r="AE52" s="34">
        <f t="shared" si="92"/>
        <v>0</v>
      </c>
      <c r="AF52" s="1"/>
      <c r="AG52" s="34">
        <f t="shared" si="93"/>
        <v>0</v>
      </c>
      <c r="AH52" s="35">
        <v>0</v>
      </c>
      <c r="AI52" s="32"/>
      <c r="AJ52" s="34">
        <f t="shared" si="8"/>
        <v>0</v>
      </c>
      <c r="AK52" s="33"/>
      <c r="AL52" s="34">
        <f t="shared" si="80"/>
        <v>0</v>
      </c>
      <c r="AM52" s="33"/>
      <c r="AN52" s="34">
        <f t="shared" si="94"/>
        <v>0</v>
      </c>
      <c r="AO52" s="33"/>
      <c r="AP52" s="34">
        <f t="shared" si="95"/>
        <v>0</v>
      </c>
      <c r="AQ52" s="1"/>
      <c r="AR52" s="34">
        <f t="shared" si="96"/>
        <v>0</v>
      </c>
      <c r="AS52" s="15" t="s">
        <v>135</v>
      </c>
      <c r="AU52" s="36"/>
    </row>
    <row r="53" spans="1:47" ht="37.5" x14ac:dyDescent="0.3">
      <c r="A53" s="113"/>
      <c r="B53" s="109"/>
      <c r="C53" s="76" t="s">
        <v>38</v>
      </c>
      <c r="D53" s="32">
        <v>377.3</v>
      </c>
      <c r="E53" s="33"/>
      <c r="F53" s="34">
        <f t="shared" si="0"/>
        <v>377.3</v>
      </c>
      <c r="G53" s="33"/>
      <c r="H53" s="34">
        <f t="shared" si="68"/>
        <v>377.3</v>
      </c>
      <c r="I53" s="33"/>
      <c r="J53" s="34">
        <f t="shared" si="84"/>
        <v>377.3</v>
      </c>
      <c r="K53" s="33"/>
      <c r="L53" s="34">
        <f t="shared" si="85"/>
        <v>377.3</v>
      </c>
      <c r="M53" s="33"/>
      <c r="N53" s="34">
        <f t="shared" si="86"/>
        <v>377.3</v>
      </c>
      <c r="O53" s="33"/>
      <c r="P53" s="34">
        <f t="shared" si="87"/>
        <v>377.3</v>
      </c>
      <c r="Q53" s="1"/>
      <c r="R53" s="34">
        <f t="shared" si="88"/>
        <v>377.3</v>
      </c>
      <c r="S53" s="35">
        <v>0</v>
      </c>
      <c r="T53" s="33"/>
      <c r="U53" s="34">
        <f t="shared" si="7"/>
        <v>0</v>
      </c>
      <c r="V53" s="33"/>
      <c r="W53" s="34">
        <f t="shared" si="74"/>
        <v>0</v>
      </c>
      <c r="X53" s="33"/>
      <c r="Y53" s="34">
        <f t="shared" si="89"/>
        <v>0</v>
      </c>
      <c r="Z53" s="33"/>
      <c r="AA53" s="34">
        <f t="shared" si="90"/>
        <v>0</v>
      </c>
      <c r="AB53" s="33"/>
      <c r="AC53" s="34">
        <f t="shared" si="91"/>
        <v>0</v>
      </c>
      <c r="AD53" s="33"/>
      <c r="AE53" s="34">
        <f t="shared" si="92"/>
        <v>0</v>
      </c>
      <c r="AF53" s="1"/>
      <c r="AG53" s="34">
        <f t="shared" si="93"/>
        <v>0</v>
      </c>
      <c r="AH53" s="35">
        <v>0</v>
      </c>
      <c r="AI53" s="32"/>
      <c r="AJ53" s="34">
        <f t="shared" si="8"/>
        <v>0</v>
      </c>
      <c r="AK53" s="33"/>
      <c r="AL53" s="34">
        <f t="shared" si="80"/>
        <v>0</v>
      </c>
      <c r="AM53" s="33"/>
      <c r="AN53" s="34">
        <f t="shared" si="94"/>
        <v>0</v>
      </c>
      <c r="AO53" s="33"/>
      <c r="AP53" s="34">
        <f t="shared" si="95"/>
        <v>0</v>
      </c>
      <c r="AQ53" s="1"/>
      <c r="AR53" s="34">
        <f t="shared" si="96"/>
        <v>0</v>
      </c>
      <c r="AS53" s="15" t="s">
        <v>135</v>
      </c>
      <c r="AU53" s="36"/>
    </row>
    <row r="54" spans="1:47" ht="56.25" x14ac:dyDescent="0.3">
      <c r="A54" s="112" t="s">
        <v>146</v>
      </c>
      <c r="B54" s="108" t="s">
        <v>127</v>
      </c>
      <c r="C54" s="76" t="s">
        <v>28</v>
      </c>
      <c r="D54" s="32">
        <v>53552.5</v>
      </c>
      <c r="E54" s="33"/>
      <c r="F54" s="34">
        <f t="shared" si="0"/>
        <v>53552.5</v>
      </c>
      <c r="G54" s="33"/>
      <c r="H54" s="34">
        <f t="shared" si="68"/>
        <v>53552.5</v>
      </c>
      <c r="I54" s="33"/>
      <c r="J54" s="34">
        <f t="shared" si="84"/>
        <v>53552.5</v>
      </c>
      <c r="K54" s="33"/>
      <c r="L54" s="34">
        <f t="shared" si="85"/>
        <v>53552.5</v>
      </c>
      <c r="M54" s="33">
        <v>-45000</v>
      </c>
      <c r="N54" s="34">
        <f t="shared" si="86"/>
        <v>8552.5</v>
      </c>
      <c r="O54" s="33"/>
      <c r="P54" s="34">
        <f t="shared" si="87"/>
        <v>8552.5</v>
      </c>
      <c r="Q54" s="1">
        <v>-5314.9709999999995</v>
      </c>
      <c r="R54" s="34">
        <f t="shared" si="88"/>
        <v>3237.5290000000005</v>
      </c>
      <c r="S54" s="35">
        <v>51507.3</v>
      </c>
      <c r="T54" s="33"/>
      <c r="U54" s="34">
        <f t="shared" si="7"/>
        <v>51507.3</v>
      </c>
      <c r="V54" s="33"/>
      <c r="W54" s="34">
        <f t="shared" si="74"/>
        <v>51507.3</v>
      </c>
      <c r="X54" s="33"/>
      <c r="Y54" s="34">
        <f t="shared" si="89"/>
        <v>51507.3</v>
      </c>
      <c r="Z54" s="33"/>
      <c r="AA54" s="34">
        <f t="shared" si="90"/>
        <v>51507.3</v>
      </c>
      <c r="AB54" s="33">
        <v>45000</v>
      </c>
      <c r="AC54" s="34">
        <f t="shared" si="91"/>
        <v>96507.3</v>
      </c>
      <c r="AD54" s="33"/>
      <c r="AE54" s="34">
        <f t="shared" si="92"/>
        <v>96507.3</v>
      </c>
      <c r="AF54" s="1">
        <v>5314.9709999999995</v>
      </c>
      <c r="AG54" s="34">
        <f t="shared" si="93"/>
        <v>101822.27100000001</v>
      </c>
      <c r="AH54" s="35">
        <v>0</v>
      </c>
      <c r="AI54" s="32"/>
      <c r="AJ54" s="34">
        <f t="shared" si="8"/>
        <v>0</v>
      </c>
      <c r="AK54" s="33"/>
      <c r="AL54" s="34">
        <f t="shared" si="80"/>
        <v>0</v>
      </c>
      <c r="AM54" s="33"/>
      <c r="AN54" s="34">
        <f t="shared" si="94"/>
        <v>0</v>
      </c>
      <c r="AO54" s="33"/>
      <c r="AP54" s="34">
        <f t="shared" si="95"/>
        <v>0</v>
      </c>
      <c r="AQ54" s="1"/>
      <c r="AR54" s="34">
        <f t="shared" si="96"/>
        <v>0</v>
      </c>
      <c r="AS54" s="15" t="s">
        <v>251</v>
      </c>
      <c r="AU54" s="36"/>
    </row>
    <row r="55" spans="1:47" ht="37.5" x14ac:dyDescent="0.3">
      <c r="A55" s="113"/>
      <c r="B55" s="109"/>
      <c r="C55" s="76" t="s">
        <v>38</v>
      </c>
      <c r="D55" s="32">
        <v>0</v>
      </c>
      <c r="E55" s="33"/>
      <c r="F55" s="34">
        <f t="shared" si="0"/>
        <v>0</v>
      </c>
      <c r="G55" s="33"/>
      <c r="H55" s="34">
        <f t="shared" si="68"/>
        <v>0</v>
      </c>
      <c r="I55" s="33"/>
      <c r="J55" s="34">
        <f t="shared" si="84"/>
        <v>0</v>
      </c>
      <c r="K55" s="33"/>
      <c r="L55" s="34">
        <f t="shared" si="85"/>
        <v>0</v>
      </c>
      <c r="M55" s="33"/>
      <c r="N55" s="34">
        <f t="shared" si="86"/>
        <v>0</v>
      </c>
      <c r="O55" s="33"/>
      <c r="P55" s="34">
        <f t="shared" si="87"/>
        <v>0</v>
      </c>
      <c r="Q55" s="1"/>
      <c r="R55" s="34">
        <f t="shared" si="88"/>
        <v>0</v>
      </c>
      <c r="S55" s="35">
        <v>1410.5</v>
      </c>
      <c r="T55" s="33"/>
      <c r="U55" s="34">
        <f t="shared" si="7"/>
        <v>1410.5</v>
      </c>
      <c r="V55" s="33"/>
      <c r="W55" s="34">
        <f t="shared" si="74"/>
        <v>1410.5</v>
      </c>
      <c r="X55" s="33"/>
      <c r="Y55" s="34">
        <f t="shared" si="89"/>
        <v>1410.5</v>
      </c>
      <c r="Z55" s="33"/>
      <c r="AA55" s="34">
        <f t="shared" si="90"/>
        <v>1410.5</v>
      </c>
      <c r="AB55" s="33"/>
      <c r="AC55" s="34">
        <f t="shared" si="91"/>
        <v>1410.5</v>
      </c>
      <c r="AD55" s="33"/>
      <c r="AE55" s="34">
        <f t="shared" si="92"/>
        <v>1410.5</v>
      </c>
      <c r="AF55" s="1"/>
      <c r="AG55" s="34">
        <f t="shared" si="93"/>
        <v>1410.5</v>
      </c>
      <c r="AH55" s="35">
        <v>0</v>
      </c>
      <c r="AI55" s="32"/>
      <c r="AJ55" s="34">
        <f t="shared" si="8"/>
        <v>0</v>
      </c>
      <c r="AK55" s="33"/>
      <c r="AL55" s="34">
        <f t="shared" si="80"/>
        <v>0</v>
      </c>
      <c r="AM55" s="33"/>
      <c r="AN55" s="34">
        <f t="shared" si="94"/>
        <v>0</v>
      </c>
      <c r="AO55" s="33"/>
      <c r="AP55" s="34">
        <f t="shared" si="95"/>
        <v>0</v>
      </c>
      <c r="AQ55" s="1"/>
      <c r="AR55" s="34">
        <f t="shared" si="96"/>
        <v>0</v>
      </c>
      <c r="AS55" s="15" t="s">
        <v>251</v>
      </c>
      <c r="AU55" s="36"/>
    </row>
    <row r="56" spans="1:47" ht="56.25" x14ac:dyDescent="0.3">
      <c r="A56" s="29" t="s">
        <v>147</v>
      </c>
      <c r="B56" s="74" t="s">
        <v>214</v>
      </c>
      <c r="C56" s="76" t="s">
        <v>28</v>
      </c>
      <c r="D56" s="32"/>
      <c r="E56" s="33"/>
      <c r="F56" s="34"/>
      <c r="G56" s="33">
        <f>G58+G59</f>
        <v>121768.00599999999</v>
      </c>
      <c r="H56" s="34">
        <f t="shared" si="68"/>
        <v>121768.00599999999</v>
      </c>
      <c r="I56" s="33">
        <f>I58+I59</f>
        <v>0</v>
      </c>
      <c r="J56" s="34">
        <f t="shared" si="84"/>
        <v>121768.00599999999</v>
      </c>
      <c r="K56" s="33">
        <f>K58+K59</f>
        <v>0</v>
      </c>
      <c r="L56" s="34">
        <f t="shared" si="85"/>
        <v>121768.00599999999</v>
      </c>
      <c r="M56" s="33">
        <f>M58+M59</f>
        <v>59529.878000000012</v>
      </c>
      <c r="N56" s="34">
        <f t="shared" si="86"/>
        <v>181297.88400000002</v>
      </c>
      <c r="O56" s="33">
        <f>O58+O59</f>
        <v>0</v>
      </c>
      <c r="P56" s="34">
        <f t="shared" si="87"/>
        <v>181297.88400000002</v>
      </c>
      <c r="Q56" s="1">
        <f>Q58+Q59</f>
        <v>0</v>
      </c>
      <c r="R56" s="34">
        <f t="shared" si="88"/>
        <v>181297.88400000002</v>
      </c>
      <c r="S56" s="35"/>
      <c r="T56" s="33"/>
      <c r="U56" s="34"/>
      <c r="V56" s="33"/>
      <c r="W56" s="34">
        <f t="shared" si="74"/>
        <v>0</v>
      </c>
      <c r="X56" s="33"/>
      <c r="Y56" s="34">
        <f t="shared" si="89"/>
        <v>0</v>
      </c>
      <c r="Z56" s="33"/>
      <c r="AA56" s="34">
        <f t="shared" si="90"/>
        <v>0</v>
      </c>
      <c r="AB56" s="33"/>
      <c r="AC56" s="34">
        <f t="shared" si="91"/>
        <v>0</v>
      </c>
      <c r="AD56" s="33"/>
      <c r="AE56" s="34">
        <f t="shared" si="92"/>
        <v>0</v>
      </c>
      <c r="AF56" s="1"/>
      <c r="AG56" s="34">
        <f t="shared" si="93"/>
        <v>0</v>
      </c>
      <c r="AH56" s="35"/>
      <c r="AI56" s="32"/>
      <c r="AJ56" s="34"/>
      <c r="AK56" s="33"/>
      <c r="AL56" s="34">
        <f t="shared" si="80"/>
        <v>0</v>
      </c>
      <c r="AM56" s="33"/>
      <c r="AN56" s="34">
        <f t="shared" si="94"/>
        <v>0</v>
      </c>
      <c r="AO56" s="33"/>
      <c r="AP56" s="34">
        <f t="shared" si="95"/>
        <v>0</v>
      </c>
      <c r="AQ56" s="1"/>
      <c r="AR56" s="34">
        <f t="shared" si="96"/>
        <v>0</v>
      </c>
      <c r="AS56" s="15"/>
      <c r="AU56" s="36"/>
    </row>
    <row r="57" spans="1:47" x14ac:dyDescent="0.3">
      <c r="A57" s="29"/>
      <c r="B57" s="74" t="s">
        <v>5</v>
      </c>
      <c r="C57" s="76"/>
      <c r="D57" s="32"/>
      <c r="E57" s="33"/>
      <c r="F57" s="34"/>
      <c r="G57" s="33"/>
      <c r="H57" s="34"/>
      <c r="I57" s="33"/>
      <c r="J57" s="34"/>
      <c r="K57" s="33"/>
      <c r="L57" s="34"/>
      <c r="M57" s="33"/>
      <c r="N57" s="34"/>
      <c r="O57" s="33"/>
      <c r="P57" s="34"/>
      <c r="Q57" s="1"/>
      <c r="R57" s="34"/>
      <c r="S57" s="35"/>
      <c r="T57" s="33"/>
      <c r="U57" s="34"/>
      <c r="V57" s="33"/>
      <c r="W57" s="34"/>
      <c r="X57" s="33"/>
      <c r="Y57" s="34"/>
      <c r="Z57" s="33"/>
      <c r="AA57" s="34"/>
      <c r="AB57" s="33"/>
      <c r="AC57" s="34"/>
      <c r="AD57" s="33"/>
      <c r="AE57" s="34"/>
      <c r="AF57" s="1"/>
      <c r="AG57" s="34"/>
      <c r="AH57" s="35"/>
      <c r="AI57" s="32"/>
      <c r="AJ57" s="34"/>
      <c r="AK57" s="33"/>
      <c r="AL57" s="34"/>
      <c r="AM57" s="33"/>
      <c r="AN57" s="34"/>
      <c r="AO57" s="33"/>
      <c r="AP57" s="34"/>
      <c r="AQ57" s="1"/>
      <c r="AR57" s="34"/>
      <c r="AS57" s="15"/>
      <c r="AU57" s="36"/>
    </row>
    <row r="58" spans="1:47" hidden="1" x14ac:dyDescent="0.3">
      <c r="A58" s="41"/>
      <c r="B58" s="30" t="s">
        <v>6</v>
      </c>
      <c r="C58" s="31"/>
      <c r="D58" s="32"/>
      <c r="E58" s="33"/>
      <c r="F58" s="34"/>
      <c r="G58" s="33">
        <v>95080.23</v>
      </c>
      <c r="H58" s="34">
        <f t="shared" si="68"/>
        <v>95080.23</v>
      </c>
      <c r="I58" s="33"/>
      <c r="J58" s="34">
        <f t="shared" ref="J58:J60" si="97">H58+I58</f>
        <v>95080.23</v>
      </c>
      <c r="K58" s="33"/>
      <c r="L58" s="34">
        <f t="shared" ref="L58:L60" si="98">J58+K58</f>
        <v>95080.23</v>
      </c>
      <c r="M58" s="33">
        <v>-95080.23</v>
      </c>
      <c r="N58" s="34">
        <f t="shared" ref="N58:N60" si="99">L58+M58</f>
        <v>0</v>
      </c>
      <c r="O58" s="33"/>
      <c r="P58" s="34">
        <f t="shared" ref="P58:P60" si="100">N58+O58</f>
        <v>0</v>
      </c>
      <c r="Q58" s="1"/>
      <c r="R58" s="34">
        <f t="shared" ref="R58:R60" si="101">P58+Q58</f>
        <v>0</v>
      </c>
      <c r="S58" s="35"/>
      <c r="T58" s="33"/>
      <c r="U58" s="34"/>
      <c r="V58" s="33"/>
      <c r="W58" s="34">
        <f t="shared" si="74"/>
        <v>0</v>
      </c>
      <c r="X58" s="33"/>
      <c r="Y58" s="34">
        <f t="shared" ref="Y58:Y60" si="102">W58+X58</f>
        <v>0</v>
      </c>
      <c r="Z58" s="33"/>
      <c r="AA58" s="34">
        <f t="shared" ref="AA58:AA60" si="103">Y58+Z58</f>
        <v>0</v>
      </c>
      <c r="AB58" s="33"/>
      <c r="AC58" s="34">
        <f t="shared" ref="AC58:AC60" si="104">AA58+AB58</f>
        <v>0</v>
      </c>
      <c r="AD58" s="33"/>
      <c r="AE58" s="34">
        <f t="shared" ref="AE58:AE60" si="105">AC58+AD58</f>
        <v>0</v>
      </c>
      <c r="AF58" s="1"/>
      <c r="AG58" s="34">
        <f t="shared" ref="AG58:AG60" si="106">AE58+AF58</f>
        <v>0</v>
      </c>
      <c r="AH58" s="35"/>
      <c r="AI58" s="32"/>
      <c r="AJ58" s="34"/>
      <c r="AK58" s="33"/>
      <c r="AL58" s="34">
        <f t="shared" si="80"/>
        <v>0</v>
      </c>
      <c r="AM58" s="33"/>
      <c r="AN58" s="34">
        <f t="shared" ref="AN58:AN60" si="107">AL58+AM58</f>
        <v>0</v>
      </c>
      <c r="AO58" s="33"/>
      <c r="AP58" s="34">
        <f t="shared" ref="AP58:AP60" si="108">AN58+AO58</f>
        <v>0</v>
      </c>
      <c r="AQ58" s="1"/>
      <c r="AR58" s="34">
        <f t="shared" ref="AR58:AR60" si="109">AP58+AQ58</f>
        <v>0</v>
      </c>
      <c r="AS58" s="15" t="s">
        <v>215</v>
      </c>
      <c r="AT58" s="10" t="s">
        <v>25</v>
      </c>
      <c r="AU58" s="36"/>
    </row>
    <row r="59" spans="1:47" x14ac:dyDescent="0.3">
      <c r="A59" s="29"/>
      <c r="B59" s="74" t="s">
        <v>197</v>
      </c>
      <c r="C59" s="76"/>
      <c r="D59" s="32"/>
      <c r="E59" s="33"/>
      <c r="F59" s="34"/>
      <c r="G59" s="33">
        <v>26687.776000000002</v>
      </c>
      <c r="H59" s="34">
        <f t="shared" si="68"/>
        <v>26687.776000000002</v>
      </c>
      <c r="I59" s="33"/>
      <c r="J59" s="34">
        <f t="shared" si="97"/>
        <v>26687.776000000002</v>
      </c>
      <c r="K59" s="33"/>
      <c r="L59" s="34">
        <f t="shared" si="98"/>
        <v>26687.776000000002</v>
      </c>
      <c r="M59" s="33">
        <v>154610.10800000001</v>
      </c>
      <c r="N59" s="34">
        <f t="shared" si="99"/>
        <v>181297.88400000002</v>
      </c>
      <c r="O59" s="33"/>
      <c r="P59" s="34">
        <f t="shared" si="100"/>
        <v>181297.88400000002</v>
      </c>
      <c r="Q59" s="1"/>
      <c r="R59" s="34">
        <f t="shared" si="101"/>
        <v>181297.88400000002</v>
      </c>
      <c r="S59" s="35"/>
      <c r="T59" s="33"/>
      <c r="U59" s="34"/>
      <c r="V59" s="33"/>
      <c r="W59" s="34">
        <f t="shared" si="74"/>
        <v>0</v>
      </c>
      <c r="X59" s="33"/>
      <c r="Y59" s="34">
        <f t="shared" si="102"/>
        <v>0</v>
      </c>
      <c r="Z59" s="33"/>
      <c r="AA59" s="34">
        <f t="shared" si="103"/>
        <v>0</v>
      </c>
      <c r="AB59" s="33"/>
      <c r="AC59" s="34">
        <f t="shared" si="104"/>
        <v>0</v>
      </c>
      <c r="AD59" s="33"/>
      <c r="AE59" s="34">
        <f t="shared" si="105"/>
        <v>0</v>
      </c>
      <c r="AF59" s="1"/>
      <c r="AG59" s="34">
        <f t="shared" si="106"/>
        <v>0</v>
      </c>
      <c r="AH59" s="35"/>
      <c r="AI59" s="32"/>
      <c r="AJ59" s="34"/>
      <c r="AK59" s="33"/>
      <c r="AL59" s="34">
        <f t="shared" si="80"/>
        <v>0</v>
      </c>
      <c r="AM59" s="33"/>
      <c r="AN59" s="34">
        <f t="shared" si="107"/>
        <v>0</v>
      </c>
      <c r="AO59" s="33"/>
      <c r="AP59" s="34">
        <f t="shared" si="108"/>
        <v>0</v>
      </c>
      <c r="AQ59" s="1"/>
      <c r="AR59" s="34">
        <f t="shared" si="109"/>
        <v>0</v>
      </c>
      <c r="AS59" s="15" t="s">
        <v>215</v>
      </c>
      <c r="AU59" s="36"/>
    </row>
    <row r="60" spans="1:47" ht="56.25" x14ac:dyDescent="0.3">
      <c r="A60" s="29" t="s">
        <v>148</v>
      </c>
      <c r="B60" s="74" t="s">
        <v>216</v>
      </c>
      <c r="C60" s="76" t="s">
        <v>28</v>
      </c>
      <c r="D60" s="32"/>
      <c r="E60" s="33"/>
      <c r="F60" s="34"/>
      <c r="G60" s="33">
        <f>G62+G63</f>
        <v>13869.562</v>
      </c>
      <c r="H60" s="34">
        <f t="shared" si="68"/>
        <v>13869.562</v>
      </c>
      <c r="I60" s="33">
        <f>I62+I63</f>
        <v>0</v>
      </c>
      <c r="J60" s="34">
        <f t="shared" si="97"/>
        <v>13869.562</v>
      </c>
      <c r="K60" s="33">
        <f>K62+K63</f>
        <v>0</v>
      </c>
      <c r="L60" s="34">
        <f t="shared" si="98"/>
        <v>13869.562</v>
      </c>
      <c r="M60" s="33">
        <f>M62+M63</f>
        <v>-10163.705</v>
      </c>
      <c r="N60" s="34">
        <f t="shared" si="99"/>
        <v>3705.857</v>
      </c>
      <c r="O60" s="33">
        <f>O62+O63</f>
        <v>0</v>
      </c>
      <c r="P60" s="34">
        <f t="shared" si="100"/>
        <v>3705.857</v>
      </c>
      <c r="Q60" s="1">
        <f>Q62+Q63</f>
        <v>0</v>
      </c>
      <c r="R60" s="34">
        <f t="shared" si="101"/>
        <v>3705.857</v>
      </c>
      <c r="S60" s="35"/>
      <c r="T60" s="33"/>
      <c r="U60" s="34"/>
      <c r="V60" s="33"/>
      <c r="W60" s="34">
        <f t="shared" si="74"/>
        <v>0</v>
      </c>
      <c r="X60" s="33"/>
      <c r="Y60" s="34">
        <f t="shared" si="102"/>
        <v>0</v>
      </c>
      <c r="Z60" s="33"/>
      <c r="AA60" s="34">
        <f t="shared" si="103"/>
        <v>0</v>
      </c>
      <c r="AB60" s="33"/>
      <c r="AC60" s="34">
        <f t="shared" si="104"/>
        <v>0</v>
      </c>
      <c r="AD60" s="33"/>
      <c r="AE60" s="34">
        <f t="shared" si="105"/>
        <v>0</v>
      </c>
      <c r="AF60" s="1"/>
      <c r="AG60" s="34">
        <f t="shared" si="106"/>
        <v>0</v>
      </c>
      <c r="AH60" s="35"/>
      <c r="AI60" s="32"/>
      <c r="AJ60" s="34"/>
      <c r="AK60" s="33"/>
      <c r="AL60" s="34">
        <f t="shared" si="80"/>
        <v>0</v>
      </c>
      <c r="AM60" s="33"/>
      <c r="AN60" s="34">
        <f t="shared" si="107"/>
        <v>0</v>
      </c>
      <c r="AO60" s="33"/>
      <c r="AP60" s="34">
        <f t="shared" si="108"/>
        <v>0</v>
      </c>
      <c r="AQ60" s="1"/>
      <c r="AR60" s="34">
        <f t="shared" si="109"/>
        <v>0</v>
      </c>
      <c r="AS60" s="15"/>
      <c r="AU60" s="36"/>
    </row>
    <row r="61" spans="1:47" hidden="1" x14ac:dyDescent="0.3">
      <c r="A61" s="29"/>
      <c r="B61" s="62" t="s">
        <v>5</v>
      </c>
      <c r="C61" s="63"/>
      <c r="D61" s="32"/>
      <c r="E61" s="33"/>
      <c r="F61" s="34"/>
      <c r="G61" s="33"/>
      <c r="H61" s="34"/>
      <c r="I61" s="33"/>
      <c r="J61" s="34"/>
      <c r="K61" s="33"/>
      <c r="L61" s="34"/>
      <c r="M61" s="33"/>
      <c r="N61" s="34"/>
      <c r="O61" s="33"/>
      <c r="P61" s="34"/>
      <c r="Q61" s="1"/>
      <c r="R61" s="34"/>
      <c r="S61" s="35"/>
      <c r="T61" s="33"/>
      <c r="U61" s="34"/>
      <c r="V61" s="33"/>
      <c r="W61" s="34"/>
      <c r="X61" s="33"/>
      <c r="Y61" s="34"/>
      <c r="Z61" s="33"/>
      <c r="AA61" s="34"/>
      <c r="AB61" s="33"/>
      <c r="AC61" s="34"/>
      <c r="AD61" s="33"/>
      <c r="AE61" s="34"/>
      <c r="AF61" s="1"/>
      <c r="AG61" s="34"/>
      <c r="AH61" s="35"/>
      <c r="AI61" s="32"/>
      <c r="AJ61" s="34"/>
      <c r="AK61" s="33"/>
      <c r="AL61" s="34"/>
      <c r="AM61" s="33"/>
      <c r="AN61" s="34"/>
      <c r="AO61" s="33"/>
      <c r="AP61" s="34"/>
      <c r="AQ61" s="1"/>
      <c r="AR61" s="34"/>
      <c r="AS61" s="15"/>
      <c r="AT61" s="10" t="s">
        <v>25</v>
      </c>
      <c r="AU61" s="36"/>
    </row>
    <row r="62" spans="1:47" hidden="1" x14ac:dyDescent="0.3">
      <c r="A62" s="41"/>
      <c r="B62" s="30" t="s">
        <v>6</v>
      </c>
      <c r="C62" s="31"/>
      <c r="D62" s="32"/>
      <c r="E62" s="33"/>
      <c r="F62" s="34"/>
      <c r="G62" s="33">
        <v>3705.857</v>
      </c>
      <c r="H62" s="34">
        <f t="shared" si="68"/>
        <v>3705.857</v>
      </c>
      <c r="I62" s="33"/>
      <c r="J62" s="34">
        <f t="shared" ref="J62:J69" si="110">H62+I62</f>
        <v>3705.857</v>
      </c>
      <c r="K62" s="33"/>
      <c r="L62" s="34">
        <f t="shared" ref="L62:L69" si="111">J62+K62</f>
        <v>3705.857</v>
      </c>
      <c r="M62" s="33"/>
      <c r="N62" s="34">
        <f t="shared" ref="N62:N69" si="112">L62+M62</f>
        <v>3705.857</v>
      </c>
      <c r="O62" s="33"/>
      <c r="P62" s="34">
        <f t="shared" ref="P62:P69" si="113">N62+O62</f>
        <v>3705.857</v>
      </c>
      <c r="Q62" s="1"/>
      <c r="R62" s="34">
        <f t="shared" ref="R62:R68" si="114">P62+Q62</f>
        <v>3705.857</v>
      </c>
      <c r="S62" s="35"/>
      <c r="T62" s="33"/>
      <c r="U62" s="34"/>
      <c r="V62" s="33"/>
      <c r="W62" s="34">
        <f t="shared" si="74"/>
        <v>0</v>
      </c>
      <c r="X62" s="33"/>
      <c r="Y62" s="34">
        <f t="shared" ref="Y62:Y69" si="115">W62+X62</f>
        <v>0</v>
      </c>
      <c r="Z62" s="33"/>
      <c r="AA62" s="34">
        <f t="shared" ref="AA62:AA69" si="116">Y62+Z62</f>
        <v>0</v>
      </c>
      <c r="AB62" s="33"/>
      <c r="AC62" s="34">
        <f t="shared" ref="AC62:AC69" si="117">AA62+AB62</f>
        <v>0</v>
      </c>
      <c r="AD62" s="33"/>
      <c r="AE62" s="34">
        <f t="shared" ref="AE62:AE69" si="118">AC62+AD62</f>
        <v>0</v>
      </c>
      <c r="AF62" s="1"/>
      <c r="AG62" s="34">
        <f t="shared" ref="AG62:AG69" si="119">AE62+AF62</f>
        <v>0</v>
      </c>
      <c r="AH62" s="35"/>
      <c r="AI62" s="32"/>
      <c r="AJ62" s="34"/>
      <c r="AK62" s="33"/>
      <c r="AL62" s="34">
        <f t="shared" si="80"/>
        <v>0</v>
      </c>
      <c r="AM62" s="33"/>
      <c r="AN62" s="34">
        <f t="shared" ref="AN62:AN69" si="120">AL62+AM62</f>
        <v>0</v>
      </c>
      <c r="AO62" s="33"/>
      <c r="AP62" s="34">
        <f t="shared" ref="AP62:AP69" si="121">AN62+AO62</f>
        <v>0</v>
      </c>
      <c r="AQ62" s="1"/>
      <c r="AR62" s="34">
        <f t="shared" ref="AR62:AR69" si="122">AP62+AQ62</f>
        <v>0</v>
      </c>
      <c r="AS62" s="15" t="s">
        <v>217</v>
      </c>
      <c r="AT62" s="10" t="s">
        <v>25</v>
      </c>
      <c r="AU62" s="36"/>
    </row>
    <row r="63" spans="1:47" hidden="1" x14ac:dyDescent="0.3">
      <c r="A63" s="29"/>
      <c r="B63" s="62" t="s">
        <v>197</v>
      </c>
      <c r="C63" s="63"/>
      <c r="D63" s="32"/>
      <c r="E63" s="33"/>
      <c r="F63" s="34"/>
      <c r="G63" s="33">
        <v>10163.705</v>
      </c>
      <c r="H63" s="34">
        <f t="shared" si="68"/>
        <v>10163.705</v>
      </c>
      <c r="I63" s="33"/>
      <c r="J63" s="34">
        <f t="shared" si="110"/>
        <v>10163.705</v>
      </c>
      <c r="K63" s="33"/>
      <c r="L63" s="34">
        <f t="shared" si="111"/>
        <v>10163.705</v>
      </c>
      <c r="M63" s="33">
        <v>-10163.705</v>
      </c>
      <c r="N63" s="34">
        <f t="shared" si="112"/>
        <v>0</v>
      </c>
      <c r="O63" s="33"/>
      <c r="P63" s="34">
        <f t="shared" si="113"/>
        <v>0</v>
      </c>
      <c r="Q63" s="1"/>
      <c r="R63" s="34">
        <f t="shared" si="114"/>
        <v>0</v>
      </c>
      <c r="S63" s="35"/>
      <c r="T63" s="33"/>
      <c r="U63" s="34"/>
      <c r="V63" s="33"/>
      <c r="W63" s="34">
        <f t="shared" si="74"/>
        <v>0</v>
      </c>
      <c r="X63" s="33"/>
      <c r="Y63" s="34">
        <f t="shared" si="115"/>
        <v>0</v>
      </c>
      <c r="Z63" s="33"/>
      <c r="AA63" s="34">
        <f t="shared" si="116"/>
        <v>0</v>
      </c>
      <c r="AB63" s="33"/>
      <c r="AC63" s="34">
        <f t="shared" si="117"/>
        <v>0</v>
      </c>
      <c r="AD63" s="33"/>
      <c r="AE63" s="34">
        <f t="shared" si="118"/>
        <v>0</v>
      </c>
      <c r="AF63" s="1"/>
      <c r="AG63" s="34">
        <f t="shared" si="119"/>
        <v>0</v>
      </c>
      <c r="AH63" s="35"/>
      <c r="AI63" s="32"/>
      <c r="AJ63" s="34"/>
      <c r="AK63" s="33"/>
      <c r="AL63" s="34">
        <f t="shared" si="80"/>
        <v>0</v>
      </c>
      <c r="AM63" s="33"/>
      <c r="AN63" s="34">
        <f t="shared" si="120"/>
        <v>0</v>
      </c>
      <c r="AO63" s="33"/>
      <c r="AP63" s="34">
        <f t="shared" si="121"/>
        <v>0</v>
      </c>
      <c r="AQ63" s="1"/>
      <c r="AR63" s="34">
        <f t="shared" si="122"/>
        <v>0</v>
      </c>
      <c r="AS63" s="15" t="s">
        <v>217</v>
      </c>
      <c r="AT63" s="10" t="s">
        <v>25</v>
      </c>
      <c r="AU63" s="36"/>
    </row>
    <row r="64" spans="1:47" ht="56.25" x14ac:dyDescent="0.3">
      <c r="A64" s="29" t="s">
        <v>149</v>
      </c>
      <c r="B64" s="74" t="s">
        <v>233</v>
      </c>
      <c r="C64" s="76" t="s">
        <v>28</v>
      </c>
      <c r="D64" s="32"/>
      <c r="E64" s="33"/>
      <c r="F64" s="34"/>
      <c r="G64" s="33"/>
      <c r="H64" s="34">
        <f t="shared" si="68"/>
        <v>0</v>
      </c>
      <c r="I64" s="33"/>
      <c r="J64" s="34">
        <f t="shared" si="110"/>
        <v>0</v>
      </c>
      <c r="K64" s="33"/>
      <c r="L64" s="34">
        <f t="shared" si="111"/>
        <v>0</v>
      </c>
      <c r="M64" s="33"/>
      <c r="N64" s="34">
        <f t="shared" si="112"/>
        <v>0</v>
      </c>
      <c r="O64" s="33"/>
      <c r="P64" s="34">
        <f t="shared" si="113"/>
        <v>0</v>
      </c>
      <c r="Q64" s="1"/>
      <c r="R64" s="34">
        <f t="shared" si="114"/>
        <v>0</v>
      </c>
      <c r="S64" s="35"/>
      <c r="T64" s="33"/>
      <c r="U64" s="34"/>
      <c r="V64" s="33">
        <v>123188.321</v>
      </c>
      <c r="W64" s="34">
        <f t="shared" si="74"/>
        <v>123188.321</v>
      </c>
      <c r="X64" s="33"/>
      <c r="Y64" s="34">
        <f t="shared" si="115"/>
        <v>123188.321</v>
      </c>
      <c r="Z64" s="33"/>
      <c r="AA64" s="34">
        <f t="shared" si="116"/>
        <v>123188.321</v>
      </c>
      <c r="AB64" s="33">
        <v>341796.54800000001</v>
      </c>
      <c r="AC64" s="34">
        <f t="shared" si="117"/>
        <v>464984.86900000001</v>
      </c>
      <c r="AD64" s="33"/>
      <c r="AE64" s="34">
        <f t="shared" si="118"/>
        <v>464984.86900000001</v>
      </c>
      <c r="AF64" s="1"/>
      <c r="AG64" s="34">
        <f t="shared" si="119"/>
        <v>464984.86900000001</v>
      </c>
      <c r="AH64" s="35"/>
      <c r="AI64" s="32"/>
      <c r="AJ64" s="34"/>
      <c r="AK64" s="33">
        <v>391659.15399999998</v>
      </c>
      <c r="AL64" s="34">
        <f t="shared" si="80"/>
        <v>391659.15399999998</v>
      </c>
      <c r="AM64" s="33"/>
      <c r="AN64" s="34">
        <f t="shared" si="120"/>
        <v>391659.15399999998</v>
      </c>
      <c r="AO64" s="33">
        <v>250797.6</v>
      </c>
      <c r="AP64" s="34">
        <f t="shared" si="121"/>
        <v>642456.75399999996</v>
      </c>
      <c r="AQ64" s="1">
        <v>407119.46299999999</v>
      </c>
      <c r="AR64" s="34">
        <f t="shared" si="122"/>
        <v>1049576.2169999999</v>
      </c>
      <c r="AS64" s="15" t="s">
        <v>234</v>
      </c>
      <c r="AU64" s="36"/>
    </row>
    <row r="65" spans="1:47" ht="37.5" x14ac:dyDescent="0.3">
      <c r="A65" s="29" t="s">
        <v>150</v>
      </c>
      <c r="B65" s="74" t="s">
        <v>254</v>
      </c>
      <c r="C65" s="76" t="s">
        <v>38</v>
      </c>
      <c r="D65" s="32"/>
      <c r="E65" s="33"/>
      <c r="F65" s="34"/>
      <c r="G65" s="33"/>
      <c r="H65" s="34"/>
      <c r="I65" s="33"/>
      <c r="J65" s="34"/>
      <c r="K65" s="33"/>
      <c r="L65" s="34"/>
      <c r="M65" s="33"/>
      <c r="N65" s="34"/>
      <c r="O65" s="33"/>
      <c r="P65" s="34"/>
      <c r="Q65" s="1">
        <f>Q67+Q68</f>
        <v>45918.050999999999</v>
      </c>
      <c r="R65" s="34">
        <f t="shared" si="114"/>
        <v>45918.050999999999</v>
      </c>
      <c r="S65" s="35"/>
      <c r="T65" s="33"/>
      <c r="U65" s="34"/>
      <c r="V65" s="33"/>
      <c r="W65" s="34"/>
      <c r="X65" s="33"/>
      <c r="Y65" s="34"/>
      <c r="Z65" s="33"/>
      <c r="AA65" s="34"/>
      <c r="AB65" s="33"/>
      <c r="AC65" s="34"/>
      <c r="AD65" s="33"/>
      <c r="AE65" s="34"/>
      <c r="AF65" s="1"/>
      <c r="AG65" s="34">
        <f t="shared" si="119"/>
        <v>0</v>
      </c>
      <c r="AH65" s="35"/>
      <c r="AI65" s="32"/>
      <c r="AJ65" s="34"/>
      <c r="AK65" s="33"/>
      <c r="AL65" s="34"/>
      <c r="AM65" s="33"/>
      <c r="AN65" s="34"/>
      <c r="AO65" s="33"/>
      <c r="AP65" s="34"/>
      <c r="AQ65" s="1"/>
      <c r="AR65" s="34">
        <f t="shared" si="122"/>
        <v>0</v>
      </c>
      <c r="AS65" s="15"/>
      <c r="AU65" s="36"/>
    </row>
    <row r="66" spans="1:47" x14ac:dyDescent="0.3">
      <c r="A66" s="29"/>
      <c r="B66" s="74" t="s">
        <v>5</v>
      </c>
      <c r="C66" s="76"/>
      <c r="D66" s="32"/>
      <c r="E66" s="33"/>
      <c r="F66" s="34"/>
      <c r="G66" s="33"/>
      <c r="H66" s="34"/>
      <c r="I66" s="33"/>
      <c r="J66" s="34"/>
      <c r="K66" s="33"/>
      <c r="L66" s="34"/>
      <c r="M66" s="33"/>
      <c r="N66" s="34"/>
      <c r="O66" s="33"/>
      <c r="P66" s="34"/>
      <c r="Q66" s="1"/>
      <c r="R66" s="34"/>
      <c r="S66" s="35"/>
      <c r="T66" s="33"/>
      <c r="U66" s="34"/>
      <c r="V66" s="33"/>
      <c r="W66" s="34"/>
      <c r="X66" s="33"/>
      <c r="Y66" s="34"/>
      <c r="Z66" s="33"/>
      <c r="AA66" s="34"/>
      <c r="AB66" s="33"/>
      <c r="AC66" s="34"/>
      <c r="AD66" s="33"/>
      <c r="AE66" s="34"/>
      <c r="AF66" s="1"/>
      <c r="AG66" s="34"/>
      <c r="AH66" s="35"/>
      <c r="AI66" s="32"/>
      <c r="AJ66" s="34"/>
      <c r="AK66" s="33"/>
      <c r="AL66" s="34"/>
      <c r="AM66" s="33"/>
      <c r="AN66" s="34"/>
      <c r="AO66" s="33"/>
      <c r="AP66" s="34"/>
      <c r="AQ66" s="1"/>
      <c r="AR66" s="34"/>
      <c r="AS66" s="15"/>
      <c r="AU66" s="36"/>
    </row>
    <row r="67" spans="1:47" hidden="1" x14ac:dyDescent="0.3">
      <c r="A67" s="29"/>
      <c r="B67" s="70" t="s">
        <v>6</v>
      </c>
      <c r="C67" s="71"/>
      <c r="D67" s="32"/>
      <c r="E67" s="33"/>
      <c r="F67" s="34"/>
      <c r="G67" s="33"/>
      <c r="H67" s="34"/>
      <c r="I67" s="33"/>
      <c r="J67" s="34"/>
      <c r="K67" s="33"/>
      <c r="L67" s="34"/>
      <c r="M67" s="33"/>
      <c r="N67" s="34"/>
      <c r="O67" s="33"/>
      <c r="P67" s="34"/>
      <c r="Q67" s="1">
        <v>22118.050999999999</v>
      </c>
      <c r="R67" s="34">
        <f t="shared" si="114"/>
        <v>22118.050999999999</v>
      </c>
      <c r="S67" s="35"/>
      <c r="T67" s="33"/>
      <c r="U67" s="34"/>
      <c r="V67" s="33"/>
      <c r="W67" s="34"/>
      <c r="X67" s="33"/>
      <c r="Y67" s="34"/>
      <c r="Z67" s="33"/>
      <c r="AA67" s="34"/>
      <c r="AB67" s="33"/>
      <c r="AC67" s="34"/>
      <c r="AD67" s="33"/>
      <c r="AE67" s="34"/>
      <c r="AF67" s="1"/>
      <c r="AG67" s="34">
        <f t="shared" si="119"/>
        <v>0</v>
      </c>
      <c r="AH67" s="35"/>
      <c r="AI67" s="32"/>
      <c r="AJ67" s="34"/>
      <c r="AK67" s="33"/>
      <c r="AL67" s="34"/>
      <c r="AM67" s="33"/>
      <c r="AN67" s="34"/>
      <c r="AO67" s="33"/>
      <c r="AP67" s="34"/>
      <c r="AQ67" s="1"/>
      <c r="AR67" s="34">
        <f t="shared" si="122"/>
        <v>0</v>
      </c>
      <c r="AS67" s="15" t="s">
        <v>255</v>
      </c>
      <c r="AT67" s="10" t="s">
        <v>25</v>
      </c>
      <c r="AU67" s="36"/>
    </row>
    <row r="68" spans="1:47" x14ac:dyDescent="0.3">
      <c r="A68" s="29"/>
      <c r="B68" s="74" t="s">
        <v>64</v>
      </c>
      <c r="C68" s="76"/>
      <c r="D68" s="32"/>
      <c r="E68" s="33"/>
      <c r="F68" s="34"/>
      <c r="G68" s="33"/>
      <c r="H68" s="34"/>
      <c r="I68" s="33"/>
      <c r="J68" s="34"/>
      <c r="K68" s="33"/>
      <c r="L68" s="34"/>
      <c r="M68" s="33"/>
      <c r="N68" s="34"/>
      <c r="O68" s="33"/>
      <c r="P68" s="34"/>
      <c r="Q68" s="1">
        <v>23800</v>
      </c>
      <c r="R68" s="34">
        <f t="shared" si="114"/>
        <v>23800</v>
      </c>
      <c r="S68" s="35"/>
      <c r="T68" s="33"/>
      <c r="U68" s="34"/>
      <c r="V68" s="33"/>
      <c r="W68" s="34"/>
      <c r="X68" s="33"/>
      <c r="Y68" s="34"/>
      <c r="Z68" s="33"/>
      <c r="AA68" s="34"/>
      <c r="AB68" s="33"/>
      <c r="AC68" s="34"/>
      <c r="AD68" s="33"/>
      <c r="AE68" s="34"/>
      <c r="AF68" s="1"/>
      <c r="AG68" s="34">
        <f t="shared" si="119"/>
        <v>0</v>
      </c>
      <c r="AH68" s="35"/>
      <c r="AI68" s="32"/>
      <c r="AJ68" s="34"/>
      <c r="AK68" s="33"/>
      <c r="AL68" s="34"/>
      <c r="AM68" s="33"/>
      <c r="AN68" s="34"/>
      <c r="AO68" s="33"/>
      <c r="AP68" s="34"/>
      <c r="AQ68" s="1"/>
      <c r="AR68" s="34">
        <f t="shared" si="122"/>
        <v>0</v>
      </c>
      <c r="AS68" s="15" t="s">
        <v>256</v>
      </c>
      <c r="AU68" s="36"/>
    </row>
    <row r="69" spans="1:47" x14ac:dyDescent="0.3">
      <c r="A69" s="29"/>
      <c r="B69" s="74" t="s">
        <v>20</v>
      </c>
      <c r="C69" s="77"/>
      <c r="D69" s="17">
        <f>D74+D75+D76+D77+D82+D83+D84+D85+D86+D91+D94+D98+D101+D104</f>
        <v>1627824.9</v>
      </c>
      <c r="E69" s="17">
        <f>E74+E75+E76+E77+E82+E83+E84+E85+E86+E91+E94+E98+E101+E104</f>
        <v>0</v>
      </c>
      <c r="F69" s="18">
        <f t="shared" si="0"/>
        <v>1627824.9</v>
      </c>
      <c r="G69" s="17">
        <f>G74+G75+G76+G77+G82+G83+G84+G85+G86+G91+G94+G98+G101+G104</f>
        <v>-241182.39199999999</v>
      </c>
      <c r="H69" s="18">
        <f t="shared" si="68"/>
        <v>1386642.5079999999</v>
      </c>
      <c r="I69" s="17">
        <f>I74+I75+I76+I77+I82+I83+I84+I85+I86+I91+I94+I98+I101+I104</f>
        <v>29454.86</v>
      </c>
      <c r="J69" s="18">
        <f t="shared" si="110"/>
        <v>1416097.368</v>
      </c>
      <c r="K69" s="17">
        <f>K74+K75+K76+K77+K82+K83+K84+K85+K86+K91+K94+K98+K101+K104+K110+K111</f>
        <v>428575.603</v>
      </c>
      <c r="L69" s="18">
        <f t="shared" si="111"/>
        <v>1844672.9709999999</v>
      </c>
      <c r="M69" s="17">
        <f>M74+M75+M76+M77+M82+M83+M84+M85+M86+M91+M94+M98+M101+M104+M110+M111</f>
        <v>364694.75199999998</v>
      </c>
      <c r="N69" s="18">
        <f t="shared" si="112"/>
        <v>2209367.7229999998</v>
      </c>
      <c r="O69" s="33">
        <f>O74+O75+O76+O77+O82+O83+O84+O85+O86+O91+O94+O98+O101+O104+O110+O111</f>
        <v>23358.092000000001</v>
      </c>
      <c r="P69" s="18">
        <f t="shared" si="113"/>
        <v>2232725.8149999999</v>
      </c>
      <c r="Q69" s="17">
        <f>Q74+Q75+Q76+Q77+Q82+Q83+Q84+Q85+Q86+Q91+Q94+Q98+Q101+Q104+Q110+Q111+Q112</f>
        <v>212818.22500000001</v>
      </c>
      <c r="R69" s="34">
        <f>P69+Q69</f>
        <v>2445544.04</v>
      </c>
      <c r="S69" s="18">
        <f t="shared" ref="S69:AH69" si="123">S74+S75+S76+S77+S82+S83+S84+S85+S86+S91+S94+S98+S101+S104</f>
        <v>1550429.5</v>
      </c>
      <c r="T69" s="17">
        <f>T74+T75+T76+T77+T82+T83+T84+T85+T86+T91+T94+T98+T101+T104</f>
        <v>0</v>
      </c>
      <c r="U69" s="18">
        <f t="shared" si="7"/>
        <v>1550429.5</v>
      </c>
      <c r="V69" s="17">
        <f>V74+V75+V76+V77+V82+V83+V84+V85+V86+V91+V94+V98+V101+V104</f>
        <v>764563.52399999998</v>
      </c>
      <c r="W69" s="18">
        <f t="shared" si="74"/>
        <v>2314993.0240000002</v>
      </c>
      <c r="X69" s="17">
        <f>X74+X75+X76+X77+X82+X83+X84+X85+X86+X91+X94+X98+X101+X104+X110+X111</f>
        <v>-360678.72000000003</v>
      </c>
      <c r="Y69" s="18">
        <f t="shared" si="115"/>
        <v>1954314.3040000002</v>
      </c>
      <c r="Z69" s="17">
        <f>Z74+Z75+Z76+Z77+Z82+Z83+Z84+Z85+Z86+Z91+Z94+Z98+Z101+Z104+Z110+Z111</f>
        <v>-4998.4359999999997</v>
      </c>
      <c r="AA69" s="18">
        <f t="shared" si="116"/>
        <v>1949315.8680000002</v>
      </c>
      <c r="AB69" s="17">
        <f>AB74+AB75+AB76+AB77+AB82+AB83+AB84+AB85+AB86+AB91+AB94+AB98+AB101+AB104+AB110+AB111</f>
        <v>-137531.48800000001</v>
      </c>
      <c r="AC69" s="18">
        <f t="shared" si="117"/>
        <v>1811784.3800000004</v>
      </c>
      <c r="AD69" s="33">
        <f>AD74+AD75+AD76+AD77+AD82+AD83+AD84+AD85+AD86+AD91+AD94+AD98+AD101+AD104+AD110+AD111</f>
        <v>0</v>
      </c>
      <c r="AE69" s="18">
        <f t="shared" si="118"/>
        <v>1811784.3800000004</v>
      </c>
      <c r="AF69" s="17">
        <f>AF74+AF75+AF76+AF77+AF82+AF83+AF84+AF85+AF86+AF91+AF94+AF98+AF101+AF104+AF110+AF111+AF112</f>
        <v>0</v>
      </c>
      <c r="AG69" s="34">
        <f t="shared" si="119"/>
        <v>1811784.3800000004</v>
      </c>
      <c r="AH69" s="18">
        <f t="shared" si="123"/>
        <v>1694249.2000000002</v>
      </c>
      <c r="AI69" s="17">
        <f>AI74+AI75+AI76+AI77+AI82+AI83+AI84+AI85+AI86+AI91+AI94+AI98+AI101+AI104</f>
        <v>0</v>
      </c>
      <c r="AJ69" s="18">
        <f t="shared" si="8"/>
        <v>1694249.2000000002</v>
      </c>
      <c r="AK69" s="17">
        <f>AK74+AK75+AK76+AK77+AK82+AK83+AK84+AK85+AK86+AK91+AK94+AK98+AK101+AK104</f>
        <v>0</v>
      </c>
      <c r="AL69" s="18">
        <f t="shared" si="80"/>
        <v>1694249.2000000002</v>
      </c>
      <c r="AM69" s="17">
        <f>AM74+AM75+AM76+AM77+AM82+AM83+AM84+AM85+AM86+AM91+AM94+AM98+AM101+AM104+AM110+AM111</f>
        <v>0</v>
      </c>
      <c r="AN69" s="18">
        <f t="shared" si="120"/>
        <v>1694249.2000000002</v>
      </c>
      <c r="AO69" s="17">
        <f>AO74+AO75+AO76+AO77+AO82+AO83+AO84+AO85+AO86+AO91+AO94+AO98+AO101+AO104+AO110+AO111</f>
        <v>0</v>
      </c>
      <c r="AP69" s="18">
        <f t="shared" si="121"/>
        <v>1694249.2000000002</v>
      </c>
      <c r="AQ69" s="17">
        <f>AQ74+AQ75+AQ76+AQ77+AQ82+AQ83+AQ84+AQ85+AQ86+AQ91+AQ94+AQ98+AQ101+AQ104+AQ110+AQ111+AQ112</f>
        <v>0</v>
      </c>
      <c r="AR69" s="34">
        <f t="shared" si="122"/>
        <v>1694249.2000000002</v>
      </c>
      <c r="AS69" s="19"/>
      <c r="AT69" s="20"/>
      <c r="AU69" s="27"/>
    </row>
    <row r="70" spans="1:47" x14ac:dyDescent="0.3">
      <c r="A70" s="29"/>
      <c r="B70" s="39" t="s">
        <v>5</v>
      </c>
      <c r="C70" s="77"/>
      <c r="D70" s="17"/>
      <c r="E70" s="17"/>
      <c r="F70" s="18"/>
      <c r="G70" s="17"/>
      <c r="H70" s="18"/>
      <c r="I70" s="17"/>
      <c r="J70" s="18"/>
      <c r="K70" s="17"/>
      <c r="L70" s="18"/>
      <c r="M70" s="17"/>
      <c r="N70" s="18"/>
      <c r="O70" s="33"/>
      <c r="P70" s="18"/>
      <c r="Q70" s="17"/>
      <c r="R70" s="34"/>
      <c r="S70" s="18"/>
      <c r="T70" s="17"/>
      <c r="U70" s="18"/>
      <c r="V70" s="17"/>
      <c r="W70" s="18"/>
      <c r="X70" s="17"/>
      <c r="Y70" s="18"/>
      <c r="Z70" s="17"/>
      <c r="AA70" s="18"/>
      <c r="AB70" s="17"/>
      <c r="AC70" s="18"/>
      <c r="AD70" s="33"/>
      <c r="AE70" s="18"/>
      <c r="AF70" s="17"/>
      <c r="AG70" s="34"/>
      <c r="AH70" s="18"/>
      <c r="AI70" s="17"/>
      <c r="AJ70" s="18"/>
      <c r="AK70" s="17"/>
      <c r="AL70" s="18"/>
      <c r="AM70" s="17"/>
      <c r="AN70" s="18"/>
      <c r="AO70" s="17"/>
      <c r="AP70" s="18"/>
      <c r="AQ70" s="17"/>
      <c r="AR70" s="34"/>
      <c r="AS70" s="19"/>
      <c r="AT70" s="20"/>
      <c r="AU70" s="27"/>
    </row>
    <row r="71" spans="1:47" s="21" customFormat="1" hidden="1" x14ac:dyDescent="0.3">
      <c r="A71" s="16"/>
      <c r="B71" s="22" t="s">
        <v>6</v>
      </c>
      <c r="C71" s="43"/>
      <c r="D71" s="17">
        <f>D74+D75+D76+D82+D83+D84+D85+D88+D79</f>
        <v>373167</v>
      </c>
      <c r="E71" s="17">
        <f>E74+E75+E76+E82+E83+E84+E85+E88+E79</f>
        <v>0</v>
      </c>
      <c r="F71" s="18">
        <f t="shared" si="0"/>
        <v>373167</v>
      </c>
      <c r="G71" s="17">
        <f>G74+G75+G76+G82+G83+G84+G85+G88+G79</f>
        <v>80004.202000000005</v>
      </c>
      <c r="H71" s="18">
        <f t="shared" ref="H71:H86" si="124">F71+G71</f>
        <v>453171.20199999999</v>
      </c>
      <c r="I71" s="17">
        <f>I74+I75+I76+I82+I83+I84+I85+I88+I79</f>
        <v>29454.86</v>
      </c>
      <c r="J71" s="18">
        <f t="shared" ref="J71:J77" si="125">H71+I71</f>
        <v>482626.06199999998</v>
      </c>
      <c r="K71" s="17">
        <f>K74+K75+K76+K82+K83+K84+K85+K88+K79+K110+K111</f>
        <v>261299.772</v>
      </c>
      <c r="L71" s="18">
        <f t="shared" ref="L71:L77" si="126">J71+K71</f>
        <v>743925.83400000003</v>
      </c>
      <c r="M71" s="17">
        <f>M74+M75+M76+M82+M83+M84+M85+M88+M79+M110+M111+M106</f>
        <v>364694.75199999998</v>
      </c>
      <c r="N71" s="18">
        <f t="shared" ref="N71:N77" si="127">L71+M71</f>
        <v>1108620.5860000001</v>
      </c>
      <c r="O71" s="33">
        <f>O74+O75+O76+O82+O83+O84+O85+O88+O79+O110+O111+O106</f>
        <v>23358.092000000001</v>
      </c>
      <c r="P71" s="18">
        <f t="shared" ref="P71:P77" si="128">N71+O71</f>
        <v>1131978.6780000001</v>
      </c>
      <c r="Q71" s="17">
        <f>Q74+Q75+Q76+Q82+Q83+Q84+Q85+Q88+Q79+Q110+Q111+Q106+Q112</f>
        <v>212818.22500000001</v>
      </c>
      <c r="R71" s="18">
        <f t="shared" ref="R71:R77" si="129">P71+Q71</f>
        <v>1344796.9030000002</v>
      </c>
      <c r="S71" s="18">
        <f>S74+S75+S76+S82+S83+S84+S85+S88+S79</f>
        <v>1000406.5</v>
      </c>
      <c r="T71" s="17">
        <f>T74+T75+T76+T77+T82+T83+T84+T85+T88</f>
        <v>0</v>
      </c>
      <c r="U71" s="18">
        <f t="shared" si="7"/>
        <v>1000406.5</v>
      </c>
      <c r="V71" s="17">
        <f>V74+V75+V76+V82+V83+V84+V85+V88+V79</f>
        <v>0</v>
      </c>
      <c r="W71" s="18">
        <f t="shared" ref="W71:W86" si="130">U71+V71</f>
        <v>1000406.5</v>
      </c>
      <c r="X71" s="17">
        <f>X74+X75+X76+X82+X83+X84+X85+X88+X79+X110+X111</f>
        <v>-253440.16499999998</v>
      </c>
      <c r="Y71" s="18">
        <f t="shared" ref="Y71:Y77" si="131">W71+X71</f>
        <v>746966.33499999996</v>
      </c>
      <c r="Z71" s="17">
        <f>Z74+Z75+Z76+Z82+Z83+Z84+Z85+Z88+Z79+Z110+Z111</f>
        <v>-4998.4359999999997</v>
      </c>
      <c r="AA71" s="18">
        <f t="shared" ref="AA71:AA77" si="132">Y71+Z71</f>
        <v>741967.89899999998</v>
      </c>
      <c r="AB71" s="17">
        <f>AB74+AB75+AB76+AB82+AB83+AB84+AB85+AB88+AB79+AB110+AB111</f>
        <v>-137531.48800000001</v>
      </c>
      <c r="AC71" s="18">
        <f t="shared" ref="AC71:AC77" si="133">AA71+AB71</f>
        <v>604436.41099999996</v>
      </c>
      <c r="AD71" s="33">
        <f>AD74+AD75+AD76+AD82+AD83+AD84+AD85+AD88+AD79+AD110+AD111</f>
        <v>0</v>
      </c>
      <c r="AE71" s="18">
        <f t="shared" ref="AE71:AE77" si="134">AC71+AD71</f>
        <v>604436.41099999996</v>
      </c>
      <c r="AF71" s="17">
        <f>AF74+AF75+AF76+AF82+AF83+AF84+AF85+AF88+AF79+AF110+AF111+AF112</f>
        <v>0</v>
      </c>
      <c r="AG71" s="18">
        <f t="shared" ref="AG71:AG77" si="135">AE71+AF71</f>
        <v>604436.41099999996</v>
      </c>
      <c r="AH71" s="18">
        <f t="shared" ref="AH71" si="136">AH74+AH75+AH76+AH77+AH82+AH83+AH84+AH85+AH88</f>
        <v>1252145.6000000001</v>
      </c>
      <c r="AI71" s="17">
        <f>AI74+AI75+AI76+AI82+AI83+AI84+AI85+AI88+AI79</f>
        <v>0</v>
      </c>
      <c r="AJ71" s="18">
        <f t="shared" si="8"/>
        <v>1252145.6000000001</v>
      </c>
      <c r="AK71" s="17">
        <f>AK74+AK75+AK76+AK82+AK83+AK84+AK85+AK88+AK79</f>
        <v>0</v>
      </c>
      <c r="AL71" s="18">
        <f t="shared" ref="AL71:AL86" si="137">AJ71+AK71</f>
        <v>1252145.6000000001</v>
      </c>
      <c r="AM71" s="17">
        <f>AM74+AM75+AM76+AM82+AM83+AM84+AM85+AM88+AM79+AM110+AM111</f>
        <v>0</v>
      </c>
      <c r="AN71" s="18">
        <f t="shared" ref="AN71:AN77" si="138">AL71+AM71</f>
        <v>1252145.6000000001</v>
      </c>
      <c r="AO71" s="17">
        <f>AO74+AO75+AO76+AO82+AO83+AO84+AO85+AO88+AO79+AO110+AO111</f>
        <v>0</v>
      </c>
      <c r="AP71" s="18">
        <f t="shared" ref="AP71:AP77" si="139">AN71+AO71</f>
        <v>1252145.6000000001</v>
      </c>
      <c r="AQ71" s="17">
        <f>AQ74+AQ75+AQ76+AQ82+AQ83+AQ84+AQ85+AQ88+AQ79+AQ110+AQ111+AQ112</f>
        <v>0</v>
      </c>
      <c r="AR71" s="18">
        <f t="shared" ref="AR71:AR77" si="140">AP71+AQ71</f>
        <v>1252145.6000000001</v>
      </c>
      <c r="AS71" s="19"/>
      <c r="AT71" s="20" t="s">
        <v>25</v>
      </c>
      <c r="AU71" s="27"/>
    </row>
    <row r="72" spans="1:47" x14ac:dyDescent="0.3">
      <c r="A72" s="29"/>
      <c r="B72" s="76" t="s">
        <v>64</v>
      </c>
      <c r="C72" s="77"/>
      <c r="D72" s="17">
        <f>D89+D93+D96+D100+D103+D80+D107</f>
        <v>707035.1</v>
      </c>
      <c r="E72" s="17">
        <f>E89+E93+E96+E100+E103+E80+E107</f>
        <v>0</v>
      </c>
      <c r="F72" s="18">
        <f>D72+E72</f>
        <v>707035.1</v>
      </c>
      <c r="G72" s="17">
        <f>G89+G93+G96+G100+G103+G80+G107</f>
        <v>-42548.894</v>
      </c>
      <c r="H72" s="18">
        <f t="shared" si="124"/>
        <v>664486.20600000001</v>
      </c>
      <c r="I72" s="17">
        <f>I89+I93+I96+I100+I103+I80+I107</f>
        <v>0</v>
      </c>
      <c r="J72" s="18">
        <f t="shared" si="125"/>
        <v>664486.20600000001</v>
      </c>
      <c r="K72" s="17">
        <f>K89+K93+K96+K100+K103+K80+K107</f>
        <v>56103.125</v>
      </c>
      <c r="L72" s="18">
        <f t="shared" si="126"/>
        <v>720589.33100000001</v>
      </c>
      <c r="M72" s="17">
        <f>M89+M93+M96+M100+M103+M80+M107</f>
        <v>0</v>
      </c>
      <c r="N72" s="18">
        <f t="shared" si="127"/>
        <v>720589.33100000001</v>
      </c>
      <c r="O72" s="33">
        <f>O89+O93+O96+O100+O103+O80+O107</f>
        <v>0</v>
      </c>
      <c r="P72" s="18">
        <f t="shared" si="128"/>
        <v>720589.33100000001</v>
      </c>
      <c r="Q72" s="17">
        <f>Q89+Q93+Q96+Q100+Q103+Q80+Q107</f>
        <v>0</v>
      </c>
      <c r="R72" s="34">
        <f t="shared" si="129"/>
        <v>720589.33100000001</v>
      </c>
      <c r="S72" s="18">
        <f>S89+S93+S96+S100+S103+S80+S107</f>
        <v>351507.5</v>
      </c>
      <c r="T72" s="17">
        <f>T89+T93+T96+T100+T103+T80+T107</f>
        <v>0</v>
      </c>
      <c r="U72" s="18">
        <f>S72+T72</f>
        <v>351507.5</v>
      </c>
      <c r="V72" s="17">
        <f>V89+V93+V96+V100+V103+V80+V107</f>
        <v>764563.52399999998</v>
      </c>
      <c r="W72" s="18">
        <f t="shared" si="130"/>
        <v>1116071.024</v>
      </c>
      <c r="X72" s="17">
        <f>X89+X93+X96+X100+X103+X80+X109+X107</f>
        <v>-107238.55499999999</v>
      </c>
      <c r="Y72" s="18">
        <f t="shared" si="131"/>
        <v>1008832.469</v>
      </c>
      <c r="Z72" s="17">
        <f>Z89+Z93+Z96+Z100+Z103+Z80+Z109+Z107</f>
        <v>0</v>
      </c>
      <c r="AA72" s="18">
        <f t="shared" si="132"/>
        <v>1008832.469</v>
      </c>
      <c r="AB72" s="17">
        <f>AB89+AB93+AB96+AB100+AB103+AB80+AB109+AB107</f>
        <v>0</v>
      </c>
      <c r="AC72" s="18">
        <f t="shared" si="133"/>
        <v>1008832.469</v>
      </c>
      <c r="AD72" s="33">
        <f>AD89+AD93+AD96+AD100+AD103+AD80+AD109+AD107</f>
        <v>0</v>
      </c>
      <c r="AE72" s="18">
        <f t="shared" si="134"/>
        <v>1008832.469</v>
      </c>
      <c r="AF72" s="17">
        <f>AF89+AF93+AF96+AF100+AF103+AF80+AF109+AF107</f>
        <v>0</v>
      </c>
      <c r="AG72" s="34">
        <f t="shared" si="135"/>
        <v>1008832.469</v>
      </c>
      <c r="AH72" s="18">
        <f t="shared" ref="AH72" si="141">AH89+AH93+AH96+AH100+AH103</f>
        <v>241189.8</v>
      </c>
      <c r="AI72" s="17">
        <f>AI89+AI93+AI96+AI100+AI103+AI80</f>
        <v>0</v>
      </c>
      <c r="AJ72" s="18">
        <f t="shared" si="8"/>
        <v>241189.8</v>
      </c>
      <c r="AK72" s="17">
        <f>AK89+AK93+AK96+AK100+AK103+AK80+AK109</f>
        <v>0</v>
      </c>
      <c r="AL72" s="18">
        <f t="shared" si="137"/>
        <v>241189.8</v>
      </c>
      <c r="AM72" s="17">
        <f>AM89+AM93+AM96+AM100+AM103+AM80+AM109</f>
        <v>0</v>
      </c>
      <c r="AN72" s="18">
        <f t="shared" si="138"/>
        <v>241189.8</v>
      </c>
      <c r="AO72" s="17">
        <f>AO89+AO93+AO96+AO100+AO103+AO80+AO109</f>
        <v>0</v>
      </c>
      <c r="AP72" s="18">
        <f t="shared" si="139"/>
        <v>241189.8</v>
      </c>
      <c r="AQ72" s="17">
        <f>AQ89+AQ93+AQ96+AQ100+AQ103+AQ80+AQ109</f>
        <v>0</v>
      </c>
      <c r="AR72" s="34">
        <f t="shared" si="140"/>
        <v>241189.8</v>
      </c>
      <c r="AS72" s="19"/>
      <c r="AT72" s="20"/>
      <c r="AU72" s="27"/>
    </row>
    <row r="73" spans="1:47" x14ac:dyDescent="0.3">
      <c r="A73" s="29"/>
      <c r="B73" s="76" t="s">
        <v>17</v>
      </c>
      <c r="C73" s="77"/>
      <c r="D73" s="17">
        <f>D97+D108+D81</f>
        <v>547622.80000000005</v>
      </c>
      <c r="E73" s="17">
        <f>E97+E108+E81</f>
        <v>0</v>
      </c>
      <c r="F73" s="18">
        <f t="shared" si="0"/>
        <v>547622.80000000005</v>
      </c>
      <c r="G73" s="17">
        <f>G97+G108+G81</f>
        <v>-278637.69999999995</v>
      </c>
      <c r="H73" s="18">
        <f t="shared" si="124"/>
        <v>268985.10000000009</v>
      </c>
      <c r="I73" s="17">
        <f>I97+I108+I81</f>
        <v>0</v>
      </c>
      <c r="J73" s="18">
        <f t="shared" si="125"/>
        <v>268985.10000000009</v>
      </c>
      <c r="K73" s="17">
        <f>K97+K108+K81+K90</f>
        <v>111172.70600000001</v>
      </c>
      <c r="L73" s="18">
        <f t="shared" si="126"/>
        <v>380157.8060000001</v>
      </c>
      <c r="M73" s="17">
        <f>M97+M108+M81+M90</f>
        <v>0</v>
      </c>
      <c r="N73" s="18">
        <f t="shared" si="127"/>
        <v>380157.8060000001</v>
      </c>
      <c r="O73" s="33">
        <f>O97+O108+O81+O90</f>
        <v>0</v>
      </c>
      <c r="P73" s="18">
        <f t="shared" si="128"/>
        <v>380157.8060000001</v>
      </c>
      <c r="Q73" s="17">
        <f>Q97+Q108+Q81+Q90</f>
        <v>0</v>
      </c>
      <c r="R73" s="34">
        <f t="shared" si="129"/>
        <v>380157.8060000001</v>
      </c>
      <c r="S73" s="18">
        <f>S97+S108+S81</f>
        <v>198515.5</v>
      </c>
      <c r="T73" s="17">
        <f>T97+T108</f>
        <v>0</v>
      </c>
      <c r="U73" s="18">
        <f t="shared" si="7"/>
        <v>198515.5</v>
      </c>
      <c r="V73" s="17">
        <f>V97+V108+V81</f>
        <v>0</v>
      </c>
      <c r="W73" s="18">
        <f t="shared" si="130"/>
        <v>198515.5</v>
      </c>
      <c r="X73" s="17">
        <f>X97+X108+X81+X90</f>
        <v>0</v>
      </c>
      <c r="Y73" s="18">
        <f>W73+X73</f>
        <v>198515.5</v>
      </c>
      <c r="Z73" s="17">
        <f>Z97+Z108+Z81+Z90</f>
        <v>0</v>
      </c>
      <c r="AA73" s="18">
        <f t="shared" si="132"/>
        <v>198515.5</v>
      </c>
      <c r="AB73" s="17">
        <f>AB97+AB108+AB81+AB90</f>
        <v>0</v>
      </c>
      <c r="AC73" s="18">
        <f t="shared" si="133"/>
        <v>198515.5</v>
      </c>
      <c r="AD73" s="33">
        <f>AD97+AD108+AD81+AD90</f>
        <v>0</v>
      </c>
      <c r="AE73" s="18">
        <f t="shared" si="134"/>
        <v>198515.5</v>
      </c>
      <c r="AF73" s="17">
        <f>AF97+AF108+AF81+AF90</f>
        <v>0</v>
      </c>
      <c r="AG73" s="34">
        <f t="shared" si="135"/>
        <v>198515.5</v>
      </c>
      <c r="AH73" s="18">
        <f>AH97+AH108</f>
        <v>200913.8</v>
      </c>
      <c r="AI73" s="17">
        <f>AI97+AI108+AI81</f>
        <v>0</v>
      </c>
      <c r="AJ73" s="18">
        <f t="shared" si="8"/>
        <v>200913.8</v>
      </c>
      <c r="AK73" s="17">
        <f>AK97+AK108+AK81</f>
        <v>0</v>
      </c>
      <c r="AL73" s="18">
        <f t="shared" si="137"/>
        <v>200913.8</v>
      </c>
      <c r="AM73" s="17">
        <f>AM97+AM108+AM81+AM90</f>
        <v>0</v>
      </c>
      <c r="AN73" s="18">
        <f t="shared" si="138"/>
        <v>200913.8</v>
      </c>
      <c r="AO73" s="17">
        <f>AO97+AO108+AO81+AO90</f>
        <v>0</v>
      </c>
      <c r="AP73" s="18">
        <f t="shared" si="139"/>
        <v>200913.8</v>
      </c>
      <c r="AQ73" s="17">
        <f>AQ97+AQ108+AQ81+AQ90</f>
        <v>0</v>
      </c>
      <c r="AR73" s="34">
        <f t="shared" si="140"/>
        <v>200913.8</v>
      </c>
      <c r="AS73" s="19"/>
      <c r="AT73" s="20"/>
      <c r="AU73" s="27"/>
    </row>
    <row r="74" spans="1:47" ht="56.25" x14ac:dyDescent="0.3">
      <c r="A74" s="29" t="s">
        <v>263</v>
      </c>
      <c r="B74" s="76" t="s">
        <v>29</v>
      </c>
      <c r="C74" s="77" t="s">
        <v>28</v>
      </c>
      <c r="D74" s="35">
        <v>0</v>
      </c>
      <c r="E74" s="34"/>
      <c r="F74" s="34">
        <f t="shared" si="0"/>
        <v>0</v>
      </c>
      <c r="G74" s="34"/>
      <c r="H74" s="34">
        <f t="shared" si="124"/>
        <v>0</v>
      </c>
      <c r="I74" s="34"/>
      <c r="J74" s="34">
        <f t="shared" si="125"/>
        <v>0</v>
      </c>
      <c r="K74" s="34"/>
      <c r="L74" s="34">
        <f t="shared" si="126"/>
        <v>0</v>
      </c>
      <c r="M74" s="34"/>
      <c r="N74" s="34">
        <f t="shared" si="127"/>
        <v>0</v>
      </c>
      <c r="O74" s="34"/>
      <c r="P74" s="34">
        <f t="shared" si="128"/>
        <v>0</v>
      </c>
      <c r="Q74" s="38"/>
      <c r="R74" s="34">
        <f t="shared" si="129"/>
        <v>0</v>
      </c>
      <c r="S74" s="35">
        <v>96899.3</v>
      </c>
      <c r="T74" s="34"/>
      <c r="U74" s="34">
        <f t="shared" si="7"/>
        <v>96899.3</v>
      </c>
      <c r="V74" s="34"/>
      <c r="W74" s="34">
        <f t="shared" si="130"/>
        <v>96899.3</v>
      </c>
      <c r="X74" s="34"/>
      <c r="Y74" s="34">
        <f t="shared" si="131"/>
        <v>96899.3</v>
      </c>
      <c r="Z74" s="34"/>
      <c r="AA74" s="34">
        <f t="shared" si="132"/>
        <v>96899.3</v>
      </c>
      <c r="AB74" s="34"/>
      <c r="AC74" s="34">
        <f t="shared" si="133"/>
        <v>96899.3</v>
      </c>
      <c r="AD74" s="34"/>
      <c r="AE74" s="34">
        <f t="shared" si="134"/>
        <v>96899.3</v>
      </c>
      <c r="AF74" s="38"/>
      <c r="AG74" s="34">
        <f t="shared" si="135"/>
        <v>96899.3</v>
      </c>
      <c r="AH74" s="35">
        <v>301615.5</v>
      </c>
      <c r="AI74" s="35"/>
      <c r="AJ74" s="34">
        <f t="shared" si="8"/>
        <v>301615.5</v>
      </c>
      <c r="AK74" s="34"/>
      <c r="AL74" s="34">
        <f t="shared" si="137"/>
        <v>301615.5</v>
      </c>
      <c r="AM74" s="34"/>
      <c r="AN74" s="34">
        <f t="shared" si="138"/>
        <v>301615.5</v>
      </c>
      <c r="AO74" s="34"/>
      <c r="AP74" s="34">
        <f t="shared" si="139"/>
        <v>301615.5</v>
      </c>
      <c r="AQ74" s="38"/>
      <c r="AR74" s="34">
        <f t="shared" si="140"/>
        <v>301615.5</v>
      </c>
      <c r="AS74" s="15">
        <v>1710141090</v>
      </c>
      <c r="AU74" s="36"/>
    </row>
    <row r="75" spans="1:47" ht="56.25" x14ac:dyDescent="0.3">
      <c r="A75" s="29" t="s">
        <v>151</v>
      </c>
      <c r="B75" s="76" t="s">
        <v>192</v>
      </c>
      <c r="C75" s="77" t="s">
        <v>28</v>
      </c>
      <c r="D75" s="35">
        <v>0</v>
      </c>
      <c r="E75" s="34"/>
      <c r="F75" s="34">
        <f t="shared" si="0"/>
        <v>0</v>
      </c>
      <c r="G75" s="34"/>
      <c r="H75" s="34">
        <f t="shared" si="124"/>
        <v>0</v>
      </c>
      <c r="I75" s="34"/>
      <c r="J75" s="34">
        <f t="shared" si="125"/>
        <v>0</v>
      </c>
      <c r="K75" s="34"/>
      <c r="L75" s="34">
        <f t="shared" si="126"/>
        <v>0</v>
      </c>
      <c r="M75" s="34"/>
      <c r="N75" s="34">
        <f t="shared" si="127"/>
        <v>0</v>
      </c>
      <c r="O75" s="34"/>
      <c r="P75" s="34">
        <f t="shared" si="128"/>
        <v>0</v>
      </c>
      <c r="Q75" s="38"/>
      <c r="R75" s="34">
        <f t="shared" si="129"/>
        <v>0</v>
      </c>
      <c r="S75" s="35">
        <v>23507.200000000001</v>
      </c>
      <c r="T75" s="34"/>
      <c r="U75" s="34">
        <f t="shared" si="7"/>
        <v>23507.200000000001</v>
      </c>
      <c r="V75" s="34"/>
      <c r="W75" s="34">
        <f t="shared" si="130"/>
        <v>23507.200000000001</v>
      </c>
      <c r="X75" s="34"/>
      <c r="Y75" s="34">
        <f t="shared" si="131"/>
        <v>23507.200000000001</v>
      </c>
      <c r="Z75" s="34"/>
      <c r="AA75" s="34">
        <f t="shared" si="132"/>
        <v>23507.200000000001</v>
      </c>
      <c r="AB75" s="34"/>
      <c r="AC75" s="34">
        <f t="shared" si="133"/>
        <v>23507.200000000001</v>
      </c>
      <c r="AD75" s="34"/>
      <c r="AE75" s="34">
        <f t="shared" si="134"/>
        <v>23507.200000000001</v>
      </c>
      <c r="AF75" s="38"/>
      <c r="AG75" s="34">
        <f t="shared" si="135"/>
        <v>23507.200000000001</v>
      </c>
      <c r="AH75" s="35">
        <v>50000</v>
      </c>
      <c r="AI75" s="35"/>
      <c r="AJ75" s="34">
        <f t="shared" si="8"/>
        <v>50000</v>
      </c>
      <c r="AK75" s="34"/>
      <c r="AL75" s="34">
        <f t="shared" si="137"/>
        <v>50000</v>
      </c>
      <c r="AM75" s="34"/>
      <c r="AN75" s="34">
        <f t="shared" si="138"/>
        <v>50000</v>
      </c>
      <c r="AO75" s="34"/>
      <c r="AP75" s="34">
        <f t="shared" si="139"/>
        <v>50000</v>
      </c>
      <c r="AQ75" s="38"/>
      <c r="AR75" s="34">
        <f t="shared" si="140"/>
        <v>50000</v>
      </c>
      <c r="AS75" s="15" t="s">
        <v>41</v>
      </c>
      <c r="AU75" s="36"/>
    </row>
    <row r="76" spans="1:47" ht="75" x14ac:dyDescent="0.3">
      <c r="A76" s="29" t="s">
        <v>152</v>
      </c>
      <c r="B76" s="76" t="s">
        <v>30</v>
      </c>
      <c r="C76" s="77" t="s">
        <v>24</v>
      </c>
      <c r="D76" s="35">
        <v>6293</v>
      </c>
      <c r="E76" s="34"/>
      <c r="F76" s="34">
        <f t="shared" si="0"/>
        <v>6293</v>
      </c>
      <c r="G76" s="34">
        <v>2697</v>
      </c>
      <c r="H76" s="34">
        <f t="shared" si="124"/>
        <v>8990</v>
      </c>
      <c r="I76" s="34"/>
      <c r="J76" s="34">
        <f t="shared" si="125"/>
        <v>8990</v>
      </c>
      <c r="K76" s="34">
        <v>-8990</v>
      </c>
      <c r="L76" s="34">
        <f t="shared" si="126"/>
        <v>0</v>
      </c>
      <c r="M76" s="34"/>
      <c r="N76" s="34">
        <f t="shared" si="127"/>
        <v>0</v>
      </c>
      <c r="O76" s="34"/>
      <c r="P76" s="34">
        <f t="shared" si="128"/>
        <v>0</v>
      </c>
      <c r="Q76" s="38"/>
      <c r="R76" s="34">
        <f t="shared" si="129"/>
        <v>0</v>
      </c>
      <c r="S76" s="35">
        <v>0</v>
      </c>
      <c r="T76" s="34"/>
      <c r="U76" s="34">
        <f t="shared" si="7"/>
        <v>0</v>
      </c>
      <c r="V76" s="34"/>
      <c r="W76" s="34">
        <f t="shared" si="130"/>
        <v>0</v>
      </c>
      <c r="X76" s="34">
        <v>8990</v>
      </c>
      <c r="Y76" s="34">
        <f t="shared" si="131"/>
        <v>8990</v>
      </c>
      <c r="Z76" s="34"/>
      <c r="AA76" s="34">
        <f t="shared" si="132"/>
        <v>8990</v>
      </c>
      <c r="AB76" s="34"/>
      <c r="AC76" s="34">
        <f t="shared" si="133"/>
        <v>8990</v>
      </c>
      <c r="AD76" s="34"/>
      <c r="AE76" s="34">
        <f t="shared" si="134"/>
        <v>8990</v>
      </c>
      <c r="AF76" s="38"/>
      <c r="AG76" s="34">
        <f t="shared" si="135"/>
        <v>8990</v>
      </c>
      <c r="AH76" s="35">
        <v>0</v>
      </c>
      <c r="AI76" s="35"/>
      <c r="AJ76" s="34">
        <f t="shared" si="8"/>
        <v>0</v>
      </c>
      <c r="AK76" s="34"/>
      <c r="AL76" s="34">
        <f t="shared" si="137"/>
        <v>0</v>
      </c>
      <c r="AM76" s="34"/>
      <c r="AN76" s="34">
        <f t="shared" si="138"/>
        <v>0</v>
      </c>
      <c r="AO76" s="34"/>
      <c r="AP76" s="34">
        <f t="shared" si="139"/>
        <v>0</v>
      </c>
      <c r="AQ76" s="38"/>
      <c r="AR76" s="34">
        <f t="shared" si="140"/>
        <v>0</v>
      </c>
      <c r="AS76" s="15" t="s">
        <v>34</v>
      </c>
      <c r="AU76" s="36"/>
    </row>
    <row r="77" spans="1:47" ht="56.25" x14ac:dyDescent="0.3">
      <c r="A77" s="29" t="s">
        <v>153</v>
      </c>
      <c r="B77" s="76" t="s">
        <v>31</v>
      </c>
      <c r="C77" s="77" t="s">
        <v>28</v>
      </c>
      <c r="D77" s="35">
        <f>D79</f>
        <v>3235.7000000000003</v>
      </c>
      <c r="E77" s="34"/>
      <c r="F77" s="34">
        <f>D77+E77</f>
        <v>3235.7000000000003</v>
      </c>
      <c r="G77" s="34">
        <f>G79+G81+G80</f>
        <v>71370.498999999996</v>
      </c>
      <c r="H77" s="34">
        <f t="shared" si="124"/>
        <v>74606.198999999993</v>
      </c>
      <c r="I77" s="34">
        <f>I79+I81+I80</f>
        <v>0</v>
      </c>
      <c r="J77" s="34">
        <f t="shared" si="125"/>
        <v>74606.198999999993</v>
      </c>
      <c r="K77" s="34">
        <f>K79+K81+K80</f>
        <v>0</v>
      </c>
      <c r="L77" s="34">
        <f t="shared" si="126"/>
        <v>74606.198999999993</v>
      </c>
      <c r="M77" s="34">
        <f>M79+M81+M80</f>
        <v>0</v>
      </c>
      <c r="N77" s="34">
        <f t="shared" si="127"/>
        <v>74606.198999999993</v>
      </c>
      <c r="O77" s="34">
        <f>O79+O81+O80</f>
        <v>0</v>
      </c>
      <c r="P77" s="34">
        <f t="shared" si="128"/>
        <v>74606.198999999993</v>
      </c>
      <c r="Q77" s="38">
        <f>Q79+Q81+Q80</f>
        <v>0</v>
      </c>
      <c r="R77" s="34">
        <f t="shared" si="129"/>
        <v>74606.198999999993</v>
      </c>
      <c r="S77" s="35">
        <v>0</v>
      </c>
      <c r="T77" s="34"/>
      <c r="U77" s="34">
        <f t="shared" si="7"/>
        <v>0</v>
      </c>
      <c r="V77" s="34">
        <f>V79+V81+V80</f>
        <v>0</v>
      </c>
      <c r="W77" s="34">
        <f t="shared" si="130"/>
        <v>0</v>
      </c>
      <c r="X77" s="34">
        <f>X79+X81+X80</f>
        <v>0</v>
      </c>
      <c r="Y77" s="34">
        <f t="shared" si="131"/>
        <v>0</v>
      </c>
      <c r="Z77" s="34">
        <f>Z79+Z81+Z80</f>
        <v>0</v>
      </c>
      <c r="AA77" s="34">
        <f t="shared" si="132"/>
        <v>0</v>
      </c>
      <c r="AB77" s="34">
        <f>AB79+AB81+AB80</f>
        <v>0</v>
      </c>
      <c r="AC77" s="34">
        <f t="shared" si="133"/>
        <v>0</v>
      </c>
      <c r="AD77" s="34">
        <f>AD79+AD81+AD80</f>
        <v>0</v>
      </c>
      <c r="AE77" s="34">
        <f t="shared" si="134"/>
        <v>0</v>
      </c>
      <c r="AF77" s="38">
        <f>AF79+AF81+AF80</f>
        <v>0</v>
      </c>
      <c r="AG77" s="34">
        <f t="shared" si="135"/>
        <v>0</v>
      </c>
      <c r="AH77" s="35">
        <v>0</v>
      </c>
      <c r="AI77" s="35"/>
      <c r="AJ77" s="34">
        <f t="shared" si="8"/>
        <v>0</v>
      </c>
      <c r="AK77" s="34">
        <f>AK79+AK81+AK80</f>
        <v>0</v>
      </c>
      <c r="AL77" s="34">
        <f t="shared" si="137"/>
        <v>0</v>
      </c>
      <c r="AM77" s="34">
        <f>AM79+AM81+AM80</f>
        <v>0</v>
      </c>
      <c r="AN77" s="34">
        <f t="shared" si="138"/>
        <v>0</v>
      </c>
      <c r="AO77" s="34">
        <f>AO79+AO81+AO80</f>
        <v>0</v>
      </c>
      <c r="AP77" s="34">
        <f t="shared" si="139"/>
        <v>0</v>
      </c>
      <c r="AQ77" s="38">
        <f>AQ79+AQ81+AQ80</f>
        <v>0</v>
      </c>
      <c r="AR77" s="34">
        <f t="shared" si="140"/>
        <v>0</v>
      </c>
      <c r="AS77" s="15"/>
      <c r="AU77" s="36"/>
    </row>
    <row r="78" spans="1:47" x14ac:dyDescent="0.3">
      <c r="A78" s="29"/>
      <c r="B78" s="76" t="s">
        <v>5</v>
      </c>
      <c r="C78" s="77"/>
      <c r="D78" s="35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8"/>
      <c r="R78" s="34"/>
      <c r="S78" s="35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8"/>
      <c r="AG78" s="34"/>
      <c r="AH78" s="35"/>
      <c r="AI78" s="35"/>
      <c r="AJ78" s="34"/>
      <c r="AK78" s="34"/>
      <c r="AL78" s="34"/>
      <c r="AM78" s="34"/>
      <c r="AN78" s="34"/>
      <c r="AO78" s="34"/>
      <c r="AP78" s="34"/>
      <c r="AQ78" s="38"/>
      <c r="AR78" s="34"/>
      <c r="AS78" s="15"/>
      <c r="AU78" s="36"/>
    </row>
    <row r="79" spans="1:47" hidden="1" x14ac:dyDescent="0.3">
      <c r="A79" s="29"/>
      <c r="B79" s="31" t="s">
        <v>6</v>
      </c>
      <c r="C79" s="44"/>
      <c r="D79" s="35">
        <v>3235.7000000000003</v>
      </c>
      <c r="E79" s="34"/>
      <c r="F79" s="34">
        <f t="shared" si="0"/>
        <v>3235.7000000000003</v>
      </c>
      <c r="G79" s="34">
        <v>101.657</v>
      </c>
      <c r="H79" s="34">
        <f t="shared" si="124"/>
        <v>3337.3570000000004</v>
      </c>
      <c r="I79" s="34"/>
      <c r="J79" s="34">
        <f t="shared" ref="J79:J86" si="142">H79+I79</f>
        <v>3337.3570000000004</v>
      </c>
      <c r="K79" s="34"/>
      <c r="L79" s="34">
        <f t="shared" ref="L79:L86" si="143">J79+K79</f>
        <v>3337.3570000000004</v>
      </c>
      <c r="M79" s="34"/>
      <c r="N79" s="34">
        <f t="shared" ref="N79:N86" si="144">L79+M79</f>
        <v>3337.3570000000004</v>
      </c>
      <c r="O79" s="34"/>
      <c r="P79" s="34">
        <f t="shared" ref="P79:P86" si="145">N79+O79</f>
        <v>3337.3570000000004</v>
      </c>
      <c r="Q79" s="38"/>
      <c r="R79" s="34">
        <f t="shared" ref="R79:R86" si="146">P79+Q79</f>
        <v>3337.3570000000004</v>
      </c>
      <c r="S79" s="35"/>
      <c r="T79" s="34"/>
      <c r="U79" s="34">
        <f t="shared" si="7"/>
        <v>0</v>
      </c>
      <c r="V79" s="34"/>
      <c r="W79" s="34">
        <f t="shared" si="130"/>
        <v>0</v>
      </c>
      <c r="X79" s="34"/>
      <c r="Y79" s="34">
        <f t="shared" ref="Y79:Y86" si="147">W79+X79</f>
        <v>0</v>
      </c>
      <c r="Z79" s="34"/>
      <c r="AA79" s="34">
        <f t="shared" ref="AA79:AA86" si="148">Y79+Z79</f>
        <v>0</v>
      </c>
      <c r="AB79" s="34"/>
      <c r="AC79" s="34">
        <f t="shared" ref="AC79:AC86" si="149">AA79+AB79</f>
        <v>0</v>
      </c>
      <c r="AD79" s="34"/>
      <c r="AE79" s="34">
        <f t="shared" ref="AE79:AE86" si="150">AC79+AD79</f>
        <v>0</v>
      </c>
      <c r="AF79" s="38"/>
      <c r="AG79" s="34">
        <f t="shared" ref="AG79:AG86" si="151">AE79+AF79</f>
        <v>0</v>
      </c>
      <c r="AH79" s="35"/>
      <c r="AI79" s="35"/>
      <c r="AJ79" s="34">
        <f t="shared" si="8"/>
        <v>0</v>
      </c>
      <c r="AK79" s="34"/>
      <c r="AL79" s="34">
        <f t="shared" si="137"/>
        <v>0</v>
      </c>
      <c r="AM79" s="34"/>
      <c r="AN79" s="34">
        <f t="shared" ref="AN79:AN86" si="152">AL79+AM79</f>
        <v>0</v>
      </c>
      <c r="AO79" s="34"/>
      <c r="AP79" s="34">
        <f t="shared" ref="AP79:AP86" si="153">AN79+AO79</f>
        <v>0</v>
      </c>
      <c r="AQ79" s="38"/>
      <c r="AR79" s="34">
        <f t="shared" ref="AR79:AR86" si="154">AP79+AQ79</f>
        <v>0</v>
      </c>
      <c r="AS79" s="15" t="s">
        <v>45</v>
      </c>
      <c r="AT79" s="10" t="s">
        <v>25</v>
      </c>
      <c r="AU79" s="36"/>
    </row>
    <row r="80" spans="1:47" x14ac:dyDescent="0.3">
      <c r="A80" s="29"/>
      <c r="B80" s="76" t="s">
        <v>64</v>
      </c>
      <c r="C80" s="77"/>
      <c r="D80" s="35"/>
      <c r="E80" s="34"/>
      <c r="F80" s="34">
        <f t="shared" si="0"/>
        <v>0</v>
      </c>
      <c r="G80" s="34">
        <v>3563.442</v>
      </c>
      <c r="H80" s="34">
        <f t="shared" si="124"/>
        <v>3563.442</v>
      </c>
      <c r="I80" s="34"/>
      <c r="J80" s="34">
        <f t="shared" si="142"/>
        <v>3563.442</v>
      </c>
      <c r="K80" s="34"/>
      <c r="L80" s="34">
        <f t="shared" si="143"/>
        <v>3563.442</v>
      </c>
      <c r="M80" s="34"/>
      <c r="N80" s="34">
        <f t="shared" si="144"/>
        <v>3563.442</v>
      </c>
      <c r="O80" s="34"/>
      <c r="P80" s="34">
        <f t="shared" si="145"/>
        <v>3563.442</v>
      </c>
      <c r="Q80" s="38"/>
      <c r="R80" s="34">
        <f t="shared" si="146"/>
        <v>3563.442</v>
      </c>
      <c r="S80" s="35"/>
      <c r="T80" s="34"/>
      <c r="U80" s="34"/>
      <c r="V80" s="34"/>
      <c r="W80" s="34">
        <f t="shared" si="130"/>
        <v>0</v>
      </c>
      <c r="X80" s="34"/>
      <c r="Y80" s="34">
        <f t="shared" si="147"/>
        <v>0</v>
      </c>
      <c r="Z80" s="34"/>
      <c r="AA80" s="34">
        <f t="shared" si="148"/>
        <v>0</v>
      </c>
      <c r="AB80" s="34"/>
      <c r="AC80" s="34">
        <f t="shared" si="149"/>
        <v>0</v>
      </c>
      <c r="AD80" s="34"/>
      <c r="AE80" s="34">
        <f t="shared" si="150"/>
        <v>0</v>
      </c>
      <c r="AF80" s="38"/>
      <c r="AG80" s="34">
        <f t="shared" si="151"/>
        <v>0</v>
      </c>
      <c r="AH80" s="35"/>
      <c r="AI80" s="35"/>
      <c r="AJ80" s="34"/>
      <c r="AK80" s="34"/>
      <c r="AL80" s="34">
        <f t="shared" si="137"/>
        <v>0</v>
      </c>
      <c r="AM80" s="34"/>
      <c r="AN80" s="34">
        <f t="shared" si="152"/>
        <v>0</v>
      </c>
      <c r="AO80" s="34"/>
      <c r="AP80" s="34">
        <f t="shared" si="153"/>
        <v>0</v>
      </c>
      <c r="AQ80" s="38"/>
      <c r="AR80" s="34">
        <f t="shared" si="154"/>
        <v>0</v>
      </c>
      <c r="AS80" s="15" t="s">
        <v>199</v>
      </c>
      <c r="AU80" s="36"/>
    </row>
    <row r="81" spans="1:47" x14ac:dyDescent="0.3">
      <c r="A81" s="29"/>
      <c r="B81" s="76" t="s">
        <v>17</v>
      </c>
      <c r="C81" s="77"/>
      <c r="D81" s="35"/>
      <c r="E81" s="34"/>
      <c r="F81" s="34">
        <f t="shared" si="0"/>
        <v>0</v>
      </c>
      <c r="G81" s="34">
        <v>67705.399999999994</v>
      </c>
      <c r="H81" s="34">
        <f t="shared" si="124"/>
        <v>67705.399999999994</v>
      </c>
      <c r="I81" s="34"/>
      <c r="J81" s="34">
        <f t="shared" si="142"/>
        <v>67705.399999999994</v>
      </c>
      <c r="K81" s="34"/>
      <c r="L81" s="34">
        <f t="shared" si="143"/>
        <v>67705.399999999994</v>
      </c>
      <c r="M81" s="34"/>
      <c r="N81" s="34">
        <f t="shared" si="144"/>
        <v>67705.399999999994</v>
      </c>
      <c r="O81" s="34"/>
      <c r="P81" s="34">
        <f t="shared" si="145"/>
        <v>67705.399999999994</v>
      </c>
      <c r="Q81" s="38"/>
      <c r="R81" s="34">
        <f t="shared" si="146"/>
        <v>67705.399999999994</v>
      </c>
      <c r="S81" s="35"/>
      <c r="T81" s="34"/>
      <c r="U81" s="34">
        <f t="shared" si="7"/>
        <v>0</v>
      </c>
      <c r="V81" s="34"/>
      <c r="W81" s="34">
        <f t="shared" si="130"/>
        <v>0</v>
      </c>
      <c r="X81" s="34"/>
      <c r="Y81" s="34">
        <f t="shared" si="147"/>
        <v>0</v>
      </c>
      <c r="Z81" s="34"/>
      <c r="AA81" s="34">
        <f t="shared" si="148"/>
        <v>0</v>
      </c>
      <c r="AB81" s="34"/>
      <c r="AC81" s="34">
        <f t="shared" si="149"/>
        <v>0</v>
      </c>
      <c r="AD81" s="34"/>
      <c r="AE81" s="34">
        <f t="shared" si="150"/>
        <v>0</v>
      </c>
      <c r="AF81" s="38"/>
      <c r="AG81" s="34">
        <f t="shared" si="151"/>
        <v>0</v>
      </c>
      <c r="AH81" s="35"/>
      <c r="AI81" s="35"/>
      <c r="AJ81" s="34">
        <f t="shared" si="8"/>
        <v>0</v>
      </c>
      <c r="AK81" s="34"/>
      <c r="AL81" s="34">
        <f t="shared" si="137"/>
        <v>0</v>
      </c>
      <c r="AM81" s="34"/>
      <c r="AN81" s="34">
        <f t="shared" si="152"/>
        <v>0</v>
      </c>
      <c r="AO81" s="34"/>
      <c r="AP81" s="34">
        <f t="shared" si="153"/>
        <v>0</v>
      </c>
      <c r="AQ81" s="38"/>
      <c r="AR81" s="34">
        <f t="shared" si="154"/>
        <v>0</v>
      </c>
      <c r="AS81" s="15" t="s">
        <v>199</v>
      </c>
      <c r="AU81" s="36"/>
    </row>
    <row r="82" spans="1:47" ht="56.25" x14ac:dyDescent="0.3">
      <c r="A82" s="29" t="s">
        <v>154</v>
      </c>
      <c r="B82" s="76" t="s">
        <v>32</v>
      </c>
      <c r="C82" s="77" t="s">
        <v>28</v>
      </c>
      <c r="D82" s="35">
        <v>0</v>
      </c>
      <c r="E82" s="34"/>
      <c r="F82" s="34">
        <f t="shared" si="0"/>
        <v>0</v>
      </c>
      <c r="G82" s="34"/>
      <c r="H82" s="34">
        <f t="shared" si="124"/>
        <v>0</v>
      </c>
      <c r="I82" s="34"/>
      <c r="J82" s="34">
        <f t="shared" si="142"/>
        <v>0</v>
      </c>
      <c r="K82" s="34"/>
      <c r="L82" s="34">
        <f t="shared" si="143"/>
        <v>0</v>
      </c>
      <c r="M82" s="34"/>
      <c r="N82" s="34">
        <f t="shared" si="144"/>
        <v>0</v>
      </c>
      <c r="O82" s="34"/>
      <c r="P82" s="34">
        <f t="shared" si="145"/>
        <v>0</v>
      </c>
      <c r="Q82" s="38"/>
      <c r="R82" s="34">
        <f t="shared" si="146"/>
        <v>0</v>
      </c>
      <c r="S82" s="35">
        <v>80000</v>
      </c>
      <c r="T82" s="34"/>
      <c r="U82" s="34">
        <f t="shared" si="7"/>
        <v>80000</v>
      </c>
      <c r="V82" s="34"/>
      <c r="W82" s="34">
        <f t="shared" si="130"/>
        <v>80000</v>
      </c>
      <c r="X82" s="34"/>
      <c r="Y82" s="34">
        <f t="shared" si="147"/>
        <v>80000</v>
      </c>
      <c r="Z82" s="34"/>
      <c r="AA82" s="34">
        <f t="shared" si="148"/>
        <v>80000</v>
      </c>
      <c r="AB82" s="34"/>
      <c r="AC82" s="34">
        <f t="shared" si="149"/>
        <v>80000</v>
      </c>
      <c r="AD82" s="34"/>
      <c r="AE82" s="34">
        <f t="shared" si="150"/>
        <v>80000</v>
      </c>
      <c r="AF82" s="38"/>
      <c r="AG82" s="34">
        <f t="shared" si="151"/>
        <v>80000</v>
      </c>
      <c r="AH82" s="35">
        <v>100530.1</v>
      </c>
      <c r="AI82" s="35"/>
      <c r="AJ82" s="34">
        <f t="shared" si="8"/>
        <v>100530.1</v>
      </c>
      <c r="AK82" s="34"/>
      <c r="AL82" s="34">
        <f t="shared" si="137"/>
        <v>100530.1</v>
      </c>
      <c r="AM82" s="34"/>
      <c r="AN82" s="34">
        <f t="shared" si="152"/>
        <v>100530.1</v>
      </c>
      <c r="AO82" s="34"/>
      <c r="AP82" s="34">
        <f t="shared" si="153"/>
        <v>100530.1</v>
      </c>
      <c r="AQ82" s="38"/>
      <c r="AR82" s="34">
        <f t="shared" si="154"/>
        <v>100530.1</v>
      </c>
      <c r="AS82" s="15" t="s">
        <v>35</v>
      </c>
      <c r="AU82" s="36"/>
    </row>
    <row r="83" spans="1:47" ht="75" x14ac:dyDescent="0.3">
      <c r="A83" s="29" t="s">
        <v>155</v>
      </c>
      <c r="B83" s="76" t="s">
        <v>40</v>
      </c>
      <c r="C83" s="77" t="s">
        <v>24</v>
      </c>
      <c r="D83" s="35">
        <v>3696</v>
      </c>
      <c r="E83" s="34"/>
      <c r="F83" s="34">
        <f t="shared" si="0"/>
        <v>3696</v>
      </c>
      <c r="G83" s="34"/>
      <c r="H83" s="34">
        <f t="shared" si="124"/>
        <v>3696</v>
      </c>
      <c r="I83" s="34"/>
      <c r="J83" s="34">
        <f t="shared" si="142"/>
        <v>3696</v>
      </c>
      <c r="K83" s="34"/>
      <c r="L83" s="34">
        <f t="shared" si="143"/>
        <v>3696</v>
      </c>
      <c r="M83" s="34"/>
      <c r="N83" s="34">
        <f t="shared" si="144"/>
        <v>3696</v>
      </c>
      <c r="O83" s="34"/>
      <c r="P83" s="34">
        <f t="shared" si="145"/>
        <v>3696</v>
      </c>
      <c r="Q83" s="38"/>
      <c r="R83" s="34">
        <f t="shared" si="146"/>
        <v>3696</v>
      </c>
      <c r="S83" s="35">
        <v>0</v>
      </c>
      <c r="T83" s="34"/>
      <c r="U83" s="34">
        <f t="shared" si="7"/>
        <v>0</v>
      </c>
      <c r="V83" s="34"/>
      <c r="W83" s="34">
        <f t="shared" si="130"/>
        <v>0</v>
      </c>
      <c r="X83" s="34"/>
      <c r="Y83" s="34">
        <f t="shared" si="147"/>
        <v>0</v>
      </c>
      <c r="Z83" s="34"/>
      <c r="AA83" s="34">
        <f t="shared" si="148"/>
        <v>0</v>
      </c>
      <c r="AB83" s="34"/>
      <c r="AC83" s="34">
        <f t="shared" si="149"/>
        <v>0</v>
      </c>
      <c r="AD83" s="34"/>
      <c r="AE83" s="34">
        <f t="shared" si="150"/>
        <v>0</v>
      </c>
      <c r="AF83" s="38"/>
      <c r="AG83" s="34">
        <f t="shared" si="151"/>
        <v>0</v>
      </c>
      <c r="AH83" s="35">
        <v>0</v>
      </c>
      <c r="AI83" s="35"/>
      <c r="AJ83" s="34">
        <f t="shared" si="8"/>
        <v>0</v>
      </c>
      <c r="AK83" s="34"/>
      <c r="AL83" s="34">
        <f t="shared" si="137"/>
        <v>0</v>
      </c>
      <c r="AM83" s="34"/>
      <c r="AN83" s="34">
        <f t="shared" si="152"/>
        <v>0</v>
      </c>
      <c r="AO83" s="34"/>
      <c r="AP83" s="34">
        <f t="shared" si="153"/>
        <v>0</v>
      </c>
      <c r="AQ83" s="38"/>
      <c r="AR83" s="34">
        <f t="shared" si="154"/>
        <v>0</v>
      </c>
      <c r="AS83" s="15" t="s">
        <v>42</v>
      </c>
      <c r="AU83" s="36"/>
    </row>
    <row r="84" spans="1:47" ht="75" x14ac:dyDescent="0.3">
      <c r="A84" s="29" t="s">
        <v>156</v>
      </c>
      <c r="B84" s="76" t="s">
        <v>193</v>
      </c>
      <c r="C84" s="77" t="s">
        <v>24</v>
      </c>
      <c r="D84" s="35">
        <v>279</v>
      </c>
      <c r="E84" s="34"/>
      <c r="F84" s="34">
        <f t="shared" si="0"/>
        <v>279</v>
      </c>
      <c r="G84" s="34"/>
      <c r="H84" s="34">
        <f t="shared" si="124"/>
        <v>279</v>
      </c>
      <c r="I84" s="34"/>
      <c r="J84" s="34">
        <f t="shared" si="142"/>
        <v>279</v>
      </c>
      <c r="K84" s="34"/>
      <c r="L84" s="34">
        <f t="shared" si="143"/>
        <v>279</v>
      </c>
      <c r="M84" s="34"/>
      <c r="N84" s="34">
        <f t="shared" si="144"/>
        <v>279</v>
      </c>
      <c r="O84" s="34"/>
      <c r="P84" s="34">
        <f t="shared" si="145"/>
        <v>279</v>
      </c>
      <c r="Q84" s="38"/>
      <c r="R84" s="34">
        <f t="shared" si="146"/>
        <v>279</v>
      </c>
      <c r="S84" s="35">
        <v>0</v>
      </c>
      <c r="T84" s="34"/>
      <c r="U84" s="34">
        <f t="shared" si="7"/>
        <v>0</v>
      </c>
      <c r="V84" s="34"/>
      <c r="W84" s="34">
        <f t="shared" si="130"/>
        <v>0</v>
      </c>
      <c r="X84" s="34"/>
      <c r="Y84" s="34">
        <f t="shared" si="147"/>
        <v>0</v>
      </c>
      <c r="Z84" s="34"/>
      <c r="AA84" s="34">
        <f t="shared" si="148"/>
        <v>0</v>
      </c>
      <c r="AB84" s="34"/>
      <c r="AC84" s="34">
        <f t="shared" si="149"/>
        <v>0</v>
      </c>
      <c r="AD84" s="34"/>
      <c r="AE84" s="34">
        <f t="shared" si="150"/>
        <v>0</v>
      </c>
      <c r="AF84" s="38"/>
      <c r="AG84" s="34">
        <f t="shared" si="151"/>
        <v>0</v>
      </c>
      <c r="AH84" s="35">
        <v>0</v>
      </c>
      <c r="AI84" s="35"/>
      <c r="AJ84" s="34">
        <f t="shared" si="8"/>
        <v>0</v>
      </c>
      <c r="AK84" s="34"/>
      <c r="AL84" s="34">
        <f t="shared" si="137"/>
        <v>0</v>
      </c>
      <c r="AM84" s="34"/>
      <c r="AN84" s="34">
        <f t="shared" si="152"/>
        <v>0</v>
      </c>
      <c r="AO84" s="34"/>
      <c r="AP84" s="34">
        <f t="shared" si="153"/>
        <v>0</v>
      </c>
      <c r="AQ84" s="38"/>
      <c r="AR84" s="34">
        <f t="shared" si="154"/>
        <v>0</v>
      </c>
      <c r="AS84" s="15" t="s">
        <v>43</v>
      </c>
      <c r="AU84" s="36"/>
    </row>
    <row r="85" spans="1:47" ht="56.25" x14ac:dyDescent="0.3">
      <c r="A85" s="29" t="s">
        <v>157</v>
      </c>
      <c r="B85" s="76" t="s">
        <v>194</v>
      </c>
      <c r="C85" s="77" t="s">
        <v>28</v>
      </c>
      <c r="D85" s="35">
        <v>43764.3</v>
      </c>
      <c r="E85" s="34"/>
      <c r="F85" s="34">
        <f t="shared" si="0"/>
        <v>43764.3</v>
      </c>
      <c r="G85" s="34"/>
      <c r="H85" s="34">
        <f t="shared" si="124"/>
        <v>43764.3</v>
      </c>
      <c r="I85" s="34"/>
      <c r="J85" s="34">
        <f t="shared" si="142"/>
        <v>43764.3</v>
      </c>
      <c r="K85" s="34">
        <v>-43764.3</v>
      </c>
      <c r="L85" s="34">
        <f t="shared" si="143"/>
        <v>0</v>
      </c>
      <c r="M85" s="34"/>
      <c r="N85" s="34">
        <f t="shared" si="144"/>
        <v>0</v>
      </c>
      <c r="O85" s="34"/>
      <c r="P85" s="34">
        <f t="shared" si="145"/>
        <v>0</v>
      </c>
      <c r="Q85" s="38"/>
      <c r="R85" s="34">
        <f t="shared" si="146"/>
        <v>0</v>
      </c>
      <c r="S85" s="35">
        <v>0</v>
      </c>
      <c r="T85" s="34"/>
      <c r="U85" s="34">
        <f t="shared" si="7"/>
        <v>0</v>
      </c>
      <c r="V85" s="34"/>
      <c r="W85" s="34">
        <f t="shared" si="130"/>
        <v>0</v>
      </c>
      <c r="X85" s="34">
        <v>43764.3</v>
      </c>
      <c r="Y85" s="34">
        <f t="shared" si="147"/>
        <v>43764.3</v>
      </c>
      <c r="Z85" s="34"/>
      <c r="AA85" s="34">
        <f t="shared" si="148"/>
        <v>43764.3</v>
      </c>
      <c r="AB85" s="34"/>
      <c r="AC85" s="34">
        <f t="shared" si="149"/>
        <v>43764.3</v>
      </c>
      <c r="AD85" s="34"/>
      <c r="AE85" s="34">
        <f t="shared" si="150"/>
        <v>43764.3</v>
      </c>
      <c r="AF85" s="38"/>
      <c r="AG85" s="34">
        <f t="shared" si="151"/>
        <v>43764.3</v>
      </c>
      <c r="AH85" s="35">
        <v>0</v>
      </c>
      <c r="AI85" s="35"/>
      <c r="AJ85" s="34">
        <f t="shared" si="8"/>
        <v>0</v>
      </c>
      <c r="AK85" s="34"/>
      <c r="AL85" s="34">
        <f t="shared" si="137"/>
        <v>0</v>
      </c>
      <c r="AM85" s="34"/>
      <c r="AN85" s="34">
        <f t="shared" si="152"/>
        <v>0</v>
      </c>
      <c r="AO85" s="34"/>
      <c r="AP85" s="34">
        <f t="shared" si="153"/>
        <v>0</v>
      </c>
      <c r="AQ85" s="38"/>
      <c r="AR85" s="34">
        <f t="shared" si="154"/>
        <v>0</v>
      </c>
      <c r="AS85" s="15" t="s">
        <v>44</v>
      </c>
      <c r="AU85" s="36"/>
    </row>
    <row r="86" spans="1:47" ht="56.25" x14ac:dyDescent="0.3">
      <c r="A86" s="29" t="s">
        <v>158</v>
      </c>
      <c r="B86" s="76" t="s">
        <v>74</v>
      </c>
      <c r="C86" s="77" t="s">
        <v>3</v>
      </c>
      <c r="D86" s="35">
        <f>D88+D89</f>
        <v>315899</v>
      </c>
      <c r="E86" s="34">
        <f>E88+E89</f>
        <v>0</v>
      </c>
      <c r="F86" s="34">
        <f t="shared" si="0"/>
        <v>315899</v>
      </c>
      <c r="G86" s="34">
        <f>G88+G89</f>
        <v>77205.544999999998</v>
      </c>
      <c r="H86" s="34">
        <f t="shared" si="124"/>
        <v>393104.54499999998</v>
      </c>
      <c r="I86" s="34">
        <f>I88+I89</f>
        <v>29454.86</v>
      </c>
      <c r="J86" s="34">
        <f t="shared" si="142"/>
        <v>422559.40499999997</v>
      </c>
      <c r="K86" s="34">
        <f>K88+K89+K90</f>
        <v>411929.23599999998</v>
      </c>
      <c r="L86" s="34">
        <f t="shared" si="143"/>
        <v>834488.64099999995</v>
      </c>
      <c r="M86" s="34">
        <f>M88+M89+M90</f>
        <v>259694.75199999998</v>
      </c>
      <c r="N86" s="34">
        <f t="shared" si="144"/>
        <v>1094183.3929999999</v>
      </c>
      <c r="O86" s="34">
        <f>O88+O89+O90</f>
        <v>23358.092000000001</v>
      </c>
      <c r="P86" s="34">
        <f t="shared" si="145"/>
        <v>1117541.4849999999</v>
      </c>
      <c r="Q86" s="38">
        <f>Q88+Q89+Q90</f>
        <v>189218.22500000001</v>
      </c>
      <c r="R86" s="34">
        <f t="shared" si="146"/>
        <v>1306759.71</v>
      </c>
      <c r="S86" s="35">
        <f t="shared" ref="S86:AH86" si="155">S88+S89</f>
        <v>825025</v>
      </c>
      <c r="T86" s="34">
        <f>T88+T89</f>
        <v>0</v>
      </c>
      <c r="U86" s="34">
        <f t="shared" si="7"/>
        <v>825025</v>
      </c>
      <c r="V86" s="34">
        <f>V88+V89</f>
        <v>122845.276</v>
      </c>
      <c r="W86" s="34">
        <f t="shared" si="130"/>
        <v>947870.27599999995</v>
      </c>
      <c r="X86" s="34">
        <f>X88+X89+X90</f>
        <v>-351891.95999999996</v>
      </c>
      <c r="Y86" s="34">
        <f t="shared" si="147"/>
        <v>595978.31599999999</v>
      </c>
      <c r="Z86" s="34">
        <f>Z88+Z89+Z90</f>
        <v>0</v>
      </c>
      <c r="AA86" s="34">
        <f t="shared" si="148"/>
        <v>595978.31599999999</v>
      </c>
      <c r="AB86" s="34">
        <f>AB88+AB89+AB90</f>
        <v>-32531.488000000012</v>
      </c>
      <c r="AC86" s="34">
        <f t="shared" si="149"/>
        <v>563446.82799999998</v>
      </c>
      <c r="AD86" s="34">
        <f>AD88+AD89+AD90</f>
        <v>0</v>
      </c>
      <c r="AE86" s="34">
        <f t="shared" si="150"/>
        <v>563446.82799999998</v>
      </c>
      <c r="AF86" s="38">
        <f>AF88+AF89+AF90</f>
        <v>0</v>
      </c>
      <c r="AG86" s="34">
        <f t="shared" si="151"/>
        <v>563446.82799999998</v>
      </c>
      <c r="AH86" s="35">
        <f t="shared" si="155"/>
        <v>800000</v>
      </c>
      <c r="AI86" s="35">
        <f>AI88+AI89</f>
        <v>0</v>
      </c>
      <c r="AJ86" s="34">
        <f t="shared" si="8"/>
        <v>800000</v>
      </c>
      <c r="AK86" s="34">
        <f>AK88+AK89</f>
        <v>0</v>
      </c>
      <c r="AL86" s="34">
        <f t="shared" si="137"/>
        <v>800000</v>
      </c>
      <c r="AM86" s="34">
        <f>AM88+AM89+AM90</f>
        <v>0</v>
      </c>
      <c r="AN86" s="34">
        <f t="shared" si="152"/>
        <v>800000</v>
      </c>
      <c r="AO86" s="34">
        <f>AO88+AO89+AO90</f>
        <v>0</v>
      </c>
      <c r="AP86" s="34">
        <f t="shared" si="153"/>
        <v>800000</v>
      </c>
      <c r="AQ86" s="38">
        <f>AQ88+AQ89+AQ90</f>
        <v>0</v>
      </c>
      <c r="AR86" s="34">
        <f t="shared" si="154"/>
        <v>800000</v>
      </c>
      <c r="AS86" s="15"/>
      <c r="AU86" s="36"/>
    </row>
    <row r="87" spans="1:47" x14ac:dyDescent="0.3">
      <c r="A87" s="29"/>
      <c r="B87" s="76" t="s">
        <v>5</v>
      </c>
      <c r="C87" s="77"/>
      <c r="D87" s="35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8"/>
      <c r="R87" s="34"/>
      <c r="S87" s="35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8"/>
      <c r="AG87" s="34"/>
      <c r="AH87" s="35"/>
      <c r="AI87" s="35"/>
      <c r="AJ87" s="34"/>
      <c r="AK87" s="34"/>
      <c r="AL87" s="34"/>
      <c r="AM87" s="34"/>
      <c r="AN87" s="34"/>
      <c r="AO87" s="34"/>
      <c r="AP87" s="34"/>
      <c r="AQ87" s="38"/>
      <c r="AR87" s="34"/>
      <c r="AS87" s="15"/>
      <c r="AU87" s="36"/>
    </row>
    <row r="88" spans="1:47" hidden="1" x14ac:dyDescent="0.3">
      <c r="A88" s="29"/>
      <c r="B88" s="31" t="s">
        <v>6</v>
      </c>
      <c r="C88" s="44"/>
      <c r="D88" s="34">
        <v>315899</v>
      </c>
      <c r="E88" s="34"/>
      <c r="F88" s="34">
        <f t="shared" si="0"/>
        <v>315899</v>
      </c>
      <c r="G88" s="34">
        <v>77205.544999999998</v>
      </c>
      <c r="H88" s="34">
        <f t="shared" ref="H88:H91" si="156">F88+G88</f>
        <v>393104.54499999998</v>
      </c>
      <c r="I88" s="34">
        <v>29454.86</v>
      </c>
      <c r="J88" s="34">
        <f t="shared" ref="J88:J91" si="157">H88+I88</f>
        <v>422559.40499999997</v>
      </c>
      <c r="K88" s="34">
        <v>314054.07199999999</v>
      </c>
      <c r="L88" s="34">
        <f t="shared" ref="L88:L91" si="158">J88+K88</f>
        <v>736613.47699999996</v>
      </c>
      <c r="M88" s="34">
        <f>104961.808+164732.944</f>
        <v>269694.75199999998</v>
      </c>
      <c r="N88" s="34">
        <f t="shared" ref="N88:N91" si="159">L88+M88</f>
        <v>1006308.2289999999</v>
      </c>
      <c r="O88" s="34">
        <v>23358.092000000001</v>
      </c>
      <c r="P88" s="34">
        <f t="shared" ref="P88:P91" si="160">N88+O88</f>
        <v>1029666.3209999999</v>
      </c>
      <c r="Q88" s="38">
        <v>189218.22500000001</v>
      </c>
      <c r="R88" s="34">
        <f>P88+Q88</f>
        <v>1218884.5459999999</v>
      </c>
      <c r="S88" s="34">
        <v>800000</v>
      </c>
      <c r="T88" s="34"/>
      <c r="U88" s="34">
        <f t="shared" si="7"/>
        <v>800000</v>
      </c>
      <c r="V88" s="34"/>
      <c r="W88" s="34">
        <f t="shared" ref="W88:W91" si="161">U88+V88</f>
        <v>800000</v>
      </c>
      <c r="X88" s="34">
        <v>-314054.07199999999</v>
      </c>
      <c r="Y88" s="34">
        <f t="shared" ref="Y88:Y91" si="162">W88+X88</f>
        <v>485945.92800000001</v>
      </c>
      <c r="Z88" s="34"/>
      <c r="AA88" s="34">
        <f t="shared" ref="AA88:AA91" si="163">Y88+Z88</f>
        <v>485945.92800000001</v>
      </c>
      <c r="AB88" s="34">
        <v>-137531.48800000001</v>
      </c>
      <c r="AC88" s="34">
        <f t="shared" ref="AC88:AC91" si="164">AA88+AB88</f>
        <v>348414.44</v>
      </c>
      <c r="AD88" s="34"/>
      <c r="AE88" s="34">
        <f t="shared" ref="AE88:AE91" si="165">AC88+AD88</f>
        <v>348414.44</v>
      </c>
      <c r="AF88" s="38"/>
      <c r="AG88" s="34">
        <f t="shared" ref="AG88:AG91" si="166">AE88+AF88</f>
        <v>348414.44</v>
      </c>
      <c r="AH88" s="34">
        <v>800000</v>
      </c>
      <c r="AI88" s="35"/>
      <c r="AJ88" s="34">
        <f t="shared" si="8"/>
        <v>800000</v>
      </c>
      <c r="AK88" s="34"/>
      <c r="AL88" s="34">
        <f t="shared" ref="AL88:AL91" si="167">AJ88+AK88</f>
        <v>800000</v>
      </c>
      <c r="AM88" s="34"/>
      <c r="AN88" s="34">
        <f t="shared" ref="AN88:AN91" si="168">AL88+AM88</f>
        <v>800000</v>
      </c>
      <c r="AO88" s="34"/>
      <c r="AP88" s="34">
        <f t="shared" ref="AP88:AP91" si="169">AN88+AO88</f>
        <v>800000</v>
      </c>
      <c r="AQ88" s="38"/>
      <c r="AR88" s="34">
        <f t="shared" ref="AR88:AR91" si="170">AP88+AQ88</f>
        <v>800000</v>
      </c>
      <c r="AS88" s="15" t="s">
        <v>239</v>
      </c>
      <c r="AT88" s="10" t="s">
        <v>25</v>
      </c>
      <c r="AU88" s="36"/>
    </row>
    <row r="89" spans="1:47" x14ac:dyDescent="0.3">
      <c r="A89" s="29"/>
      <c r="B89" s="76" t="s">
        <v>64</v>
      </c>
      <c r="C89" s="77"/>
      <c r="D89" s="35">
        <v>0</v>
      </c>
      <c r="E89" s="34"/>
      <c r="F89" s="34">
        <f t="shared" si="0"/>
        <v>0</v>
      </c>
      <c r="G89" s="34"/>
      <c r="H89" s="34">
        <f t="shared" si="156"/>
        <v>0</v>
      </c>
      <c r="I89" s="34"/>
      <c r="J89" s="34">
        <f t="shared" si="157"/>
        <v>0</v>
      </c>
      <c r="K89" s="34">
        <v>36103.125</v>
      </c>
      <c r="L89" s="34">
        <f t="shared" si="158"/>
        <v>36103.125</v>
      </c>
      <c r="M89" s="34">
        <f>-10000</f>
        <v>-10000</v>
      </c>
      <c r="N89" s="34">
        <f t="shared" si="159"/>
        <v>26103.125</v>
      </c>
      <c r="O89" s="34"/>
      <c r="P89" s="34">
        <f t="shared" si="160"/>
        <v>26103.125</v>
      </c>
      <c r="Q89" s="38"/>
      <c r="R89" s="34">
        <f t="shared" ref="R89:R91" si="171">P89+Q89</f>
        <v>26103.125</v>
      </c>
      <c r="S89" s="35">
        <v>25025</v>
      </c>
      <c r="T89" s="34"/>
      <c r="U89" s="34">
        <f t="shared" si="7"/>
        <v>25025</v>
      </c>
      <c r="V89" s="34">
        <v>122845.276</v>
      </c>
      <c r="W89" s="34">
        <f t="shared" si="161"/>
        <v>147870.27600000001</v>
      </c>
      <c r="X89" s="34">
        <v>-37837.887999999999</v>
      </c>
      <c r="Y89" s="34">
        <f t="shared" si="162"/>
        <v>110032.38800000001</v>
      </c>
      <c r="Z89" s="34"/>
      <c r="AA89" s="34">
        <f t="shared" si="163"/>
        <v>110032.38800000001</v>
      </c>
      <c r="AB89" s="34">
        <f>10000+95000</f>
        <v>105000</v>
      </c>
      <c r="AC89" s="34">
        <f t="shared" si="164"/>
        <v>215032.38800000001</v>
      </c>
      <c r="AD89" s="34"/>
      <c r="AE89" s="34">
        <f t="shared" si="165"/>
        <v>215032.38800000001</v>
      </c>
      <c r="AF89" s="38"/>
      <c r="AG89" s="34">
        <f t="shared" si="166"/>
        <v>215032.38800000001</v>
      </c>
      <c r="AH89" s="35">
        <v>0</v>
      </c>
      <c r="AI89" s="35"/>
      <c r="AJ89" s="34">
        <f t="shared" si="8"/>
        <v>0</v>
      </c>
      <c r="AK89" s="34"/>
      <c r="AL89" s="34">
        <f t="shared" si="167"/>
        <v>0</v>
      </c>
      <c r="AM89" s="34"/>
      <c r="AN89" s="34">
        <f t="shared" si="168"/>
        <v>0</v>
      </c>
      <c r="AO89" s="34"/>
      <c r="AP89" s="34">
        <f t="shared" si="169"/>
        <v>0</v>
      </c>
      <c r="AQ89" s="38"/>
      <c r="AR89" s="34">
        <f t="shared" si="170"/>
        <v>0</v>
      </c>
      <c r="AS89" s="15" t="s">
        <v>200</v>
      </c>
      <c r="AU89" s="36"/>
    </row>
    <row r="90" spans="1:47" x14ac:dyDescent="0.3">
      <c r="A90" s="29"/>
      <c r="B90" s="76" t="s">
        <v>17</v>
      </c>
      <c r="C90" s="77"/>
      <c r="D90" s="35"/>
      <c r="E90" s="34"/>
      <c r="F90" s="34"/>
      <c r="G90" s="34"/>
      <c r="H90" s="34"/>
      <c r="I90" s="34"/>
      <c r="J90" s="34"/>
      <c r="K90" s="34">
        <v>61772.038999999997</v>
      </c>
      <c r="L90" s="34">
        <f t="shared" si="158"/>
        <v>61772.038999999997</v>
      </c>
      <c r="M90" s="34"/>
      <c r="N90" s="34">
        <f t="shared" si="159"/>
        <v>61772.038999999997</v>
      </c>
      <c r="O90" s="34"/>
      <c r="P90" s="34">
        <f t="shared" si="160"/>
        <v>61772.038999999997</v>
      </c>
      <c r="Q90" s="38"/>
      <c r="R90" s="34">
        <f t="shared" si="171"/>
        <v>61772.038999999997</v>
      </c>
      <c r="S90" s="35"/>
      <c r="T90" s="34"/>
      <c r="U90" s="34"/>
      <c r="V90" s="34"/>
      <c r="W90" s="34"/>
      <c r="X90" s="34"/>
      <c r="Y90" s="34">
        <f t="shared" si="162"/>
        <v>0</v>
      </c>
      <c r="Z90" s="34"/>
      <c r="AA90" s="34">
        <f t="shared" si="163"/>
        <v>0</v>
      </c>
      <c r="AB90" s="34"/>
      <c r="AC90" s="34">
        <f t="shared" si="164"/>
        <v>0</v>
      </c>
      <c r="AD90" s="34"/>
      <c r="AE90" s="34">
        <f t="shared" si="165"/>
        <v>0</v>
      </c>
      <c r="AF90" s="38"/>
      <c r="AG90" s="34">
        <f t="shared" si="166"/>
        <v>0</v>
      </c>
      <c r="AH90" s="35"/>
      <c r="AI90" s="35"/>
      <c r="AJ90" s="34"/>
      <c r="AK90" s="34"/>
      <c r="AL90" s="34"/>
      <c r="AM90" s="34"/>
      <c r="AN90" s="34">
        <f t="shared" si="168"/>
        <v>0</v>
      </c>
      <c r="AO90" s="34"/>
      <c r="AP90" s="34">
        <f t="shared" si="169"/>
        <v>0</v>
      </c>
      <c r="AQ90" s="38"/>
      <c r="AR90" s="34">
        <f t="shared" si="170"/>
        <v>0</v>
      </c>
      <c r="AS90" s="15" t="s">
        <v>85</v>
      </c>
      <c r="AU90" s="36"/>
    </row>
    <row r="91" spans="1:47" ht="112.5" x14ac:dyDescent="0.3">
      <c r="A91" s="29" t="s">
        <v>159</v>
      </c>
      <c r="B91" s="76" t="s">
        <v>75</v>
      </c>
      <c r="C91" s="77" t="s">
        <v>3</v>
      </c>
      <c r="D91" s="35">
        <f>D93</f>
        <v>215177.9</v>
      </c>
      <c r="E91" s="34">
        <f>E93</f>
        <v>0</v>
      </c>
      <c r="F91" s="34">
        <f t="shared" si="0"/>
        <v>215177.9</v>
      </c>
      <c r="G91" s="34">
        <f>G93</f>
        <v>0</v>
      </c>
      <c r="H91" s="34">
        <f t="shared" si="156"/>
        <v>215177.9</v>
      </c>
      <c r="I91" s="34">
        <f>I93</f>
        <v>0</v>
      </c>
      <c r="J91" s="34">
        <f t="shared" si="157"/>
        <v>215177.9</v>
      </c>
      <c r="K91" s="34">
        <f>K93</f>
        <v>0</v>
      </c>
      <c r="L91" s="34">
        <f t="shared" si="158"/>
        <v>215177.9</v>
      </c>
      <c r="M91" s="34">
        <f>M93</f>
        <v>0</v>
      </c>
      <c r="N91" s="34">
        <f t="shared" si="159"/>
        <v>215177.9</v>
      </c>
      <c r="O91" s="34">
        <f>O93</f>
        <v>0</v>
      </c>
      <c r="P91" s="34">
        <f t="shared" si="160"/>
        <v>215177.9</v>
      </c>
      <c r="Q91" s="38">
        <f>Q93</f>
        <v>0</v>
      </c>
      <c r="R91" s="34">
        <f t="shared" si="171"/>
        <v>215177.9</v>
      </c>
      <c r="S91" s="35">
        <f t="shared" ref="S91:AH91" si="172">S93</f>
        <v>267185.59999999998</v>
      </c>
      <c r="T91" s="34">
        <f>T93</f>
        <v>0</v>
      </c>
      <c r="U91" s="34">
        <f t="shared" si="7"/>
        <v>267185.59999999998</v>
      </c>
      <c r="V91" s="34">
        <f>V93</f>
        <v>0</v>
      </c>
      <c r="W91" s="34">
        <f t="shared" si="161"/>
        <v>267185.59999999998</v>
      </c>
      <c r="X91" s="34">
        <f>X93</f>
        <v>0</v>
      </c>
      <c r="Y91" s="34">
        <f t="shared" si="162"/>
        <v>267185.59999999998</v>
      </c>
      <c r="Z91" s="34">
        <f>Z93</f>
        <v>0</v>
      </c>
      <c r="AA91" s="34">
        <f t="shared" si="163"/>
        <v>267185.59999999998</v>
      </c>
      <c r="AB91" s="34">
        <f>AB93</f>
        <v>0</v>
      </c>
      <c r="AC91" s="34">
        <f t="shared" si="164"/>
        <v>267185.59999999998</v>
      </c>
      <c r="AD91" s="34">
        <f>AD93</f>
        <v>0</v>
      </c>
      <c r="AE91" s="34">
        <f t="shared" si="165"/>
        <v>267185.59999999998</v>
      </c>
      <c r="AF91" s="38">
        <f>AF93</f>
        <v>0</v>
      </c>
      <c r="AG91" s="34">
        <f t="shared" si="166"/>
        <v>267185.59999999998</v>
      </c>
      <c r="AH91" s="35">
        <f t="shared" si="172"/>
        <v>181176.5</v>
      </c>
      <c r="AI91" s="35">
        <f>AI93</f>
        <v>0</v>
      </c>
      <c r="AJ91" s="34">
        <f t="shared" si="8"/>
        <v>181176.5</v>
      </c>
      <c r="AK91" s="34">
        <f>AK93</f>
        <v>0</v>
      </c>
      <c r="AL91" s="34">
        <f t="shared" si="167"/>
        <v>181176.5</v>
      </c>
      <c r="AM91" s="34">
        <f>AM93</f>
        <v>0</v>
      </c>
      <c r="AN91" s="34">
        <f t="shared" si="168"/>
        <v>181176.5</v>
      </c>
      <c r="AO91" s="34">
        <f>AO93</f>
        <v>0</v>
      </c>
      <c r="AP91" s="34">
        <f t="shared" si="169"/>
        <v>181176.5</v>
      </c>
      <c r="AQ91" s="38">
        <f>AQ93</f>
        <v>0</v>
      </c>
      <c r="AR91" s="34">
        <f t="shared" si="170"/>
        <v>181176.5</v>
      </c>
      <c r="AS91" s="15"/>
      <c r="AU91" s="36"/>
    </row>
    <row r="92" spans="1:47" x14ac:dyDescent="0.3">
      <c r="A92" s="29"/>
      <c r="B92" s="76" t="s">
        <v>5</v>
      </c>
      <c r="C92" s="77"/>
      <c r="D92" s="35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8"/>
      <c r="R92" s="34"/>
      <c r="S92" s="35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8"/>
      <c r="AG92" s="34"/>
      <c r="AH92" s="35"/>
      <c r="AI92" s="35"/>
      <c r="AJ92" s="34"/>
      <c r="AK92" s="34"/>
      <c r="AL92" s="34"/>
      <c r="AM92" s="34"/>
      <c r="AN92" s="34"/>
      <c r="AO92" s="34"/>
      <c r="AP92" s="34"/>
      <c r="AQ92" s="38"/>
      <c r="AR92" s="34"/>
      <c r="AS92" s="15"/>
      <c r="AU92" s="36"/>
    </row>
    <row r="93" spans="1:47" x14ac:dyDescent="0.3">
      <c r="A93" s="29"/>
      <c r="B93" s="76" t="s">
        <v>64</v>
      </c>
      <c r="C93" s="77"/>
      <c r="D93" s="35">
        <v>215177.9</v>
      </c>
      <c r="E93" s="34"/>
      <c r="F93" s="34">
        <f t="shared" si="0"/>
        <v>215177.9</v>
      </c>
      <c r="G93" s="34"/>
      <c r="H93" s="34">
        <f t="shared" ref="H93:H94" si="173">F93+G93</f>
        <v>215177.9</v>
      </c>
      <c r="I93" s="34"/>
      <c r="J93" s="34">
        <f t="shared" ref="J93:J94" si="174">H93+I93</f>
        <v>215177.9</v>
      </c>
      <c r="K93" s="34"/>
      <c r="L93" s="34">
        <f t="shared" ref="L93:L94" si="175">J93+K93</f>
        <v>215177.9</v>
      </c>
      <c r="M93" s="34"/>
      <c r="N93" s="34">
        <f t="shared" ref="N93:N94" si="176">L93+M93</f>
        <v>215177.9</v>
      </c>
      <c r="O93" s="34"/>
      <c r="P93" s="34">
        <f t="shared" ref="P93:P94" si="177">N93+O93</f>
        <v>215177.9</v>
      </c>
      <c r="Q93" s="38"/>
      <c r="R93" s="34">
        <f t="shared" ref="R93:R94" si="178">P93+Q93</f>
        <v>215177.9</v>
      </c>
      <c r="S93" s="35">
        <v>267185.59999999998</v>
      </c>
      <c r="T93" s="34"/>
      <c r="U93" s="34">
        <f t="shared" si="7"/>
        <v>267185.59999999998</v>
      </c>
      <c r="V93" s="34"/>
      <c r="W93" s="34">
        <f t="shared" ref="W93:W94" si="179">U93+V93</f>
        <v>267185.59999999998</v>
      </c>
      <c r="X93" s="34"/>
      <c r="Y93" s="34">
        <f t="shared" ref="Y93:Y94" si="180">W93+X93</f>
        <v>267185.59999999998</v>
      </c>
      <c r="Z93" s="34"/>
      <c r="AA93" s="34">
        <f t="shared" ref="AA93:AA94" si="181">Y93+Z93</f>
        <v>267185.59999999998</v>
      </c>
      <c r="AB93" s="34"/>
      <c r="AC93" s="34">
        <f t="shared" ref="AC93:AC94" si="182">AA93+AB93</f>
        <v>267185.59999999998</v>
      </c>
      <c r="AD93" s="34"/>
      <c r="AE93" s="34">
        <f t="shared" ref="AE93:AE94" si="183">AC93+AD93</f>
        <v>267185.59999999998</v>
      </c>
      <c r="AF93" s="38"/>
      <c r="AG93" s="34">
        <f t="shared" ref="AG93:AG94" si="184">AE93+AF93</f>
        <v>267185.59999999998</v>
      </c>
      <c r="AH93" s="35">
        <v>181176.5</v>
      </c>
      <c r="AI93" s="35"/>
      <c r="AJ93" s="34">
        <f t="shared" si="8"/>
        <v>181176.5</v>
      </c>
      <c r="AK93" s="34"/>
      <c r="AL93" s="34">
        <f t="shared" ref="AL93:AL94" si="185">AJ93+AK93</f>
        <v>181176.5</v>
      </c>
      <c r="AM93" s="34"/>
      <c r="AN93" s="34">
        <f t="shared" ref="AN93:AN94" si="186">AL93+AM93</f>
        <v>181176.5</v>
      </c>
      <c r="AO93" s="34"/>
      <c r="AP93" s="34">
        <f t="shared" ref="AP93:AP94" si="187">AN93+AO93</f>
        <v>181176.5</v>
      </c>
      <c r="AQ93" s="38"/>
      <c r="AR93" s="34">
        <f t="shared" ref="AR93:AR94" si="188">AP93+AQ93</f>
        <v>181176.5</v>
      </c>
      <c r="AS93" s="15" t="s">
        <v>83</v>
      </c>
      <c r="AU93" s="36"/>
    </row>
    <row r="94" spans="1:47" ht="56.25" x14ac:dyDescent="0.3">
      <c r="A94" s="29" t="s">
        <v>160</v>
      </c>
      <c r="B94" s="45" t="s">
        <v>195</v>
      </c>
      <c r="C94" s="77" t="s">
        <v>3</v>
      </c>
      <c r="D94" s="35">
        <f>D96+D97</f>
        <v>268372.90000000002</v>
      </c>
      <c r="E94" s="34">
        <f>E96+E97</f>
        <v>0</v>
      </c>
      <c r="F94" s="34">
        <f t="shared" si="0"/>
        <v>268372.90000000002</v>
      </c>
      <c r="G94" s="34">
        <f>G96+G97</f>
        <v>0</v>
      </c>
      <c r="H94" s="34">
        <f t="shared" si="173"/>
        <v>268372.90000000002</v>
      </c>
      <c r="I94" s="34">
        <f>I96+I97</f>
        <v>0</v>
      </c>
      <c r="J94" s="34">
        <f t="shared" si="174"/>
        <v>268372.90000000002</v>
      </c>
      <c r="K94" s="34">
        <f>K96+K97</f>
        <v>0</v>
      </c>
      <c r="L94" s="34">
        <f t="shared" si="175"/>
        <v>268372.90000000002</v>
      </c>
      <c r="M94" s="34">
        <f>M96+M97</f>
        <v>0</v>
      </c>
      <c r="N94" s="34">
        <f t="shared" si="176"/>
        <v>268372.90000000002</v>
      </c>
      <c r="O94" s="34">
        <f>O96+O97</f>
        <v>0</v>
      </c>
      <c r="P94" s="34">
        <f t="shared" si="177"/>
        <v>268372.90000000002</v>
      </c>
      <c r="Q94" s="38">
        <f>Q96+Q97</f>
        <v>0</v>
      </c>
      <c r="R94" s="34">
        <f t="shared" si="178"/>
        <v>268372.90000000002</v>
      </c>
      <c r="S94" s="35">
        <f t="shared" ref="S94:AH94" si="189">S96+S97</f>
        <v>257812.4</v>
      </c>
      <c r="T94" s="34">
        <f>T96+T97</f>
        <v>0</v>
      </c>
      <c r="U94" s="34">
        <f t="shared" si="7"/>
        <v>257812.4</v>
      </c>
      <c r="V94" s="34">
        <f>V96+V97</f>
        <v>0</v>
      </c>
      <c r="W94" s="34">
        <f t="shared" si="179"/>
        <v>257812.4</v>
      </c>
      <c r="X94" s="34">
        <f>X96+X97</f>
        <v>0</v>
      </c>
      <c r="Y94" s="34">
        <f t="shared" si="180"/>
        <v>257812.4</v>
      </c>
      <c r="Z94" s="34">
        <f>Z96+Z97</f>
        <v>0</v>
      </c>
      <c r="AA94" s="34">
        <f t="shared" si="181"/>
        <v>257812.4</v>
      </c>
      <c r="AB94" s="34">
        <f>AB96+AB97</f>
        <v>0</v>
      </c>
      <c r="AC94" s="34">
        <f t="shared" si="182"/>
        <v>257812.4</v>
      </c>
      <c r="AD94" s="34">
        <f>AD96+AD97</f>
        <v>0</v>
      </c>
      <c r="AE94" s="34">
        <f t="shared" si="183"/>
        <v>257812.4</v>
      </c>
      <c r="AF94" s="38">
        <f>AF96+AF97</f>
        <v>0</v>
      </c>
      <c r="AG94" s="34">
        <f t="shared" si="184"/>
        <v>257812.4</v>
      </c>
      <c r="AH94" s="35">
        <f t="shared" si="189"/>
        <v>260927.09999999998</v>
      </c>
      <c r="AI94" s="35">
        <f>AI96+AI97</f>
        <v>0</v>
      </c>
      <c r="AJ94" s="34">
        <f t="shared" si="8"/>
        <v>260927.09999999998</v>
      </c>
      <c r="AK94" s="34">
        <f>AK96+AK97</f>
        <v>0</v>
      </c>
      <c r="AL94" s="34">
        <f t="shared" si="185"/>
        <v>260927.09999999998</v>
      </c>
      <c r="AM94" s="34">
        <f>AM96+AM97</f>
        <v>0</v>
      </c>
      <c r="AN94" s="34">
        <f t="shared" si="186"/>
        <v>260927.09999999998</v>
      </c>
      <c r="AO94" s="34">
        <f>AO96+AO97</f>
        <v>0</v>
      </c>
      <c r="AP94" s="34">
        <f t="shared" si="187"/>
        <v>260927.09999999998</v>
      </c>
      <c r="AQ94" s="38">
        <f>AQ96+AQ97</f>
        <v>0</v>
      </c>
      <c r="AR94" s="34">
        <f t="shared" si="188"/>
        <v>260927.09999999998</v>
      </c>
      <c r="AS94" s="15"/>
      <c r="AU94" s="36"/>
    </row>
    <row r="95" spans="1:47" x14ac:dyDescent="0.3">
      <c r="A95" s="29"/>
      <c r="B95" s="76" t="s">
        <v>5</v>
      </c>
      <c r="C95" s="77"/>
      <c r="D95" s="32"/>
      <c r="E95" s="33"/>
      <c r="F95" s="34"/>
      <c r="G95" s="33"/>
      <c r="H95" s="34"/>
      <c r="I95" s="33"/>
      <c r="J95" s="34"/>
      <c r="K95" s="33"/>
      <c r="L95" s="34"/>
      <c r="M95" s="33"/>
      <c r="N95" s="34"/>
      <c r="O95" s="33"/>
      <c r="P95" s="34"/>
      <c r="Q95" s="1"/>
      <c r="R95" s="34"/>
      <c r="S95" s="35"/>
      <c r="T95" s="33"/>
      <c r="U95" s="34"/>
      <c r="V95" s="33"/>
      <c r="W95" s="34"/>
      <c r="X95" s="33"/>
      <c r="Y95" s="34"/>
      <c r="Z95" s="33"/>
      <c r="AA95" s="34"/>
      <c r="AB95" s="33"/>
      <c r="AC95" s="34"/>
      <c r="AD95" s="33"/>
      <c r="AE95" s="34"/>
      <c r="AF95" s="1"/>
      <c r="AG95" s="34"/>
      <c r="AH95" s="35"/>
      <c r="AI95" s="32"/>
      <c r="AJ95" s="34"/>
      <c r="AK95" s="33"/>
      <c r="AL95" s="34"/>
      <c r="AM95" s="33"/>
      <c r="AN95" s="34"/>
      <c r="AO95" s="33"/>
      <c r="AP95" s="34"/>
      <c r="AQ95" s="1"/>
      <c r="AR95" s="34"/>
      <c r="AS95" s="15"/>
      <c r="AU95" s="36"/>
    </row>
    <row r="96" spans="1:47" x14ac:dyDescent="0.3">
      <c r="A96" s="29"/>
      <c r="B96" s="76" t="s">
        <v>64</v>
      </c>
      <c r="C96" s="77"/>
      <c r="D96" s="35">
        <v>67093.2</v>
      </c>
      <c r="E96" s="34"/>
      <c r="F96" s="34">
        <f t="shared" si="0"/>
        <v>67093.2</v>
      </c>
      <c r="G96" s="34"/>
      <c r="H96" s="34">
        <f t="shared" ref="H96:H98" si="190">F96+G96</f>
        <v>67093.2</v>
      </c>
      <c r="I96" s="34"/>
      <c r="J96" s="34">
        <f t="shared" ref="J96:J98" si="191">H96+I96</f>
        <v>67093.2</v>
      </c>
      <c r="K96" s="34"/>
      <c r="L96" s="34">
        <f t="shared" ref="L96:L98" si="192">J96+K96</f>
        <v>67093.2</v>
      </c>
      <c r="M96" s="34"/>
      <c r="N96" s="34">
        <f t="shared" ref="N96:N98" si="193">L96+M96</f>
        <v>67093.2</v>
      </c>
      <c r="O96" s="34"/>
      <c r="P96" s="34">
        <f t="shared" ref="P96:P98" si="194">N96+O96</f>
        <v>67093.2</v>
      </c>
      <c r="Q96" s="38"/>
      <c r="R96" s="34">
        <f t="shared" ref="R96:R98" si="195">P96+Q96</f>
        <v>67093.2</v>
      </c>
      <c r="S96" s="35">
        <v>59296.9</v>
      </c>
      <c r="T96" s="34"/>
      <c r="U96" s="34">
        <f t="shared" si="7"/>
        <v>59296.9</v>
      </c>
      <c r="V96" s="34"/>
      <c r="W96" s="34">
        <f t="shared" ref="W96:W98" si="196">U96+V96</f>
        <v>59296.9</v>
      </c>
      <c r="X96" s="34"/>
      <c r="Y96" s="34">
        <f t="shared" ref="Y96:Y98" si="197">W96+X96</f>
        <v>59296.9</v>
      </c>
      <c r="Z96" s="34"/>
      <c r="AA96" s="34">
        <f t="shared" ref="AA96:AA98" si="198">Y96+Z96</f>
        <v>59296.9</v>
      </c>
      <c r="AB96" s="34"/>
      <c r="AC96" s="34">
        <f t="shared" ref="AC96:AC98" si="199">AA96+AB96</f>
        <v>59296.9</v>
      </c>
      <c r="AD96" s="34"/>
      <c r="AE96" s="34">
        <f t="shared" ref="AE96:AE98" si="200">AC96+AD96</f>
        <v>59296.9</v>
      </c>
      <c r="AF96" s="38"/>
      <c r="AG96" s="34">
        <f t="shared" ref="AG96:AG98" si="201">AE96+AF96</f>
        <v>59296.9</v>
      </c>
      <c r="AH96" s="35">
        <v>60013.3</v>
      </c>
      <c r="AI96" s="35"/>
      <c r="AJ96" s="34">
        <f t="shared" si="8"/>
        <v>60013.3</v>
      </c>
      <c r="AK96" s="34"/>
      <c r="AL96" s="34">
        <f t="shared" ref="AL96:AL98" si="202">AJ96+AK96</f>
        <v>60013.3</v>
      </c>
      <c r="AM96" s="34"/>
      <c r="AN96" s="34">
        <f t="shared" ref="AN96:AN98" si="203">AL96+AM96</f>
        <v>60013.3</v>
      </c>
      <c r="AO96" s="34"/>
      <c r="AP96" s="34">
        <f t="shared" ref="AP96:AP98" si="204">AN96+AO96</f>
        <v>60013.3</v>
      </c>
      <c r="AQ96" s="38"/>
      <c r="AR96" s="34">
        <f t="shared" ref="AR96:AR98" si="205">AP96+AQ96</f>
        <v>60013.3</v>
      </c>
      <c r="AS96" s="15" t="s">
        <v>84</v>
      </c>
      <c r="AU96" s="36"/>
    </row>
    <row r="97" spans="1:47" x14ac:dyDescent="0.3">
      <c r="A97" s="29"/>
      <c r="B97" s="39" t="s">
        <v>17</v>
      </c>
      <c r="C97" s="77"/>
      <c r="D97" s="32">
        <v>201279.7</v>
      </c>
      <c r="E97" s="33"/>
      <c r="F97" s="34">
        <f t="shared" si="0"/>
        <v>201279.7</v>
      </c>
      <c r="G97" s="33"/>
      <c r="H97" s="34">
        <f t="shared" si="190"/>
        <v>201279.7</v>
      </c>
      <c r="I97" s="33"/>
      <c r="J97" s="34">
        <f t="shared" si="191"/>
        <v>201279.7</v>
      </c>
      <c r="K97" s="33"/>
      <c r="L97" s="34">
        <f t="shared" si="192"/>
        <v>201279.7</v>
      </c>
      <c r="M97" s="33"/>
      <c r="N97" s="34">
        <f t="shared" si="193"/>
        <v>201279.7</v>
      </c>
      <c r="O97" s="33"/>
      <c r="P97" s="34">
        <f t="shared" si="194"/>
        <v>201279.7</v>
      </c>
      <c r="Q97" s="1"/>
      <c r="R97" s="34">
        <f t="shared" si="195"/>
        <v>201279.7</v>
      </c>
      <c r="S97" s="35">
        <v>198515.5</v>
      </c>
      <c r="T97" s="33"/>
      <c r="U97" s="34">
        <f t="shared" si="7"/>
        <v>198515.5</v>
      </c>
      <c r="V97" s="33"/>
      <c r="W97" s="34">
        <f t="shared" si="196"/>
        <v>198515.5</v>
      </c>
      <c r="X97" s="33"/>
      <c r="Y97" s="34">
        <f t="shared" si="197"/>
        <v>198515.5</v>
      </c>
      <c r="Z97" s="33"/>
      <c r="AA97" s="34">
        <f t="shared" si="198"/>
        <v>198515.5</v>
      </c>
      <c r="AB97" s="33"/>
      <c r="AC97" s="34">
        <f t="shared" si="199"/>
        <v>198515.5</v>
      </c>
      <c r="AD97" s="33"/>
      <c r="AE97" s="34">
        <f t="shared" si="200"/>
        <v>198515.5</v>
      </c>
      <c r="AF97" s="1"/>
      <c r="AG97" s="34">
        <f t="shared" si="201"/>
        <v>198515.5</v>
      </c>
      <c r="AH97" s="35">
        <v>200913.8</v>
      </c>
      <c r="AI97" s="32"/>
      <c r="AJ97" s="34">
        <f t="shared" si="8"/>
        <v>200913.8</v>
      </c>
      <c r="AK97" s="33"/>
      <c r="AL97" s="34">
        <f t="shared" si="202"/>
        <v>200913.8</v>
      </c>
      <c r="AM97" s="33"/>
      <c r="AN97" s="34">
        <f t="shared" si="203"/>
        <v>200913.8</v>
      </c>
      <c r="AO97" s="33"/>
      <c r="AP97" s="34">
        <f t="shared" si="204"/>
        <v>200913.8</v>
      </c>
      <c r="AQ97" s="1"/>
      <c r="AR97" s="34">
        <f t="shared" si="205"/>
        <v>200913.8</v>
      </c>
      <c r="AS97" s="15" t="s">
        <v>84</v>
      </c>
      <c r="AU97" s="36"/>
    </row>
    <row r="98" spans="1:47" ht="56.25" x14ac:dyDescent="0.3">
      <c r="A98" s="29" t="s">
        <v>161</v>
      </c>
      <c r="B98" s="45" t="s">
        <v>76</v>
      </c>
      <c r="C98" s="77" t="s">
        <v>28</v>
      </c>
      <c r="D98" s="35">
        <f>D100</f>
        <v>199499.7</v>
      </c>
      <c r="E98" s="34">
        <f>E100</f>
        <v>0</v>
      </c>
      <c r="F98" s="34">
        <f t="shared" si="0"/>
        <v>199499.7</v>
      </c>
      <c r="G98" s="34">
        <f>G100</f>
        <v>-8499.9320000000007</v>
      </c>
      <c r="H98" s="34">
        <f t="shared" si="190"/>
        <v>190999.76800000001</v>
      </c>
      <c r="I98" s="34">
        <f>I100</f>
        <v>0</v>
      </c>
      <c r="J98" s="34">
        <f t="shared" si="191"/>
        <v>190999.76800000001</v>
      </c>
      <c r="K98" s="34">
        <f>K100</f>
        <v>0</v>
      </c>
      <c r="L98" s="34">
        <f t="shared" si="192"/>
        <v>190999.76800000001</v>
      </c>
      <c r="M98" s="34">
        <f>M100</f>
        <v>0</v>
      </c>
      <c r="N98" s="34">
        <f t="shared" si="193"/>
        <v>190999.76800000001</v>
      </c>
      <c r="O98" s="34">
        <f>O100</f>
        <v>0</v>
      </c>
      <c r="P98" s="34">
        <f t="shared" si="194"/>
        <v>190999.76800000001</v>
      </c>
      <c r="Q98" s="38">
        <f>Q100</f>
        <v>0</v>
      </c>
      <c r="R98" s="34">
        <f t="shared" si="195"/>
        <v>190999.76800000001</v>
      </c>
      <c r="S98" s="35">
        <f t="shared" ref="S98:AH98" si="206">S100</f>
        <v>0</v>
      </c>
      <c r="T98" s="34">
        <f>T100</f>
        <v>0</v>
      </c>
      <c r="U98" s="34">
        <f t="shared" si="7"/>
        <v>0</v>
      </c>
      <c r="V98" s="34">
        <f>V100</f>
        <v>0</v>
      </c>
      <c r="W98" s="34">
        <f t="shared" si="196"/>
        <v>0</v>
      </c>
      <c r="X98" s="34">
        <f>X100</f>
        <v>0</v>
      </c>
      <c r="Y98" s="34">
        <f t="shared" si="197"/>
        <v>0</v>
      </c>
      <c r="Z98" s="34">
        <f>Z100</f>
        <v>0</v>
      </c>
      <c r="AA98" s="34">
        <f t="shared" si="198"/>
        <v>0</v>
      </c>
      <c r="AB98" s="34">
        <f>AB100</f>
        <v>0</v>
      </c>
      <c r="AC98" s="34">
        <f t="shared" si="199"/>
        <v>0</v>
      </c>
      <c r="AD98" s="34">
        <f>AD100</f>
        <v>0</v>
      </c>
      <c r="AE98" s="34">
        <f t="shared" si="200"/>
        <v>0</v>
      </c>
      <c r="AF98" s="38">
        <f>AF100</f>
        <v>0</v>
      </c>
      <c r="AG98" s="34">
        <f t="shared" si="201"/>
        <v>0</v>
      </c>
      <c r="AH98" s="35">
        <f t="shared" si="206"/>
        <v>0</v>
      </c>
      <c r="AI98" s="35">
        <f>AI100</f>
        <v>0</v>
      </c>
      <c r="AJ98" s="34">
        <f t="shared" si="8"/>
        <v>0</v>
      </c>
      <c r="AK98" s="34">
        <f>AK100</f>
        <v>0</v>
      </c>
      <c r="AL98" s="34">
        <f t="shared" si="202"/>
        <v>0</v>
      </c>
      <c r="AM98" s="34">
        <f>AM100</f>
        <v>0</v>
      </c>
      <c r="AN98" s="34">
        <f t="shared" si="203"/>
        <v>0</v>
      </c>
      <c r="AO98" s="34">
        <f>AO100</f>
        <v>0</v>
      </c>
      <c r="AP98" s="34">
        <f t="shared" si="204"/>
        <v>0</v>
      </c>
      <c r="AQ98" s="38">
        <f>AQ100</f>
        <v>0</v>
      </c>
      <c r="AR98" s="34">
        <f t="shared" si="205"/>
        <v>0</v>
      </c>
      <c r="AS98" s="15"/>
      <c r="AU98" s="36"/>
    </row>
    <row r="99" spans="1:47" x14ac:dyDescent="0.3">
      <c r="A99" s="29"/>
      <c r="B99" s="76" t="s">
        <v>5</v>
      </c>
      <c r="C99" s="77"/>
      <c r="D99" s="35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8"/>
      <c r="R99" s="34"/>
      <c r="S99" s="35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8"/>
      <c r="AG99" s="34"/>
      <c r="AH99" s="35"/>
      <c r="AI99" s="35"/>
      <c r="AJ99" s="34"/>
      <c r="AK99" s="34"/>
      <c r="AL99" s="34"/>
      <c r="AM99" s="34"/>
      <c r="AN99" s="34"/>
      <c r="AO99" s="34"/>
      <c r="AP99" s="34"/>
      <c r="AQ99" s="38"/>
      <c r="AR99" s="34"/>
      <c r="AS99" s="15"/>
      <c r="AU99" s="36"/>
    </row>
    <row r="100" spans="1:47" x14ac:dyDescent="0.3">
      <c r="A100" s="29"/>
      <c r="B100" s="76" t="s">
        <v>64</v>
      </c>
      <c r="C100" s="76"/>
      <c r="D100" s="35">
        <v>199499.7</v>
      </c>
      <c r="E100" s="34"/>
      <c r="F100" s="34">
        <f t="shared" si="0"/>
        <v>199499.7</v>
      </c>
      <c r="G100" s="34">
        <v>-8499.9320000000007</v>
      </c>
      <c r="H100" s="34">
        <f t="shared" ref="H100:H101" si="207">F100+G100</f>
        <v>190999.76800000001</v>
      </c>
      <c r="I100" s="34"/>
      <c r="J100" s="34">
        <f t="shared" ref="J100:J101" si="208">H100+I100</f>
        <v>190999.76800000001</v>
      </c>
      <c r="K100" s="34"/>
      <c r="L100" s="34">
        <f t="shared" ref="L100:L101" si="209">J100+K100</f>
        <v>190999.76800000001</v>
      </c>
      <c r="M100" s="34"/>
      <c r="N100" s="34">
        <f t="shared" ref="N100:N101" si="210">L100+M100</f>
        <v>190999.76800000001</v>
      </c>
      <c r="O100" s="34"/>
      <c r="P100" s="34">
        <f t="shared" ref="P100:P101" si="211">N100+O100</f>
        <v>190999.76800000001</v>
      </c>
      <c r="Q100" s="38"/>
      <c r="R100" s="34">
        <f t="shared" ref="R100:R101" si="212">P100+Q100</f>
        <v>190999.76800000001</v>
      </c>
      <c r="S100" s="35">
        <v>0</v>
      </c>
      <c r="T100" s="34"/>
      <c r="U100" s="34">
        <f t="shared" si="7"/>
        <v>0</v>
      </c>
      <c r="V100" s="34"/>
      <c r="W100" s="34">
        <f t="shared" ref="W100:W101" si="213">U100+V100</f>
        <v>0</v>
      </c>
      <c r="X100" s="34"/>
      <c r="Y100" s="34">
        <f t="shared" ref="Y100:Y101" si="214">W100+X100</f>
        <v>0</v>
      </c>
      <c r="Z100" s="34"/>
      <c r="AA100" s="34">
        <f t="shared" ref="AA100:AA101" si="215">Y100+Z100</f>
        <v>0</v>
      </c>
      <c r="AB100" s="34"/>
      <c r="AC100" s="34">
        <f t="shared" ref="AC100:AC101" si="216">AA100+AB100</f>
        <v>0</v>
      </c>
      <c r="AD100" s="34"/>
      <c r="AE100" s="34">
        <f t="shared" ref="AE100:AE101" si="217">AC100+AD100</f>
        <v>0</v>
      </c>
      <c r="AF100" s="38"/>
      <c r="AG100" s="34">
        <f t="shared" ref="AG100:AG101" si="218">AE100+AF100</f>
        <v>0</v>
      </c>
      <c r="AH100" s="35">
        <v>0</v>
      </c>
      <c r="AI100" s="35"/>
      <c r="AJ100" s="34">
        <f t="shared" si="8"/>
        <v>0</v>
      </c>
      <c r="AK100" s="34"/>
      <c r="AL100" s="34">
        <f t="shared" ref="AL100:AL101" si="219">AJ100+AK100</f>
        <v>0</v>
      </c>
      <c r="AM100" s="34"/>
      <c r="AN100" s="34">
        <f t="shared" ref="AN100:AN101" si="220">AL100+AM100</f>
        <v>0</v>
      </c>
      <c r="AO100" s="34"/>
      <c r="AP100" s="34">
        <f t="shared" ref="AP100:AP101" si="221">AN100+AO100</f>
        <v>0</v>
      </c>
      <c r="AQ100" s="38"/>
      <c r="AR100" s="34">
        <f t="shared" ref="AR100:AR101" si="222">AP100+AQ100</f>
        <v>0</v>
      </c>
      <c r="AS100" s="15" t="s">
        <v>86</v>
      </c>
      <c r="AU100" s="36"/>
    </row>
    <row r="101" spans="1:47" ht="56.25" x14ac:dyDescent="0.3">
      <c r="A101" s="29" t="s">
        <v>162</v>
      </c>
      <c r="B101" s="45" t="s">
        <v>77</v>
      </c>
      <c r="C101" s="77" t="s">
        <v>28</v>
      </c>
      <c r="D101" s="35">
        <f>D103</f>
        <v>225264.3</v>
      </c>
      <c r="E101" s="34">
        <f>E103</f>
        <v>0</v>
      </c>
      <c r="F101" s="34">
        <f t="shared" si="0"/>
        <v>225264.3</v>
      </c>
      <c r="G101" s="34">
        <f>G103</f>
        <v>-37612.404000000002</v>
      </c>
      <c r="H101" s="34">
        <f t="shared" si="207"/>
        <v>187651.89599999998</v>
      </c>
      <c r="I101" s="34">
        <f>I103</f>
        <v>0</v>
      </c>
      <c r="J101" s="34">
        <f t="shared" si="208"/>
        <v>187651.89599999998</v>
      </c>
      <c r="K101" s="34">
        <f>K103</f>
        <v>0</v>
      </c>
      <c r="L101" s="34">
        <f t="shared" si="209"/>
        <v>187651.89599999998</v>
      </c>
      <c r="M101" s="34">
        <f>M103</f>
        <v>0</v>
      </c>
      <c r="N101" s="34">
        <f t="shared" si="210"/>
        <v>187651.89599999998</v>
      </c>
      <c r="O101" s="34">
        <f>O103</f>
        <v>0</v>
      </c>
      <c r="P101" s="34">
        <f t="shared" si="211"/>
        <v>187651.89599999998</v>
      </c>
      <c r="Q101" s="38">
        <f>Q103</f>
        <v>0</v>
      </c>
      <c r="R101" s="34">
        <f t="shared" si="212"/>
        <v>187651.89599999998</v>
      </c>
      <c r="S101" s="35">
        <f t="shared" ref="S101:AH101" si="223">S103</f>
        <v>0</v>
      </c>
      <c r="T101" s="34">
        <f>T103</f>
        <v>0</v>
      </c>
      <c r="U101" s="34">
        <f t="shared" si="7"/>
        <v>0</v>
      </c>
      <c r="V101" s="34">
        <f>V103</f>
        <v>0</v>
      </c>
      <c r="W101" s="34">
        <f t="shared" si="213"/>
        <v>0</v>
      </c>
      <c r="X101" s="34">
        <f>X103</f>
        <v>0</v>
      </c>
      <c r="Y101" s="34">
        <f t="shared" si="214"/>
        <v>0</v>
      </c>
      <c r="Z101" s="34">
        <f>Z103</f>
        <v>0</v>
      </c>
      <c r="AA101" s="34">
        <f t="shared" si="215"/>
        <v>0</v>
      </c>
      <c r="AB101" s="34">
        <f>AB103</f>
        <v>0</v>
      </c>
      <c r="AC101" s="34">
        <f t="shared" si="216"/>
        <v>0</v>
      </c>
      <c r="AD101" s="34">
        <f>AD103</f>
        <v>0</v>
      </c>
      <c r="AE101" s="34">
        <f t="shared" si="217"/>
        <v>0</v>
      </c>
      <c r="AF101" s="38">
        <f>AF103</f>
        <v>0</v>
      </c>
      <c r="AG101" s="34">
        <f t="shared" si="218"/>
        <v>0</v>
      </c>
      <c r="AH101" s="35">
        <f t="shared" si="223"/>
        <v>0</v>
      </c>
      <c r="AI101" s="35">
        <f>AI103</f>
        <v>0</v>
      </c>
      <c r="AJ101" s="34">
        <f t="shared" si="8"/>
        <v>0</v>
      </c>
      <c r="AK101" s="34">
        <f>AK103</f>
        <v>0</v>
      </c>
      <c r="AL101" s="34">
        <f t="shared" si="219"/>
        <v>0</v>
      </c>
      <c r="AM101" s="34">
        <f>AM103</f>
        <v>0</v>
      </c>
      <c r="AN101" s="34">
        <f t="shared" si="220"/>
        <v>0</v>
      </c>
      <c r="AO101" s="34">
        <f>AO103</f>
        <v>0</v>
      </c>
      <c r="AP101" s="34">
        <f t="shared" si="221"/>
        <v>0</v>
      </c>
      <c r="AQ101" s="38">
        <f>AQ103</f>
        <v>0</v>
      </c>
      <c r="AR101" s="34">
        <f t="shared" si="222"/>
        <v>0</v>
      </c>
      <c r="AS101" s="15"/>
      <c r="AU101" s="36"/>
    </row>
    <row r="102" spans="1:47" x14ac:dyDescent="0.3">
      <c r="A102" s="29"/>
      <c r="B102" s="76" t="s">
        <v>5</v>
      </c>
      <c r="C102" s="77"/>
      <c r="D102" s="35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8"/>
      <c r="R102" s="34"/>
      <c r="S102" s="35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8"/>
      <c r="AG102" s="34"/>
      <c r="AH102" s="35"/>
      <c r="AI102" s="35"/>
      <c r="AJ102" s="34"/>
      <c r="AK102" s="34"/>
      <c r="AL102" s="34"/>
      <c r="AM102" s="34"/>
      <c r="AN102" s="34"/>
      <c r="AO102" s="34"/>
      <c r="AP102" s="34"/>
      <c r="AQ102" s="38"/>
      <c r="AR102" s="34"/>
      <c r="AS102" s="15"/>
      <c r="AU102" s="36"/>
    </row>
    <row r="103" spans="1:47" x14ac:dyDescent="0.3">
      <c r="A103" s="29"/>
      <c r="B103" s="76" t="s">
        <v>64</v>
      </c>
      <c r="C103" s="77"/>
      <c r="D103" s="35">
        <v>225264.3</v>
      </c>
      <c r="E103" s="34"/>
      <c r="F103" s="34">
        <f t="shared" si="0"/>
        <v>225264.3</v>
      </c>
      <c r="G103" s="34">
        <v>-37612.404000000002</v>
      </c>
      <c r="H103" s="34">
        <f t="shared" ref="H103" si="224">F103+G103</f>
        <v>187651.89599999998</v>
      </c>
      <c r="I103" s="34"/>
      <c r="J103" s="34">
        <f t="shared" ref="J103:J107" si="225">H103+I103</f>
        <v>187651.89599999998</v>
      </c>
      <c r="K103" s="34"/>
      <c r="L103" s="34">
        <f t="shared" ref="L103:L104" si="226">J103+K103</f>
        <v>187651.89599999998</v>
      </c>
      <c r="M103" s="34"/>
      <c r="N103" s="34">
        <f t="shared" ref="N103:N106" si="227">L103+M103</f>
        <v>187651.89599999998</v>
      </c>
      <c r="O103" s="34"/>
      <c r="P103" s="34">
        <f t="shared" ref="P103:P104" si="228">N103+O103</f>
        <v>187651.89599999998</v>
      </c>
      <c r="Q103" s="38"/>
      <c r="R103" s="34">
        <f t="shared" ref="R103:R104" si="229">P103+Q103</f>
        <v>187651.89599999998</v>
      </c>
      <c r="S103" s="35">
        <v>0</v>
      </c>
      <c r="T103" s="34"/>
      <c r="U103" s="34">
        <f t="shared" si="7"/>
        <v>0</v>
      </c>
      <c r="V103" s="34"/>
      <c r="W103" s="34">
        <f t="shared" ref="W103:W107" si="230">U103+V103</f>
        <v>0</v>
      </c>
      <c r="X103" s="34"/>
      <c r="Y103" s="34">
        <f t="shared" ref="Y103" si="231">W103+X103</f>
        <v>0</v>
      </c>
      <c r="Z103" s="34"/>
      <c r="AA103" s="34">
        <f t="shared" ref="AA103" si="232">Y103+Z103</f>
        <v>0</v>
      </c>
      <c r="AB103" s="34"/>
      <c r="AC103" s="34">
        <f t="shared" ref="AC103" si="233">AA103+AB103</f>
        <v>0</v>
      </c>
      <c r="AD103" s="34"/>
      <c r="AE103" s="34">
        <f t="shared" ref="AE103" si="234">AC103+AD103</f>
        <v>0</v>
      </c>
      <c r="AF103" s="38"/>
      <c r="AG103" s="34">
        <f t="shared" ref="AG103" si="235">AE103+AF103</f>
        <v>0</v>
      </c>
      <c r="AH103" s="35">
        <v>0</v>
      </c>
      <c r="AI103" s="35"/>
      <c r="AJ103" s="34">
        <f t="shared" si="8"/>
        <v>0</v>
      </c>
      <c r="AK103" s="34"/>
      <c r="AL103" s="34">
        <f t="shared" ref="AL103:AL104" si="236">AJ103+AK103</f>
        <v>0</v>
      </c>
      <c r="AM103" s="34"/>
      <c r="AN103" s="34">
        <f t="shared" ref="AN103:AN107" si="237">AL103+AM103</f>
        <v>0</v>
      </c>
      <c r="AO103" s="34"/>
      <c r="AP103" s="34">
        <f t="shared" ref="AP103:AP104" si="238">AN103+AO103</f>
        <v>0</v>
      </c>
      <c r="AQ103" s="38"/>
      <c r="AR103" s="34">
        <f t="shared" ref="AR103:AR104" si="239">AP103+AQ103</f>
        <v>0</v>
      </c>
      <c r="AS103" s="15" t="s">
        <v>86</v>
      </c>
      <c r="AU103" s="36"/>
    </row>
    <row r="104" spans="1:47" ht="75" x14ac:dyDescent="0.3">
      <c r="A104" s="29" t="s">
        <v>163</v>
      </c>
      <c r="B104" s="76" t="s">
        <v>78</v>
      </c>
      <c r="C104" s="77" t="s">
        <v>28</v>
      </c>
      <c r="D104" s="35">
        <f>D108</f>
        <v>346343.1</v>
      </c>
      <c r="E104" s="34">
        <f>E108</f>
        <v>0</v>
      </c>
      <c r="F104" s="34">
        <f>D104+E104</f>
        <v>346343.1</v>
      </c>
      <c r="G104" s="34">
        <f>G108+G109</f>
        <v>-346343.1</v>
      </c>
      <c r="H104" s="34">
        <f>F104+G104</f>
        <v>0</v>
      </c>
      <c r="I104" s="34">
        <f>I108+I109</f>
        <v>0</v>
      </c>
      <c r="J104" s="34">
        <f t="shared" si="225"/>
        <v>0</v>
      </c>
      <c r="K104" s="34">
        <f>K108+K109+K107</f>
        <v>69400.667000000001</v>
      </c>
      <c r="L104" s="34">
        <f t="shared" si="226"/>
        <v>69400.667000000001</v>
      </c>
      <c r="M104" s="34">
        <f>M108+M109+M107+M106</f>
        <v>105000</v>
      </c>
      <c r="N104" s="34">
        <f t="shared" si="227"/>
        <v>174400.66700000002</v>
      </c>
      <c r="O104" s="34">
        <f>O108+O109+O107+O106</f>
        <v>0</v>
      </c>
      <c r="P104" s="34">
        <f t="shared" si="228"/>
        <v>174400.66700000002</v>
      </c>
      <c r="Q104" s="38">
        <f>Q108+Q109+Q107+Q106</f>
        <v>0</v>
      </c>
      <c r="R104" s="34">
        <f t="shared" si="229"/>
        <v>174400.66700000002</v>
      </c>
      <c r="S104" s="35">
        <f t="shared" ref="S104:AH104" si="240">S108</f>
        <v>0</v>
      </c>
      <c r="T104" s="34">
        <f>T108</f>
        <v>0</v>
      </c>
      <c r="U104" s="34">
        <f t="shared" si="7"/>
        <v>0</v>
      </c>
      <c r="V104" s="34">
        <f>V108+V109+V107</f>
        <v>641718.24800000002</v>
      </c>
      <c r="W104" s="34">
        <f t="shared" si="230"/>
        <v>641718.24800000002</v>
      </c>
      <c r="X104" s="34">
        <f>X108+X109+X107</f>
        <v>-69400.667000000001</v>
      </c>
      <c r="Y104" s="34">
        <f>W104+X104</f>
        <v>572317.58100000001</v>
      </c>
      <c r="Z104" s="34">
        <f>Z108+Z109+Z107</f>
        <v>0</v>
      </c>
      <c r="AA104" s="34">
        <f>Y104+Z104</f>
        <v>572317.58100000001</v>
      </c>
      <c r="AB104" s="34">
        <f>AB108+AB109+AB107+AB106</f>
        <v>-105000</v>
      </c>
      <c r="AC104" s="34">
        <f>AA104+AB104</f>
        <v>467317.58100000001</v>
      </c>
      <c r="AD104" s="34">
        <f>AD108+AD109+AD107+AD106</f>
        <v>0</v>
      </c>
      <c r="AE104" s="34">
        <f>AC104+AD104</f>
        <v>467317.58100000001</v>
      </c>
      <c r="AF104" s="38">
        <f>AF108+AF109+AF107+AF106</f>
        <v>0</v>
      </c>
      <c r="AG104" s="34">
        <f>AE104+AF104</f>
        <v>467317.58100000001</v>
      </c>
      <c r="AH104" s="35">
        <f t="shared" si="240"/>
        <v>0</v>
      </c>
      <c r="AI104" s="35">
        <f>AI108</f>
        <v>0</v>
      </c>
      <c r="AJ104" s="34">
        <f t="shared" si="8"/>
        <v>0</v>
      </c>
      <c r="AK104" s="34">
        <f>AK108+AK109</f>
        <v>0</v>
      </c>
      <c r="AL104" s="34">
        <f t="shared" si="236"/>
        <v>0</v>
      </c>
      <c r="AM104" s="34">
        <f>AM108+AM109+AM107</f>
        <v>0</v>
      </c>
      <c r="AN104" s="34">
        <f t="shared" si="237"/>
        <v>0</v>
      </c>
      <c r="AO104" s="34">
        <f>AO108+AO109+AO107+AO106</f>
        <v>0</v>
      </c>
      <c r="AP104" s="34">
        <f t="shared" si="238"/>
        <v>0</v>
      </c>
      <c r="AQ104" s="38">
        <f>AQ108+AQ109+AQ107+AQ106</f>
        <v>0</v>
      </c>
      <c r="AR104" s="34">
        <f t="shared" si="239"/>
        <v>0</v>
      </c>
      <c r="AS104" s="15"/>
      <c r="AU104" s="36"/>
    </row>
    <row r="105" spans="1:47" x14ac:dyDescent="0.3">
      <c r="A105" s="29"/>
      <c r="B105" s="76" t="s">
        <v>5</v>
      </c>
      <c r="C105" s="77"/>
      <c r="D105" s="35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8"/>
      <c r="R105" s="34"/>
      <c r="S105" s="35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8"/>
      <c r="AG105" s="34"/>
      <c r="AH105" s="35"/>
      <c r="AI105" s="35"/>
      <c r="AJ105" s="34"/>
      <c r="AK105" s="34"/>
      <c r="AL105" s="34"/>
      <c r="AM105" s="34"/>
      <c r="AN105" s="34"/>
      <c r="AO105" s="34"/>
      <c r="AP105" s="34"/>
      <c r="AQ105" s="38"/>
      <c r="AR105" s="34"/>
      <c r="AS105" s="15"/>
      <c r="AU105" s="36"/>
    </row>
    <row r="106" spans="1:47" hidden="1" x14ac:dyDescent="0.3">
      <c r="A106" s="29"/>
      <c r="B106" s="66" t="s">
        <v>6</v>
      </c>
      <c r="C106" s="67"/>
      <c r="D106" s="35"/>
      <c r="E106" s="34"/>
      <c r="F106" s="34"/>
      <c r="G106" s="34"/>
      <c r="H106" s="34"/>
      <c r="I106" s="34"/>
      <c r="J106" s="34"/>
      <c r="K106" s="34"/>
      <c r="L106" s="34"/>
      <c r="M106" s="34">
        <v>95000</v>
      </c>
      <c r="N106" s="34">
        <f t="shared" si="227"/>
        <v>95000</v>
      </c>
      <c r="O106" s="34"/>
      <c r="P106" s="34">
        <f t="shared" ref="P106" si="241">N106+O106</f>
        <v>95000</v>
      </c>
      <c r="Q106" s="38"/>
      <c r="R106" s="34">
        <f t="shared" ref="R106" si="242">P106+Q106</f>
        <v>95000</v>
      </c>
      <c r="S106" s="35"/>
      <c r="T106" s="34"/>
      <c r="U106" s="34"/>
      <c r="V106" s="34"/>
      <c r="W106" s="34"/>
      <c r="X106" s="34"/>
      <c r="Y106" s="34"/>
      <c r="Z106" s="34"/>
      <c r="AA106" s="34"/>
      <c r="AB106" s="34"/>
      <c r="AC106" s="34">
        <f t="shared" ref="AC106" si="243">AA106+AB106</f>
        <v>0</v>
      </c>
      <c r="AD106" s="34"/>
      <c r="AE106" s="34">
        <f t="shared" ref="AE106" si="244">AC106+AD106</f>
        <v>0</v>
      </c>
      <c r="AF106" s="38"/>
      <c r="AG106" s="34">
        <f t="shared" ref="AG106" si="245">AE106+AF106</f>
        <v>0</v>
      </c>
      <c r="AH106" s="35"/>
      <c r="AI106" s="35"/>
      <c r="AJ106" s="34"/>
      <c r="AK106" s="34"/>
      <c r="AL106" s="34"/>
      <c r="AM106" s="34"/>
      <c r="AN106" s="34"/>
      <c r="AO106" s="34"/>
      <c r="AP106" s="34">
        <f t="shared" ref="AP106" si="246">AN106+AO106</f>
        <v>0</v>
      </c>
      <c r="AQ106" s="38"/>
      <c r="AR106" s="34">
        <f t="shared" ref="AR106:AR113" si="247">AP106+AQ106</f>
        <v>0</v>
      </c>
      <c r="AS106" s="15" t="s">
        <v>250</v>
      </c>
      <c r="AT106" s="10" t="s">
        <v>25</v>
      </c>
      <c r="AU106" s="36"/>
    </row>
    <row r="107" spans="1:47" x14ac:dyDescent="0.3">
      <c r="A107" s="29"/>
      <c r="B107" s="76" t="s">
        <v>64</v>
      </c>
      <c r="C107" s="77"/>
      <c r="D107" s="35"/>
      <c r="E107" s="34"/>
      <c r="F107" s="34">
        <f t="shared" ref="F107" si="248">D107+E107</f>
        <v>0</v>
      </c>
      <c r="G107" s="34"/>
      <c r="H107" s="34">
        <f t="shared" ref="H107" si="249">F107+G107</f>
        <v>0</v>
      </c>
      <c r="I107" s="34"/>
      <c r="J107" s="34">
        <f t="shared" si="225"/>
        <v>0</v>
      </c>
      <c r="K107" s="34">
        <v>20000</v>
      </c>
      <c r="L107" s="34">
        <f>J107+K107</f>
        <v>20000</v>
      </c>
      <c r="M107" s="34">
        <v>10000</v>
      </c>
      <c r="N107" s="34">
        <f>L107+M107</f>
        <v>30000</v>
      </c>
      <c r="O107" s="34"/>
      <c r="P107" s="34">
        <f>N107+O107</f>
        <v>30000</v>
      </c>
      <c r="Q107" s="38"/>
      <c r="R107" s="34">
        <f>P107+Q107</f>
        <v>30000</v>
      </c>
      <c r="S107" s="35"/>
      <c r="T107" s="34"/>
      <c r="U107" s="34"/>
      <c r="V107" s="34">
        <v>641718.24800000002</v>
      </c>
      <c r="W107" s="34">
        <f t="shared" si="230"/>
        <v>641718.24800000002</v>
      </c>
      <c r="X107" s="34">
        <v>-69400.667000000001</v>
      </c>
      <c r="Y107" s="34">
        <f>W107+X107</f>
        <v>572317.58100000001</v>
      </c>
      <c r="Z107" s="34"/>
      <c r="AA107" s="34">
        <f>Y107+Z107</f>
        <v>572317.58100000001</v>
      </c>
      <c r="AB107" s="34">
        <f>-10000-95000</f>
        <v>-105000</v>
      </c>
      <c r="AC107" s="34">
        <f>AA107+AB107</f>
        <v>467317.58100000001</v>
      </c>
      <c r="AD107" s="34"/>
      <c r="AE107" s="34">
        <f>AC107+AD107</f>
        <v>467317.58100000001</v>
      </c>
      <c r="AF107" s="38"/>
      <c r="AG107" s="34">
        <f>AE107+AF107</f>
        <v>467317.58100000001</v>
      </c>
      <c r="AH107" s="35"/>
      <c r="AI107" s="35"/>
      <c r="AJ107" s="34"/>
      <c r="AK107" s="34"/>
      <c r="AL107" s="34"/>
      <c r="AM107" s="34"/>
      <c r="AN107" s="34">
        <f t="shared" si="237"/>
        <v>0</v>
      </c>
      <c r="AO107" s="34"/>
      <c r="AP107" s="34">
        <f t="shared" ref="AP107:AP113" si="250">AN107+AO107</f>
        <v>0</v>
      </c>
      <c r="AQ107" s="38"/>
      <c r="AR107" s="34">
        <f t="shared" si="247"/>
        <v>0</v>
      </c>
      <c r="AS107" s="15" t="s">
        <v>86</v>
      </c>
      <c r="AU107" s="36"/>
    </row>
    <row r="108" spans="1:47" x14ac:dyDescent="0.3">
      <c r="A108" s="29"/>
      <c r="B108" s="76" t="s">
        <v>17</v>
      </c>
      <c r="C108" s="77"/>
      <c r="D108" s="35">
        <v>346343.1</v>
      </c>
      <c r="E108" s="34"/>
      <c r="F108" s="34">
        <f t="shared" si="0"/>
        <v>346343.1</v>
      </c>
      <c r="G108" s="34">
        <v>-346343.1</v>
      </c>
      <c r="H108" s="34">
        <f t="shared" ref="H108:H113" si="251">F108+G108</f>
        <v>0</v>
      </c>
      <c r="I108" s="34"/>
      <c r="J108" s="34">
        <f t="shared" ref="J108:J113" si="252">H108+I108</f>
        <v>0</v>
      </c>
      <c r="K108" s="34">
        <v>49400.667000000001</v>
      </c>
      <c r="L108" s="34">
        <f t="shared" ref="L108:L113" si="253">J108+K108</f>
        <v>49400.667000000001</v>
      </c>
      <c r="M108" s="34"/>
      <c r="N108" s="34">
        <f t="shared" ref="N108:N113" si="254">L108+M108</f>
        <v>49400.667000000001</v>
      </c>
      <c r="O108" s="34"/>
      <c r="P108" s="34">
        <f t="shared" ref="P108:P113" si="255">N108+O108</f>
        <v>49400.667000000001</v>
      </c>
      <c r="Q108" s="38"/>
      <c r="R108" s="34">
        <f t="shared" ref="R108:R113" si="256">P108+Q108</f>
        <v>49400.667000000001</v>
      </c>
      <c r="S108" s="35">
        <v>0</v>
      </c>
      <c r="T108" s="34"/>
      <c r="U108" s="34">
        <f t="shared" si="7"/>
        <v>0</v>
      </c>
      <c r="V108" s="34"/>
      <c r="W108" s="34">
        <f t="shared" ref="W108:W113" si="257">U108+V108</f>
        <v>0</v>
      </c>
      <c r="X108" s="34"/>
      <c r="Y108" s="34">
        <f t="shared" ref="Y108:Y113" si="258">W108+X108</f>
        <v>0</v>
      </c>
      <c r="Z108" s="34"/>
      <c r="AA108" s="34">
        <f t="shared" ref="AA108:AA113" si="259">Y108+Z108</f>
        <v>0</v>
      </c>
      <c r="AB108" s="34"/>
      <c r="AC108" s="34">
        <f t="shared" ref="AC108:AC113" si="260">AA108+AB108</f>
        <v>0</v>
      </c>
      <c r="AD108" s="34"/>
      <c r="AE108" s="34">
        <f t="shared" ref="AE108:AE113" si="261">AC108+AD108</f>
        <v>0</v>
      </c>
      <c r="AF108" s="38"/>
      <c r="AG108" s="34">
        <f t="shared" ref="AG108:AG113" si="262">AE108+AF108</f>
        <v>0</v>
      </c>
      <c r="AH108" s="35">
        <v>0</v>
      </c>
      <c r="AI108" s="35"/>
      <c r="AJ108" s="34">
        <f t="shared" si="8"/>
        <v>0</v>
      </c>
      <c r="AK108" s="34"/>
      <c r="AL108" s="34">
        <f t="shared" ref="AL108:AL113" si="263">AJ108+AK108</f>
        <v>0</v>
      </c>
      <c r="AM108" s="34"/>
      <c r="AN108" s="34">
        <f t="shared" ref="AN108:AN113" si="264">AL108+AM108</f>
        <v>0</v>
      </c>
      <c r="AO108" s="34"/>
      <c r="AP108" s="34">
        <f t="shared" si="250"/>
        <v>0</v>
      </c>
      <c r="AQ108" s="38"/>
      <c r="AR108" s="34">
        <f t="shared" si="247"/>
        <v>0</v>
      </c>
      <c r="AS108" s="15" t="s">
        <v>85</v>
      </c>
      <c r="AU108" s="36"/>
    </row>
    <row r="109" spans="1:47" hidden="1" x14ac:dyDescent="0.3">
      <c r="A109" s="29"/>
      <c r="B109" s="37" t="s">
        <v>64</v>
      </c>
      <c r="C109" s="54"/>
      <c r="D109" s="35"/>
      <c r="E109" s="34"/>
      <c r="F109" s="34"/>
      <c r="G109" s="34"/>
      <c r="H109" s="34">
        <f t="shared" si="251"/>
        <v>0</v>
      </c>
      <c r="I109" s="34"/>
      <c r="J109" s="34">
        <f t="shared" si="252"/>
        <v>0</v>
      </c>
      <c r="K109" s="34"/>
      <c r="L109" s="34">
        <f t="shared" si="253"/>
        <v>0</v>
      </c>
      <c r="M109" s="34"/>
      <c r="N109" s="34">
        <f t="shared" si="254"/>
        <v>0</v>
      </c>
      <c r="O109" s="34"/>
      <c r="P109" s="34">
        <f t="shared" si="255"/>
        <v>0</v>
      </c>
      <c r="Q109" s="38"/>
      <c r="R109" s="34">
        <f t="shared" si="256"/>
        <v>0</v>
      </c>
      <c r="S109" s="35"/>
      <c r="T109" s="34"/>
      <c r="U109" s="34"/>
      <c r="V109" s="34"/>
      <c r="W109" s="34">
        <f t="shared" si="257"/>
        <v>0</v>
      </c>
      <c r="X109" s="34"/>
      <c r="Y109" s="34">
        <f t="shared" si="258"/>
        <v>0</v>
      </c>
      <c r="Z109" s="34"/>
      <c r="AA109" s="34">
        <f t="shared" si="259"/>
        <v>0</v>
      </c>
      <c r="AB109" s="34"/>
      <c r="AC109" s="34">
        <f t="shared" si="260"/>
        <v>0</v>
      </c>
      <c r="AD109" s="34"/>
      <c r="AE109" s="34">
        <f t="shared" si="261"/>
        <v>0</v>
      </c>
      <c r="AF109" s="38"/>
      <c r="AG109" s="34">
        <f t="shared" si="262"/>
        <v>0</v>
      </c>
      <c r="AH109" s="35"/>
      <c r="AI109" s="35"/>
      <c r="AJ109" s="34"/>
      <c r="AK109" s="34"/>
      <c r="AL109" s="34">
        <f t="shared" si="263"/>
        <v>0</v>
      </c>
      <c r="AM109" s="34"/>
      <c r="AN109" s="34">
        <f t="shared" si="264"/>
        <v>0</v>
      </c>
      <c r="AO109" s="34"/>
      <c r="AP109" s="34">
        <f t="shared" si="250"/>
        <v>0</v>
      </c>
      <c r="AQ109" s="38"/>
      <c r="AR109" s="34">
        <f t="shared" si="247"/>
        <v>0</v>
      </c>
      <c r="AS109" s="15" t="s">
        <v>86</v>
      </c>
      <c r="AT109" s="10" t="s">
        <v>25</v>
      </c>
      <c r="AU109" s="36"/>
    </row>
    <row r="110" spans="1:47" ht="56.25" x14ac:dyDescent="0.3">
      <c r="A110" s="29" t="s">
        <v>164</v>
      </c>
      <c r="B110" s="76" t="s">
        <v>241</v>
      </c>
      <c r="C110" s="77" t="s">
        <v>28</v>
      </c>
      <c r="D110" s="35"/>
      <c r="E110" s="34"/>
      <c r="F110" s="34"/>
      <c r="G110" s="34"/>
      <c r="H110" s="34"/>
      <c r="I110" s="34"/>
      <c r="J110" s="34"/>
      <c r="K110" s="34"/>
      <c r="L110" s="34">
        <f t="shared" si="253"/>
        <v>0</v>
      </c>
      <c r="M110" s="34"/>
      <c r="N110" s="34">
        <f t="shared" si="254"/>
        <v>0</v>
      </c>
      <c r="O110" s="34"/>
      <c r="P110" s="34">
        <f t="shared" si="255"/>
        <v>0</v>
      </c>
      <c r="Q110" s="38"/>
      <c r="R110" s="34">
        <f t="shared" si="256"/>
        <v>0</v>
      </c>
      <c r="S110" s="35"/>
      <c r="T110" s="34"/>
      <c r="U110" s="34"/>
      <c r="V110" s="34"/>
      <c r="W110" s="34"/>
      <c r="X110" s="34">
        <v>5231.8329999999996</v>
      </c>
      <c r="Y110" s="34">
        <f t="shared" si="258"/>
        <v>5231.8329999999996</v>
      </c>
      <c r="Z110" s="34">
        <v>-2864.2629999999999</v>
      </c>
      <c r="AA110" s="34">
        <f t="shared" si="259"/>
        <v>2367.5699999999997</v>
      </c>
      <c r="AB110" s="34"/>
      <c r="AC110" s="34">
        <f t="shared" si="260"/>
        <v>2367.5699999999997</v>
      </c>
      <c r="AD110" s="34"/>
      <c r="AE110" s="34">
        <f t="shared" si="261"/>
        <v>2367.5699999999997</v>
      </c>
      <c r="AF110" s="38"/>
      <c r="AG110" s="34">
        <f t="shared" si="262"/>
        <v>2367.5699999999997</v>
      </c>
      <c r="AH110" s="35"/>
      <c r="AI110" s="35"/>
      <c r="AJ110" s="34"/>
      <c r="AK110" s="34"/>
      <c r="AL110" s="34"/>
      <c r="AM110" s="34"/>
      <c r="AN110" s="34">
        <f t="shared" si="264"/>
        <v>0</v>
      </c>
      <c r="AO110" s="34"/>
      <c r="AP110" s="34">
        <f t="shared" si="250"/>
        <v>0</v>
      </c>
      <c r="AQ110" s="38"/>
      <c r="AR110" s="34">
        <f t="shared" si="247"/>
        <v>0</v>
      </c>
      <c r="AS110" s="15" t="s">
        <v>242</v>
      </c>
      <c r="AU110" s="36"/>
    </row>
    <row r="111" spans="1:47" ht="56.25" x14ac:dyDescent="0.3">
      <c r="A111" s="29" t="s">
        <v>165</v>
      </c>
      <c r="B111" s="76" t="s">
        <v>243</v>
      </c>
      <c r="C111" s="77" t="s">
        <v>28</v>
      </c>
      <c r="D111" s="35"/>
      <c r="E111" s="34"/>
      <c r="F111" s="34"/>
      <c r="G111" s="34"/>
      <c r="H111" s="34"/>
      <c r="I111" s="34"/>
      <c r="J111" s="34"/>
      <c r="K111" s="34"/>
      <c r="L111" s="34">
        <f t="shared" si="253"/>
        <v>0</v>
      </c>
      <c r="M111" s="34"/>
      <c r="N111" s="34">
        <f t="shared" si="254"/>
        <v>0</v>
      </c>
      <c r="O111" s="34"/>
      <c r="P111" s="34">
        <f t="shared" si="255"/>
        <v>0</v>
      </c>
      <c r="Q111" s="38"/>
      <c r="R111" s="34">
        <f t="shared" si="256"/>
        <v>0</v>
      </c>
      <c r="S111" s="35"/>
      <c r="T111" s="34"/>
      <c r="U111" s="34"/>
      <c r="V111" s="34"/>
      <c r="W111" s="34"/>
      <c r="X111" s="34">
        <v>2627.7739999999999</v>
      </c>
      <c r="Y111" s="34">
        <f t="shared" si="258"/>
        <v>2627.7739999999999</v>
      </c>
      <c r="Z111" s="34">
        <v>-2134.1729999999998</v>
      </c>
      <c r="AA111" s="34">
        <f t="shared" si="259"/>
        <v>493.60100000000011</v>
      </c>
      <c r="AB111" s="34"/>
      <c r="AC111" s="34">
        <f t="shared" si="260"/>
        <v>493.60100000000011</v>
      </c>
      <c r="AD111" s="34"/>
      <c r="AE111" s="34">
        <f t="shared" si="261"/>
        <v>493.60100000000011</v>
      </c>
      <c r="AF111" s="38"/>
      <c r="AG111" s="34">
        <f t="shared" si="262"/>
        <v>493.60100000000011</v>
      </c>
      <c r="AH111" s="35"/>
      <c r="AI111" s="35"/>
      <c r="AJ111" s="34"/>
      <c r="AK111" s="34"/>
      <c r="AL111" s="34"/>
      <c r="AM111" s="34"/>
      <c r="AN111" s="34">
        <f t="shared" si="264"/>
        <v>0</v>
      </c>
      <c r="AO111" s="34"/>
      <c r="AP111" s="34">
        <f t="shared" si="250"/>
        <v>0</v>
      </c>
      <c r="AQ111" s="38"/>
      <c r="AR111" s="34">
        <f t="shared" si="247"/>
        <v>0</v>
      </c>
      <c r="AS111" s="15" t="s">
        <v>244</v>
      </c>
      <c r="AU111" s="36"/>
    </row>
    <row r="112" spans="1:47" ht="75" x14ac:dyDescent="0.3">
      <c r="A112" s="29" t="s">
        <v>166</v>
      </c>
      <c r="B112" s="76" t="s">
        <v>259</v>
      </c>
      <c r="C112" s="77" t="s">
        <v>24</v>
      </c>
      <c r="D112" s="35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8">
        <v>23600</v>
      </c>
      <c r="R112" s="34">
        <f t="shared" si="256"/>
        <v>23600</v>
      </c>
      <c r="S112" s="35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8"/>
      <c r="AG112" s="34">
        <f t="shared" si="262"/>
        <v>0</v>
      </c>
      <c r="AH112" s="35"/>
      <c r="AI112" s="35"/>
      <c r="AJ112" s="34"/>
      <c r="AK112" s="34"/>
      <c r="AL112" s="34"/>
      <c r="AM112" s="34"/>
      <c r="AN112" s="34"/>
      <c r="AO112" s="34"/>
      <c r="AP112" s="34"/>
      <c r="AQ112" s="38"/>
      <c r="AR112" s="34">
        <f t="shared" si="247"/>
        <v>0</v>
      </c>
      <c r="AS112" s="15" t="s">
        <v>260</v>
      </c>
      <c r="AU112" s="36"/>
    </row>
    <row r="113" spans="1:47" x14ac:dyDescent="0.3">
      <c r="A113" s="29"/>
      <c r="B113" s="76" t="s">
        <v>19</v>
      </c>
      <c r="C113" s="76"/>
      <c r="D113" s="18">
        <f>D117+D118+D119</f>
        <v>652121.59999999998</v>
      </c>
      <c r="E113" s="18">
        <f>E117+E118+E119</f>
        <v>-28810.120999999999</v>
      </c>
      <c r="F113" s="18">
        <f t="shared" si="0"/>
        <v>623311.47899999993</v>
      </c>
      <c r="G113" s="18">
        <f>G117+G118+G119+G122+G123</f>
        <v>-163034.073</v>
      </c>
      <c r="H113" s="18">
        <f t="shared" si="251"/>
        <v>460277.40599999996</v>
      </c>
      <c r="I113" s="18">
        <f>I117+I118+I119+I122+I123</f>
        <v>0</v>
      </c>
      <c r="J113" s="18">
        <f t="shared" si="252"/>
        <v>460277.40599999996</v>
      </c>
      <c r="K113" s="18">
        <f>K117+K118+K119+K122+K123</f>
        <v>-123523.57</v>
      </c>
      <c r="L113" s="18">
        <f t="shared" si="253"/>
        <v>336753.83599999995</v>
      </c>
      <c r="M113" s="18">
        <f>M117+M118+M119+M122+M123</f>
        <v>0</v>
      </c>
      <c r="N113" s="18">
        <f t="shared" si="254"/>
        <v>336753.83599999995</v>
      </c>
      <c r="O113" s="34">
        <f>O117+O118+O119+O122+O123</f>
        <v>0</v>
      </c>
      <c r="P113" s="18">
        <f t="shared" si="255"/>
        <v>336753.83599999995</v>
      </c>
      <c r="Q113" s="18">
        <f>Q117+Q118+Q119+Q122+Q123</f>
        <v>-80691.903999999995</v>
      </c>
      <c r="R113" s="34">
        <f t="shared" si="256"/>
        <v>256061.93199999997</v>
      </c>
      <c r="S113" s="18">
        <f t="shared" ref="S113:AH113" si="265">S117+S118+S119</f>
        <v>87519</v>
      </c>
      <c r="T113" s="18">
        <f>T117+T118+T119</f>
        <v>67940.256999999998</v>
      </c>
      <c r="U113" s="18">
        <f t="shared" si="7"/>
        <v>155459.25699999998</v>
      </c>
      <c r="V113" s="18">
        <f>V117+V118+V119+V122+V123</f>
        <v>273749.5</v>
      </c>
      <c r="W113" s="18">
        <f t="shared" si="257"/>
        <v>429208.75699999998</v>
      </c>
      <c r="X113" s="18">
        <f>X117+X118+X119+X122+X123</f>
        <v>123523.57</v>
      </c>
      <c r="Y113" s="18">
        <f t="shared" si="258"/>
        <v>552732.32700000005</v>
      </c>
      <c r="Z113" s="18">
        <f>Z117+Z118+Z119+Z122+Z123</f>
        <v>0</v>
      </c>
      <c r="AA113" s="18">
        <f t="shared" si="259"/>
        <v>552732.32700000005</v>
      </c>
      <c r="AB113" s="18">
        <f>AB117+AB118+AB119+AB122+AB123</f>
        <v>0</v>
      </c>
      <c r="AC113" s="18">
        <f t="shared" si="260"/>
        <v>552732.32700000005</v>
      </c>
      <c r="AD113" s="34">
        <f>AD117+AD118+AD119+AD122+AD123</f>
        <v>0</v>
      </c>
      <c r="AE113" s="18">
        <f t="shared" si="261"/>
        <v>552732.32700000005</v>
      </c>
      <c r="AF113" s="18">
        <f>AF117+AF118+AF119+AF122+AF123</f>
        <v>80691.903999999995</v>
      </c>
      <c r="AG113" s="34">
        <f t="shared" si="262"/>
        <v>633424.23100000003</v>
      </c>
      <c r="AH113" s="18">
        <f t="shared" si="265"/>
        <v>0</v>
      </c>
      <c r="AI113" s="18">
        <f>AI117+AI118+AI119</f>
        <v>0</v>
      </c>
      <c r="AJ113" s="18">
        <f t="shared" si="8"/>
        <v>0</v>
      </c>
      <c r="AK113" s="18">
        <f>AK117+AK118+AK119+AK122+AK123</f>
        <v>0</v>
      </c>
      <c r="AL113" s="18">
        <f t="shared" si="263"/>
        <v>0</v>
      </c>
      <c r="AM113" s="18">
        <f>AM117+AM118+AM119+AM122+AM123</f>
        <v>0</v>
      </c>
      <c r="AN113" s="18">
        <f t="shared" si="264"/>
        <v>0</v>
      </c>
      <c r="AO113" s="18">
        <f>AO117+AO118+AO119+AO122+AO123</f>
        <v>0</v>
      </c>
      <c r="AP113" s="18">
        <f t="shared" si="250"/>
        <v>0</v>
      </c>
      <c r="AQ113" s="18">
        <f>AQ117+AQ118+AQ119+AQ122+AQ123</f>
        <v>0</v>
      </c>
      <c r="AR113" s="34">
        <f t="shared" si="247"/>
        <v>0</v>
      </c>
      <c r="AS113" s="19"/>
      <c r="AT113" s="20"/>
      <c r="AU113" s="27"/>
    </row>
    <row r="114" spans="1:47" x14ac:dyDescent="0.3">
      <c r="A114" s="29"/>
      <c r="B114" s="76" t="s">
        <v>5</v>
      </c>
      <c r="C114" s="76"/>
      <c r="D114" s="17"/>
      <c r="E114" s="17"/>
      <c r="F114" s="18"/>
      <c r="G114" s="17"/>
      <c r="H114" s="18"/>
      <c r="I114" s="17"/>
      <c r="J114" s="18"/>
      <c r="K114" s="17"/>
      <c r="L114" s="18"/>
      <c r="M114" s="17"/>
      <c r="N114" s="18"/>
      <c r="O114" s="33"/>
      <c r="P114" s="18"/>
      <c r="Q114" s="17"/>
      <c r="R114" s="34"/>
      <c r="S114" s="18"/>
      <c r="T114" s="17"/>
      <c r="U114" s="18"/>
      <c r="V114" s="17"/>
      <c r="W114" s="18"/>
      <c r="X114" s="17"/>
      <c r="Y114" s="18"/>
      <c r="Z114" s="17"/>
      <c r="AA114" s="18"/>
      <c r="AB114" s="17"/>
      <c r="AC114" s="18"/>
      <c r="AD114" s="33"/>
      <c r="AE114" s="18"/>
      <c r="AF114" s="17"/>
      <c r="AG114" s="34"/>
      <c r="AH114" s="18"/>
      <c r="AI114" s="17"/>
      <c r="AJ114" s="18"/>
      <c r="AK114" s="17"/>
      <c r="AL114" s="18"/>
      <c r="AM114" s="17"/>
      <c r="AN114" s="18"/>
      <c r="AO114" s="17"/>
      <c r="AP114" s="18"/>
      <c r="AQ114" s="17"/>
      <c r="AR114" s="34"/>
      <c r="AS114" s="19"/>
      <c r="AT114" s="20"/>
      <c r="AU114" s="27"/>
    </row>
    <row r="115" spans="1:47" s="21" customFormat="1" hidden="1" x14ac:dyDescent="0.3">
      <c r="A115" s="16"/>
      <c r="B115" s="28" t="s">
        <v>6</v>
      </c>
      <c r="C115" s="28"/>
      <c r="D115" s="17">
        <f>D117+D118</f>
        <v>425261.6</v>
      </c>
      <c r="E115" s="17">
        <f>E117+E118</f>
        <v>-28810.120999999999</v>
      </c>
      <c r="F115" s="18">
        <f t="shared" si="0"/>
        <v>396451.47899999999</v>
      </c>
      <c r="G115" s="17">
        <f>G117+G118+G122+G123</f>
        <v>-163034.073</v>
      </c>
      <c r="H115" s="18">
        <f t="shared" ref="H115:H119" si="266">F115+G115</f>
        <v>233417.40599999999</v>
      </c>
      <c r="I115" s="17">
        <f>I117+I118+I122+I123</f>
        <v>0</v>
      </c>
      <c r="J115" s="18">
        <f t="shared" ref="J115:J119" si="267">H115+I115</f>
        <v>233417.40599999999</v>
      </c>
      <c r="K115" s="17">
        <f>K117+K118+K122+K123</f>
        <v>-123523.57</v>
      </c>
      <c r="L115" s="18">
        <f t="shared" ref="L115:L119" si="268">J115+K115</f>
        <v>109893.83599999998</v>
      </c>
      <c r="M115" s="17">
        <f>M117+M118+M122+M123</f>
        <v>0</v>
      </c>
      <c r="N115" s="18">
        <f t="shared" ref="N115:N119" si="269">L115+M115</f>
        <v>109893.83599999998</v>
      </c>
      <c r="O115" s="33">
        <f>O117+O118+O122+O123</f>
        <v>0</v>
      </c>
      <c r="P115" s="18">
        <f t="shared" ref="P115:P119" si="270">N115+O115</f>
        <v>109893.83599999998</v>
      </c>
      <c r="Q115" s="17">
        <f>Q117+Q118+Q122+Q123</f>
        <v>-80691.903999999995</v>
      </c>
      <c r="R115" s="18">
        <f t="shared" ref="R115:R119" si="271">P115+Q115</f>
        <v>29201.931999999986</v>
      </c>
      <c r="S115" s="18">
        <f t="shared" ref="S115:AH115" si="272">S117+S118</f>
        <v>87519</v>
      </c>
      <c r="T115" s="17">
        <f>T117+T118</f>
        <v>67940.256999999998</v>
      </c>
      <c r="U115" s="18">
        <f t="shared" si="7"/>
        <v>155459.25699999998</v>
      </c>
      <c r="V115" s="17">
        <f>V117+V118+V122+V123</f>
        <v>273749.5</v>
      </c>
      <c r="W115" s="18">
        <f t="shared" ref="W115:W119" si="273">U115+V115</f>
        <v>429208.75699999998</v>
      </c>
      <c r="X115" s="17">
        <f>X117+X118+X122+X123</f>
        <v>123523.57</v>
      </c>
      <c r="Y115" s="18">
        <f t="shared" ref="Y115:Y119" si="274">W115+X115</f>
        <v>552732.32700000005</v>
      </c>
      <c r="Z115" s="17">
        <f>Z117+Z118+Z122+Z123</f>
        <v>0</v>
      </c>
      <c r="AA115" s="18">
        <f t="shared" ref="AA115:AA119" si="275">Y115+Z115</f>
        <v>552732.32700000005</v>
      </c>
      <c r="AB115" s="17">
        <f>AB117+AB118+AB122+AB123</f>
        <v>0</v>
      </c>
      <c r="AC115" s="18">
        <f t="shared" ref="AC115:AC119" si="276">AA115+AB115</f>
        <v>552732.32700000005</v>
      </c>
      <c r="AD115" s="33">
        <f>AD117+AD118+AD122+AD123</f>
        <v>0</v>
      </c>
      <c r="AE115" s="18">
        <f t="shared" ref="AE115:AE119" si="277">AC115+AD115</f>
        <v>552732.32700000005</v>
      </c>
      <c r="AF115" s="17">
        <f>AF117+AF118+AF122+AF123</f>
        <v>80691.903999999995</v>
      </c>
      <c r="AG115" s="18">
        <f t="shared" ref="AG115:AG119" si="278">AE115+AF115</f>
        <v>633424.23100000003</v>
      </c>
      <c r="AH115" s="18">
        <f t="shared" si="272"/>
        <v>0</v>
      </c>
      <c r="AI115" s="17">
        <f>AI117+AI118</f>
        <v>0</v>
      </c>
      <c r="AJ115" s="18">
        <f t="shared" si="8"/>
        <v>0</v>
      </c>
      <c r="AK115" s="17">
        <f>AK117+AK118+AK122+AK123</f>
        <v>0</v>
      </c>
      <c r="AL115" s="18">
        <f t="shared" ref="AL115:AL119" si="279">AJ115+AK115</f>
        <v>0</v>
      </c>
      <c r="AM115" s="17">
        <f>AM117+AM118+AM122+AM123</f>
        <v>0</v>
      </c>
      <c r="AN115" s="18">
        <f t="shared" ref="AN115:AN119" si="280">AL115+AM115</f>
        <v>0</v>
      </c>
      <c r="AO115" s="17">
        <f>AO117+AO118+AO122+AO123</f>
        <v>0</v>
      </c>
      <c r="AP115" s="18">
        <f t="shared" ref="AP115:AP119" si="281">AN115+AO115</f>
        <v>0</v>
      </c>
      <c r="AQ115" s="17">
        <f>AQ117+AQ118+AQ122+AQ123</f>
        <v>0</v>
      </c>
      <c r="AR115" s="18">
        <f t="shared" ref="AR115:AR119" si="282">AP115+AQ115</f>
        <v>0</v>
      </c>
      <c r="AS115" s="19"/>
      <c r="AT115" s="20" t="s">
        <v>25</v>
      </c>
      <c r="AU115" s="27"/>
    </row>
    <row r="116" spans="1:47" x14ac:dyDescent="0.3">
      <c r="A116" s="29"/>
      <c r="B116" s="76" t="s">
        <v>64</v>
      </c>
      <c r="C116" s="76"/>
      <c r="D116" s="17">
        <f>D121</f>
        <v>226860</v>
      </c>
      <c r="E116" s="17">
        <f>E121</f>
        <v>0</v>
      </c>
      <c r="F116" s="18">
        <f t="shared" si="0"/>
        <v>226860</v>
      </c>
      <c r="G116" s="17">
        <f>G121</f>
        <v>0</v>
      </c>
      <c r="H116" s="18">
        <f t="shared" si="266"/>
        <v>226860</v>
      </c>
      <c r="I116" s="17">
        <f>I121</f>
        <v>0</v>
      </c>
      <c r="J116" s="18">
        <f t="shared" si="267"/>
        <v>226860</v>
      </c>
      <c r="K116" s="17">
        <f>K121</f>
        <v>0</v>
      </c>
      <c r="L116" s="18">
        <f t="shared" si="268"/>
        <v>226860</v>
      </c>
      <c r="M116" s="17">
        <f>M121</f>
        <v>0</v>
      </c>
      <c r="N116" s="18">
        <f t="shared" si="269"/>
        <v>226860</v>
      </c>
      <c r="O116" s="33">
        <f>O121</f>
        <v>0</v>
      </c>
      <c r="P116" s="18">
        <f t="shared" si="270"/>
        <v>226860</v>
      </c>
      <c r="Q116" s="17">
        <f>Q121</f>
        <v>0</v>
      </c>
      <c r="R116" s="34">
        <f t="shared" si="271"/>
        <v>226860</v>
      </c>
      <c r="S116" s="18">
        <f t="shared" ref="S116:AH116" si="283">S121</f>
        <v>0</v>
      </c>
      <c r="T116" s="17">
        <f>T121</f>
        <v>0</v>
      </c>
      <c r="U116" s="18">
        <f t="shared" si="7"/>
        <v>0</v>
      </c>
      <c r="V116" s="17">
        <f>V121</f>
        <v>0</v>
      </c>
      <c r="W116" s="18">
        <f t="shared" si="273"/>
        <v>0</v>
      </c>
      <c r="X116" s="17">
        <f>X121</f>
        <v>0</v>
      </c>
      <c r="Y116" s="18">
        <f t="shared" si="274"/>
        <v>0</v>
      </c>
      <c r="Z116" s="17">
        <f>Z121</f>
        <v>0</v>
      </c>
      <c r="AA116" s="18">
        <f t="shared" si="275"/>
        <v>0</v>
      </c>
      <c r="AB116" s="17">
        <f>AB121</f>
        <v>0</v>
      </c>
      <c r="AC116" s="18">
        <f t="shared" si="276"/>
        <v>0</v>
      </c>
      <c r="AD116" s="33">
        <f>AD121</f>
        <v>0</v>
      </c>
      <c r="AE116" s="18">
        <f t="shared" si="277"/>
        <v>0</v>
      </c>
      <c r="AF116" s="17">
        <f>AF121</f>
        <v>0</v>
      </c>
      <c r="AG116" s="34">
        <f t="shared" si="278"/>
        <v>0</v>
      </c>
      <c r="AH116" s="18">
        <f t="shared" si="283"/>
        <v>0</v>
      </c>
      <c r="AI116" s="17">
        <f>AI121</f>
        <v>0</v>
      </c>
      <c r="AJ116" s="18">
        <f t="shared" si="8"/>
        <v>0</v>
      </c>
      <c r="AK116" s="17">
        <f>AK121</f>
        <v>0</v>
      </c>
      <c r="AL116" s="18">
        <f t="shared" si="279"/>
        <v>0</v>
      </c>
      <c r="AM116" s="17">
        <f>AM121</f>
        <v>0</v>
      </c>
      <c r="AN116" s="18">
        <f t="shared" si="280"/>
        <v>0</v>
      </c>
      <c r="AO116" s="17">
        <f>AO121</f>
        <v>0</v>
      </c>
      <c r="AP116" s="18">
        <f t="shared" si="281"/>
        <v>0</v>
      </c>
      <c r="AQ116" s="17">
        <f>AQ121</f>
        <v>0</v>
      </c>
      <c r="AR116" s="34">
        <f t="shared" si="282"/>
        <v>0</v>
      </c>
      <c r="AS116" s="19"/>
      <c r="AT116" s="20"/>
      <c r="AU116" s="27"/>
    </row>
    <row r="117" spans="1:47" ht="64.5" customHeight="1" x14ac:dyDescent="0.3">
      <c r="A117" s="29" t="s">
        <v>167</v>
      </c>
      <c r="B117" s="76" t="s">
        <v>33</v>
      </c>
      <c r="C117" s="77" t="s">
        <v>28</v>
      </c>
      <c r="D117" s="32">
        <v>65230</v>
      </c>
      <c r="E117" s="33">
        <v>21189.879000000001</v>
      </c>
      <c r="F117" s="34">
        <f t="shared" si="0"/>
        <v>86419.879000000001</v>
      </c>
      <c r="G117" s="33"/>
      <c r="H117" s="34">
        <f t="shared" si="266"/>
        <v>86419.879000000001</v>
      </c>
      <c r="I117" s="33"/>
      <c r="J117" s="34">
        <f t="shared" si="267"/>
        <v>86419.879000000001</v>
      </c>
      <c r="K117" s="33"/>
      <c r="L117" s="34">
        <f t="shared" si="268"/>
        <v>86419.879000000001</v>
      </c>
      <c r="M117" s="33"/>
      <c r="N117" s="34">
        <f t="shared" si="269"/>
        <v>86419.879000000001</v>
      </c>
      <c r="O117" s="33"/>
      <c r="P117" s="34">
        <f t="shared" si="270"/>
        <v>86419.879000000001</v>
      </c>
      <c r="Q117" s="1">
        <v>-70907.100999999995</v>
      </c>
      <c r="R117" s="34">
        <f t="shared" si="271"/>
        <v>15512.778000000006</v>
      </c>
      <c r="S117" s="35">
        <v>0</v>
      </c>
      <c r="T117" s="33"/>
      <c r="U117" s="34">
        <f t="shared" si="7"/>
        <v>0</v>
      </c>
      <c r="V117" s="33">
        <v>73749.5</v>
      </c>
      <c r="W117" s="34">
        <f t="shared" si="273"/>
        <v>73749.5</v>
      </c>
      <c r="X117" s="33"/>
      <c r="Y117" s="34">
        <f t="shared" si="274"/>
        <v>73749.5</v>
      </c>
      <c r="Z117" s="33"/>
      <c r="AA117" s="34">
        <f t="shared" si="275"/>
        <v>73749.5</v>
      </c>
      <c r="AB117" s="33"/>
      <c r="AC117" s="34">
        <f t="shared" si="276"/>
        <v>73749.5</v>
      </c>
      <c r="AD117" s="33"/>
      <c r="AE117" s="34">
        <f t="shared" si="277"/>
        <v>73749.5</v>
      </c>
      <c r="AF117" s="1">
        <v>70907.100999999995</v>
      </c>
      <c r="AG117" s="34">
        <f t="shared" si="278"/>
        <v>144656.601</v>
      </c>
      <c r="AH117" s="35">
        <v>0</v>
      </c>
      <c r="AI117" s="32"/>
      <c r="AJ117" s="34">
        <f t="shared" si="8"/>
        <v>0</v>
      </c>
      <c r="AK117" s="33"/>
      <c r="AL117" s="34">
        <f t="shared" si="279"/>
        <v>0</v>
      </c>
      <c r="AM117" s="33"/>
      <c r="AN117" s="34">
        <f t="shared" si="280"/>
        <v>0</v>
      </c>
      <c r="AO117" s="33"/>
      <c r="AP117" s="34">
        <f t="shared" si="281"/>
        <v>0</v>
      </c>
      <c r="AQ117" s="1"/>
      <c r="AR117" s="34">
        <f t="shared" si="282"/>
        <v>0</v>
      </c>
      <c r="AS117" s="15" t="s">
        <v>87</v>
      </c>
      <c r="AU117" s="36"/>
    </row>
    <row r="118" spans="1:47" ht="56.25" x14ac:dyDescent="0.3">
      <c r="A118" s="29" t="s">
        <v>168</v>
      </c>
      <c r="B118" s="39" t="s">
        <v>61</v>
      </c>
      <c r="C118" s="77" t="s">
        <v>63</v>
      </c>
      <c r="D118" s="32">
        <v>360031.6</v>
      </c>
      <c r="E118" s="33">
        <v>-50000</v>
      </c>
      <c r="F118" s="34">
        <f t="shared" ref="F118:F196" si="284">D118+E118</f>
        <v>310031.59999999998</v>
      </c>
      <c r="G118" s="33">
        <f>17562.98+5713.793-200000</f>
        <v>-176723.22700000001</v>
      </c>
      <c r="H118" s="34">
        <f t="shared" si="266"/>
        <v>133308.37299999996</v>
      </c>
      <c r="I118" s="33"/>
      <c r="J118" s="34">
        <f t="shared" si="267"/>
        <v>133308.37299999996</v>
      </c>
      <c r="K118" s="33">
        <v>-123523.57</v>
      </c>
      <c r="L118" s="34">
        <f t="shared" si="268"/>
        <v>9784.8029999999562</v>
      </c>
      <c r="M118" s="33"/>
      <c r="N118" s="34">
        <f t="shared" si="269"/>
        <v>9784.8029999999562</v>
      </c>
      <c r="O118" s="33"/>
      <c r="P118" s="34">
        <f t="shared" si="270"/>
        <v>9784.8029999999562</v>
      </c>
      <c r="Q118" s="1">
        <v>-9784.8029999999999</v>
      </c>
      <c r="R118" s="34">
        <f t="shared" si="271"/>
        <v>-4.3655745685100555E-11</v>
      </c>
      <c r="S118" s="35">
        <v>87519</v>
      </c>
      <c r="T118" s="33">
        <v>67940.256999999998</v>
      </c>
      <c r="U118" s="34">
        <f t="shared" ref="U118:U196" si="285">S118+T118</f>
        <v>155459.25699999998</v>
      </c>
      <c r="V118" s="33">
        <v>200000</v>
      </c>
      <c r="W118" s="34">
        <f t="shared" si="273"/>
        <v>355459.25699999998</v>
      </c>
      <c r="X118" s="33">
        <v>123523.57</v>
      </c>
      <c r="Y118" s="34">
        <f t="shared" si="274"/>
        <v>478982.82699999999</v>
      </c>
      <c r="Z118" s="33"/>
      <c r="AA118" s="34">
        <f t="shared" si="275"/>
        <v>478982.82699999999</v>
      </c>
      <c r="AB118" s="33"/>
      <c r="AC118" s="34">
        <f t="shared" si="276"/>
        <v>478982.82699999999</v>
      </c>
      <c r="AD118" s="33"/>
      <c r="AE118" s="34">
        <f t="shared" si="277"/>
        <v>478982.82699999999</v>
      </c>
      <c r="AF118" s="1">
        <v>9784.8029999999999</v>
      </c>
      <c r="AG118" s="34">
        <f t="shared" si="278"/>
        <v>488767.63</v>
      </c>
      <c r="AH118" s="35">
        <v>0</v>
      </c>
      <c r="AI118" s="32"/>
      <c r="AJ118" s="34">
        <f t="shared" ref="AJ118:AJ196" si="286">AH118+AI118</f>
        <v>0</v>
      </c>
      <c r="AK118" s="33"/>
      <c r="AL118" s="34">
        <f t="shared" si="279"/>
        <v>0</v>
      </c>
      <c r="AM118" s="33"/>
      <c r="AN118" s="34">
        <f t="shared" si="280"/>
        <v>0</v>
      </c>
      <c r="AO118" s="33"/>
      <c r="AP118" s="34">
        <f t="shared" si="281"/>
        <v>0</v>
      </c>
      <c r="AQ118" s="1"/>
      <c r="AR118" s="34">
        <f t="shared" si="282"/>
        <v>0</v>
      </c>
      <c r="AS118" s="15" t="s">
        <v>88</v>
      </c>
      <c r="AU118" s="36"/>
    </row>
    <row r="119" spans="1:47" ht="56.25" x14ac:dyDescent="0.3">
      <c r="A119" s="29" t="s">
        <v>169</v>
      </c>
      <c r="B119" s="45" t="s">
        <v>62</v>
      </c>
      <c r="C119" s="76" t="s">
        <v>63</v>
      </c>
      <c r="D119" s="32">
        <f>D121</f>
        <v>226860</v>
      </c>
      <c r="E119" s="33">
        <f>E121</f>
        <v>0</v>
      </c>
      <c r="F119" s="34">
        <f t="shared" si="284"/>
        <v>226860</v>
      </c>
      <c r="G119" s="33">
        <f>G121</f>
        <v>0</v>
      </c>
      <c r="H119" s="34">
        <f t="shared" si="266"/>
        <v>226860</v>
      </c>
      <c r="I119" s="33">
        <f>I121</f>
        <v>0</v>
      </c>
      <c r="J119" s="34">
        <f t="shared" si="267"/>
        <v>226860</v>
      </c>
      <c r="K119" s="33">
        <f>K121</f>
        <v>0</v>
      </c>
      <c r="L119" s="34">
        <f t="shared" si="268"/>
        <v>226860</v>
      </c>
      <c r="M119" s="33">
        <f>M121</f>
        <v>0</v>
      </c>
      <c r="N119" s="34">
        <f t="shared" si="269"/>
        <v>226860</v>
      </c>
      <c r="O119" s="33">
        <f>O121</f>
        <v>0</v>
      </c>
      <c r="P119" s="34">
        <f t="shared" si="270"/>
        <v>226860</v>
      </c>
      <c r="Q119" s="1">
        <f>Q121</f>
        <v>0</v>
      </c>
      <c r="R119" s="34">
        <f t="shared" si="271"/>
        <v>226860</v>
      </c>
      <c r="S119" s="35">
        <f t="shared" ref="S119:AH119" si="287">S121</f>
        <v>0</v>
      </c>
      <c r="T119" s="33">
        <f>T121</f>
        <v>0</v>
      </c>
      <c r="U119" s="34">
        <f t="shared" si="285"/>
        <v>0</v>
      </c>
      <c r="V119" s="33">
        <f>V121</f>
        <v>0</v>
      </c>
      <c r="W119" s="34">
        <f t="shared" si="273"/>
        <v>0</v>
      </c>
      <c r="X119" s="33">
        <f>X121</f>
        <v>0</v>
      </c>
      <c r="Y119" s="34">
        <f t="shared" si="274"/>
        <v>0</v>
      </c>
      <c r="Z119" s="33">
        <f>Z121</f>
        <v>0</v>
      </c>
      <c r="AA119" s="34">
        <f t="shared" si="275"/>
        <v>0</v>
      </c>
      <c r="AB119" s="33">
        <f>AB121</f>
        <v>0</v>
      </c>
      <c r="AC119" s="34">
        <f t="shared" si="276"/>
        <v>0</v>
      </c>
      <c r="AD119" s="33">
        <f>AD121</f>
        <v>0</v>
      </c>
      <c r="AE119" s="34">
        <f t="shared" si="277"/>
        <v>0</v>
      </c>
      <c r="AF119" s="1">
        <f>AF121</f>
        <v>0</v>
      </c>
      <c r="AG119" s="34">
        <f t="shared" si="278"/>
        <v>0</v>
      </c>
      <c r="AH119" s="35">
        <f t="shared" si="287"/>
        <v>0</v>
      </c>
      <c r="AI119" s="32">
        <f>AI121</f>
        <v>0</v>
      </c>
      <c r="AJ119" s="34">
        <f t="shared" si="286"/>
        <v>0</v>
      </c>
      <c r="AK119" s="33">
        <f>AK121</f>
        <v>0</v>
      </c>
      <c r="AL119" s="34">
        <f t="shared" si="279"/>
        <v>0</v>
      </c>
      <c r="AM119" s="33">
        <f>AM121</f>
        <v>0</v>
      </c>
      <c r="AN119" s="34">
        <f t="shared" si="280"/>
        <v>0</v>
      </c>
      <c r="AO119" s="33">
        <f>AO121</f>
        <v>0</v>
      </c>
      <c r="AP119" s="34">
        <f t="shared" si="281"/>
        <v>0</v>
      </c>
      <c r="AQ119" s="1">
        <f>AQ121</f>
        <v>0</v>
      </c>
      <c r="AR119" s="34">
        <f t="shared" si="282"/>
        <v>0</v>
      </c>
      <c r="AS119" s="15"/>
      <c r="AU119" s="36"/>
    </row>
    <row r="120" spans="1:47" x14ac:dyDescent="0.3">
      <c r="A120" s="29"/>
      <c r="B120" s="76" t="s">
        <v>5</v>
      </c>
      <c r="C120" s="76"/>
      <c r="D120" s="32"/>
      <c r="E120" s="33"/>
      <c r="F120" s="34"/>
      <c r="G120" s="33"/>
      <c r="H120" s="34"/>
      <c r="I120" s="33"/>
      <c r="J120" s="34"/>
      <c r="K120" s="33"/>
      <c r="L120" s="34"/>
      <c r="M120" s="33"/>
      <c r="N120" s="34"/>
      <c r="O120" s="33"/>
      <c r="P120" s="34"/>
      <c r="Q120" s="1"/>
      <c r="R120" s="34"/>
      <c r="S120" s="35"/>
      <c r="T120" s="33"/>
      <c r="U120" s="34"/>
      <c r="V120" s="33"/>
      <c r="W120" s="34"/>
      <c r="X120" s="33"/>
      <c r="Y120" s="34"/>
      <c r="Z120" s="33"/>
      <c r="AA120" s="34"/>
      <c r="AB120" s="33"/>
      <c r="AC120" s="34"/>
      <c r="AD120" s="33"/>
      <c r="AE120" s="34"/>
      <c r="AF120" s="1"/>
      <c r="AG120" s="34"/>
      <c r="AH120" s="35"/>
      <c r="AI120" s="32"/>
      <c r="AJ120" s="34"/>
      <c r="AK120" s="33"/>
      <c r="AL120" s="34"/>
      <c r="AM120" s="33"/>
      <c r="AN120" s="34"/>
      <c r="AO120" s="33"/>
      <c r="AP120" s="34"/>
      <c r="AQ120" s="1"/>
      <c r="AR120" s="34"/>
      <c r="AS120" s="15"/>
      <c r="AU120" s="36"/>
    </row>
    <row r="121" spans="1:47" x14ac:dyDescent="0.3">
      <c r="A121" s="29"/>
      <c r="B121" s="45" t="s">
        <v>64</v>
      </c>
      <c r="C121" s="76"/>
      <c r="D121" s="32">
        <v>226860</v>
      </c>
      <c r="E121" s="33"/>
      <c r="F121" s="34">
        <f t="shared" si="284"/>
        <v>226860</v>
      </c>
      <c r="G121" s="33"/>
      <c r="H121" s="34">
        <f t="shared" ref="H121:H124" si="288">F121+G121</f>
        <v>226860</v>
      </c>
      <c r="I121" s="33"/>
      <c r="J121" s="34">
        <f t="shared" ref="J121:J124" si="289">H121+I121</f>
        <v>226860</v>
      </c>
      <c r="K121" s="33"/>
      <c r="L121" s="34">
        <f t="shared" ref="L121:L124" si="290">J121+K121</f>
        <v>226860</v>
      </c>
      <c r="M121" s="33"/>
      <c r="N121" s="34">
        <f t="shared" ref="N121:N124" si="291">L121+M121</f>
        <v>226860</v>
      </c>
      <c r="O121" s="33"/>
      <c r="P121" s="34">
        <f t="shared" ref="P121:P124" si="292">N121+O121</f>
        <v>226860</v>
      </c>
      <c r="Q121" s="1"/>
      <c r="R121" s="34">
        <f t="shared" ref="R121:R124" si="293">P121+Q121</f>
        <v>226860</v>
      </c>
      <c r="S121" s="35">
        <v>0</v>
      </c>
      <c r="T121" s="33"/>
      <c r="U121" s="34">
        <f t="shared" si="285"/>
        <v>0</v>
      </c>
      <c r="V121" s="33"/>
      <c r="W121" s="34">
        <f t="shared" ref="W121:W124" si="294">U121+V121</f>
        <v>0</v>
      </c>
      <c r="X121" s="33"/>
      <c r="Y121" s="34">
        <f t="shared" ref="Y121:Y124" si="295">W121+X121</f>
        <v>0</v>
      </c>
      <c r="Z121" s="33"/>
      <c r="AA121" s="34">
        <f t="shared" ref="AA121:AA124" si="296">Y121+Z121</f>
        <v>0</v>
      </c>
      <c r="AB121" s="33"/>
      <c r="AC121" s="34">
        <f t="shared" ref="AC121:AC124" si="297">AA121+AB121</f>
        <v>0</v>
      </c>
      <c r="AD121" s="33"/>
      <c r="AE121" s="34">
        <f t="shared" ref="AE121:AE124" si="298">AC121+AD121</f>
        <v>0</v>
      </c>
      <c r="AF121" s="1"/>
      <c r="AG121" s="34">
        <f t="shared" ref="AG121:AG124" si="299">AE121+AF121</f>
        <v>0</v>
      </c>
      <c r="AH121" s="35">
        <v>0</v>
      </c>
      <c r="AI121" s="32"/>
      <c r="AJ121" s="34">
        <f t="shared" si="286"/>
        <v>0</v>
      </c>
      <c r="AK121" s="33"/>
      <c r="AL121" s="34">
        <f t="shared" ref="AL121:AL124" si="300">AJ121+AK121</f>
        <v>0</v>
      </c>
      <c r="AM121" s="33"/>
      <c r="AN121" s="34">
        <f t="shared" ref="AN121:AN124" si="301">AL121+AM121</f>
        <v>0</v>
      </c>
      <c r="AO121" s="33"/>
      <c r="AP121" s="34">
        <f t="shared" ref="AP121:AP124" si="302">AN121+AO121</f>
        <v>0</v>
      </c>
      <c r="AQ121" s="1"/>
      <c r="AR121" s="34">
        <f t="shared" ref="AR121:AR124" si="303">AP121+AQ121</f>
        <v>0</v>
      </c>
      <c r="AS121" s="15" t="s">
        <v>89</v>
      </c>
      <c r="AU121" s="36"/>
    </row>
    <row r="122" spans="1:47" ht="75" x14ac:dyDescent="0.3">
      <c r="A122" s="29" t="s">
        <v>170</v>
      </c>
      <c r="B122" s="45" t="s">
        <v>209</v>
      </c>
      <c r="C122" s="76" t="s">
        <v>24</v>
      </c>
      <c r="D122" s="32"/>
      <c r="E122" s="33"/>
      <c r="F122" s="34"/>
      <c r="G122" s="33">
        <v>13660</v>
      </c>
      <c r="H122" s="34">
        <f t="shared" si="288"/>
        <v>13660</v>
      </c>
      <c r="I122" s="33"/>
      <c r="J122" s="34">
        <f t="shared" si="289"/>
        <v>13660</v>
      </c>
      <c r="K122" s="33"/>
      <c r="L122" s="34">
        <f t="shared" si="290"/>
        <v>13660</v>
      </c>
      <c r="M122" s="33"/>
      <c r="N122" s="34">
        <f t="shared" si="291"/>
        <v>13660</v>
      </c>
      <c r="O122" s="33"/>
      <c r="P122" s="34">
        <f t="shared" si="292"/>
        <v>13660</v>
      </c>
      <c r="Q122" s="1"/>
      <c r="R122" s="34">
        <f t="shared" si="293"/>
        <v>13660</v>
      </c>
      <c r="S122" s="35"/>
      <c r="T122" s="33"/>
      <c r="U122" s="34"/>
      <c r="V122" s="33"/>
      <c r="W122" s="34">
        <f t="shared" si="294"/>
        <v>0</v>
      </c>
      <c r="X122" s="33"/>
      <c r="Y122" s="34">
        <f t="shared" si="295"/>
        <v>0</v>
      </c>
      <c r="Z122" s="33"/>
      <c r="AA122" s="34">
        <f t="shared" si="296"/>
        <v>0</v>
      </c>
      <c r="AB122" s="33"/>
      <c r="AC122" s="34">
        <f t="shared" si="297"/>
        <v>0</v>
      </c>
      <c r="AD122" s="33"/>
      <c r="AE122" s="34">
        <f t="shared" si="298"/>
        <v>0</v>
      </c>
      <c r="AF122" s="1"/>
      <c r="AG122" s="34">
        <f t="shared" si="299"/>
        <v>0</v>
      </c>
      <c r="AH122" s="35"/>
      <c r="AI122" s="32"/>
      <c r="AJ122" s="34"/>
      <c r="AK122" s="33"/>
      <c r="AL122" s="34">
        <f t="shared" si="300"/>
        <v>0</v>
      </c>
      <c r="AM122" s="33"/>
      <c r="AN122" s="34">
        <f t="shared" si="301"/>
        <v>0</v>
      </c>
      <c r="AO122" s="33"/>
      <c r="AP122" s="34">
        <f t="shared" si="302"/>
        <v>0</v>
      </c>
      <c r="AQ122" s="1"/>
      <c r="AR122" s="34">
        <f t="shared" si="303"/>
        <v>0</v>
      </c>
      <c r="AS122" s="15" t="s">
        <v>210</v>
      </c>
      <c r="AU122" s="36"/>
    </row>
    <row r="123" spans="1:47" ht="56.25" x14ac:dyDescent="0.3">
      <c r="A123" s="29" t="s">
        <v>171</v>
      </c>
      <c r="B123" s="45" t="s">
        <v>224</v>
      </c>
      <c r="C123" s="76" t="s">
        <v>28</v>
      </c>
      <c r="D123" s="32"/>
      <c r="E123" s="33"/>
      <c r="F123" s="34"/>
      <c r="G123" s="33">
        <v>29.154</v>
      </c>
      <c r="H123" s="34">
        <f t="shared" si="288"/>
        <v>29.154</v>
      </c>
      <c r="I123" s="33"/>
      <c r="J123" s="34">
        <f t="shared" si="289"/>
        <v>29.154</v>
      </c>
      <c r="K123" s="33"/>
      <c r="L123" s="34">
        <f t="shared" si="290"/>
        <v>29.154</v>
      </c>
      <c r="M123" s="33"/>
      <c r="N123" s="34">
        <f t="shared" si="291"/>
        <v>29.154</v>
      </c>
      <c r="O123" s="33"/>
      <c r="P123" s="34">
        <f t="shared" si="292"/>
        <v>29.154</v>
      </c>
      <c r="Q123" s="1"/>
      <c r="R123" s="34">
        <f t="shared" si="293"/>
        <v>29.154</v>
      </c>
      <c r="S123" s="35"/>
      <c r="T123" s="33"/>
      <c r="U123" s="34"/>
      <c r="V123" s="33"/>
      <c r="W123" s="34">
        <f t="shared" si="294"/>
        <v>0</v>
      </c>
      <c r="X123" s="33"/>
      <c r="Y123" s="34">
        <f t="shared" si="295"/>
        <v>0</v>
      </c>
      <c r="Z123" s="33"/>
      <c r="AA123" s="34">
        <f t="shared" si="296"/>
        <v>0</v>
      </c>
      <c r="AB123" s="33"/>
      <c r="AC123" s="34">
        <f t="shared" si="297"/>
        <v>0</v>
      </c>
      <c r="AD123" s="33"/>
      <c r="AE123" s="34">
        <f t="shared" si="298"/>
        <v>0</v>
      </c>
      <c r="AF123" s="1"/>
      <c r="AG123" s="34">
        <f t="shared" si="299"/>
        <v>0</v>
      </c>
      <c r="AH123" s="35"/>
      <c r="AI123" s="32"/>
      <c r="AJ123" s="34"/>
      <c r="AK123" s="33"/>
      <c r="AL123" s="34">
        <f t="shared" si="300"/>
        <v>0</v>
      </c>
      <c r="AM123" s="33"/>
      <c r="AN123" s="34">
        <f t="shared" si="301"/>
        <v>0</v>
      </c>
      <c r="AO123" s="33"/>
      <c r="AP123" s="34">
        <f t="shared" si="302"/>
        <v>0</v>
      </c>
      <c r="AQ123" s="1"/>
      <c r="AR123" s="34">
        <f t="shared" si="303"/>
        <v>0</v>
      </c>
      <c r="AS123" s="15" t="s">
        <v>225</v>
      </c>
      <c r="AU123" s="36"/>
    </row>
    <row r="124" spans="1:47" x14ac:dyDescent="0.3">
      <c r="A124" s="29"/>
      <c r="B124" s="76" t="s">
        <v>4</v>
      </c>
      <c r="C124" s="76"/>
      <c r="D124" s="18">
        <f>D128+D129+D130+D131+D132+D133+D137+D141</f>
        <v>129061.20000000001</v>
      </c>
      <c r="E124" s="18">
        <f>E128+E129+E130+E131+E132+E133+E137+E141</f>
        <v>-1425.779</v>
      </c>
      <c r="F124" s="18">
        <f t="shared" si="284"/>
        <v>127635.42100000002</v>
      </c>
      <c r="G124" s="18">
        <f>G128+G129+G130+G131+G132+G133+G137+G141+G145+G146+G147</f>
        <v>24441.925999999999</v>
      </c>
      <c r="H124" s="18">
        <f t="shared" si="288"/>
        <v>152077.34700000001</v>
      </c>
      <c r="I124" s="18">
        <f>I128+I129+I130+I131+I132+I133+I137+I141+I145+I146+I147</f>
        <v>0</v>
      </c>
      <c r="J124" s="18">
        <f t="shared" si="289"/>
        <v>152077.34700000001</v>
      </c>
      <c r="K124" s="18">
        <f>K128+K129+K130+K131+K132+K133+K137+K141+K145+K146+K147</f>
        <v>659.62699999999995</v>
      </c>
      <c r="L124" s="18">
        <f t="shared" si="290"/>
        <v>152736.97400000002</v>
      </c>
      <c r="M124" s="18">
        <f>M128+M129+M130+M131+M132+M133+M137+M141+M145+M146+M147</f>
        <v>-5338.8189999999995</v>
      </c>
      <c r="N124" s="18">
        <f t="shared" si="291"/>
        <v>147398.15500000003</v>
      </c>
      <c r="O124" s="34">
        <f>O128+O129+O130+O131+O132+O133+O137+O141+O145+O146+O147</f>
        <v>-12.193</v>
      </c>
      <c r="P124" s="18">
        <f t="shared" si="292"/>
        <v>147385.96200000003</v>
      </c>
      <c r="Q124" s="18">
        <f>Q128+Q129+Q130+Q131+Q132+Q133+Q137+Q141+Q145+Q146+Q147+Q148</f>
        <v>-2.8421709430404007E-14</v>
      </c>
      <c r="R124" s="34">
        <f t="shared" si="293"/>
        <v>147385.96200000003</v>
      </c>
      <c r="S124" s="18">
        <f t="shared" ref="S124:AH124" si="304">S128+S129+S130+S131+S132+S133+S137+S141</f>
        <v>40592.799999999996</v>
      </c>
      <c r="T124" s="18">
        <f>T128+T129+T130+T131+T132+T133+T137+T141</f>
        <v>0</v>
      </c>
      <c r="U124" s="18">
        <f t="shared" si="285"/>
        <v>40592.799999999996</v>
      </c>
      <c r="V124" s="18">
        <f>V128+V129+V130+V131+V132+V133+V137+V141+V145+V146+V147</f>
        <v>0</v>
      </c>
      <c r="W124" s="18">
        <f t="shared" si="294"/>
        <v>40592.799999999996</v>
      </c>
      <c r="X124" s="18">
        <f>X128+X129+X130+X131+X132+X133+X137+X141+X145+X146+X147</f>
        <v>0</v>
      </c>
      <c r="Y124" s="18">
        <f t="shared" si="295"/>
        <v>40592.799999999996</v>
      </c>
      <c r="Z124" s="18">
        <f>Z128+Z129+Z130+Z131+Z132+Z133+Z137+Z141+Z145+Z146+Z147</f>
        <v>0</v>
      </c>
      <c r="AA124" s="18">
        <f t="shared" si="296"/>
        <v>40592.799999999996</v>
      </c>
      <c r="AB124" s="18">
        <f>AB128+AB129+AB130+AB131+AB132+AB133+AB137+AB141+AB145+AB146+AB147</f>
        <v>1914</v>
      </c>
      <c r="AC124" s="18">
        <f t="shared" si="297"/>
        <v>42506.799999999996</v>
      </c>
      <c r="AD124" s="34">
        <f>AD128+AD129+AD130+AD131+AD132+AD133+AD137+AD141+AD145+AD146+AD147</f>
        <v>0</v>
      </c>
      <c r="AE124" s="18">
        <f t="shared" si="298"/>
        <v>42506.799999999996</v>
      </c>
      <c r="AF124" s="18">
        <f>AF128+AF129+AF130+AF131+AF132+AF133+AF137+AF141+AF145+AF146+AF147+AF148</f>
        <v>537636.15800000005</v>
      </c>
      <c r="AG124" s="34">
        <f t="shared" si="299"/>
        <v>580142.9580000001</v>
      </c>
      <c r="AH124" s="18">
        <f t="shared" si="304"/>
        <v>10393.299999999999</v>
      </c>
      <c r="AI124" s="18">
        <f>AI128+AI129+AI130+AI131+AI132+AI133+AI137+AI141</f>
        <v>0</v>
      </c>
      <c r="AJ124" s="18">
        <f t="shared" si="286"/>
        <v>10393.299999999999</v>
      </c>
      <c r="AK124" s="18">
        <f>AK128+AK129+AK130+AK131+AK132+AK133+AK137+AK141+AK145+AK146+AK147</f>
        <v>0</v>
      </c>
      <c r="AL124" s="18">
        <f t="shared" si="300"/>
        <v>10393.299999999999</v>
      </c>
      <c r="AM124" s="18">
        <f>AM128+AM129+AM130+AM131+AM132+AM133+AM137+AM141+AM145+AM146+AM147</f>
        <v>0</v>
      </c>
      <c r="AN124" s="18">
        <f t="shared" si="301"/>
        <v>10393.299999999999</v>
      </c>
      <c r="AO124" s="18">
        <f>AO128+AO129+AO130+AO131+AO132+AO133+AO137+AO141+AO145+AO146+AO147</f>
        <v>0</v>
      </c>
      <c r="AP124" s="18">
        <f t="shared" si="302"/>
        <v>10393.299999999999</v>
      </c>
      <c r="AQ124" s="18">
        <f>AQ128+AQ129+AQ130+AQ131+AQ132+AQ133+AQ137+AQ141+AQ145+AQ146+AQ147+AQ148</f>
        <v>0</v>
      </c>
      <c r="AR124" s="34">
        <f t="shared" si="303"/>
        <v>10393.299999999999</v>
      </c>
      <c r="AS124" s="19"/>
      <c r="AT124" s="20"/>
      <c r="AU124" s="27"/>
    </row>
    <row r="125" spans="1:47" x14ac:dyDescent="0.3">
      <c r="A125" s="29"/>
      <c r="B125" s="39" t="s">
        <v>5</v>
      </c>
      <c r="C125" s="76"/>
      <c r="D125" s="17"/>
      <c r="E125" s="17"/>
      <c r="F125" s="18"/>
      <c r="G125" s="17"/>
      <c r="H125" s="18"/>
      <c r="I125" s="17"/>
      <c r="J125" s="18"/>
      <c r="K125" s="17"/>
      <c r="L125" s="18"/>
      <c r="M125" s="17"/>
      <c r="N125" s="18"/>
      <c r="O125" s="33"/>
      <c r="P125" s="18"/>
      <c r="Q125" s="17"/>
      <c r="R125" s="34"/>
      <c r="S125" s="18"/>
      <c r="T125" s="17"/>
      <c r="U125" s="18"/>
      <c r="V125" s="17"/>
      <c r="W125" s="18"/>
      <c r="X125" s="17"/>
      <c r="Y125" s="18"/>
      <c r="Z125" s="17"/>
      <c r="AA125" s="18"/>
      <c r="AB125" s="17"/>
      <c r="AC125" s="18"/>
      <c r="AD125" s="33"/>
      <c r="AE125" s="18"/>
      <c r="AF125" s="17"/>
      <c r="AG125" s="34"/>
      <c r="AH125" s="18"/>
      <c r="AI125" s="17"/>
      <c r="AJ125" s="18"/>
      <c r="AK125" s="17"/>
      <c r="AL125" s="18"/>
      <c r="AM125" s="17"/>
      <c r="AN125" s="18"/>
      <c r="AO125" s="17"/>
      <c r="AP125" s="18"/>
      <c r="AQ125" s="17"/>
      <c r="AR125" s="34"/>
      <c r="AS125" s="19"/>
      <c r="AT125" s="20"/>
      <c r="AU125" s="27"/>
    </row>
    <row r="126" spans="1:47" s="21" customFormat="1" hidden="1" x14ac:dyDescent="0.3">
      <c r="A126" s="16"/>
      <c r="B126" s="22" t="s">
        <v>6</v>
      </c>
      <c r="C126" s="46"/>
      <c r="D126" s="24">
        <f>D128+D129+D130+D131+D132+D135+D139+D143</f>
        <v>114489.2</v>
      </c>
      <c r="E126" s="24">
        <f>E128+E129+E130+E131+E132+E135+E139+E143</f>
        <v>-1425.779</v>
      </c>
      <c r="F126" s="25">
        <f t="shared" si="284"/>
        <v>113063.421</v>
      </c>
      <c r="G126" s="24">
        <f>G128+G129+G130+G131+G132+G135+G139+G143+G145+G146+G147</f>
        <v>24441.925999999999</v>
      </c>
      <c r="H126" s="25">
        <f t="shared" ref="H126:H133" si="305">F126+G126</f>
        <v>137505.34700000001</v>
      </c>
      <c r="I126" s="24">
        <f>I128+I129+I130+I131+I132+I135+I139+I143+I145+I146+I147</f>
        <v>0</v>
      </c>
      <c r="J126" s="25">
        <f t="shared" ref="J126:J133" si="306">H126+I126</f>
        <v>137505.34700000001</v>
      </c>
      <c r="K126" s="24">
        <f>K128+K129+K130+K131+K132+K135+K139+K143+K145+K146+K147</f>
        <v>659.62699999999995</v>
      </c>
      <c r="L126" s="25">
        <f t="shared" ref="L126:L133" si="307">J126+K126</f>
        <v>138164.97400000002</v>
      </c>
      <c r="M126" s="24">
        <f>M128+M129+M130+M131+M132+M135+M139+M143+M145+M146+M147</f>
        <v>-5338.8189999999995</v>
      </c>
      <c r="N126" s="25">
        <f t="shared" ref="N126:N133" si="308">L126+M126</f>
        <v>132826.15500000003</v>
      </c>
      <c r="O126" s="73">
        <f>O128+O129+O130+O131+O132+O135+O139+O143+O145+O146+O147</f>
        <v>-12.193</v>
      </c>
      <c r="P126" s="25">
        <f t="shared" ref="P126:P133" si="309">N126+O126</f>
        <v>132813.96200000003</v>
      </c>
      <c r="Q126" s="24">
        <f>Q128+Q129+Q130+Q131+Q132+Q135+Q139+Q143+Q145+Q146+Q147+Q150</f>
        <v>-2.8421709430404007E-14</v>
      </c>
      <c r="R126" s="25">
        <f t="shared" ref="R126:R133" si="310">P126+Q126</f>
        <v>132813.96200000003</v>
      </c>
      <c r="S126" s="25">
        <f t="shared" ref="S126:AH126" si="311">S128+S129+S130+S131+S132+S135+S139+S143</f>
        <v>0</v>
      </c>
      <c r="T126" s="24">
        <f>T128+T129+T130+T131+T132+T135+T139+T143</f>
        <v>0</v>
      </c>
      <c r="U126" s="25">
        <f t="shared" si="285"/>
        <v>0</v>
      </c>
      <c r="V126" s="24">
        <f>V128+V129+V130+V131+V132+V135+V139+V143+V145+V146+V147</f>
        <v>0</v>
      </c>
      <c r="W126" s="25">
        <f t="shared" ref="W126:W133" si="312">U126+V126</f>
        <v>0</v>
      </c>
      <c r="X126" s="24">
        <f>X128+X129+X130+X131+X132+X135+X139+X143+X145+X146+X147</f>
        <v>0</v>
      </c>
      <c r="Y126" s="25">
        <f t="shared" ref="Y126:Y133" si="313">W126+X126</f>
        <v>0</v>
      </c>
      <c r="Z126" s="24">
        <f>Z128+Z129+Z130+Z131+Z132+Z135+Z139+Z143+Z145+Z146+Z147</f>
        <v>0</v>
      </c>
      <c r="AA126" s="25">
        <f t="shared" ref="AA126:AA133" si="314">Y126+Z126</f>
        <v>0</v>
      </c>
      <c r="AB126" s="24">
        <f>AB128+AB129+AB130+AB131+AB132+AB135+AB139+AB143+AB145+AB146+AB147</f>
        <v>1914</v>
      </c>
      <c r="AC126" s="25">
        <f t="shared" ref="AC126:AC133" si="315">AA126+AB126</f>
        <v>1914</v>
      </c>
      <c r="AD126" s="73">
        <f>AD128+AD129+AD130+AD131+AD132+AD135+AD139+AD143+AD145+AD146+AD147</f>
        <v>0</v>
      </c>
      <c r="AE126" s="25">
        <f t="shared" ref="AE126:AE133" si="316">AC126+AD126</f>
        <v>1914</v>
      </c>
      <c r="AF126" s="24">
        <f>AF128+AF129+AF130+AF131+AF132+AF135+AF139+AF143+AF145+AF146+AF147+AF150</f>
        <v>458984.05900000001</v>
      </c>
      <c r="AG126" s="25">
        <f t="shared" ref="AG126:AG133" si="317">AE126+AF126</f>
        <v>460898.05900000001</v>
      </c>
      <c r="AH126" s="25">
        <f t="shared" si="311"/>
        <v>0</v>
      </c>
      <c r="AI126" s="24">
        <f>AI128+AI129+AI130+AI131+AI132+AI135+AI139+AI143</f>
        <v>0</v>
      </c>
      <c r="AJ126" s="25">
        <f t="shared" si="286"/>
        <v>0</v>
      </c>
      <c r="AK126" s="24">
        <f>AK128+AK129+AK130+AK131+AK132+AK135+AK139+AK143+AK145+AK146+AK147</f>
        <v>0</v>
      </c>
      <c r="AL126" s="25">
        <f t="shared" ref="AL126:AL133" si="318">AJ126+AK126</f>
        <v>0</v>
      </c>
      <c r="AM126" s="24">
        <f>AM128+AM129+AM130+AM131+AM132+AM135+AM139+AM143+AM145+AM146+AM147</f>
        <v>0</v>
      </c>
      <c r="AN126" s="25">
        <f t="shared" ref="AN126:AN133" si="319">AL126+AM126</f>
        <v>0</v>
      </c>
      <c r="AO126" s="24">
        <f>AO128+AO129+AO130+AO131+AO132+AO135+AO139+AO143+AO145+AO146+AO147</f>
        <v>0</v>
      </c>
      <c r="AP126" s="25">
        <f t="shared" ref="AP126:AP133" si="320">AN126+AO126</f>
        <v>0</v>
      </c>
      <c r="AQ126" s="24">
        <f>AQ128+AQ129+AQ130+AQ131+AQ132+AQ135+AQ139+AQ143+AQ145+AQ146+AQ147+AQ150</f>
        <v>0</v>
      </c>
      <c r="AR126" s="25">
        <f t="shared" ref="AR126:AR133" si="321">AP126+AQ126</f>
        <v>0</v>
      </c>
      <c r="AS126" s="26"/>
      <c r="AT126" s="20" t="s">
        <v>25</v>
      </c>
      <c r="AU126" s="27"/>
    </row>
    <row r="127" spans="1:47" x14ac:dyDescent="0.3">
      <c r="A127" s="29"/>
      <c r="B127" s="76" t="s">
        <v>71</v>
      </c>
      <c r="C127" s="76"/>
      <c r="D127" s="17">
        <f>D136+D140+D144</f>
        <v>14572.000000000002</v>
      </c>
      <c r="E127" s="17">
        <f>E136+E140+E144</f>
        <v>0</v>
      </c>
      <c r="F127" s="18">
        <f t="shared" si="284"/>
        <v>14572.000000000002</v>
      </c>
      <c r="G127" s="17">
        <f>G136+G140+G144</f>
        <v>0</v>
      </c>
      <c r="H127" s="18">
        <f t="shared" si="305"/>
        <v>14572.000000000002</v>
      </c>
      <c r="I127" s="17">
        <f>I136+I140+I144</f>
        <v>0</v>
      </c>
      <c r="J127" s="18">
        <f t="shared" si="306"/>
        <v>14572.000000000002</v>
      </c>
      <c r="K127" s="17">
        <f>K136+K140+K144</f>
        <v>0</v>
      </c>
      <c r="L127" s="18">
        <f t="shared" si="307"/>
        <v>14572.000000000002</v>
      </c>
      <c r="M127" s="17">
        <f>M136+M140+M144</f>
        <v>0</v>
      </c>
      <c r="N127" s="18">
        <f t="shared" si="308"/>
        <v>14572.000000000002</v>
      </c>
      <c r="O127" s="33">
        <f>O136+O140+O144</f>
        <v>0</v>
      </c>
      <c r="P127" s="18">
        <f t="shared" si="309"/>
        <v>14572.000000000002</v>
      </c>
      <c r="Q127" s="17">
        <f>Q136+Q140+Q144+Q151</f>
        <v>0</v>
      </c>
      <c r="R127" s="34">
        <f t="shared" si="310"/>
        <v>14572.000000000002</v>
      </c>
      <c r="S127" s="18">
        <f t="shared" ref="S127:AH127" si="322">S136+S140+S144</f>
        <v>40592.799999999996</v>
      </c>
      <c r="T127" s="17">
        <f>T136+T140+T144</f>
        <v>0</v>
      </c>
      <c r="U127" s="18">
        <f t="shared" si="285"/>
        <v>40592.799999999996</v>
      </c>
      <c r="V127" s="17">
        <f>V136+V140+V144</f>
        <v>0</v>
      </c>
      <c r="W127" s="18">
        <f t="shared" si="312"/>
        <v>40592.799999999996</v>
      </c>
      <c r="X127" s="17">
        <f>X136+X140+X144</f>
        <v>0</v>
      </c>
      <c r="Y127" s="18">
        <f t="shared" si="313"/>
        <v>40592.799999999996</v>
      </c>
      <c r="Z127" s="17">
        <f>Z136+Z140+Z144</f>
        <v>0</v>
      </c>
      <c r="AA127" s="18">
        <f t="shared" si="314"/>
        <v>40592.799999999996</v>
      </c>
      <c r="AB127" s="17">
        <f>AB136+AB140+AB144</f>
        <v>0</v>
      </c>
      <c r="AC127" s="18">
        <f t="shared" si="315"/>
        <v>40592.799999999996</v>
      </c>
      <c r="AD127" s="33">
        <f>AD136+AD140+AD144</f>
        <v>0</v>
      </c>
      <c r="AE127" s="18">
        <f t="shared" si="316"/>
        <v>40592.799999999996</v>
      </c>
      <c r="AF127" s="17">
        <f>AF136+AF140+AF144+AF151</f>
        <v>78652.098999999987</v>
      </c>
      <c r="AG127" s="34">
        <f t="shared" si="317"/>
        <v>119244.89899999998</v>
      </c>
      <c r="AH127" s="18">
        <f t="shared" si="322"/>
        <v>10393.299999999999</v>
      </c>
      <c r="AI127" s="17">
        <f>AI136+AI140+AI144</f>
        <v>0</v>
      </c>
      <c r="AJ127" s="18">
        <f t="shared" si="286"/>
        <v>10393.299999999999</v>
      </c>
      <c r="AK127" s="17">
        <f>AK136+AK140+AK144</f>
        <v>0</v>
      </c>
      <c r="AL127" s="18">
        <f t="shared" si="318"/>
        <v>10393.299999999999</v>
      </c>
      <c r="AM127" s="17">
        <f>AM136+AM140+AM144</f>
        <v>0</v>
      </c>
      <c r="AN127" s="18">
        <f t="shared" si="319"/>
        <v>10393.299999999999</v>
      </c>
      <c r="AO127" s="17">
        <f>AO136+AO140+AO144</f>
        <v>0</v>
      </c>
      <c r="AP127" s="18">
        <f t="shared" si="320"/>
        <v>10393.299999999999</v>
      </c>
      <c r="AQ127" s="17">
        <f>AQ136+AQ140+AQ144+AQ151</f>
        <v>0</v>
      </c>
      <c r="AR127" s="34">
        <f t="shared" si="321"/>
        <v>10393.299999999999</v>
      </c>
      <c r="AS127" s="19"/>
      <c r="AT127" s="20"/>
      <c r="AU127" s="27"/>
    </row>
    <row r="128" spans="1:47" ht="56.25" x14ac:dyDescent="0.3">
      <c r="A128" s="29" t="s">
        <v>172</v>
      </c>
      <c r="B128" s="76" t="s">
        <v>65</v>
      </c>
      <c r="C128" s="77" t="s">
        <v>63</v>
      </c>
      <c r="D128" s="32">
        <v>2753.6</v>
      </c>
      <c r="E128" s="33"/>
      <c r="F128" s="34">
        <f t="shared" si="284"/>
        <v>2753.6</v>
      </c>
      <c r="G128" s="33"/>
      <c r="H128" s="34">
        <f t="shared" si="305"/>
        <v>2753.6</v>
      </c>
      <c r="I128" s="33"/>
      <c r="J128" s="34">
        <f t="shared" si="306"/>
        <v>2753.6</v>
      </c>
      <c r="K128" s="33"/>
      <c r="L128" s="34">
        <f t="shared" si="307"/>
        <v>2753.6</v>
      </c>
      <c r="M128" s="33"/>
      <c r="N128" s="34">
        <f t="shared" si="308"/>
        <v>2753.6</v>
      </c>
      <c r="O128" s="33"/>
      <c r="P128" s="34">
        <f t="shared" si="309"/>
        <v>2753.6</v>
      </c>
      <c r="Q128" s="1"/>
      <c r="R128" s="34">
        <f t="shared" si="310"/>
        <v>2753.6</v>
      </c>
      <c r="S128" s="35">
        <v>0</v>
      </c>
      <c r="T128" s="33"/>
      <c r="U128" s="34">
        <f t="shared" si="285"/>
        <v>0</v>
      </c>
      <c r="V128" s="33"/>
      <c r="W128" s="34">
        <f t="shared" si="312"/>
        <v>0</v>
      </c>
      <c r="X128" s="33"/>
      <c r="Y128" s="34">
        <f t="shared" si="313"/>
        <v>0</v>
      </c>
      <c r="Z128" s="33"/>
      <c r="AA128" s="34">
        <f t="shared" si="314"/>
        <v>0</v>
      </c>
      <c r="AB128" s="33"/>
      <c r="AC128" s="34">
        <f t="shared" si="315"/>
        <v>0</v>
      </c>
      <c r="AD128" s="33"/>
      <c r="AE128" s="34">
        <f t="shared" si="316"/>
        <v>0</v>
      </c>
      <c r="AF128" s="1"/>
      <c r="AG128" s="34">
        <f t="shared" si="317"/>
        <v>0</v>
      </c>
      <c r="AH128" s="35">
        <v>0</v>
      </c>
      <c r="AI128" s="32"/>
      <c r="AJ128" s="34">
        <f t="shared" si="286"/>
        <v>0</v>
      </c>
      <c r="AK128" s="33"/>
      <c r="AL128" s="34">
        <f t="shared" si="318"/>
        <v>0</v>
      </c>
      <c r="AM128" s="33"/>
      <c r="AN128" s="34">
        <f t="shared" si="319"/>
        <v>0</v>
      </c>
      <c r="AO128" s="33"/>
      <c r="AP128" s="34">
        <f t="shared" si="320"/>
        <v>0</v>
      </c>
      <c r="AQ128" s="1"/>
      <c r="AR128" s="34">
        <f t="shared" si="321"/>
        <v>0</v>
      </c>
      <c r="AS128" s="15" t="s">
        <v>90</v>
      </c>
      <c r="AU128" s="36"/>
    </row>
    <row r="129" spans="1:47" ht="56.25" x14ac:dyDescent="0.3">
      <c r="A129" s="29" t="s">
        <v>173</v>
      </c>
      <c r="B129" s="76" t="s">
        <v>66</v>
      </c>
      <c r="C129" s="76" t="s">
        <v>63</v>
      </c>
      <c r="D129" s="32">
        <v>11301.9</v>
      </c>
      <c r="E129" s="33">
        <v>-180.65199999999999</v>
      </c>
      <c r="F129" s="34">
        <f t="shared" si="284"/>
        <v>11121.248</v>
      </c>
      <c r="G129" s="33"/>
      <c r="H129" s="34">
        <f t="shared" si="305"/>
        <v>11121.248</v>
      </c>
      <c r="I129" s="33"/>
      <c r="J129" s="34">
        <f t="shared" si="306"/>
        <v>11121.248</v>
      </c>
      <c r="K129" s="33"/>
      <c r="L129" s="34">
        <f t="shared" si="307"/>
        <v>11121.248</v>
      </c>
      <c r="M129" s="33"/>
      <c r="N129" s="34">
        <f t="shared" si="308"/>
        <v>11121.248</v>
      </c>
      <c r="O129" s="33"/>
      <c r="P129" s="34">
        <f t="shared" si="309"/>
        <v>11121.248</v>
      </c>
      <c r="Q129" s="1">
        <v>-260.40100000000001</v>
      </c>
      <c r="R129" s="34">
        <f t="shared" si="310"/>
        <v>10860.847</v>
      </c>
      <c r="S129" s="35">
        <v>0</v>
      </c>
      <c r="T129" s="33"/>
      <c r="U129" s="34">
        <f t="shared" si="285"/>
        <v>0</v>
      </c>
      <c r="V129" s="33"/>
      <c r="W129" s="34">
        <f t="shared" si="312"/>
        <v>0</v>
      </c>
      <c r="X129" s="33"/>
      <c r="Y129" s="34">
        <f t="shared" si="313"/>
        <v>0</v>
      </c>
      <c r="Z129" s="33"/>
      <c r="AA129" s="34">
        <f t="shared" si="314"/>
        <v>0</v>
      </c>
      <c r="AB129" s="33"/>
      <c r="AC129" s="34">
        <f t="shared" si="315"/>
        <v>0</v>
      </c>
      <c r="AD129" s="33"/>
      <c r="AE129" s="34">
        <f t="shared" si="316"/>
        <v>0</v>
      </c>
      <c r="AF129" s="1">
        <v>421205.7</v>
      </c>
      <c r="AG129" s="34">
        <f t="shared" si="317"/>
        <v>421205.7</v>
      </c>
      <c r="AH129" s="35">
        <v>0</v>
      </c>
      <c r="AI129" s="32"/>
      <c r="AJ129" s="34">
        <f t="shared" si="286"/>
        <v>0</v>
      </c>
      <c r="AK129" s="33"/>
      <c r="AL129" s="34">
        <f t="shared" si="318"/>
        <v>0</v>
      </c>
      <c r="AM129" s="33"/>
      <c r="AN129" s="34">
        <f t="shared" si="319"/>
        <v>0</v>
      </c>
      <c r="AO129" s="33"/>
      <c r="AP129" s="34">
        <f t="shared" si="320"/>
        <v>0</v>
      </c>
      <c r="AQ129" s="1"/>
      <c r="AR129" s="34">
        <f t="shared" si="321"/>
        <v>0</v>
      </c>
      <c r="AS129" s="15" t="s">
        <v>91</v>
      </c>
      <c r="AU129" s="36"/>
    </row>
    <row r="130" spans="1:47" ht="56.25" x14ac:dyDescent="0.3">
      <c r="A130" s="29" t="s">
        <v>174</v>
      </c>
      <c r="B130" s="76" t="s">
        <v>67</v>
      </c>
      <c r="C130" s="45" t="s">
        <v>63</v>
      </c>
      <c r="D130" s="32">
        <v>7202.2</v>
      </c>
      <c r="E130" s="33"/>
      <c r="F130" s="34">
        <f t="shared" si="284"/>
        <v>7202.2</v>
      </c>
      <c r="G130" s="33"/>
      <c r="H130" s="34">
        <f t="shared" si="305"/>
        <v>7202.2</v>
      </c>
      <c r="I130" s="33"/>
      <c r="J130" s="34">
        <f t="shared" si="306"/>
        <v>7202.2</v>
      </c>
      <c r="K130" s="33"/>
      <c r="L130" s="34">
        <f t="shared" si="307"/>
        <v>7202.2</v>
      </c>
      <c r="M130" s="33"/>
      <c r="N130" s="34">
        <f t="shared" si="308"/>
        <v>7202.2</v>
      </c>
      <c r="O130" s="33"/>
      <c r="P130" s="34">
        <f t="shared" si="309"/>
        <v>7202.2</v>
      </c>
      <c r="Q130" s="1">
        <v>474.964</v>
      </c>
      <c r="R130" s="34">
        <f t="shared" si="310"/>
        <v>7677.1639999999998</v>
      </c>
      <c r="S130" s="35">
        <v>0</v>
      </c>
      <c r="T130" s="33"/>
      <c r="U130" s="34">
        <f t="shared" si="285"/>
        <v>0</v>
      </c>
      <c r="V130" s="33"/>
      <c r="W130" s="34">
        <f t="shared" si="312"/>
        <v>0</v>
      </c>
      <c r="X130" s="33"/>
      <c r="Y130" s="34">
        <f t="shared" si="313"/>
        <v>0</v>
      </c>
      <c r="Z130" s="33"/>
      <c r="AA130" s="34">
        <f t="shared" si="314"/>
        <v>0</v>
      </c>
      <c r="AB130" s="33"/>
      <c r="AC130" s="34">
        <f t="shared" si="315"/>
        <v>0</v>
      </c>
      <c r="AD130" s="33"/>
      <c r="AE130" s="34">
        <f t="shared" si="316"/>
        <v>0</v>
      </c>
      <c r="AF130" s="1"/>
      <c r="AG130" s="34">
        <f t="shared" si="317"/>
        <v>0</v>
      </c>
      <c r="AH130" s="35">
        <v>0</v>
      </c>
      <c r="AI130" s="32"/>
      <c r="AJ130" s="34">
        <f t="shared" si="286"/>
        <v>0</v>
      </c>
      <c r="AK130" s="33"/>
      <c r="AL130" s="34">
        <f t="shared" si="318"/>
        <v>0</v>
      </c>
      <c r="AM130" s="33"/>
      <c r="AN130" s="34">
        <f t="shared" si="319"/>
        <v>0</v>
      </c>
      <c r="AO130" s="33"/>
      <c r="AP130" s="34">
        <f t="shared" si="320"/>
        <v>0</v>
      </c>
      <c r="AQ130" s="1"/>
      <c r="AR130" s="34">
        <f t="shared" si="321"/>
        <v>0</v>
      </c>
      <c r="AS130" s="47" t="s">
        <v>92</v>
      </c>
      <c r="AU130" s="36"/>
    </row>
    <row r="131" spans="1:47" ht="56.25" x14ac:dyDescent="0.3">
      <c r="A131" s="29" t="s">
        <v>175</v>
      </c>
      <c r="B131" s="76" t="s">
        <v>68</v>
      </c>
      <c r="C131" s="76" t="s">
        <v>63</v>
      </c>
      <c r="D131" s="32">
        <v>9362.9</v>
      </c>
      <c r="E131" s="33"/>
      <c r="F131" s="34">
        <f t="shared" si="284"/>
        <v>9362.9</v>
      </c>
      <c r="G131" s="33"/>
      <c r="H131" s="34">
        <f t="shared" si="305"/>
        <v>9362.9</v>
      </c>
      <c r="I131" s="33"/>
      <c r="J131" s="34">
        <f t="shared" si="306"/>
        <v>9362.9</v>
      </c>
      <c r="K131" s="33">
        <v>659.62699999999995</v>
      </c>
      <c r="L131" s="34">
        <f t="shared" si="307"/>
        <v>10022.527</v>
      </c>
      <c r="M131" s="33"/>
      <c r="N131" s="34">
        <f t="shared" si="308"/>
        <v>10022.527</v>
      </c>
      <c r="O131" s="33"/>
      <c r="P131" s="34">
        <f t="shared" si="309"/>
        <v>10022.527</v>
      </c>
      <c r="Q131" s="1">
        <v>-27.908000000000001</v>
      </c>
      <c r="R131" s="34">
        <f t="shared" si="310"/>
        <v>9994.6190000000006</v>
      </c>
      <c r="S131" s="35">
        <v>0</v>
      </c>
      <c r="T131" s="33"/>
      <c r="U131" s="34">
        <f t="shared" si="285"/>
        <v>0</v>
      </c>
      <c r="V131" s="33"/>
      <c r="W131" s="34">
        <f t="shared" si="312"/>
        <v>0</v>
      </c>
      <c r="X131" s="33"/>
      <c r="Y131" s="34">
        <f t="shared" si="313"/>
        <v>0</v>
      </c>
      <c r="Z131" s="33"/>
      <c r="AA131" s="34">
        <f t="shared" si="314"/>
        <v>0</v>
      </c>
      <c r="AB131" s="33"/>
      <c r="AC131" s="34">
        <f t="shared" si="315"/>
        <v>0</v>
      </c>
      <c r="AD131" s="33"/>
      <c r="AE131" s="34">
        <f t="shared" si="316"/>
        <v>0</v>
      </c>
      <c r="AF131" s="1"/>
      <c r="AG131" s="34">
        <f t="shared" si="317"/>
        <v>0</v>
      </c>
      <c r="AH131" s="35">
        <v>0</v>
      </c>
      <c r="AI131" s="32"/>
      <c r="AJ131" s="34">
        <f t="shared" si="286"/>
        <v>0</v>
      </c>
      <c r="AK131" s="33"/>
      <c r="AL131" s="34">
        <f t="shared" si="318"/>
        <v>0</v>
      </c>
      <c r="AM131" s="33"/>
      <c r="AN131" s="34">
        <f t="shared" si="319"/>
        <v>0</v>
      </c>
      <c r="AO131" s="33"/>
      <c r="AP131" s="34">
        <f t="shared" si="320"/>
        <v>0</v>
      </c>
      <c r="AQ131" s="1"/>
      <c r="AR131" s="34">
        <f t="shared" si="321"/>
        <v>0</v>
      </c>
      <c r="AS131" s="15" t="s">
        <v>93</v>
      </c>
      <c r="AU131" s="36"/>
    </row>
    <row r="132" spans="1:47" ht="56.25" x14ac:dyDescent="0.3">
      <c r="A132" s="29" t="s">
        <v>176</v>
      </c>
      <c r="B132" s="76" t="s">
        <v>69</v>
      </c>
      <c r="C132" s="77" t="s">
        <v>63</v>
      </c>
      <c r="D132" s="32">
        <v>8982.4</v>
      </c>
      <c r="E132" s="33">
        <v>-1245.127</v>
      </c>
      <c r="F132" s="34">
        <f t="shared" si="284"/>
        <v>7737.2729999999992</v>
      </c>
      <c r="G132" s="33"/>
      <c r="H132" s="34">
        <f t="shared" si="305"/>
        <v>7737.2729999999992</v>
      </c>
      <c r="I132" s="33"/>
      <c r="J132" s="34">
        <f t="shared" si="306"/>
        <v>7737.2729999999992</v>
      </c>
      <c r="K132" s="33"/>
      <c r="L132" s="34">
        <f t="shared" si="307"/>
        <v>7737.2729999999992</v>
      </c>
      <c r="M132" s="33"/>
      <c r="N132" s="34">
        <f t="shared" si="308"/>
        <v>7737.2729999999992</v>
      </c>
      <c r="O132" s="33"/>
      <c r="P132" s="34">
        <f t="shared" si="309"/>
        <v>7737.2729999999992</v>
      </c>
      <c r="Q132" s="1">
        <v>-4.3849999999999998</v>
      </c>
      <c r="R132" s="34">
        <f t="shared" si="310"/>
        <v>7732.887999999999</v>
      </c>
      <c r="S132" s="35">
        <v>0</v>
      </c>
      <c r="T132" s="33"/>
      <c r="U132" s="34">
        <f t="shared" si="285"/>
        <v>0</v>
      </c>
      <c r="V132" s="33"/>
      <c r="W132" s="34">
        <f t="shared" si="312"/>
        <v>0</v>
      </c>
      <c r="X132" s="33"/>
      <c r="Y132" s="34">
        <f t="shared" si="313"/>
        <v>0</v>
      </c>
      <c r="Z132" s="33"/>
      <c r="AA132" s="34">
        <f t="shared" si="314"/>
        <v>0</v>
      </c>
      <c r="AB132" s="33"/>
      <c r="AC132" s="34">
        <f t="shared" si="315"/>
        <v>0</v>
      </c>
      <c r="AD132" s="33"/>
      <c r="AE132" s="34">
        <f t="shared" si="316"/>
        <v>0</v>
      </c>
      <c r="AF132" s="1"/>
      <c r="AG132" s="34">
        <f t="shared" si="317"/>
        <v>0</v>
      </c>
      <c r="AH132" s="35">
        <v>0</v>
      </c>
      <c r="AI132" s="32"/>
      <c r="AJ132" s="34">
        <f t="shared" si="286"/>
        <v>0</v>
      </c>
      <c r="AK132" s="33"/>
      <c r="AL132" s="34">
        <f t="shared" si="318"/>
        <v>0</v>
      </c>
      <c r="AM132" s="33"/>
      <c r="AN132" s="34">
        <f t="shared" si="319"/>
        <v>0</v>
      </c>
      <c r="AO132" s="33"/>
      <c r="AP132" s="34">
        <f t="shared" si="320"/>
        <v>0</v>
      </c>
      <c r="AQ132" s="1"/>
      <c r="AR132" s="34">
        <f t="shared" si="321"/>
        <v>0</v>
      </c>
      <c r="AS132" s="15" t="s">
        <v>94</v>
      </c>
      <c r="AU132" s="36"/>
    </row>
    <row r="133" spans="1:47" ht="56.25" x14ac:dyDescent="0.3">
      <c r="A133" s="29" t="s">
        <v>177</v>
      </c>
      <c r="B133" s="76" t="s">
        <v>70</v>
      </c>
      <c r="C133" s="77" t="s">
        <v>63</v>
      </c>
      <c r="D133" s="32">
        <f>D135+D136</f>
        <v>3792.2</v>
      </c>
      <c r="E133" s="33">
        <f>E135+E136</f>
        <v>0</v>
      </c>
      <c r="F133" s="34">
        <f t="shared" si="284"/>
        <v>3792.2</v>
      </c>
      <c r="G133" s="33">
        <f>G135+G136</f>
        <v>0</v>
      </c>
      <c r="H133" s="34">
        <f t="shared" si="305"/>
        <v>3792.2</v>
      </c>
      <c r="I133" s="33">
        <f>I135+I136</f>
        <v>0</v>
      </c>
      <c r="J133" s="34">
        <f t="shared" si="306"/>
        <v>3792.2</v>
      </c>
      <c r="K133" s="33">
        <f>K135+K136</f>
        <v>0</v>
      </c>
      <c r="L133" s="34">
        <f t="shared" si="307"/>
        <v>3792.2</v>
      </c>
      <c r="M133" s="33">
        <f>M135+M136</f>
        <v>-1914</v>
      </c>
      <c r="N133" s="34">
        <f t="shared" si="308"/>
        <v>1878.1999999999998</v>
      </c>
      <c r="O133" s="33">
        <f>O135+O136</f>
        <v>0</v>
      </c>
      <c r="P133" s="34">
        <f t="shared" si="309"/>
        <v>1878.1999999999998</v>
      </c>
      <c r="Q133" s="1">
        <f>Q135+Q136</f>
        <v>0</v>
      </c>
      <c r="R133" s="34">
        <f t="shared" si="310"/>
        <v>1878.1999999999998</v>
      </c>
      <c r="S133" s="35">
        <f t="shared" ref="S133:AH133" si="323">S135+S136</f>
        <v>3863.7</v>
      </c>
      <c r="T133" s="33">
        <f>T135+T136</f>
        <v>0</v>
      </c>
      <c r="U133" s="34">
        <f t="shared" si="285"/>
        <v>3863.7</v>
      </c>
      <c r="V133" s="33">
        <f>V135+V136</f>
        <v>0</v>
      </c>
      <c r="W133" s="34">
        <f t="shared" si="312"/>
        <v>3863.7</v>
      </c>
      <c r="X133" s="33">
        <f>X135+X136</f>
        <v>0</v>
      </c>
      <c r="Y133" s="34">
        <f t="shared" si="313"/>
        <v>3863.7</v>
      </c>
      <c r="Z133" s="33">
        <f>Z135+Z136</f>
        <v>0</v>
      </c>
      <c r="AA133" s="34">
        <f t="shared" si="314"/>
        <v>3863.7</v>
      </c>
      <c r="AB133" s="33">
        <f>AB135+AB136</f>
        <v>1914</v>
      </c>
      <c r="AC133" s="34">
        <f t="shared" si="315"/>
        <v>5777.7</v>
      </c>
      <c r="AD133" s="33">
        <f>AD135+AD136</f>
        <v>0</v>
      </c>
      <c r="AE133" s="34">
        <f t="shared" si="316"/>
        <v>5777.7</v>
      </c>
      <c r="AF133" s="1">
        <f>AF135+AF136</f>
        <v>0</v>
      </c>
      <c r="AG133" s="34">
        <f t="shared" si="317"/>
        <v>5777.7</v>
      </c>
      <c r="AH133" s="35">
        <f t="shared" si="323"/>
        <v>0</v>
      </c>
      <c r="AI133" s="32">
        <f>AI135+AI136</f>
        <v>0</v>
      </c>
      <c r="AJ133" s="34">
        <f t="shared" si="286"/>
        <v>0</v>
      </c>
      <c r="AK133" s="33">
        <f>AK135+AK136</f>
        <v>0</v>
      </c>
      <c r="AL133" s="34">
        <f t="shared" si="318"/>
        <v>0</v>
      </c>
      <c r="AM133" s="33">
        <f>AM135+AM136</f>
        <v>0</v>
      </c>
      <c r="AN133" s="34">
        <f t="shared" si="319"/>
        <v>0</v>
      </c>
      <c r="AO133" s="33">
        <f>AO135+AO136</f>
        <v>0</v>
      </c>
      <c r="AP133" s="34">
        <f t="shared" si="320"/>
        <v>0</v>
      </c>
      <c r="AQ133" s="1">
        <f>AQ135+AQ136</f>
        <v>0</v>
      </c>
      <c r="AR133" s="34">
        <f t="shared" si="321"/>
        <v>0</v>
      </c>
      <c r="AS133" s="15"/>
      <c r="AU133" s="36"/>
    </row>
    <row r="134" spans="1:47" x14ac:dyDescent="0.3">
      <c r="A134" s="29"/>
      <c r="B134" s="76" t="s">
        <v>5</v>
      </c>
      <c r="C134" s="77"/>
      <c r="D134" s="32"/>
      <c r="E134" s="33"/>
      <c r="F134" s="34"/>
      <c r="G134" s="33"/>
      <c r="H134" s="34"/>
      <c r="I134" s="33"/>
      <c r="J134" s="34"/>
      <c r="K134" s="33"/>
      <c r="L134" s="34"/>
      <c r="M134" s="33"/>
      <c r="N134" s="34"/>
      <c r="O134" s="33"/>
      <c r="P134" s="34"/>
      <c r="Q134" s="1"/>
      <c r="R134" s="34"/>
      <c r="S134" s="35"/>
      <c r="T134" s="33"/>
      <c r="U134" s="34"/>
      <c r="V134" s="33"/>
      <c r="W134" s="34"/>
      <c r="X134" s="33"/>
      <c r="Y134" s="34"/>
      <c r="Z134" s="33"/>
      <c r="AA134" s="34"/>
      <c r="AB134" s="33"/>
      <c r="AC134" s="34"/>
      <c r="AD134" s="33"/>
      <c r="AE134" s="34"/>
      <c r="AF134" s="1"/>
      <c r="AG134" s="34"/>
      <c r="AH134" s="35"/>
      <c r="AI134" s="32"/>
      <c r="AJ134" s="34"/>
      <c r="AK134" s="33"/>
      <c r="AL134" s="34"/>
      <c r="AM134" s="33"/>
      <c r="AN134" s="34"/>
      <c r="AO134" s="33"/>
      <c r="AP134" s="34"/>
      <c r="AQ134" s="1"/>
      <c r="AR134" s="34"/>
      <c r="AS134" s="15"/>
      <c r="AU134" s="36"/>
    </row>
    <row r="135" spans="1:47" hidden="1" x14ac:dyDescent="0.3">
      <c r="A135" s="29"/>
      <c r="B135" s="31" t="s">
        <v>6</v>
      </c>
      <c r="C135" s="44"/>
      <c r="D135" s="33">
        <v>1914</v>
      </c>
      <c r="E135" s="33"/>
      <c r="F135" s="34">
        <f t="shared" si="284"/>
        <v>1914</v>
      </c>
      <c r="G135" s="33"/>
      <c r="H135" s="34">
        <f t="shared" ref="H135:H137" si="324">F135+G135</f>
        <v>1914</v>
      </c>
      <c r="I135" s="33"/>
      <c r="J135" s="34">
        <f t="shared" ref="J135:J137" si="325">H135+I135</f>
        <v>1914</v>
      </c>
      <c r="K135" s="33"/>
      <c r="L135" s="34">
        <f t="shared" ref="L135:L137" si="326">J135+K135</f>
        <v>1914</v>
      </c>
      <c r="M135" s="33">
        <v>-1914</v>
      </c>
      <c r="N135" s="34">
        <f t="shared" ref="N135:N137" si="327">L135+M135</f>
        <v>0</v>
      </c>
      <c r="O135" s="33"/>
      <c r="P135" s="34">
        <f t="shared" ref="P135:P137" si="328">N135+O135</f>
        <v>0</v>
      </c>
      <c r="Q135" s="1"/>
      <c r="R135" s="34">
        <f t="shared" ref="R135:R137" si="329">P135+Q135</f>
        <v>0</v>
      </c>
      <c r="S135" s="34">
        <v>0</v>
      </c>
      <c r="T135" s="33"/>
      <c r="U135" s="34">
        <f t="shared" si="285"/>
        <v>0</v>
      </c>
      <c r="V135" s="33"/>
      <c r="W135" s="34">
        <f t="shared" ref="W135:W137" si="330">U135+V135</f>
        <v>0</v>
      </c>
      <c r="X135" s="33"/>
      <c r="Y135" s="34">
        <f t="shared" ref="Y135:Y137" si="331">W135+X135</f>
        <v>0</v>
      </c>
      <c r="Z135" s="33"/>
      <c r="AA135" s="34">
        <f t="shared" ref="AA135:AA137" si="332">Y135+Z135</f>
        <v>0</v>
      </c>
      <c r="AB135" s="33">
        <v>1914</v>
      </c>
      <c r="AC135" s="34">
        <f t="shared" ref="AC135:AC137" si="333">AA135+AB135</f>
        <v>1914</v>
      </c>
      <c r="AD135" s="33"/>
      <c r="AE135" s="34">
        <f t="shared" ref="AE135:AE137" si="334">AC135+AD135</f>
        <v>1914</v>
      </c>
      <c r="AF135" s="1"/>
      <c r="AG135" s="34">
        <f t="shared" ref="AG135:AG137" si="335">AE135+AF135</f>
        <v>1914</v>
      </c>
      <c r="AH135" s="34">
        <v>0</v>
      </c>
      <c r="AI135" s="32"/>
      <c r="AJ135" s="34">
        <f t="shared" si="286"/>
        <v>0</v>
      </c>
      <c r="AK135" s="33"/>
      <c r="AL135" s="34">
        <f t="shared" ref="AL135:AL137" si="336">AJ135+AK135</f>
        <v>0</v>
      </c>
      <c r="AM135" s="33"/>
      <c r="AN135" s="34">
        <f t="shared" ref="AN135:AN137" si="337">AL135+AM135</f>
        <v>0</v>
      </c>
      <c r="AO135" s="33"/>
      <c r="AP135" s="34">
        <f t="shared" ref="AP135:AP137" si="338">AN135+AO135</f>
        <v>0</v>
      </c>
      <c r="AQ135" s="1"/>
      <c r="AR135" s="34">
        <f t="shared" ref="AR135:AR137" si="339">AP135+AQ135</f>
        <v>0</v>
      </c>
      <c r="AS135" s="15" t="s">
        <v>95</v>
      </c>
      <c r="AT135" s="10" t="s">
        <v>25</v>
      </c>
      <c r="AU135" s="36"/>
    </row>
    <row r="136" spans="1:47" x14ac:dyDescent="0.3">
      <c r="A136" s="29"/>
      <c r="B136" s="76" t="s">
        <v>71</v>
      </c>
      <c r="C136" s="77"/>
      <c r="D136" s="32">
        <v>1878.2</v>
      </c>
      <c r="E136" s="33"/>
      <c r="F136" s="34">
        <f t="shared" si="284"/>
        <v>1878.2</v>
      </c>
      <c r="G136" s="33"/>
      <c r="H136" s="34">
        <f t="shared" si="324"/>
        <v>1878.2</v>
      </c>
      <c r="I136" s="33"/>
      <c r="J136" s="34">
        <f t="shared" si="325"/>
        <v>1878.2</v>
      </c>
      <c r="K136" s="33"/>
      <c r="L136" s="34">
        <f t="shared" si="326"/>
        <v>1878.2</v>
      </c>
      <c r="M136" s="33"/>
      <c r="N136" s="34">
        <f t="shared" si="327"/>
        <v>1878.2</v>
      </c>
      <c r="O136" s="33"/>
      <c r="P136" s="34">
        <f t="shared" si="328"/>
        <v>1878.2</v>
      </c>
      <c r="Q136" s="1"/>
      <c r="R136" s="34">
        <f t="shared" si="329"/>
        <v>1878.2</v>
      </c>
      <c r="S136" s="35">
        <v>3863.7</v>
      </c>
      <c r="T136" s="33"/>
      <c r="U136" s="34">
        <f t="shared" si="285"/>
        <v>3863.7</v>
      </c>
      <c r="V136" s="33"/>
      <c r="W136" s="34">
        <f t="shared" si="330"/>
        <v>3863.7</v>
      </c>
      <c r="X136" s="33"/>
      <c r="Y136" s="34">
        <f t="shared" si="331"/>
        <v>3863.7</v>
      </c>
      <c r="Z136" s="33"/>
      <c r="AA136" s="34">
        <f t="shared" si="332"/>
        <v>3863.7</v>
      </c>
      <c r="AB136" s="33"/>
      <c r="AC136" s="34">
        <f t="shared" si="333"/>
        <v>3863.7</v>
      </c>
      <c r="AD136" s="33"/>
      <c r="AE136" s="34">
        <f t="shared" si="334"/>
        <v>3863.7</v>
      </c>
      <c r="AF136" s="1"/>
      <c r="AG136" s="34">
        <f t="shared" si="335"/>
        <v>3863.7</v>
      </c>
      <c r="AH136" s="35">
        <v>0</v>
      </c>
      <c r="AI136" s="32"/>
      <c r="AJ136" s="34">
        <f t="shared" si="286"/>
        <v>0</v>
      </c>
      <c r="AK136" s="33"/>
      <c r="AL136" s="34">
        <f t="shared" si="336"/>
        <v>0</v>
      </c>
      <c r="AM136" s="33"/>
      <c r="AN136" s="34">
        <f t="shared" si="337"/>
        <v>0</v>
      </c>
      <c r="AO136" s="33"/>
      <c r="AP136" s="34">
        <f t="shared" si="338"/>
        <v>0</v>
      </c>
      <c r="AQ136" s="1"/>
      <c r="AR136" s="34">
        <f t="shared" si="339"/>
        <v>0</v>
      </c>
      <c r="AS136" s="15" t="s">
        <v>96</v>
      </c>
      <c r="AU136" s="36"/>
    </row>
    <row r="137" spans="1:47" ht="56.25" x14ac:dyDescent="0.3">
      <c r="A137" s="29" t="s">
        <v>179</v>
      </c>
      <c r="B137" s="45" t="s">
        <v>72</v>
      </c>
      <c r="C137" s="77" t="s">
        <v>63</v>
      </c>
      <c r="D137" s="32">
        <f>D139+D140</f>
        <v>11080.900000000001</v>
      </c>
      <c r="E137" s="33">
        <f>E139+E140</f>
        <v>0</v>
      </c>
      <c r="F137" s="34">
        <f t="shared" si="284"/>
        <v>11080.900000000001</v>
      </c>
      <c r="G137" s="33">
        <f>G139+G140</f>
        <v>468.06299999999999</v>
      </c>
      <c r="H137" s="34">
        <f t="shared" si="324"/>
        <v>11548.963000000002</v>
      </c>
      <c r="I137" s="33">
        <f>I139+I140</f>
        <v>0</v>
      </c>
      <c r="J137" s="34">
        <f t="shared" si="325"/>
        <v>11548.963000000002</v>
      </c>
      <c r="K137" s="33">
        <f>K139+K140</f>
        <v>0</v>
      </c>
      <c r="L137" s="34">
        <f t="shared" si="326"/>
        <v>11548.963000000002</v>
      </c>
      <c r="M137" s="33">
        <f>M139+M140</f>
        <v>0</v>
      </c>
      <c r="N137" s="34">
        <f t="shared" si="327"/>
        <v>11548.963000000002</v>
      </c>
      <c r="O137" s="33">
        <f>O139+O140</f>
        <v>0</v>
      </c>
      <c r="P137" s="34">
        <f t="shared" si="328"/>
        <v>11548.963000000002</v>
      </c>
      <c r="Q137" s="1">
        <f>Q139+Q140</f>
        <v>0</v>
      </c>
      <c r="R137" s="34">
        <f t="shared" si="329"/>
        <v>11548.963000000002</v>
      </c>
      <c r="S137" s="35">
        <f t="shared" ref="S137:AH137" si="340">S139+S140</f>
        <v>0</v>
      </c>
      <c r="T137" s="33">
        <f>T139+T140</f>
        <v>0</v>
      </c>
      <c r="U137" s="34">
        <f t="shared" si="285"/>
        <v>0</v>
      </c>
      <c r="V137" s="33">
        <f>V139+V140</f>
        <v>0</v>
      </c>
      <c r="W137" s="34">
        <f t="shared" si="330"/>
        <v>0</v>
      </c>
      <c r="X137" s="33">
        <f>X139+X140</f>
        <v>0</v>
      </c>
      <c r="Y137" s="34">
        <f t="shared" si="331"/>
        <v>0</v>
      </c>
      <c r="Z137" s="33">
        <f>Z139+Z140</f>
        <v>0</v>
      </c>
      <c r="AA137" s="34">
        <f t="shared" si="332"/>
        <v>0</v>
      </c>
      <c r="AB137" s="33">
        <f>AB139+AB140</f>
        <v>0</v>
      </c>
      <c r="AC137" s="34">
        <f t="shared" si="333"/>
        <v>0</v>
      </c>
      <c r="AD137" s="33">
        <f>AD139+AD140</f>
        <v>0</v>
      </c>
      <c r="AE137" s="34">
        <f t="shared" si="334"/>
        <v>0</v>
      </c>
      <c r="AF137" s="1">
        <f>AF139+AF140</f>
        <v>0</v>
      </c>
      <c r="AG137" s="34">
        <f t="shared" si="335"/>
        <v>0</v>
      </c>
      <c r="AH137" s="35">
        <f t="shared" si="340"/>
        <v>0</v>
      </c>
      <c r="AI137" s="32">
        <f>AI139+AI140</f>
        <v>0</v>
      </c>
      <c r="AJ137" s="34">
        <f t="shared" si="286"/>
        <v>0</v>
      </c>
      <c r="AK137" s="33">
        <f>AK139+AK140</f>
        <v>0</v>
      </c>
      <c r="AL137" s="34">
        <f t="shared" si="336"/>
        <v>0</v>
      </c>
      <c r="AM137" s="33">
        <f>AM139+AM140</f>
        <v>0</v>
      </c>
      <c r="AN137" s="34">
        <f t="shared" si="337"/>
        <v>0</v>
      </c>
      <c r="AO137" s="33">
        <f>AO139+AO140</f>
        <v>0</v>
      </c>
      <c r="AP137" s="34">
        <f t="shared" si="338"/>
        <v>0</v>
      </c>
      <c r="AQ137" s="1">
        <f>AQ139+AQ140</f>
        <v>0</v>
      </c>
      <c r="AR137" s="34">
        <f t="shared" si="339"/>
        <v>0</v>
      </c>
      <c r="AS137" s="15"/>
      <c r="AU137" s="36"/>
    </row>
    <row r="138" spans="1:47" x14ac:dyDescent="0.3">
      <c r="A138" s="29"/>
      <c r="B138" s="76" t="s">
        <v>5</v>
      </c>
      <c r="C138" s="77"/>
      <c r="D138" s="32"/>
      <c r="E138" s="33"/>
      <c r="F138" s="34"/>
      <c r="G138" s="33"/>
      <c r="H138" s="34"/>
      <c r="I138" s="33"/>
      <c r="J138" s="34"/>
      <c r="K138" s="33"/>
      <c r="L138" s="34"/>
      <c r="M138" s="33"/>
      <c r="N138" s="34"/>
      <c r="O138" s="33"/>
      <c r="P138" s="34"/>
      <c r="Q138" s="1"/>
      <c r="R138" s="34"/>
      <c r="S138" s="35"/>
      <c r="T138" s="33"/>
      <c r="U138" s="34"/>
      <c r="V138" s="33"/>
      <c r="W138" s="34"/>
      <c r="X138" s="33"/>
      <c r="Y138" s="34"/>
      <c r="Z138" s="33"/>
      <c r="AA138" s="34"/>
      <c r="AB138" s="33"/>
      <c r="AC138" s="34"/>
      <c r="AD138" s="33"/>
      <c r="AE138" s="34"/>
      <c r="AF138" s="1"/>
      <c r="AG138" s="34"/>
      <c r="AH138" s="35"/>
      <c r="AI138" s="32"/>
      <c r="AJ138" s="34"/>
      <c r="AK138" s="33"/>
      <c r="AL138" s="34"/>
      <c r="AM138" s="33"/>
      <c r="AN138" s="34"/>
      <c r="AO138" s="33"/>
      <c r="AP138" s="34"/>
      <c r="AQ138" s="1"/>
      <c r="AR138" s="34"/>
      <c r="AS138" s="15"/>
      <c r="AU138" s="36"/>
    </row>
    <row r="139" spans="1:47" hidden="1" x14ac:dyDescent="0.3">
      <c r="A139" s="29"/>
      <c r="B139" s="31" t="s">
        <v>6</v>
      </c>
      <c r="C139" s="44"/>
      <c r="D139" s="33">
        <v>2419.1999999999998</v>
      </c>
      <c r="E139" s="33"/>
      <c r="F139" s="34">
        <f t="shared" si="284"/>
        <v>2419.1999999999998</v>
      </c>
      <c r="G139" s="33">
        <v>468.06299999999999</v>
      </c>
      <c r="H139" s="34">
        <f t="shared" ref="H139:H141" si="341">F139+G139</f>
        <v>2887.2629999999999</v>
      </c>
      <c r="I139" s="33"/>
      <c r="J139" s="34">
        <f t="shared" ref="J139:J141" si="342">H139+I139</f>
        <v>2887.2629999999999</v>
      </c>
      <c r="K139" s="33"/>
      <c r="L139" s="34">
        <f t="shared" ref="L139:L141" si="343">J139+K139</f>
        <v>2887.2629999999999</v>
      </c>
      <c r="M139" s="33"/>
      <c r="N139" s="34">
        <f t="shared" ref="N139:N141" si="344">L139+M139</f>
        <v>2887.2629999999999</v>
      </c>
      <c r="O139" s="33"/>
      <c r="P139" s="34">
        <f t="shared" ref="P139:P141" si="345">N139+O139</f>
        <v>2887.2629999999999</v>
      </c>
      <c r="Q139" s="1"/>
      <c r="R139" s="34">
        <f t="shared" ref="R139:R141" si="346">P139+Q139</f>
        <v>2887.2629999999999</v>
      </c>
      <c r="S139" s="34">
        <v>0</v>
      </c>
      <c r="T139" s="33"/>
      <c r="U139" s="34">
        <f t="shared" si="285"/>
        <v>0</v>
      </c>
      <c r="V139" s="33"/>
      <c r="W139" s="34">
        <f t="shared" ref="W139:W141" si="347">U139+V139</f>
        <v>0</v>
      </c>
      <c r="X139" s="33"/>
      <c r="Y139" s="34">
        <f t="shared" ref="Y139:Y141" si="348">W139+X139</f>
        <v>0</v>
      </c>
      <c r="Z139" s="33"/>
      <c r="AA139" s="34">
        <f t="shared" ref="AA139:AA141" si="349">Y139+Z139</f>
        <v>0</v>
      </c>
      <c r="AB139" s="33"/>
      <c r="AC139" s="34">
        <f t="shared" ref="AC139:AC141" si="350">AA139+AB139</f>
        <v>0</v>
      </c>
      <c r="AD139" s="33"/>
      <c r="AE139" s="34">
        <f t="shared" ref="AE139:AE141" si="351">AC139+AD139</f>
        <v>0</v>
      </c>
      <c r="AF139" s="1"/>
      <c r="AG139" s="34">
        <f t="shared" ref="AG139:AG141" si="352">AE139+AF139</f>
        <v>0</v>
      </c>
      <c r="AH139" s="34">
        <v>0</v>
      </c>
      <c r="AI139" s="32"/>
      <c r="AJ139" s="34">
        <f t="shared" si="286"/>
        <v>0</v>
      </c>
      <c r="AK139" s="33"/>
      <c r="AL139" s="34">
        <f t="shared" ref="AL139:AL141" si="353">AJ139+AK139</f>
        <v>0</v>
      </c>
      <c r="AM139" s="33"/>
      <c r="AN139" s="34">
        <f t="shared" ref="AN139:AN141" si="354">AL139+AM139</f>
        <v>0</v>
      </c>
      <c r="AO139" s="33"/>
      <c r="AP139" s="34">
        <f t="shared" ref="AP139:AP141" si="355">AN139+AO139</f>
        <v>0</v>
      </c>
      <c r="AQ139" s="1"/>
      <c r="AR139" s="34">
        <f t="shared" ref="AR139:AR141" si="356">AP139+AQ139</f>
        <v>0</v>
      </c>
      <c r="AS139" s="15" t="s">
        <v>97</v>
      </c>
      <c r="AT139" s="10" t="s">
        <v>25</v>
      </c>
      <c r="AU139" s="36"/>
    </row>
    <row r="140" spans="1:47" x14ac:dyDescent="0.3">
      <c r="A140" s="29"/>
      <c r="B140" s="76" t="s">
        <v>71</v>
      </c>
      <c r="C140" s="77"/>
      <c r="D140" s="32">
        <v>8661.7000000000007</v>
      </c>
      <c r="E140" s="33"/>
      <c r="F140" s="34">
        <f t="shared" si="284"/>
        <v>8661.7000000000007</v>
      </c>
      <c r="G140" s="33"/>
      <c r="H140" s="34">
        <f t="shared" si="341"/>
        <v>8661.7000000000007</v>
      </c>
      <c r="I140" s="33"/>
      <c r="J140" s="34">
        <f t="shared" si="342"/>
        <v>8661.7000000000007</v>
      </c>
      <c r="K140" s="33"/>
      <c r="L140" s="34">
        <f t="shared" si="343"/>
        <v>8661.7000000000007</v>
      </c>
      <c r="M140" s="33"/>
      <c r="N140" s="34">
        <f t="shared" si="344"/>
        <v>8661.7000000000007</v>
      </c>
      <c r="O140" s="33"/>
      <c r="P140" s="34">
        <f t="shared" si="345"/>
        <v>8661.7000000000007</v>
      </c>
      <c r="Q140" s="1"/>
      <c r="R140" s="34">
        <f t="shared" si="346"/>
        <v>8661.7000000000007</v>
      </c>
      <c r="S140" s="35">
        <v>0</v>
      </c>
      <c r="T140" s="33"/>
      <c r="U140" s="34">
        <f t="shared" si="285"/>
        <v>0</v>
      </c>
      <c r="V140" s="33"/>
      <c r="W140" s="34">
        <f t="shared" si="347"/>
        <v>0</v>
      </c>
      <c r="X140" s="33"/>
      <c r="Y140" s="34">
        <f t="shared" si="348"/>
        <v>0</v>
      </c>
      <c r="Z140" s="33"/>
      <c r="AA140" s="34">
        <f t="shared" si="349"/>
        <v>0</v>
      </c>
      <c r="AB140" s="33"/>
      <c r="AC140" s="34">
        <f t="shared" si="350"/>
        <v>0</v>
      </c>
      <c r="AD140" s="33"/>
      <c r="AE140" s="34">
        <f t="shared" si="351"/>
        <v>0</v>
      </c>
      <c r="AF140" s="1"/>
      <c r="AG140" s="34">
        <f t="shared" si="352"/>
        <v>0</v>
      </c>
      <c r="AH140" s="35">
        <v>0</v>
      </c>
      <c r="AI140" s="32"/>
      <c r="AJ140" s="34">
        <f t="shared" si="286"/>
        <v>0</v>
      </c>
      <c r="AK140" s="33"/>
      <c r="AL140" s="34">
        <f t="shared" si="353"/>
        <v>0</v>
      </c>
      <c r="AM140" s="33"/>
      <c r="AN140" s="34">
        <f t="shared" si="354"/>
        <v>0</v>
      </c>
      <c r="AO140" s="33"/>
      <c r="AP140" s="34">
        <f t="shared" si="355"/>
        <v>0</v>
      </c>
      <c r="AQ140" s="1"/>
      <c r="AR140" s="34">
        <f t="shared" si="356"/>
        <v>0</v>
      </c>
      <c r="AS140" s="15" t="s">
        <v>96</v>
      </c>
      <c r="AU140" s="36"/>
    </row>
    <row r="141" spans="1:47" ht="56.25" x14ac:dyDescent="0.3">
      <c r="A141" s="29" t="s">
        <v>180</v>
      </c>
      <c r="B141" s="45" t="s">
        <v>73</v>
      </c>
      <c r="C141" s="77" t="s">
        <v>63</v>
      </c>
      <c r="D141" s="32">
        <f>D143+D144</f>
        <v>74585.100000000006</v>
      </c>
      <c r="E141" s="33">
        <f>E143+E144</f>
        <v>0</v>
      </c>
      <c r="F141" s="34">
        <f t="shared" si="284"/>
        <v>74585.100000000006</v>
      </c>
      <c r="G141" s="33">
        <f>G143+G144</f>
        <v>0</v>
      </c>
      <c r="H141" s="34">
        <f t="shared" si="341"/>
        <v>74585.100000000006</v>
      </c>
      <c r="I141" s="33">
        <f>I143+I144</f>
        <v>0</v>
      </c>
      <c r="J141" s="34">
        <f t="shared" si="342"/>
        <v>74585.100000000006</v>
      </c>
      <c r="K141" s="33">
        <f>K143+K144</f>
        <v>0</v>
      </c>
      <c r="L141" s="34">
        <f t="shared" si="343"/>
        <v>74585.100000000006</v>
      </c>
      <c r="M141" s="33">
        <f>M143+M144</f>
        <v>0</v>
      </c>
      <c r="N141" s="34">
        <f t="shared" si="344"/>
        <v>74585.100000000006</v>
      </c>
      <c r="O141" s="33">
        <f>O143+O144</f>
        <v>0</v>
      </c>
      <c r="P141" s="34">
        <f t="shared" si="345"/>
        <v>74585.100000000006</v>
      </c>
      <c r="Q141" s="1">
        <f>Q143+Q144</f>
        <v>0</v>
      </c>
      <c r="R141" s="34">
        <f t="shared" si="346"/>
        <v>74585.100000000006</v>
      </c>
      <c r="S141" s="35">
        <f t="shared" ref="S141:AH141" si="357">S143+S144</f>
        <v>36729.1</v>
      </c>
      <c r="T141" s="33">
        <f>T143+T144</f>
        <v>0</v>
      </c>
      <c r="U141" s="34">
        <f t="shared" si="285"/>
        <v>36729.1</v>
      </c>
      <c r="V141" s="33">
        <f>V143+V144</f>
        <v>0</v>
      </c>
      <c r="W141" s="34">
        <f t="shared" si="347"/>
        <v>36729.1</v>
      </c>
      <c r="X141" s="33">
        <f>X143+X144</f>
        <v>0</v>
      </c>
      <c r="Y141" s="34">
        <f t="shared" si="348"/>
        <v>36729.1</v>
      </c>
      <c r="Z141" s="33">
        <f>Z143+Z144</f>
        <v>0</v>
      </c>
      <c r="AA141" s="34">
        <f t="shared" si="349"/>
        <v>36729.1</v>
      </c>
      <c r="AB141" s="33">
        <f>AB143+AB144</f>
        <v>0</v>
      </c>
      <c r="AC141" s="34">
        <f t="shared" si="350"/>
        <v>36729.1</v>
      </c>
      <c r="AD141" s="33">
        <f>AD143+AD144</f>
        <v>0</v>
      </c>
      <c r="AE141" s="34">
        <f t="shared" si="351"/>
        <v>36729.1</v>
      </c>
      <c r="AF141" s="1">
        <f>AF143+AF144</f>
        <v>-34682.976000000002</v>
      </c>
      <c r="AG141" s="34">
        <f t="shared" si="352"/>
        <v>2046.1239999999962</v>
      </c>
      <c r="AH141" s="35">
        <f t="shared" si="357"/>
        <v>10393.299999999999</v>
      </c>
      <c r="AI141" s="32">
        <f>AI143+AI144</f>
        <v>0</v>
      </c>
      <c r="AJ141" s="34">
        <f t="shared" si="286"/>
        <v>10393.299999999999</v>
      </c>
      <c r="AK141" s="33">
        <f>AK143+AK144</f>
        <v>0</v>
      </c>
      <c r="AL141" s="34">
        <f t="shared" si="353"/>
        <v>10393.299999999999</v>
      </c>
      <c r="AM141" s="33">
        <f>AM143+AM144</f>
        <v>0</v>
      </c>
      <c r="AN141" s="34">
        <f t="shared" si="354"/>
        <v>10393.299999999999</v>
      </c>
      <c r="AO141" s="33">
        <f>AO143+AO144</f>
        <v>0</v>
      </c>
      <c r="AP141" s="34">
        <f t="shared" si="355"/>
        <v>10393.299999999999</v>
      </c>
      <c r="AQ141" s="1">
        <f>AQ143+AQ144</f>
        <v>0</v>
      </c>
      <c r="AR141" s="34">
        <f t="shared" si="356"/>
        <v>10393.299999999999</v>
      </c>
      <c r="AS141" s="15"/>
      <c r="AU141" s="36"/>
    </row>
    <row r="142" spans="1:47" x14ac:dyDescent="0.3">
      <c r="A142" s="29"/>
      <c r="B142" s="76" t="s">
        <v>5</v>
      </c>
      <c r="C142" s="77"/>
      <c r="D142" s="32"/>
      <c r="E142" s="33"/>
      <c r="F142" s="34"/>
      <c r="G142" s="33"/>
      <c r="H142" s="34"/>
      <c r="I142" s="33"/>
      <c r="J142" s="34"/>
      <c r="K142" s="33"/>
      <c r="L142" s="34"/>
      <c r="M142" s="33"/>
      <c r="N142" s="34"/>
      <c r="O142" s="33"/>
      <c r="P142" s="34"/>
      <c r="Q142" s="1"/>
      <c r="R142" s="34"/>
      <c r="S142" s="35"/>
      <c r="T142" s="33"/>
      <c r="U142" s="34"/>
      <c r="V142" s="33"/>
      <c r="W142" s="34"/>
      <c r="X142" s="33"/>
      <c r="Y142" s="34"/>
      <c r="Z142" s="33"/>
      <c r="AA142" s="34"/>
      <c r="AB142" s="33"/>
      <c r="AC142" s="34"/>
      <c r="AD142" s="33"/>
      <c r="AE142" s="34"/>
      <c r="AF142" s="1"/>
      <c r="AG142" s="34"/>
      <c r="AH142" s="35"/>
      <c r="AI142" s="32"/>
      <c r="AJ142" s="34"/>
      <c r="AK142" s="33"/>
      <c r="AL142" s="34"/>
      <c r="AM142" s="33"/>
      <c r="AN142" s="34"/>
      <c r="AO142" s="33"/>
      <c r="AP142" s="34"/>
      <c r="AQ142" s="1"/>
      <c r="AR142" s="34"/>
      <c r="AS142" s="15"/>
      <c r="AU142" s="36"/>
    </row>
    <row r="143" spans="1:47" hidden="1" x14ac:dyDescent="0.3">
      <c r="A143" s="29"/>
      <c r="B143" s="48" t="s">
        <v>6</v>
      </c>
      <c r="C143" s="49"/>
      <c r="D143" s="33">
        <v>70553</v>
      </c>
      <c r="E143" s="33"/>
      <c r="F143" s="34">
        <f t="shared" si="284"/>
        <v>70553</v>
      </c>
      <c r="G143" s="33"/>
      <c r="H143" s="34">
        <f t="shared" ref="H143:H152" si="358">F143+G143</f>
        <v>70553</v>
      </c>
      <c r="I143" s="33"/>
      <c r="J143" s="34">
        <f t="shared" ref="J143:J152" si="359">H143+I143</f>
        <v>70553</v>
      </c>
      <c r="K143" s="33"/>
      <c r="L143" s="34">
        <f t="shared" ref="L143:L152" si="360">J143+K143</f>
        <v>70553</v>
      </c>
      <c r="M143" s="33"/>
      <c r="N143" s="34">
        <f t="shared" ref="N143:N152" si="361">L143+M143</f>
        <v>70553</v>
      </c>
      <c r="O143" s="33"/>
      <c r="P143" s="34">
        <f t="shared" ref="P143:P152" si="362">N143+O143</f>
        <v>70553</v>
      </c>
      <c r="Q143" s="1"/>
      <c r="R143" s="34">
        <f t="shared" ref="R143:R152" si="363">P143+Q143</f>
        <v>70553</v>
      </c>
      <c r="S143" s="34">
        <v>0</v>
      </c>
      <c r="T143" s="33"/>
      <c r="U143" s="34">
        <f t="shared" si="285"/>
        <v>0</v>
      </c>
      <c r="V143" s="33"/>
      <c r="W143" s="34">
        <f t="shared" ref="W143:W152" si="364">U143+V143</f>
        <v>0</v>
      </c>
      <c r="X143" s="33"/>
      <c r="Y143" s="34">
        <f t="shared" ref="Y143:Y152" si="365">W143+X143</f>
        <v>0</v>
      </c>
      <c r="Z143" s="33"/>
      <c r="AA143" s="34">
        <f t="shared" ref="AA143:AA152" si="366">Y143+Z143</f>
        <v>0</v>
      </c>
      <c r="AB143" s="33"/>
      <c r="AC143" s="34">
        <f t="shared" ref="AC143:AC152" si="367">AA143+AB143</f>
        <v>0</v>
      </c>
      <c r="AD143" s="33"/>
      <c r="AE143" s="34">
        <f t="shared" ref="AE143:AE152" si="368">AC143+AD143</f>
        <v>0</v>
      </c>
      <c r="AF143" s="1"/>
      <c r="AG143" s="34">
        <f t="shared" ref="AG143:AG152" si="369">AE143+AF143</f>
        <v>0</v>
      </c>
      <c r="AH143" s="34">
        <v>0</v>
      </c>
      <c r="AI143" s="32"/>
      <c r="AJ143" s="34">
        <f t="shared" si="286"/>
        <v>0</v>
      </c>
      <c r="AK143" s="33"/>
      <c r="AL143" s="34">
        <f t="shared" ref="AL143:AL152" si="370">AJ143+AK143</f>
        <v>0</v>
      </c>
      <c r="AM143" s="33"/>
      <c r="AN143" s="34">
        <f t="shared" ref="AN143:AN152" si="371">AL143+AM143</f>
        <v>0</v>
      </c>
      <c r="AO143" s="33"/>
      <c r="AP143" s="34">
        <f t="shared" ref="AP143:AP152" si="372">AN143+AO143</f>
        <v>0</v>
      </c>
      <c r="AQ143" s="1"/>
      <c r="AR143" s="34">
        <f t="shared" ref="AR143:AR152" si="373">AP143+AQ143</f>
        <v>0</v>
      </c>
      <c r="AS143" s="15" t="s">
        <v>98</v>
      </c>
      <c r="AT143" s="10" t="s">
        <v>25</v>
      </c>
      <c r="AU143" s="36"/>
    </row>
    <row r="144" spans="1:47" x14ac:dyDescent="0.3">
      <c r="A144" s="29"/>
      <c r="B144" s="76" t="s">
        <v>71</v>
      </c>
      <c r="C144" s="77"/>
      <c r="D144" s="32">
        <v>4032.1</v>
      </c>
      <c r="E144" s="33"/>
      <c r="F144" s="34">
        <f t="shared" si="284"/>
        <v>4032.1</v>
      </c>
      <c r="G144" s="33"/>
      <c r="H144" s="34">
        <f t="shared" si="358"/>
        <v>4032.1</v>
      </c>
      <c r="I144" s="33"/>
      <c r="J144" s="34">
        <f t="shared" si="359"/>
        <v>4032.1</v>
      </c>
      <c r="K144" s="33"/>
      <c r="L144" s="34">
        <f t="shared" si="360"/>
        <v>4032.1</v>
      </c>
      <c r="M144" s="33"/>
      <c r="N144" s="34">
        <f t="shared" si="361"/>
        <v>4032.1</v>
      </c>
      <c r="O144" s="33"/>
      <c r="P144" s="34">
        <f t="shared" si="362"/>
        <v>4032.1</v>
      </c>
      <c r="Q144" s="1"/>
      <c r="R144" s="34">
        <f t="shared" si="363"/>
        <v>4032.1</v>
      </c>
      <c r="S144" s="35">
        <v>36729.1</v>
      </c>
      <c r="T144" s="33"/>
      <c r="U144" s="34">
        <f t="shared" si="285"/>
        <v>36729.1</v>
      </c>
      <c r="V144" s="33"/>
      <c r="W144" s="34">
        <f t="shared" si="364"/>
        <v>36729.1</v>
      </c>
      <c r="X144" s="33"/>
      <c r="Y144" s="34">
        <f t="shared" si="365"/>
        <v>36729.1</v>
      </c>
      <c r="Z144" s="33"/>
      <c r="AA144" s="34">
        <f t="shared" si="366"/>
        <v>36729.1</v>
      </c>
      <c r="AB144" s="33"/>
      <c r="AC144" s="34">
        <f t="shared" si="367"/>
        <v>36729.1</v>
      </c>
      <c r="AD144" s="33"/>
      <c r="AE144" s="34">
        <f t="shared" si="368"/>
        <v>36729.1</v>
      </c>
      <c r="AF144" s="1">
        <v>-34682.976000000002</v>
      </c>
      <c r="AG144" s="34">
        <f t="shared" si="369"/>
        <v>2046.1239999999962</v>
      </c>
      <c r="AH144" s="35">
        <v>10393.299999999999</v>
      </c>
      <c r="AI144" s="32"/>
      <c r="AJ144" s="34">
        <f t="shared" si="286"/>
        <v>10393.299999999999</v>
      </c>
      <c r="AK144" s="33"/>
      <c r="AL144" s="34">
        <f t="shared" si="370"/>
        <v>10393.299999999999</v>
      </c>
      <c r="AM144" s="33"/>
      <c r="AN144" s="34">
        <f t="shared" si="371"/>
        <v>10393.299999999999</v>
      </c>
      <c r="AO144" s="33"/>
      <c r="AP144" s="34">
        <f t="shared" si="372"/>
        <v>10393.299999999999</v>
      </c>
      <c r="AQ144" s="1"/>
      <c r="AR144" s="34">
        <f t="shared" si="373"/>
        <v>10393.299999999999</v>
      </c>
      <c r="AS144" s="15" t="s">
        <v>96</v>
      </c>
      <c r="AU144" s="36"/>
    </row>
    <row r="145" spans="1:47" ht="56.25" x14ac:dyDescent="0.3">
      <c r="A145" s="29" t="s">
        <v>181</v>
      </c>
      <c r="B145" s="76" t="s">
        <v>201</v>
      </c>
      <c r="C145" s="77" t="s">
        <v>63</v>
      </c>
      <c r="D145" s="32"/>
      <c r="E145" s="33"/>
      <c r="F145" s="34"/>
      <c r="G145" s="33">
        <v>15199.334000000001</v>
      </c>
      <c r="H145" s="34">
        <f t="shared" si="358"/>
        <v>15199.334000000001</v>
      </c>
      <c r="I145" s="33"/>
      <c r="J145" s="34">
        <f t="shared" si="359"/>
        <v>15199.334000000001</v>
      </c>
      <c r="K145" s="33"/>
      <c r="L145" s="34">
        <f t="shared" si="360"/>
        <v>15199.334000000001</v>
      </c>
      <c r="M145" s="33"/>
      <c r="N145" s="34">
        <f t="shared" si="361"/>
        <v>15199.334000000001</v>
      </c>
      <c r="O145" s="33"/>
      <c r="P145" s="34">
        <f t="shared" si="362"/>
        <v>15199.334000000001</v>
      </c>
      <c r="Q145" s="1">
        <v>-182.27</v>
      </c>
      <c r="R145" s="34">
        <f t="shared" si="363"/>
        <v>15017.064</v>
      </c>
      <c r="S145" s="35"/>
      <c r="T145" s="33"/>
      <c r="U145" s="34"/>
      <c r="V145" s="33"/>
      <c r="W145" s="34">
        <f t="shared" si="364"/>
        <v>0</v>
      </c>
      <c r="X145" s="33"/>
      <c r="Y145" s="34">
        <f t="shared" si="365"/>
        <v>0</v>
      </c>
      <c r="Z145" s="33"/>
      <c r="AA145" s="34">
        <f t="shared" si="366"/>
        <v>0</v>
      </c>
      <c r="AB145" s="33"/>
      <c r="AC145" s="34">
        <f t="shared" si="367"/>
        <v>0</v>
      </c>
      <c r="AD145" s="33"/>
      <c r="AE145" s="34">
        <f t="shared" si="368"/>
        <v>0</v>
      </c>
      <c r="AF145" s="1"/>
      <c r="AG145" s="34">
        <f t="shared" si="369"/>
        <v>0</v>
      </c>
      <c r="AH145" s="35"/>
      <c r="AI145" s="32"/>
      <c r="AJ145" s="34"/>
      <c r="AK145" s="33"/>
      <c r="AL145" s="34">
        <f t="shared" si="370"/>
        <v>0</v>
      </c>
      <c r="AM145" s="33"/>
      <c r="AN145" s="34">
        <f t="shared" si="371"/>
        <v>0</v>
      </c>
      <c r="AO145" s="33"/>
      <c r="AP145" s="34">
        <f t="shared" si="372"/>
        <v>0</v>
      </c>
      <c r="AQ145" s="1"/>
      <c r="AR145" s="34">
        <f t="shared" si="373"/>
        <v>0</v>
      </c>
      <c r="AS145" s="15" t="s">
        <v>202</v>
      </c>
      <c r="AU145" s="36"/>
    </row>
    <row r="146" spans="1:47" ht="56.25" x14ac:dyDescent="0.3">
      <c r="A146" s="29" t="s">
        <v>182</v>
      </c>
      <c r="B146" s="76" t="s">
        <v>203</v>
      </c>
      <c r="C146" s="77" t="s">
        <v>63</v>
      </c>
      <c r="D146" s="32"/>
      <c r="E146" s="33"/>
      <c r="F146" s="34"/>
      <c r="G146" s="33">
        <v>2699.0189999999998</v>
      </c>
      <c r="H146" s="34">
        <f t="shared" si="358"/>
        <v>2699.0189999999998</v>
      </c>
      <c r="I146" s="33"/>
      <c r="J146" s="34">
        <f t="shared" si="359"/>
        <v>2699.0189999999998</v>
      </c>
      <c r="K146" s="33"/>
      <c r="L146" s="34">
        <f t="shared" si="360"/>
        <v>2699.0189999999998</v>
      </c>
      <c r="M146" s="33"/>
      <c r="N146" s="34">
        <f t="shared" si="361"/>
        <v>2699.0189999999998</v>
      </c>
      <c r="O146" s="33"/>
      <c r="P146" s="34">
        <f t="shared" si="362"/>
        <v>2699.0189999999998</v>
      </c>
      <c r="Q146" s="1"/>
      <c r="R146" s="34">
        <f t="shared" si="363"/>
        <v>2699.0189999999998</v>
      </c>
      <c r="S146" s="35"/>
      <c r="T146" s="33"/>
      <c r="U146" s="34"/>
      <c r="V146" s="33"/>
      <c r="W146" s="34">
        <f t="shared" si="364"/>
        <v>0</v>
      </c>
      <c r="X146" s="33"/>
      <c r="Y146" s="34">
        <f t="shared" si="365"/>
        <v>0</v>
      </c>
      <c r="Z146" s="33"/>
      <c r="AA146" s="34">
        <f t="shared" si="366"/>
        <v>0</v>
      </c>
      <c r="AB146" s="33"/>
      <c r="AC146" s="34">
        <f t="shared" si="367"/>
        <v>0</v>
      </c>
      <c r="AD146" s="33"/>
      <c r="AE146" s="34">
        <f t="shared" si="368"/>
        <v>0</v>
      </c>
      <c r="AF146" s="1"/>
      <c r="AG146" s="34">
        <f t="shared" si="369"/>
        <v>0</v>
      </c>
      <c r="AH146" s="35"/>
      <c r="AI146" s="32"/>
      <c r="AJ146" s="34"/>
      <c r="AK146" s="33"/>
      <c r="AL146" s="34">
        <f t="shared" si="370"/>
        <v>0</v>
      </c>
      <c r="AM146" s="33"/>
      <c r="AN146" s="34">
        <f t="shared" si="371"/>
        <v>0</v>
      </c>
      <c r="AO146" s="33"/>
      <c r="AP146" s="34">
        <f t="shared" si="372"/>
        <v>0</v>
      </c>
      <c r="AQ146" s="1"/>
      <c r="AR146" s="34">
        <f t="shared" si="373"/>
        <v>0</v>
      </c>
      <c r="AS146" s="15" t="s">
        <v>204</v>
      </c>
      <c r="AU146" s="36"/>
    </row>
    <row r="147" spans="1:47" ht="56.25" x14ac:dyDescent="0.3">
      <c r="A147" s="29" t="s">
        <v>183</v>
      </c>
      <c r="B147" s="76" t="s">
        <v>205</v>
      </c>
      <c r="C147" s="77" t="s">
        <v>63</v>
      </c>
      <c r="D147" s="32"/>
      <c r="E147" s="33"/>
      <c r="F147" s="34"/>
      <c r="G147" s="33">
        <v>6075.51</v>
      </c>
      <c r="H147" s="34">
        <f t="shared" si="358"/>
        <v>6075.51</v>
      </c>
      <c r="I147" s="33"/>
      <c r="J147" s="34">
        <f t="shared" si="359"/>
        <v>6075.51</v>
      </c>
      <c r="K147" s="33"/>
      <c r="L147" s="34">
        <f t="shared" si="360"/>
        <v>6075.51</v>
      </c>
      <c r="M147" s="33">
        <f>-2048-1376.819</f>
        <v>-3424.819</v>
      </c>
      <c r="N147" s="34">
        <f t="shared" si="361"/>
        <v>2650.6910000000003</v>
      </c>
      <c r="O147" s="33">
        <v>-12.193</v>
      </c>
      <c r="P147" s="34">
        <f t="shared" si="362"/>
        <v>2638.498</v>
      </c>
      <c r="Q147" s="1"/>
      <c r="R147" s="34">
        <f t="shared" si="363"/>
        <v>2638.498</v>
      </c>
      <c r="S147" s="35"/>
      <c r="T147" s="33"/>
      <c r="U147" s="34"/>
      <c r="V147" s="33"/>
      <c r="W147" s="34">
        <f t="shared" si="364"/>
        <v>0</v>
      </c>
      <c r="X147" s="33"/>
      <c r="Y147" s="34">
        <f t="shared" si="365"/>
        <v>0</v>
      </c>
      <c r="Z147" s="33"/>
      <c r="AA147" s="34">
        <f t="shared" si="366"/>
        <v>0</v>
      </c>
      <c r="AB147" s="33"/>
      <c r="AC147" s="34">
        <f t="shared" si="367"/>
        <v>0</v>
      </c>
      <c r="AD147" s="33"/>
      <c r="AE147" s="34">
        <f t="shared" si="368"/>
        <v>0</v>
      </c>
      <c r="AF147" s="1"/>
      <c r="AG147" s="34">
        <f t="shared" si="369"/>
        <v>0</v>
      </c>
      <c r="AH147" s="35"/>
      <c r="AI147" s="32"/>
      <c r="AJ147" s="34"/>
      <c r="AK147" s="33"/>
      <c r="AL147" s="34">
        <f t="shared" si="370"/>
        <v>0</v>
      </c>
      <c r="AM147" s="33"/>
      <c r="AN147" s="34">
        <f t="shared" si="371"/>
        <v>0</v>
      </c>
      <c r="AO147" s="33"/>
      <c r="AP147" s="34">
        <f t="shared" si="372"/>
        <v>0</v>
      </c>
      <c r="AQ147" s="1"/>
      <c r="AR147" s="34">
        <f t="shared" si="373"/>
        <v>0</v>
      </c>
      <c r="AS147" s="15" t="s">
        <v>206</v>
      </c>
      <c r="AU147" s="36"/>
    </row>
    <row r="148" spans="1:47" ht="56.25" x14ac:dyDescent="0.3">
      <c r="A148" s="29" t="s">
        <v>184</v>
      </c>
      <c r="B148" s="76" t="s">
        <v>257</v>
      </c>
      <c r="C148" s="77" t="s">
        <v>63</v>
      </c>
      <c r="D148" s="32"/>
      <c r="E148" s="33"/>
      <c r="F148" s="34"/>
      <c r="G148" s="33"/>
      <c r="H148" s="34"/>
      <c r="I148" s="33"/>
      <c r="J148" s="34"/>
      <c r="K148" s="33"/>
      <c r="L148" s="34"/>
      <c r="M148" s="33"/>
      <c r="N148" s="34"/>
      <c r="O148" s="33"/>
      <c r="P148" s="34"/>
      <c r="Q148" s="1">
        <f>Q150+Q151</f>
        <v>0</v>
      </c>
      <c r="R148" s="34">
        <f t="shared" si="363"/>
        <v>0</v>
      </c>
      <c r="S148" s="35"/>
      <c r="T148" s="33"/>
      <c r="U148" s="34"/>
      <c r="V148" s="33"/>
      <c r="W148" s="34"/>
      <c r="X148" s="33"/>
      <c r="Y148" s="34"/>
      <c r="Z148" s="33"/>
      <c r="AA148" s="34"/>
      <c r="AB148" s="33"/>
      <c r="AC148" s="34"/>
      <c r="AD148" s="33"/>
      <c r="AE148" s="34"/>
      <c r="AF148" s="1">
        <f>AF150+AF151</f>
        <v>151113.43400000001</v>
      </c>
      <c r="AG148" s="34">
        <f t="shared" si="369"/>
        <v>151113.43400000001</v>
      </c>
      <c r="AH148" s="35"/>
      <c r="AI148" s="32"/>
      <c r="AJ148" s="34"/>
      <c r="AK148" s="33"/>
      <c r="AL148" s="34"/>
      <c r="AM148" s="33"/>
      <c r="AN148" s="34"/>
      <c r="AO148" s="33"/>
      <c r="AP148" s="34"/>
      <c r="AQ148" s="1">
        <f>AQ150+AQ151</f>
        <v>0</v>
      </c>
      <c r="AR148" s="34">
        <f t="shared" si="373"/>
        <v>0</v>
      </c>
      <c r="AS148" s="15"/>
      <c r="AU148" s="36"/>
    </row>
    <row r="149" spans="1:47" x14ac:dyDescent="0.3">
      <c r="A149" s="29"/>
      <c r="B149" s="76" t="s">
        <v>5</v>
      </c>
      <c r="C149" s="77"/>
      <c r="D149" s="32"/>
      <c r="E149" s="33"/>
      <c r="F149" s="34"/>
      <c r="G149" s="33"/>
      <c r="H149" s="34"/>
      <c r="I149" s="33"/>
      <c r="J149" s="34"/>
      <c r="K149" s="33"/>
      <c r="L149" s="34"/>
      <c r="M149" s="33"/>
      <c r="N149" s="34"/>
      <c r="O149" s="33"/>
      <c r="P149" s="34"/>
      <c r="Q149" s="1"/>
      <c r="R149" s="34"/>
      <c r="S149" s="35"/>
      <c r="T149" s="33"/>
      <c r="U149" s="34"/>
      <c r="V149" s="33"/>
      <c r="W149" s="34"/>
      <c r="X149" s="33"/>
      <c r="Y149" s="34"/>
      <c r="Z149" s="33"/>
      <c r="AA149" s="34"/>
      <c r="AB149" s="33"/>
      <c r="AC149" s="34"/>
      <c r="AD149" s="33"/>
      <c r="AE149" s="34"/>
      <c r="AF149" s="1"/>
      <c r="AG149" s="34"/>
      <c r="AH149" s="35"/>
      <c r="AI149" s="32"/>
      <c r="AJ149" s="34"/>
      <c r="AK149" s="33"/>
      <c r="AL149" s="34"/>
      <c r="AM149" s="33"/>
      <c r="AN149" s="34"/>
      <c r="AO149" s="33"/>
      <c r="AP149" s="34"/>
      <c r="AQ149" s="1"/>
      <c r="AR149" s="34"/>
      <c r="AS149" s="15"/>
      <c r="AU149" s="36"/>
    </row>
    <row r="150" spans="1:47" hidden="1" x14ac:dyDescent="0.3">
      <c r="A150" s="41"/>
      <c r="B150" s="48" t="s">
        <v>6</v>
      </c>
      <c r="C150" s="72"/>
      <c r="D150" s="32"/>
      <c r="E150" s="33"/>
      <c r="F150" s="34"/>
      <c r="G150" s="33"/>
      <c r="H150" s="34"/>
      <c r="I150" s="33"/>
      <c r="J150" s="34"/>
      <c r="K150" s="33"/>
      <c r="L150" s="34"/>
      <c r="M150" s="33"/>
      <c r="N150" s="34"/>
      <c r="O150" s="33"/>
      <c r="P150" s="34"/>
      <c r="Q150" s="1"/>
      <c r="R150" s="34">
        <f t="shared" si="363"/>
        <v>0</v>
      </c>
      <c r="S150" s="35"/>
      <c r="T150" s="33"/>
      <c r="U150" s="34"/>
      <c r="V150" s="33"/>
      <c r="W150" s="34"/>
      <c r="X150" s="33"/>
      <c r="Y150" s="34"/>
      <c r="Z150" s="33"/>
      <c r="AA150" s="34"/>
      <c r="AB150" s="33"/>
      <c r="AC150" s="34"/>
      <c r="AD150" s="33"/>
      <c r="AE150" s="34"/>
      <c r="AF150" s="1">
        <v>37778.358999999997</v>
      </c>
      <c r="AG150" s="34">
        <f t="shared" si="369"/>
        <v>37778.358999999997</v>
      </c>
      <c r="AH150" s="35"/>
      <c r="AI150" s="32"/>
      <c r="AJ150" s="34"/>
      <c r="AK150" s="33"/>
      <c r="AL150" s="34"/>
      <c r="AM150" s="33"/>
      <c r="AN150" s="34"/>
      <c r="AO150" s="33"/>
      <c r="AP150" s="34"/>
      <c r="AQ150" s="1"/>
      <c r="AR150" s="34">
        <f t="shared" si="373"/>
        <v>0</v>
      </c>
      <c r="AS150" s="15" t="s">
        <v>258</v>
      </c>
      <c r="AT150" s="10" t="s">
        <v>25</v>
      </c>
      <c r="AU150" s="36"/>
    </row>
    <row r="151" spans="1:47" x14ac:dyDescent="0.3">
      <c r="A151" s="29"/>
      <c r="B151" s="76" t="s">
        <v>71</v>
      </c>
      <c r="C151" s="77"/>
      <c r="D151" s="32"/>
      <c r="E151" s="33"/>
      <c r="F151" s="34"/>
      <c r="G151" s="33"/>
      <c r="H151" s="34"/>
      <c r="I151" s="33"/>
      <c r="J151" s="34"/>
      <c r="K151" s="33"/>
      <c r="L151" s="34"/>
      <c r="M151" s="33"/>
      <c r="N151" s="34"/>
      <c r="O151" s="33"/>
      <c r="P151" s="34"/>
      <c r="Q151" s="1"/>
      <c r="R151" s="34">
        <f t="shared" si="363"/>
        <v>0</v>
      </c>
      <c r="S151" s="35"/>
      <c r="T151" s="33"/>
      <c r="U151" s="34"/>
      <c r="V151" s="33"/>
      <c r="W151" s="34"/>
      <c r="X151" s="33"/>
      <c r="Y151" s="34"/>
      <c r="Z151" s="33"/>
      <c r="AA151" s="34"/>
      <c r="AB151" s="33"/>
      <c r="AC151" s="34"/>
      <c r="AD151" s="33"/>
      <c r="AE151" s="34"/>
      <c r="AF151" s="1">
        <v>113335.075</v>
      </c>
      <c r="AG151" s="34">
        <f t="shared" si="369"/>
        <v>113335.075</v>
      </c>
      <c r="AH151" s="35"/>
      <c r="AI151" s="32"/>
      <c r="AJ151" s="34"/>
      <c r="AK151" s="33"/>
      <c r="AL151" s="34"/>
      <c r="AM151" s="33"/>
      <c r="AN151" s="34"/>
      <c r="AO151" s="33"/>
      <c r="AP151" s="34"/>
      <c r="AQ151" s="1"/>
      <c r="AR151" s="34">
        <f t="shared" si="373"/>
        <v>0</v>
      </c>
      <c r="AS151" s="15" t="s">
        <v>96</v>
      </c>
      <c r="AU151" s="36"/>
    </row>
    <row r="152" spans="1:47" s="21" customFormat="1" hidden="1" x14ac:dyDescent="0.3">
      <c r="A152" s="16"/>
      <c r="B152" s="28" t="s">
        <v>36</v>
      </c>
      <c r="C152" s="28"/>
      <c r="D152" s="18">
        <f>D157</f>
        <v>1087961.7</v>
      </c>
      <c r="E152" s="18">
        <f>E157</f>
        <v>-17300.919000000002</v>
      </c>
      <c r="F152" s="18">
        <f t="shared" si="284"/>
        <v>1070660.781</v>
      </c>
      <c r="G152" s="18">
        <f>G157</f>
        <v>-1070660.781</v>
      </c>
      <c r="H152" s="18">
        <f t="shared" si="358"/>
        <v>0</v>
      </c>
      <c r="I152" s="18">
        <f>I157</f>
        <v>0</v>
      </c>
      <c r="J152" s="18">
        <f t="shared" si="359"/>
        <v>0</v>
      </c>
      <c r="K152" s="34">
        <f>K157</f>
        <v>0</v>
      </c>
      <c r="L152" s="18">
        <f t="shared" si="360"/>
        <v>0</v>
      </c>
      <c r="M152" s="34">
        <f>M157</f>
        <v>0</v>
      </c>
      <c r="N152" s="18">
        <f t="shared" si="361"/>
        <v>0</v>
      </c>
      <c r="O152" s="34">
        <f>O157</f>
        <v>0</v>
      </c>
      <c r="P152" s="18">
        <f t="shared" si="362"/>
        <v>0</v>
      </c>
      <c r="Q152" s="18">
        <f>Q157</f>
        <v>0</v>
      </c>
      <c r="R152" s="18">
        <f t="shared" si="363"/>
        <v>0</v>
      </c>
      <c r="S152" s="18">
        <f t="shared" ref="S152:AH152" si="374">S157</f>
        <v>375557.5</v>
      </c>
      <c r="T152" s="18">
        <f>T157</f>
        <v>-4508.25</v>
      </c>
      <c r="U152" s="18">
        <f t="shared" si="285"/>
        <v>371049.25</v>
      </c>
      <c r="V152" s="18">
        <f>V157</f>
        <v>-371049.25</v>
      </c>
      <c r="W152" s="18">
        <f t="shared" si="364"/>
        <v>0</v>
      </c>
      <c r="X152" s="18">
        <f>X157</f>
        <v>0</v>
      </c>
      <c r="Y152" s="18">
        <f t="shared" si="365"/>
        <v>0</v>
      </c>
      <c r="Z152" s="34">
        <f>Z157</f>
        <v>0</v>
      </c>
      <c r="AA152" s="18">
        <f t="shared" si="366"/>
        <v>0</v>
      </c>
      <c r="AB152" s="34">
        <f>AB157</f>
        <v>0</v>
      </c>
      <c r="AC152" s="18">
        <f t="shared" si="367"/>
        <v>0</v>
      </c>
      <c r="AD152" s="34">
        <f>AD157</f>
        <v>0</v>
      </c>
      <c r="AE152" s="18">
        <f t="shared" si="368"/>
        <v>0</v>
      </c>
      <c r="AF152" s="18">
        <f>AF157</f>
        <v>0</v>
      </c>
      <c r="AG152" s="18">
        <f t="shared" si="369"/>
        <v>0</v>
      </c>
      <c r="AH152" s="18">
        <f t="shared" si="374"/>
        <v>0</v>
      </c>
      <c r="AI152" s="18">
        <f>AI157</f>
        <v>0</v>
      </c>
      <c r="AJ152" s="18">
        <f t="shared" si="286"/>
        <v>0</v>
      </c>
      <c r="AK152" s="18">
        <f>AK157</f>
        <v>0</v>
      </c>
      <c r="AL152" s="18">
        <f t="shared" si="370"/>
        <v>0</v>
      </c>
      <c r="AM152" s="34">
        <f>AM157</f>
        <v>0</v>
      </c>
      <c r="AN152" s="18">
        <f t="shared" si="371"/>
        <v>0</v>
      </c>
      <c r="AO152" s="34">
        <f>AO157</f>
        <v>0</v>
      </c>
      <c r="AP152" s="18">
        <f t="shared" si="372"/>
        <v>0</v>
      </c>
      <c r="AQ152" s="18">
        <f>AQ157</f>
        <v>0</v>
      </c>
      <c r="AR152" s="18">
        <f t="shared" si="373"/>
        <v>0</v>
      </c>
      <c r="AS152" s="19"/>
      <c r="AT152" s="20" t="s">
        <v>25</v>
      </c>
      <c r="AU152" s="27"/>
    </row>
    <row r="153" spans="1:47" s="21" customFormat="1" hidden="1" x14ac:dyDescent="0.3">
      <c r="A153" s="16"/>
      <c r="B153" s="28" t="s">
        <v>5</v>
      </c>
      <c r="C153" s="28"/>
      <c r="D153" s="18"/>
      <c r="E153" s="18"/>
      <c r="F153" s="18"/>
      <c r="G153" s="18"/>
      <c r="H153" s="18"/>
      <c r="I153" s="18"/>
      <c r="J153" s="18"/>
      <c r="K153" s="34"/>
      <c r="L153" s="18"/>
      <c r="M153" s="34"/>
      <c r="N153" s="18"/>
      <c r="O153" s="34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34"/>
      <c r="AA153" s="18"/>
      <c r="AB153" s="34"/>
      <c r="AC153" s="18"/>
      <c r="AD153" s="34"/>
      <c r="AE153" s="18"/>
      <c r="AF153" s="18"/>
      <c r="AG153" s="18"/>
      <c r="AH153" s="18"/>
      <c r="AI153" s="18"/>
      <c r="AJ153" s="18"/>
      <c r="AK153" s="18"/>
      <c r="AL153" s="18"/>
      <c r="AM153" s="34"/>
      <c r="AN153" s="18"/>
      <c r="AO153" s="34"/>
      <c r="AP153" s="18"/>
      <c r="AQ153" s="18"/>
      <c r="AR153" s="18"/>
      <c r="AS153" s="19"/>
      <c r="AT153" s="20" t="s">
        <v>25</v>
      </c>
      <c r="AU153" s="27"/>
    </row>
    <row r="154" spans="1:47" s="21" customFormat="1" hidden="1" x14ac:dyDescent="0.3">
      <c r="A154" s="16"/>
      <c r="B154" s="50" t="s">
        <v>6</v>
      </c>
      <c r="C154" s="51"/>
      <c r="D154" s="18">
        <f t="shared" ref="D154:E156" si="375">D159</f>
        <v>18371.599999999999</v>
      </c>
      <c r="E154" s="18">
        <f t="shared" si="375"/>
        <v>-17300.919000000002</v>
      </c>
      <c r="F154" s="18">
        <f t="shared" si="284"/>
        <v>1070.6809999999969</v>
      </c>
      <c r="G154" s="18">
        <f t="shared" ref="G154:I154" si="376">G159</f>
        <v>-1070.681</v>
      </c>
      <c r="H154" s="18">
        <f t="shared" ref="H154:H157" si="377">F154+G154</f>
        <v>-3.1832314562052488E-12</v>
      </c>
      <c r="I154" s="18">
        <f t="shared" si="376"/>
        <v>0</v>
      </c>
      <c r="J154" s="18">
        <f t="shared" ref="J154:J157" si="378">H154+I154</f>
        <v>-3.1832314562052488E-12</v>
      </c>
      <c r="K154" s="34">
        <f t="shared" ref="K154:M154" si="379">K159</f>
        <v>0</v>
      </c>
      <c r="L154" s="18">
        <f t="shared" ref="L154:L157" si="380">J154+K154</f>
        <v>-3.1832314562052488E-12</v>
      </c>
      <c r="M154" s="34">
        <f t="shared" si="379"/>
        <v>0</v>
      </c>
      <c r="N154" s="18">
        <f t="shared" ref="N154:N157" si="381">L154+M154</f>
        <v>-3.1832314562052488E-12</v>
      </c>
      <c r="O154" s="34">
        <f t="shared" ref="O154:Q154" si="382">O159</f>
        <v>0</v>
      </c>
      <c r="P154" s="18">
        <f t="shared" ref="P154:P157" si="383">N154+O154</f>
        <v>-3.1832314562052488E-12</v>
      </c>
      <c r="Q154" s="18">
        <f t="shared" si="382"/>
        <v>0</v>
      </c>
      <c r="R154" s="18">
        <f t="shared" ref="R154:R157" si="384">P154+Q154</f>
        <v>-3.1832314562052488E-12</v>
      </c>
      <c r="S154" s="18">
        <f t="shared" ref="S154:AH154" si="385">S159</f>
        <v>4879.3</v>
      </c>
      <c r="T154" s="18">
        <f t="shared" si="385"/>
        <v>-4508.25</v>
      </c>
      <c r="U154" s="18">
        <f t="shared" si="285"/>
        <v>371.05000000000018</v>
      </c>
      <c r="V154" s="18">
        <f t="shared" ref="V154:X154" si="386">V159</f>
        <v>-371.05</v>
      </c>
      <c r="W154" s="18">
        <f t="shared" ref="W154:W157" si="387">U154+V154</f>
        <v>0</v>
      </c>
      <c r="X154" s="18">
        <f t="shared" si="386"/>
        <v>0</v>
      </c>
      <c r="Y154" s="18">
        <f t="shared" ref="Y154:Y157" si="388">W154+X154</f>
        <v>0</v>
      </c>
      <c r="Z154" s="34">
        <f t="shared" ref="Z154:AB154" si="389">Z159</f>
        <v>0</v>
      </c>
      <c r="AA154" s="18">
        <f t="shared" ref="AA154:AA157" si="390">Y154+Z154</f>
        <v>0</v>
      </c>
      <c r="AB154" s="34">
        <f t="shared" si="389"/>
        <v>0</v>
      </c>
      <c r="AC154" s="18">
        <f t="shared" ref="AC154:AC157" si="391">AA154+AB154</f>
        <v>0</v>
      </c>
      <c r="AD154" s="34">
        <f t="shared" ref="AD154:AF154" si="392">AD159</f>
        <v>0</v>
      </c>
      <c r="AE154" s="18">
        <f t="shared" ref="AE154:AE157" si="393">AC154+AD154</f>
        <v>0</v>
      </c>
      <c r="AF154" s="18">
        <f t="shared" si="392"/>
        <v>0</v>
      </c>
      <c r="AG154" s="18">
        <f t="shared" ref="AG154:AG157" si="394">AE154+AF154</f>
        <v>0</v>
      </c>
      <c r="AH154" s="18">
        <f t="shared" si="385"/>
        <v>0</v>
      </c>
      <c r="AI154" s="18">
        <f t="shared" ref="AI154:AK154" si="395">AI159</f>
        <v>0</v>
      </c>
      <c r="AJ154" s="18">
        <f t="shared" si="286"/>
        <v>0</v>
      </c>
      <c r="AK154" s="18">
        <f t="shared" si="395"/>
        <v>0</v>
      </c>
      <c r="AL154" s="18">
        <f t="shared" ref="AL154:AL157" si="396">AJ154+AK154</f>
        <v>0</v>
      </c>
      <c r="AM154" s="34">
        <f t="shared" ref="AM154:AO154" si="397">AM159</f>
        <v>0</v>
      </c>
      <c r="AN154" s="18">
        <f t="shared" ref="AN154:AN157" si="398">AL154+AM154</f>
        <v>0</v>
      </c>
      <c r="AO154" s="34">
        <f t="shared" si="397"/>
        <v>0</v>
      </c>
      <c r="AP154" s="18">
        <f t="shared" ref="AP154:AP157" si="399">AN154+AO154</f>
        <v>0</v>
      </c>
      <c r="AQ154" s="18">
        <f t="shared" ref="AQ154" si="400">AQ159</f>
        <v>0</v>
      </c>
      <c r="AR154" s="18">
        <f t="shared" ref="AR154:AR157" si="401">AP154+AQ154</f>
        <v>0</v>
      </c>
      <c r="AS154" s="19"/>
      <c r="AT154" s="20" t="s">
        <v>25</v>
      </c>
      <c r="AU154" s="27"/>
    </row>
    <row r="155" spans="1:47" s="21" customFormat="1" hidden="1" x14ac:dyDescent="0.3">
      <c r="A155" s="16"/>
      <c r="B155" s="28" t="s">
        <v>64</v>
      </c>
      <c r="C155" s="28"/>
      <c r="D155" s="18">
        <f t="shared" si="375"/>
        <v>53479.5</v>
      </c>
      <c r="E155" s="18">
        <f t="shared" si="375"/>
        <v>0</v>
      </c>
      <c r="F155" s="18">
        <f t="shared" si="284"/>
        <v>53479.5</v>
      </c>
      <c r="G155" s="18">
        <f t="shared" ref="G155:I155" si="402">G160</f>
        <v>-53479.5</v>
      </c>
      <c r="H155" s="18">
        <f t="shared" si="377"/>
        <v>0</v>
      </c>
      <c r="I155" s="18">
        <f t="shared" si="402"/>
        <v>0</v>
      </c>
      <c r="J155" s="18">
        <f t="shared" si="378"/>
        <v>0</v>
      </c>
      <c r="K155" s="34">
        <f t="shared" ref="K155:M155" si="403">K160</f>
        <v>0</v>
      </c>
      <c r="L155" s="18">
        <f t="shared" si="380"/>
        <v>0</v>
      </c>
      <c r="M155" s="34">
        <f t="shared" si="403"/>
        <v>0</v>
      </c>
      <c r="N155" s="18">
        <f t="shared" si="381"/>
        <v>0</v>
      </c>
      <c r="O155" s="34">
        <f t="shared" ref="O155:Q155" si="404">O160</f>
        <v>0</v>
      </c>
      <c r="P155" s="18">
        <f t="shared" si="383"/>
        <v>0</v>
      </c>
      <c r="Q155" s="18">
        <f t="shared" si="404"/>
        <v>0</v>
      </c>
      <c r="R155" s="18">
        <f t="shared" si="384"/>
        <v>0</v>
      </c>
      <c r="S155" s="18">
        <f t="shared" ref="S155:AH155" si="405">S160</f>
        <v>18533.900000000001</v>
      </c>
      <c r="T155" s="18">
        <f t="shared" si="405"/>
        <v>0</v>
      </c>
      <c r="U155" s="18">
        <f t="shared" si="285"/>
        <v>18533.900000000001</v>
      </c>
      <c r="V155" s="18">
        <f t="shared" ref="V155:X155" si="406">V160</f>
        <v>-18533.900000000001</v>
      </c>
      <c r="W155" s="18">
        <f t="shared" si="387"/>
        <v>0</v>
      </c>
      <c r="X155" s="18">
        <f t="shared" si="406"/>
        <v>0</v>
      </c>
      <c r="Y155" s="18">
        <f t="shared" si="388"/>
        <v>0</v>
      </c>
      <c r="Z155" s="34">
        <f t="shared" ref="Z155:AB155" si="407">Z160</f>
        <v>0</v>
      </c>
      <c r="AA155" s="18">
        <f t="shared" si="390"/>
        <v>0</v>
      </c>
      <c r="AB155" s="34">
        <f t="shared" si="407"/>
        <v>0</v>
      </c>
      <c r="AC155" s="18">
        <f t="shared" si="391"/>
        <v>0</v>
      </c>
      <c r="AD155" s="34">
        <f t="shared" ref="AD155:AF155" si="408">AD160</f>
        <v>0</v>
      </c>
      <c r="AE155" s="18">
        <f t="shared" si="393"/>
        <v>0</v>
      </c>
      <c r="AF155" s="18">
        <f t="shared" si="408"/>
        <v>0</v>
      </c>
      <c r="AG155" s="18">
        <f t="shared" si="394"/>
        <v>0</v>
      </c>
      <c r="AH155" s="18">
        <f t="shared" si="405"/>
        <v>0</v>
      </c>
      <c r="AI155" s="18">
        <f t="shared" ref="AI155:AK155" si="409">AI160</f>
        <v>0</v>
      </c>
      <c r="AJ155" s="18">
        <f t="shared" si="286"/>
        <v>0</v>
      </c>
      <c r="AK155" s="18">
        <f t="shared" si="409"/>
        <v>0</v>
      </c>
      <c r="AL155" s="18">
        <f t="shared" si="396"/>
        <v>0</v>
      </c>
      <c r="AM155" s="34">
        <f t="shared" ref="AM155:AO155" si="410">AM160</f>
        <v>0</v>
      </c>
      <c r="AN155" s="18">
        <f t="shared" si="398"/>
        <v>0</v>
      </c>
      <c r="AO155" s="34">
        <f t="shared" si="410"/>
        <v>0</v>
      </c>
      <c r="AP155" s="18">
        <f t="shared" si="399"/>
        <v>0</v>
      </c>
      <c r="AQ155" s="18">
        <f t="shared" ref="AQ155" si="411">AQ160</f>
        <v>0</v>
      </c>
      <c r="AR155" s="18">
        <f t="shared" si="401"/>
        <v>0</v>
      </c>
      <c r="AS155" s="19"/>
      <c r="AT155" s="20" t="s">
        <v>25</v>
      </c>
      <c r="AU155" s="27"/>
    </row>
    <row r="156" spans="1:47" s="21" customFormat="1" hidden="1" x14ac:dyDescent="0.3">
      <c r="A156" s="16"/>
      <c r="B156" s="28" t="s">
        <v>17</v>
      </c>
      <c r="C156" s="42"/>
      <c r="D156" s="18">
        <f t="shared" si="375"/>
        <v>1016110.6</v>
      </c>
      <c r="E156" s="18">
        <f t="shared" si="375"/>
        <v>0</v>
      </c>
      <c r="F156" s="18">
        <f t="shared" si="284"/>
        <v>1016110.6</v>
      </c>
      <c r="G156" s="18">
        <f t="shared" ref="G156:I156" si="412">G161</f>
        <v>-1016110.6</v>
      </c>
      <c r="H156" s="18">
        <f t="shared" si="377"/>
        <v>0</v>
      </c>
      <c r="I156" s="18">
        <f t="shared" si="412"/>
        <v>0</v>
      </c>
      <c r="J156" s="18">
        <f t="shared" si="378"/>
        <v>0</v>
      </c>
      <c r="K156" s="34">
        <f t="shared" ref="K156:M156" si="413">K161</f>
        <v>0</v>
      </c>
      <c r="L156" s="18">
        <f t="shared" si="380"/>
        <v>0</v>
      </c>
      <c r="M156" s="34">
        <f t="shared" si="413"/>
        <v>0</v>
      </c>
      <c r="N156" s="18">
        <f t="shared" si="381"/>
        <v>0</v>
      </c>
      <c r="O156" s="34">
        <f t="shared" ref="O156:Q156" si="414">O161</f>
        <v>0</v>
      </c>
      <c r="P156" s="18">
        <f t="shared" si="383"/>
        <v>0</v>
      </c>
      <c r="Q156" s="18">
        <f t="shared" si="414"/>
        <v>0</v>
      </c>
      <c r="R156" s="18">
        <f t="shared" si="384"/>
        <v>0</v>
      </c>
      <c r="S156" s="18">
        <f t="shared" ref="S156:AH156" si="415">S161</f>
        <v>352144.3</v>
      </c>
      <c r="T156" s="18">
        <f t="shared" si="415"/>
        <v>0</v>
      </c>
      <c r="U156" s="18">
        <f t="shared" si="285"/>
        <v>352144.3</v>
      </c>
      <c r="V156" s="18">
        <f t="shared" ref="V156:X156" si="416">V161</f>
        <v>-352144.3</v>
      </c>
      <c r="W156" s="18">
        <f t="shared" si="387"/>
        <v>0</v>
      </c>
      <c r="X156" s="18">
        <f t="shared" si="416"/>
        <v>0</v>
      </c>
      <c r="Y156" s="18">
        <f t="shared" si="388"/>
        <v>0</v>
      </c>
      <c r="Z156" s="34">
        <f t="shared" ref="Z156:AB156" si="417">Z161</f>
        <v>0</v>
      </c>
      <c r="AA156" s="18">
        <f t="shared" si="390"/>
        <v>0</v>
      </c>
      <c r="AB156" s="34">
        <f t="shared" si="417"/>
        <v>0</v>
      </c>
      <c r="AC156" s="18">
        <f t="shared" si="391"/>
        <v>0</v>
      </c>
      <c r="AD156" s="34">
        <f t="shared" ref="AD156:AF156" si="418">AD161</f>
        <v>0</v>
      </c>
      <c r="AE156" s="18">
        <f t="shared" si="393"/>
        <v>0</v>
      </c>
      <c r="AF156" s="18">
        <f t="shared" si="418"/>
        <v>0</v>
      </c>
      <c r="AG156" s="18">
        <f t="shared" si="394"/>
        <v>0</v>
      </c>
      <c r="AH156" s="18">
        <f t="shared" si="415"/>
        <v>0</v>
      </c>
      <c r="AI156" s="18">
        <f t="shared" ref="AI156:AK156" si="419">AI161</f>
        <v>0</v>
      </c>
      <c r="AJ156" s="18">
        <f t="shared" si="286"/>
        <v>0</v>
      </c>
      <c r="AK156" s="18">
        <f t="shared" si="419"/>
        <v>0</v>
      </c>
      <c r="AL156" s="18">
        <f t="shared" si="396"/>
        <v>0</v>
      </c>
      <c r="AM156" s="34">
        <f t="shared" ref="AM156:AO156" si="420">AM161</f>
        <v>0</v>
      </c>
      <c r="AN156" s="18">
        <f t="shared" si="398"/>
        <v>0</v>
      </c>
      <c r="AO156" s="34">
        <f t="shared" si="420"/>
        <v>0</v>
      </c>
      <c r="AP156" s="18">
        <f t="shared" si="399"/>
        <v>0</v>
      </c>
      <c r="AQ156" s="18">
        <f t="shared" ref="AQ156" si="421">AQ161</f>
        <v>0</v>
      </c>
      <c r="AR156" s="18">
        <f t="shared" si="401"/>
        <v>0</v>
      </c>
      <c r="AS156" s="19"/>
      <c r="AT156" s="20" t="s">
        <v>25</v>
      </c>
      <c r="AU156" s="27"/>
    </row>
    <row r="157" spans="1:47" ht="37.5" hidden="1" x14ac:dyDescent="0.3">
      <c r="A157" s="29" t="s">
        <v>175</v>
      </c>
      <c r="B157" s="31" t="s">
        <v>82</v>
      </c>
      <c r="C157" s="44" t="s">
        <v>37</v>
      </c>
      <c r="D157" s="35">
        <f>D159+D160+D161</f>
        <v>1087961.7</v>
      </c>
      <c r="E157" s="34">
        <f>E159+E160+E161</f>
        <v>-17300.919000000002</v>
      </c>
      <c r="F157" s="34">
        <f t="shared" si="284"/>
        <v>1070660.781</v>
      </c>
      <c r="G157" s="34">
        <f>G159+G160+G161</f>
        <v>-1070660.781</v>
      </c>
      <c r="H157" s="34">
        <f t="shared" si="377"/>
        <v>0</v>
      </c>
      <c r="I157" s="34">
        <f>I159+I160+I161</f>
        <v>0</v>
      </c>
      <c r="J157" s="34">
        <f t="shared" si="378"/>
        <v>0</v>
      </c>
      <c r="K157" s="34">
        <f>K159+K160+K161</f>
        <v>0</v>
      </c>
      <c r="L157" s="34">
        <f t="shared" si="380"/>
        <v>0</v>
      </c>
      <c r="M157" s="34">
        <f>M159+M160+M161</f>
        <v>0</v>
      </c>
      <c r="N157" s="34">
        <f t="shared" si="381"/>
        <v>0</v>
      </c>
      <c r="O157" s="34">
        <f>O159+O160+O161</f>
        <v>0</v>
      </c>
      <c r="P157" s="34">
        <f t="shared" si="383"/>
        <v>0</v>
      </c>
      <c r="Q157" s="38">
        <f>Q159+Q160+Q161</f>
        <v>0</v>
      </c>
      <c r="R157" s="34">
        <f t="shared" si="384"/>
        <v>0</v>
      </c>
      <c r="S157" s="35">
        <f t="shared" ref="S157:AH157" si="422">S159+S160+S161</f>
        <v>375557.5</v>
      </c>
      <c r="T157" s="34">
        <f>T159+T160+T161</f>
        <v>-4508.25</v>
      </c>
      <c r="U157" s="34">
        <f t="shared" si="285"/>
        <v>371049.25</v>
      </c>
      <c r="V157" s="34">
        <f>V159+V160+V161</f>
        <v>-371049.25</v>
      </c>
      <c r="W157" s="34">
        <f t="shared" si="387"/>
        <v>0</v>
      </c>
      <c r="X157" s="34">
        <f>X159+X160+X161</f>
        <v>0</v>
      </c>
      <c r="Y157" s="34">
        <f t="shared" si="388"/>
        <v>0</v>
      </c>
      <c r="Z157" s="34">
        <f>Z159+Z160+Z161</f>
        <v>0</v>
      </c>
      <c r="AA157" s="34">
        <f t="shared" si="390"/>
        <v>0</v>
      </c>
      <c r="AB157" s="34">
        <f>AB159+AB160+AB161</f>
        <v>0</v>
      </c>
      <c r="AC157" s="34">
        <f t="shared" si="391"/>
        <v>0</v>
      </c>
      <c r="AD157" s="34">
        <f>AD159+AD160+AD161</f>
        <v>0</v>
      </c>
      <c r="AE157" s="34">
        <f t="shared" si="393"/>
        <v>0</v>
      </c>
      <c r="AF157" s="38">
        <f>AF159+AF160+AF161</f>
        <v>0</v>
      </c>
      <c r="AG157" s="34">
        <f t="shared" si="394"/>
        <v>0</v>
      </c>
      <c r="AH157" s="35">
        <f t="shared" si="422"/>
        <v>0</v>
      </c>
      <c r="AI157" s="35">
        <f>AI159+AI160+AI161</f>
        <v>0</v>
      </c>
      <c r="AJ157" s="34">
        <f t="shared" si="286"/>
        <v>0</v>
      </c>
      <c r="AK157" s="34">
        <f>AK159+AK160+AK161</f>
        <v>0</v>
      </c>
      <c r="AL157" s="34">
        <f t="shared" si="396"/>
        <v>0</v>
      </c>
      <c r="AM157" s="34">
        <f>AM159+AM160+AM161</f>
        <v>0</v>
      </c>
      <c r="AN157" s="34">
        <f t="shared" si="398"/>
        <v>0</v>
      </c>
      <c r="AO157" s="34">
        <f>AO159+AO160+AO161</f>
        <v>0</v>
      </c>
      <c r="AP157" s="34">
        <f t="shared" si="399"/>
        <v>0</v>
      </c>
      <c r="AQ157" s="38">
        <f>AQ159+AQ160+AQ161</f>
        <v>0</v>
      </c>
      <c r="AR157" s="34">
        <f t="shared" si="401"/>
        <v>0</v>
      </c>
      <c r="AS157" s="15"/>
      <c r="AT157" s="10" t="s">
        <v>25</v>
      </c>
      <c r="AU157" s="36"/>
    </row>
    <row r="158" spans="1:47" hidden="1" x14ac:dyDescent="0.3">
      <c r="A158" s="29"/>
      <c r="B158" s="31" t="s">
        <v>5</v>
      </c>
      <c r="C158" s="44"/>
      <c r="D158" s="35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8"/>
      <c r="R158" s="34"/>
      <c r="S158" s="35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8"/>
      <c r="AG158" s="34"/>
      <c r="AH158" s="35"/>
      <c r="AI158" s="35"/>
      <c r="AJ158" s="34"/>
      <c r="AK158" s="34"/>
      <c r="AL158" s="34"/>
      <c r="AM158" s="34"/>
      <c r="AN158" s="34"/>
      <c r="AO158" s="34"/>
      <c r="AP158" s="34"/>
      <c r="AQ158" s="38"/>
      <c r="AR158" s="34"/>
      <c r="AS158" s="15"/>
      <c r="AT158" s="10" t="s">
        <v>25</v>
      </c>
      <c r="AU158" s="36"/>
    </row>
    <row r="159" spans="1:47" hidden="1" x14ac:dyDescent="0.3">
      <c r="A159" s="29"/>
      <c r="B159" s="48" t="s">
        <v>6</v>
      </c>
      <c r="C159" s="52"/>
      <c r="D159" s="34">
        <v>18371.599999999999</v>
      </c>
      <c r="E159" s="34">
        <v>-17300.919000000002</v>
      </c>
      <c r="F159" s="34">
        <f t="shared" si="284"/>
        <v>1070.6809999999969</v>
      </c>
      <c r="G159" s="34">
        <v>-1070.681</v>
      </c>
      <c r="H159" s="34">
        <f t="shared" ref="H159:H188" si="423">F159+G159</f>
        <v>-3.1832314562052488E-12</v>
      </c>
      <c r="I159" s="34"/>
      <c r="J159" s="34">
        <f t="shared" ref="J159:J188" si="424">H159+I159</f>
        <v>-3.1832314562052488E-12</v>
      </c>
      <c r="K159" s="34"/>
      <c r="L159" s="34">
        <f t="shared" ref="L159:L188" si="425">J159+K159</f>
        <v>-3.1832314562052488E-12</v>
      </c>
      <c r="M159" s="34"/>
      <c r="N159" s="34">
        <f t="shared" ref="N159:N188" si="426">L159+M159</f>
        <v>-3.1832314562052488E-12</v>
      </c>
      <c r="O159" s="34"/>
      <c r="P159" s="34">
        <f t="shared" ref="P159:P188" si="427">N159+O159</f>
        <v>-3.1832314562052488E-12</v>
      </c>
      <c r="Q159" s="38"/>
      <c r="R159" s="34">
        <f t="shared" ref="R159:R188" si="428">P159+Q159</f>
        <v>-3.1832314562052488E-12</v>
      </c>
      <c r="S159" s="34">
        <v>4879.3</v>
      </c>
      <c r="T159" s="34">
        <v>-4508.25</v>
      </c>
      <c r="U159" s="34">
        <f t="shared" si="285"/>
        <v>371.05000000000018</v>
      </c>
      <c r="V159" s="34">
        <v>-371.05</v>
      </c>
      <c r="W159" s="34">
        <f t="shared" ref="W159:W188" si="429">U159+V159</f>
        <v>0</v>
      </c>
      <c r="X159" s="34"/>
      <c r="Y159" s="34">
        <f t="shared" ref="Y159:Y188" si="430">W159+X159</f>
        <v>0</v>
      </c>
      <c r="Z159" s="34"/>
      <c r="AA159" s="34">
        <f t="shared" ref="AA159:AA188" si="431">Y159+Z159</f>
        <v>0</v>
      </c>
      <c r="AB159" s="34"/>
      <c r="AC159" s="34">
        <f t="shared" ref="AC159:AC188" si="432">AA159+AB159</f>
        <v>0</v>
      </c>
      <c r="AD159" s="34"/>
      <c r="AE159" s="34">
        <f t="shared" ref="AE159:AE188" si="433">AC159+AD159</f>
        <v>0</v>
      </c>
      <c r="AF159" s="38"/>
      <c r="AG159" s="34">
        <f t="shared" ref="AG159:AG188" si="434">AE159+AF159</f>
        <v>0</v>
      </c>
      <c r="AH159" s="34">
        <v>0</v>
      </c>
      <c r="AI159" s="35"/>
      <c r="AJ159" s="34">
        <f t="shared" si="286"/>
        <v>0</v>
      </c>
      <c r="AK159" s="34"/>
      <c r="AL159" s="34">
        <f t="shared" ref="AL159:AL188" si="435">AJ159+AK159</f>
        <v>0</v>
      </c>
      <c r="AM159" s="34"/>
      <c r="AN159" s="34">
        <f t="shared" ref="AN159:AN188" si="436">AL159+AM159</f>
        <v>0</v>
      </c>
      <c r="AO159" s="34"/>
      <c r="AP159" s="34">
        <f t="shared" ref="AP159:AP188" si="437">AN159+AO159</f>
        <v>0</v>
      </c>
      <c r="AQ159" s="38"/>
      <c r="AR159" s="34">
        <f t="shared" ref="AR159:AR188" si="438">AP159+AQ159</f>
        <v>0</v>
      </c>
      <c r="AS159" s="15" t="s">
        <v>99</v>
      </c>
      <c r="AT159" s="10" t="s">
        <v>25</v>
      </c>
      <c r="AU159" s="36"/>
    </row>
    <row r="160" spans="1:47" hidden="1" x14ac:dyDescent="0.3">
      <c r="A160" s="29"/>
      <c r="B160" s="31" t="s">
        <v>64</v>
      </c>
      <c r="C160" s="44"/>
      <c r="D160" s="35">
        <v>53479.5</v>
      </c>
      <c r="E160" s="34"/>
      <c r="F160" s="34">
        <f t="shared" si="284"/>
        <v>53479.5</v>
      </c>
      <c r="G160" s="34">
        <v>-53479.5</v>
      </c>
      <c r="H160" s="34">
        <f t="shared" si="423"/>
        <v>0</v>
      </c>
      <c r="I160" s="34"/>
      <c r="J160" s="34">
        <f t="shared" si="424"/>
        <v>0</v>
      </c>
      <c r="K160" s="34"/>
      <c r="L160" s="34">
        <f t="shared" si="425"/>
        <v>0</v>
      </c>
      <c r="M160" s="34"/>
      <c r="N160" s="34">
        <f t="shared" si="426"/>
        <v>0</v>
      </c>
      <c r="O160" s="34"/>
      <c r="P160" s="34">
        <f t="shared" si="427"/>
        <v>0</v>
      </c>
      <c r="Q160" s="38"/>
      <c r="R160" s="34">
        <f t="shared" si="428"/>
        <v>0</v>
      </c>
      <c r="S160" s="35">
        <v>18533.900000000001</v>
      </c>
      <c r="T160" s="34"/>
      <c r="U160" s="34">
        <f t="shared" si="285"/>
        <v>18533.900000000001</v>
      </c>
      <c r="V160" s="34">
        <v>-18533.900000000001</v>
      </c>
      <c r="W160" s="34">
        <f t="shared" si="429"/>
        <v>0</v>
      </c>
      <c r="X160" s="34"/>
      <c r="Y160" s="34">
        <f t="shared" si="430"/>
        <v>0</v>
      </c>
      <c r="Z160" s="34"/>
      <c r="AA160" s="34">
        <f t="shared" si="431"/>
        <v>0</v>
      </c>
      <c r="AB160" s="34"/>
      <c r="AC160" s="34">
        <f t="shared" si="432"/>
        <v>0</v>
      </c>
      <c r="AD160" s="34"/>
      <c r="AE160" s="34">
        <f t="shared" si="433"/>
        <v>0</v>
      </c>
      <c r="AF160" s="38"/>
      <c r="AG160" s="34">
        <f t="shared" si="434"/>
        <v>0</v>
      </c>
      <c r="AH160" s="35">
        <v>0</v>
      </c>
      <c r="AI160" s="35"/>
      <c r="AJ160" s="34">
        <f t="shared" si="286"/>
        <v>0</v>
      </c>
      <c r="AK160" s="34"/>
      <c r="AL160" s="34">
        <f t="shared" si="435"/>
        <v>0</v>
      </c>
      <c r="AM160" s="34"/>
      <c r="AN160" s="34">
        <f t="shared" si="436"/>
        <v>0</v>
      </c>
      <c r="AO160" s="34"/>
      <c r="AP160" s="34">
        <f t="shared" si="437"/>
        <v>0</v>
      </c>
      <c r="AQ160" s="38"/>
      <c r="AR160" s="34">
        <f t="shared" si="438"/>
        <v>0</v>
      </c>
      <c r="AS160" s="15" t="s">
        <v>99</v>
      </c>
      <c r="AT160" s="10" t="s">
        <v>25</v>
      </c>
      <c r="AU160" s="36"/>
    </row>
    <row r="161" spans="1:47" hidden="1" x14ac:dyDescent="0.3">
      <c r="A161" s="29"/>
      <c r="B161" s="31" t="s">
        <v>17</v>
      </c>
      <c r="C161" s="44"/>
      <c r="D161" s="35">
        <v>1016110.6</v>
      </c>
      <c r="E161" s="34"/>
      <c r="F161" s="34">
        <f t="shared" si="284"/>
        <v>1016110.6</v>
      </c>
      <c r="G161" s="34">
        <v>-1016110.6</v>
      </c>
      <c r="H161" s="34">
        <f t="shared" si="423"/>
        <v>0</v>
      </c>
      <c r="I161" s="34"/>
      <c r="J161" s="34">
        <f t="shared" si="424"/>
        <v>0</v>
      </c>
      <c r="K161" s="34"/>
      <c r="L161" s="34">
        <f t="shared" si="425"/>
        <v>0</v>
      </c>
      <c r="M161" s="34"/>
      <c r="N161" s="34">
        <f t="shared" si="426"/>
        <v>0</v>
      </c>
      <c r="O161" s="34"/>
      <c r="P161" s="34">
        <f t="shared" si="427"/>
        <v>0</v>
      </c>
      <c r="Q161" s="38"/>
      <c r="R161" s="34">
        <f t="shared" si="428"/>
        <v>0</v>
      </c>
      <c r="S161" s="35">
        <v>352144.3</v>
      </c>
      <c r="T161" s="34"/>
      <c r="U161" s="34">
        <f t="shared" si="285"/>
        <v>352144.3</v>
      </c>
      <c r="V161" s="34">
        <v>-352144.3</v>
      </c>
      <c r="W161" s="34">
        <f t="shared" si="429"/>
        <v>0</v>
      </c>
      <c r="X161" s="34"/>
      <c r="Y161" s="34">
        <f t="shared" si="430"/>
        <v>0</v>
      </c>
      <c r="Z161" s="34"/>
      <c r="AA161" s="34">
        <f t="shared" si="431"/>
        <v>0</v>
      </c>
      <c r="AB161" s="34"/>
      <c r="AC161" s="34">
        <f t="shared" si="432"/>
        <v>0</v>
      </c>
      <c r="AD161" s="34"/>
      <c r="AE161" s="34">
        <f t="shared" si="433"/>
        <v>0</v>
      </c>
      <c r="AF161" s="38"/>
      <c r="AG161" s="34">
        <f t="shared" si="434"/>
        <v>0</v>
      </c>
      <c r="AH161" s="35">
        <v>0</v>
      </c>
      <c r="AI161" s="35"/>
      <c r="AJ161" s="34">
        <f t="shared" si="286"/>
        <v>0</v>
      </c>
      <c r="AK161" s="34"/>
      <c r="AL161" s="34">
        <f t="shared" si="435"/>
        <v>0</v>
      </c>
      <c r="AM161" s="34"/>
      <c r="AN161" s="34">
        <f t="shared" si="436"/>
        <v>0</v>
      </c>
      <c r="AO161" s="34"/>
      <c r="AP161" s="34">
        <f t="shared" si="437"/>
        <v>0</v>
      </c>
      <c r="AQ161" s="38"/>
      <c r="AR161" s="34">
        <f t="shared" si="438"/>
        <v>0</v>
      </c>
      <c r="AS161" s="15" t="s">
        <v>99</v>
      </c>
      <c r="AT161" s="10" t="s">
        <v>25</v>
      </c>
      <c r="AU161" s="36"/>
    </row>
    <row r="162" spans="1:47" x14ac:dyDescent="0.3">
      <c r="A162" s="29"/>
      <c r="B162" s="76" t="s">
        <v>218</v>
      </c>
      <c r="C162" s="77"/>
      <c r="D162" s="18"/>
      <c r="E162" s="18"/>
      <c r="F162" s="18"/>
      <c r="G162" s="18">
        <f>G163</f>
        <v>82484.097999999998</v>
      </c>
      <c r="H162" s="18">
        <f t="shared" si="423"/>
        <v>82484.097999999998</v>
      </c>
      <c r="I162" s="18">
        <f>I163</f>
        <v>0</v>
      </c>
      <c r="J162" s="18">
        <f t="shared" si="424"/>
        <v>82484.097999999998</v>
      </c>
      <c r="K162" s="18">
        <f>K163</f>
        <v>0</v>
      </c>
      <c r="L162" s="18">
        <f t="shared" si="425"/>
        <v>82484.097999999998</v>
      </c>
      <c r="M162" s="18">
        <f>M163</f>
        <v>0</v>
      </c>
      <c r="N162" s="18">
        <f t="shared" si="426"/>
        <v>82484.097999999998</v>
      </c>
      <c r="O162" s="34">
        <f>O163</f>
        <v>0</v>
      </c>
      <c r="P162" s="18">
        <f t="shared" si="427"/>
        <v>82484.097999999998</v>
      </c>
      <c r="Q162" s="18">
        <f>Q163</f>
        <v>0</v>
      </c>
      <c r="R162" s="34">
        <f t="shared" si="428"/>
        <v>82484.097999999998</v>
      </c>
      <c r="S162" s="18"/>
      <c r="T162" s="18"/>
      <c r="U162" s="18"/>
      <c r="V162" s="18">
        <f>V163</f>
        <v>0</v>
      </c>
      <c r="W162" s="18">
        <f t="shared" si="429"/>
        <v>0</v>
      </c>
      <c r="X162" s="18">
        <f>X163</f>
        <v>0</v>
      </c>
      <c r="Y162" s="18">
        <f t="shared" si="430"/>
        <v>0</v>
      </c>
      <c r="Z162" s="18">
        <f>Z163</f>
        <v>0</v>
      </c>
      <c r="AA162" s="18">
        <f t="shared" si="431"/>
        <v>0</v>
      </c>
      <c r="AB162" s="18">
        <f>AB163</f>
        <v>0</v>
      </c>
      <c r="AC162" s="18">
        <f t="shared" si="432"/>
        <v>0</v>
      </c>
      <c r="AD162" s="34">
        <f>AD163</f>
        <v>0</v>
      </c>
      <c r="AE162" s="18">
        <f t="shared" si="433"/>
        <v>0</v>
      </c>
      <c r="AF162" s="18">
        <f>AF163</f>
        <v>0</v>
      </c>
      <c r="AG162" s="34">
        <f t="shared" si="434"/>
        <v>0</v>
      </c>
      <c r="AH162" s="18"/>
      <c r="AI162" s="18"/>
      <c r="AJ162" s="18"/>
      <c r="AK162" s="18">
        <f>AK163</f>
        <v>0</v>
      </c>
      <c r="AL162" s="18">
        <f t="shared" si="435"/>
        <v>0</v>
      </c>
      <c r="AM162" s="18">
        <f>AM163</f>
        <v>0</v>
      </c>
      <c r="AN162" s="18">
        <f t="shared" si="436"/>
        <v>0</v>
      </c>
      <c r="AO162" s="18">
        <f>AO163</f>
        <v>0</v>
      </c>
      <c r="AP162" s="18">
        <f t="shared" si="437"/>
        <v>0</v>
      </c>
      <c r="AQ162" s="18">
        <f>AQ163</f>
        <v>0</v>
      </c>
      <c r="AR162" s="34">
        <f t="shared" si="438"/>
        <v>0</v>
      </c>
      <c r="AS162" s="19"/>
      <c r="AT162" s="20"/>
      <c r="AU162" s="27"/>
    </row>
    <row r="163" spans="1:47" ht="56.25" x14ac:dyDescent="0.3">
      <c r="A163" s="29" t="s">
        <v>178</v>
      </c>
      <c r="B163" s="76" t="s">
        <v>219</v>
      </c>
      <c r="C163" s="77" t="s">
        <v>28</v>
      </c>
      <c r="D163" s="35"/>
      <c r="E163" s="34"/>
      <c r="F163" s="34"/>
      <c r="G163" s="34">
        <v>82484.097999999998</v>
      </c>
      <c r="H163" s="34">
        <f t="shared" si="423"/>
        <v>82484.097999999998</v>
      </c>
      <c r="I163" s="34"/>
      <c r="J163" s="34">
        <f t="shared" si="424"/>
        <v>82484.097999999998</v>
      </c>
      <c r="K163" s="34"/>
      <c r="L163" s="34">
        <f t="shared" si="425"/>
        <v>82484.097999999998</v>
      </c>
      <c r="M163" s="34"/>
      <c r="N163" s="34">
        <f t="shared" si="426"/>
        <v>82484.097999999998</v>
      </c>
      <c r="O163" s="34"/>
      <c r="P163" s="34">
        <f t="shared" si="427"/>
        <v>82484.097999999998</v>
      </c>
      <c r="Q163" s="38"/>
      <c r="R163" s="34">
        <f t="shared" si="428"/>
        <v>82484.097999999998</v>
      </c>
      <c r="S163" s="35"/>
      <c r="T163" s="34"/>
      <c r="U163" s="34"/>
      <c r="V163" s="34"/>
      <c r="W163" s="34">
        <f t="shared" si="429"/>
        <v>0</v>
      </c>
      <c r="X163" s="34"/>
      <c r="Y163" s="34">
        <f t="shared" si="430"/>
        <v>0</v>
      </c>
      <c r="Z163" s="34"/>
      <c r="AA163" s="34">
        <f t="shared" si="431"/>
        <v>0</v>
      </c>
      <c r="AB163" s="34"/>
      <c r="AC163" s="34">
        <f t="shared" si="432"/>
        <v>0</v>
      </c>
      <c r="AD163" s="34"/>
      <c r="AE163" s="34">
        <f t="shared" si="433"/>
        <v>0</v>
      </c>
      <c r="AF163" s="38"/>
      <c r="AG163" s="34">
        <f t="shared" si="434"/>
        <v>0</v>
      </c>
      <c r="AH163" s="35"/>
      <c r="AI163" s="35"/>
      <c r="AJ163" s="34"/>
      <c r="AK163" s="34"/>
      <c r="AL163" s="34">
        <f t="shared" si="435"/>
        <v>0</v>
      </c>
      <c r="AM163" s="34"/>
      <c r="AN163" s="34">
        <f t="shared" si="436"/>
        <v>0</v>
      </c>
      <c r="AO163" s="34"/>
      <c r="AP163" s="34">
        <f t="shared" si="437"/>
        <v>0</v>
      </c>
      <c r="AQ163" s="38"/>
      <c r="AR163" s="34">
        <f t="shared" si="438"/>
        <v>0</v>
      </c>
      <c r="AS163" s="15" t="s">
        <v>220</v>
      </c>
      <c r="AU163" s="36"/>
    </row>
    <row r="164" spans="1:47" x14ac:dyDescent="0.3">
      <c r="A164" s="29"/>
      <c r="B164" s="76" t="s">
        <v>7</v>
      </c>
      <c r="C164" s="76"/>
      <c r="D164" s="18">
        <f>D165+D166</f>
        <v>34000.1</v>
      </c>
      <c r="E164" s="18">
        <f>E165+E166</f>
        <v>0</v>
      </c>
      <c r="F164" s="18">
        <f t="shared" si="284"/>
        <v>34000.1</v>
      </c>
      <c r="G164" s="18">
        <f>G165+G166+G167+G168</f>
        <v>156277.141</v>
      </c>
      <c r="H164" s="18">
        <f t="shared" si="423"/>
        <v>190277.24100000001</v>
      </c>
      <c r="I164" s="18">
        <f>I165+I166+I167+I168</f>
        <v>0</v>
      </c>
      <c r="J164" s="18">
        <f t="shared" si="424"/>
        <v>190277.24100000001</v>
      </c>
      <c r="K164" s="18">
        <f>K165+K166+K167+K168</f>
        <v>0</v>
      </c>
      <c r="L164" s="18">
        <f t="shared" si="425"/>
        <v>190277.24100000001</v>
      </c>
      <c r="M164" s="18">
        <f>M165+M166+M167+M168</f>
        <v>0</v>
      </c>
      <c r="N164" s="18">
        <f t="shared" si="426"/>
        <v>190277.24100000001</v>
      </c>
      <c r="O164" s="34">
        <f>O165+O166+O167+O168</f>
        <v>0</v>
      </c>
      <c r="P164" s="18">
        <f t="shared" si="427"/>
        <v>190277.24100000001</v>
      </c>
      <c r="Q164" s="18">
        <f>Q165+Q166+Q167+Q168</f>
        <v>0</v>
      </c>
      <c r="R164" s="34">
        <f t="shared" si="428"/>
        <v>190277.24100000001</v>
      </c>
      <c r="S164" s="18">
        <f t="shared" ref="S164:AH164" si="439">S165+S166</f>
        <v>350759.2</v>
      </c>
      <c r="T164" s="18">
        <f>T165+T166</f>
        <v>-5270.1</v>
      </c>
      <c r="U164" s="18">
        <f t="shared" si="285"/>
        <v>345489.10000000003</v>
      </c>
      <c r="V164" s="18">
        <f>V165+V166+V167+V168</f>
        <v>0</v>
      </c>
      <c r="W164" s="18">
        <f t="shared" si="429"/>
        <v>345489.10000000003</v>
      </c>
      <c r="X164" s="18">
        <f>X165+X166+X167+X168</f>
        <v>0</v>
      </c>
      <c r="Y164" s="18">
        <f t="shared" si="430"/>
        <v>345489.10000000003</v>
      </c>
      <c r="Z164" s="18">
        <f>Z165+Z166+Z167+Z168</f>
        <v>0</v>
      </c>
      <c r="AA164" s="18">
        <f t="shared" si="431"/>
        <v>345489.10000000003</v>
      </c>
      <c r="AB164" s="18">
        <f>AB165+AB166+AB167+AB168</f>
        <v>0</v>
      </c>
      <c r="AC164" s="18">
        <f t="shared" si="432"/>
        <v>345489.10000000003</v>
      </c>
      <c r="AD164" s="34">
        <f>AD165+AD166+AD167+AD168</f>
        <v>0</v>
      </c>
      <c r="AE164" s="18">
        <f t="shared" si="433"/>
        <v>345489.10000000003</v>
      </c>
      <c r="AF164" s="18">
        <f>AF165+AF166+AF167+AF168</f>
        <v>0</v>
      </c>
      <c r="AG164" s="34">
        <f t="shared" si="434"/>
        <v>345489.10000000003</v>
      </c>
      <c r="AH164" s="18">
        <f t="shared" si="439"/>
        <v>313169.8</v>
      </c>
      <c r="AI164" s="18">
        <f>AI165+AI166</f>
        <v>0</v>
      </c>
      <c r="AJ164" s="18">
        <f t="shared" si="286"/>
        <v>313169.8</v>
      </c>
      <c r="AK164" s="18">
        <f>AK165+AK166+AK167+AK168</f>
        <v>0</v>
      </c>
      <c r="AL164" s="18">
        <f t="shared" si="435"/>
        <v>313169.8</v>
      </c>
      <c r="AM164" s="18">
        <f>AM165+AM166+AM167+AM168</f>
        <v>0</v>
      </c>
      <c r="AN164" s="18">
        <f t="shared" si="436"/>
        <v>313169.8</v>
      </c>
      <c r="AO164" s="18">
        <f>AO165+AO166+AO167+AO168</f>
        <v>0</v>
      </c>
      <c r="AP164" s="18">
        <f t="shared" si="437"/>
        <v>313169.8</v>
      </c>
      <c r="AQ164" s="18">
        <f>AQ165+AQ166+AQ167+AQ168</f>
        <v>0</v>
      </c>
      <c r="AR164" s="34">
        <f t="shared" si="438"/>
        <v>313169.8</v>
      </c>
      <c r="AS164" s="19"/>
      <c r="AT164" s="20"/>
      <c r="AU164" s="27"/>
    </row>
    <row r="165" spans="1:47" ht="56.25" x14ac:dyDescent="0.3">
      <c r="A165" s="29" t="s">
        <v>185</v>
      </c>
      <c r="B165" s="76" t="s">
        <v>79</v>
      </c>
      <c r="C165" s="77" t="s">
        <v>28</v>
      </c>
      <c r="D165" s="35">
        <v>34000.1</v>
      </c>
      <c r="E165" s="34"/>
      <c r="F165" s="34">
        <f t="shared" si="284"/>
        <v>34000.1</v>
      </c>
      <c r="G165" s="34"/>
      <c r="H165" s="34">
        <f t="shared" si="423"/>
        <v>34000.1</v>
      </c>
      <c r="I165" s="34"/>
      <c r="J165" s="34">
        <f t="shared" si="424"/>
        <v>34000.1</v>
      </c>
      <c r="K165" s="34"/>
      <c r="L165" s="34">
        <f t="shared" si="425"/>
        <v>34000.1</v>
      </c>
      <c r="M165" s="34"/>
      <c r="N165" s="34">
        <f t="shared" si="426"/>
        <v>34000.1</v>
      </c>
      <c r="O165" s="34"/>
      <c r="P165" s="34">
        <f t="shared" si="427"/>
        <v>34000.1</v>
      </c>
      <c r="Q165" s="38"/>
      <c r="R165" s="34">
        <f t="shared" si="428"/>
        <v>34000.1</v>
      </c>
      <c r="S165" s="35">
        <v>190073.7</v>
      </c>
      <c r="T165" s="34"/>
      <c r="U165" s="34">
        <f t="shared" si="285"/>
        <v>190073.7</v>
      </c>
      <c r="V165" s="34"/>
      <c r="W165" s="34">
        <f t="shared" si="429"/>
        <v>190073.7</v>
      </c>
      <c r="X165" s="34"/>
      <c r="Y165" s="34">
        <f t="shared" si="430"/>
        <v>190073.7</v>
      </c>
      <c r="Z165" s="34"/>
      <c r="AA165" s="34">
        <f t="shared" si="431"/>
        <v>190073.7</v>
      </c>
      <c r="AB165" s="34"/>
      <c r="AC165" s="34">
        <f t="shared" si="432"/>
        <v>190073.7</v>
      </c>
      <c r="AD165" s="34"/>
      <c r="AE165" s="34">
        <f t="shared" si="433"/>
        <v>190073.7</v>
      </c>
      <c r="AF165" s="38"/>
      <c r="AG165" s="34">
        <f t="shared" si="434"/>
        <v>190073.7</v>
      </c>
      <c r="AH165" s="35">
        <v>313169.8</v>
      </c>
      <c r="AI165" s="35"/>
      <c r="AJ165" s="34">
        <f t="shared" si="286"/>
        <v>313169.8</v>
      </c>
      <c r="AK165" s="34"/>
      <c r="AL165" s="34">
        <f t="shared" si="435"/>
        <v>313169.8</v>
      </c>
      <c r="AM165" s="34"/>
      <c r="AN165" s="34">
        <f t="shared" si="436"/>
        <v>313169.8</v>
      </c>
      <c r="AO165" s="34"/>
      <c r="AP165" s="34">
        <f t="shared" si="437"/>
        <v>313169.8</v>
      </c>
      <c r="AQ165" s="38"/>
      <c r="AR165" s="34">
        <f t="shared" si="438"/>
        <v>313169.8</v>
      </c>
      <c r="AS165" s="15" t="s">
        <v>100</v>
      </c>
      <c r="AU165" s="36"/>
    </row>
    <row r="166" spans="1:47" ht="56.25" x14ac:dyDescent="0.3">
      <c r="A166" s="53" t="s">
        <v>186</v>
      </c>
      <c r="B166" s="76" t="s">
        <v>80</v>
      </c>
      <c r="C166" s="77" t="s">
        <v>28</v>
      </c>
      <c r="D166" s="35">
        <v>0</v>
      </c>
      <c r="E166" s="34"/>
      <c r="F166" s="34">
        <f t="shared" si="284"/>
        <v>0</v>
      </c>
      <c r="G166" s="34"/>
      <c r="H166" s="34">
        <f t="shared" si="423"/>
        <v>0</v>
      </c>
      <c r="I166" s="34"/>
      <c r="J166" s="34">
        <f t="shared" si="424"/>
        <v>0</v>
      </c>
      <c r="K166" s="34"/>
      <c r="L166" s="34">
        <f t="shared" si="425"/>
        <v>0</v>
      </c>
      <c r="M166" s="34"/>
      <c r="N166" s="34">
        <f t="shared" si="426"/>
        <v>0</v>
      </c>
      <c r="O166" s="34"/>
      <c r="P166" s="34">
        <f t="shared" si="427"/>
        <v>0</v>
      </c>
      <c r="Q166" s="38"/>
      <c r="R166" s="34">
        <f t="shared" si="428"/>
        <v>0</v>
      </c>
      <c r="S166" s="35">
        <v>160685.5</v>
      </c>
      <c r="T166" s="34">
        <v>-5270.1</v>
      </c>
      <c r="U166" s="34">
        <f t="shared" si="285"/>
        <v>155415.4</v>
      </c>
      <c r="V166" s="34"/>
      <c r="W166" s="34">
        <f t="shared" si="429"/>
        <v>155415.4</v>
      </c>
      <c r="X166" s="34"/>
      <c r="Y166" s="34">
        <f t="shared" si="430"/>
        <v>155415.4</v>
      </c>
      <c r="Z166" s="34"/>
      <c r="AA166" s="34">
        <f t="shared" si="431"/>
        <v>155415.4</v>
      </c>
      <c r="AB166" s="34"/>
      <c r="AC166" s="34">
        <f t="shared" si="432"/>
        <v>155415.4</v>
      </c>
      <c r="AD166" s="34"/>
      <c r="AE166" s="34">
        <f t="shared" si="433"/>
        <v>155415.4</v>
      </c>
      <c r="AF166" s="38"/>
      <c r="AG166" s="34">
        <f t="shared" si="434"/>
        <v>155415.4</v>
      </c>
      <c r="AH166" s="35">
        <v>0</v>
      </c>
      <c r="AI166" s="35"/>
      <c r="AJ166" s="34">
        <f t="shared" si="286"/>
        <v>0</v>
      </c>
      <c r="AK166" s="34"/>
      <c r="AL166" s="34">
        <f t="shared" si="435"/>
        <v>0</v>
      </c>
      <c r="AM166" s="34"/>
      <c r="AN166" s="34">
        <f t="shared" si="436"/>
        <v>0</v>
      </c>
      <c r="AO166" s="34"/>
      <c r="AP166" s="34">
        <f t="shared" si="437"/>
        <v>0</v>
      </c>
      <c r="AQ166" s="38"/>
      <c r="AR166" s="34">
        <f t="shared" si="438"/>
        <v>0</v>
      </c>
      <c r="AS166" s="15" t="s">
        <v>101</v>
      </c>
      <c r="AU166" s="36"/>
    </row>
    <row r="167" spans="1:47" ht="56.25" x14ac:dyDescent="0.3">
      <c r="A167" s="53" t="s">
        <v>187</v>
      </c>
      <c r="B167" s="76" t="s">
        <v>235</v>
      </c>
      <c r="C167" s="77" t="s">
        <v>28</v>
      </c>
      <c r="D167" s="35"/>
      <c r="E167" s="34"/>
      <c r="F167" s="34"/>
      <c r="G167" s="34">
        <v>116033.47199999999</v>
      </c>
      <c r="H167" s="34">
        <f t="shared" si="423"/>
        <v>116033.47199999999</v>
      </c>
      <c r="I167" s="34"/>
      <c r="J167" s="34">
        <f t="shared" si="424"/>
        <v>116033.47199999999</v>
      </c>
      <c r="K167" s="34"/>
      <c r="L167" s="34">
        <f t="shared" si="425"/>
        <v>116033.47199999999</v>
      </c>
      <c r="M167" s="34"/>
      <c r="N167" s="34">
        <f t="shared" si="426"/>
        <v>116033.47199999999</v>
      </c>
      <c r="O167" s="34"/>
      <c r="P167" s="34">
        <f t="shared" si="427"/>
        <v>116033.47199999999</v>
      </c>
      <c r="Q167" s="38"/>
      <c r="R167" s="34">
        <f t="shared" si="428"/>
        <v>116033.47199999999</v>
      </c>
      <c r="S167" s="35"/>
      <c r="T167" s="34"/>
      <c r="U167" s="34"/>
      <c r="V167" s="34"/>
      <c r="W167" s="34">
        <f t="shared" si="429"/>
        <v>0</v>
      </c>
      <c r="X167" s="34"/>
      <c r="Y167" s="34">
        <f t="shared" si="430"/>
        <v>0</v>
      </c>
      <c r="Z167" s="34"/>
      <c r="AA167" s="34">
        <f t="shared" si="431"/>
        <v>0</v>
      </c>
      <c r="AB167" s="34"/>
      <c r="AC167" s="34">
        <f t="shared" si="432"/>
        <v>0</v>
      </c>
      <c r="AD167" s="34"/>
      <c r="AE167" s="34">
        <f t="shared" si="433"/>
        <v>0</v>
      </c>
      <c r="AF167" s="38"/>
      <c r="AG167" s="34">
        <f t="shared" si="434"/>
        <v>0</v>
      </c>
      <c r="AH167" s="35"/>
      <c r="AI167" s="35"/>
      <c r="AJ167" s="34"/>
      <c r="AK167" s="34"/>
      <c r="AL167" s="34">
        <f t="shared" si="435"/>
        <v>0</v>
      </c>
      <c r="AM167" s="34"/>
      <c r="AN167" s="34">
        <f t="shared" si="436"/>
        <v>0</v>
      </c>
      <c r="AO167" s="34"/>
      <c r="AP167" s="34">
        <f t="shared" si="437"/>
        <v>0</v>
      </c>
      <c r="AQ167" s="38"/>
      <c r="AR167" s="34">
        <f t="shared" si="438"/>
        <v>0</v>
      </c>
      <c r="AS167" s="15" t="s">
        <v>221</v>
      </c>
      <c r="AU167" s="36"/>
    </row>
    <row r="168" spans="1:47" ht="56.25" x14ac:dyDescent="0.3">
      <c r="A168" s="53" t="s">
        <v>188</v>
      </c>
      <c r="B168" s="76" t="s">
        <v>222</v>
      </c>
      <c r="C168" s="77" t="s">
        <v>28</v>
      </c>
      <c r="D168" s="35"/>
      <c r="E168" s="34"/>
      <c r="F168" s="34"/>
      <c r="G168" s="34">
        <v>40243.669000000002</v>
      </c>
      <c r="H168" s="34">
        <f t="shared" si="423"/>
        <v>40243.669000000002</v>
      </c>
      <c r="I168" s="34"/>
      <c r="J168" s="34">
        <f t="shared" si="424"/>
        <v>40243.669000000002</v>
      </c>
      <c r="K168" s="34"/>
      <c r="L168" s="34">
        <f t="shared" si="425"/>
        <v>40243.669000000002</v>
      </c>
      <c r="M168" s="34"/>
      <c r="N168" s="34">
        <f t="shared" si="426"/>
        <v>40243.669000000002</v>
      </c>
      <c r="O168" s="34"/>
      <c r="P168" s="34">
        <f t="shared" si="427"/>
        <v>40243.669000000002</v>
      </c>
      <c r="Q168" s="38"/>
      <c r="R168" s="34">
        <f t="shared" si="428"/>
        <v>40243.669000000002</v>
      </c>
      <c r="S168" s="35"/>
      <c r="T168" s="34"/>
      <c r="U168" s="34"/>
      <c r="V168" s="34"/>
      <c r="W168" s="34">
        <f t="shared" si="429"/>
        <v>0</v>
      </c>
      <c r="X168" s="34"/>
      <c r="Y168" s="34">
        <f t="shared" si="430"/>
        <v>0</v>
      </c>
      <c r="Z168" s="34"/>
      <c r="AA168" s="34">
        <f t="shared" si="431"/>
        <v>0</v>
      </c>
      <c r="AB168" s="34"/>
      <c r="AC168" s="34">
        <f t="shared" si="432"/>
        <v>0</v>
      </c>
      <c r="AD168" s="34"/>
      <c r="AE168" s="34">
        <f t="shared" si="433"/>
        <v>0</v>
      </c>
      <c r="AF168" s="38"/>
      <c r="AG168" s="34">
        <f t="shared" si="434"/>
        <v>0</v>
      </c>
      <c r="AH168" s="35"/>
      <c r="AI168" s="35"/>
      <c r="AJ168" s="34"/>
      <c r="AK168" s="34"/>
      <c r="AL168" s="34">
        <f t="shared" si="435"/>
        <v>0</v>
      </c>
      <c r="AM168" s="34"/>
      <c r="AN168" s="34">
        <f t="shared" si="436"/>
        <v>0</v>
      </c>
      <c r="AO168" s="34"/>
      <c r="AP168" s="34">
        <f t="shared" si="437"/>
        <v>0</v>
      </c>
      <c r="AQ168" s="38"/>
      <c r="AR168" s="34">
        <f t="shared" si="438"/>
        <v>0</v>
      </c>
      <c r="AS168" s="15" t="s">
        <v>223</v>
      </c>
      <c r="AU168" s="36"/>
    </row>
    <row r="169" spans="1:47" x14ac:dyDescent="0.3">
      <c r="A169" s="29"/>
      <c r="B169" s="76" t="s">
        <v>13</v>
      </c>
      <c r="C169" s="76"/>
      <c r="D169" s="18">
        <f>D170+D171+D172+D173+D174+D175+D176+D177+D178+D179+D180</f>
        <v>118230.2</v>
      </c>
      <c r="E169" s="18">
        <f>E170+E171+E172+E173+E174+E175+E176+E177+E178+E179+E180</f>
        <v>0</v>
      </c>
      <c r="F169" s="18">
        <f t="shared" si="284"/>
        <v>118230.2</v>
      </c>
      <c r="G169" s="18">
        <f>G170+G171+G172+G173+G174+G175+G176+G177+G178+G179+G180+G181</f>
        <v>8333.732</v>
      </c>
      <c r="H169" s="18">
        <f t="shared" si="423"/>
        <v>126563.932</v>
      </c>
      <c r="I169" s="18">
        <f>I170+I171+I172+I173+I174+I175+I176+I177+I178+I179+I180+I181</f>
        <v>0</v>
      </c>
      <c r="J169" s="18">
        <f t="shared" si="424"/>
        <v>126563.932</v>
      </c>
      <c r="K169" s="18">
        <f>K170+K171+K172+K173+K174+K175+K176+K177+K178+K179+K180+K181</f>
        <v>0</v>
      </c>
      <c r="L169" s="18">
        <f t="shared" si="425"/>
        <v>126563.932</v>
      </c>
      <c r="M169" s="18">
        <f>M170+M171+M172+M173+M174+M175+M176+M177+M178+M179+M180+M181</f>
        <v>0</v>
      </c>
      <c r="N169" s="18">
        <f t="shared" si="426"/>
        <v>126563.932</v>
      </c>
      <c r="O169" s="34">
        <f>O170+O171+O172+O173+O174+O175+O176+O177+O178+O179+O180+O181</f>
        <v>0</v>
      </c>
      <c r="P169" s="18">
        <f t="shared" si="427"/>
        <v>126563.932</v>
      </c>
      <c r="Q169" s="18">
        <f>Q170+Q171+Q172+Q173+Q174+Q175+Q176+Q177+Q178+Q179+Q180+Q181</f>
        <v>-66893.2</v>
      </c>
      <c r="R169" s="34">
        <f t="shared" si="428"/>
        <v>59670.732000000004</v>
      </c>
      <c r="S169" s="18">
        <f t="shared" ref="S169:AH169" si="440">S170+S171+S172+S173+S174+S175+S176+S177+S178+S179+S180</f>
        <v>161204.80000000002</v>
      </c>
      <c r="T169" s="18">
        <f>T170+T171+T172+T173+T174+T175+T176+T177+T178+T179+T180</f>
        <v>0</v>
      </c>
      <c r="U169" s="18">
        <f t="shared" si="285"/>
        <v>161204.80000000002</v>
      </c>
      <c r="V169" s="18">
        <f>V170+V171+V172+V173+V174+V175+V176+V177+V178+V179+V180+V181</f>
        <v>0</v>
      </c>
      <c r="W169" s="18">
        <f t="shared" si="429"/>
        <v>161204.80000000002</v>
      </c>
      <c r="X169" s="18">
        <f>X170+X171+X172+X173+X174+X175+X176+X177+X178+X179+X180+X181</f>
        <v>0</v>
      </c>
      <c r="Y169" s="18">
        <f t="shared" si="430"/>
        <v>161204.80000000002</v>
      </c>
      <c r="Z169" s="18">
        <f>Z170+Z171+Z172+Z173+Z174+Z175+Z176+Z177+Z178+Z179+Z180+Z181</f>
        <v>0</v>
      </c>
      <c r="AA169" s="18">
        <f t="shared" si="431"/>
        <v>161204.80000000002</v>
      </c>
      <c r="AB169" s="18">
        <f>AB170+AB171+AB172+AB173+AB174+AB175+AB176+AB177+AB178+AB179+AB180+AB181</f>
        <v>0</v>
      </c>
      <c r="AC169" s="18">
        <f t="shared" si="432"/>
        <v>161204.80000000002</v>
      </c>
      <c r="AD169" s="34">
        <f>AD170+AD171+AD172+AD173+AD174+AD175+AD176+AD177+AD178+AD179+AD180+AD181</f>
        <v>0</v>
      </c>
      <c r="AE169" s="18">
        <f t="shared" si="433"/>
        <v>161204.80000000002</v>
      </c>
      <c r="AF169" s="18">
        <f>AF170+AF171+AF172+AF173+AF174+AF175+AF176+AF177+AF178+AF179+AF180+AF181</f>
        <v>66893.2</v>
      </c>
      <c r="AG169" s="34">
        <f t="shared" si="434"/>
        <v>228098</v>
      </c>
      <c r="AH169" s="18">
        <f t="shared" si="440"/>
        <v>18530.999999999996</v>
      </c>
      <c r="AI169" s="18">
        <f>AI170+AI171+AI172+AI173+AI174+AI175+AI176+AI177+AI178+AI179+AI180</f>
        <v>0</v>
      </c>
      <c r="AJ169" s="18">
        <f t="shared" si="286"/>
        <v>18530.999999999996</v>
      </c>
      <c r="AK169" s="18">
        <f>AK170+AK171+AK172+AK173+AK174+AK175+AK176+AK177+AK178+AK179+AK180+AK181</f>
        <v>0</v>
      </c>
      <c r="AL169" s="18">
        <f t="shared" si="435"/>
        <v>18530.999999999996</v>
      </c>
      <c r="AM169" s="18">
        <f>AM170+AM171+AM172+AM173+AM174+AM175+AM176+AM177+AM178+AM179+AM180+AM181</f>
        <v>0</v>
      </c>
      <c r="AN169" s="18">
        <f t="shared" si="436"/>
        <v>18530.999999999996</v>
      </c>
      <c r="AO169" s="18">
        <f>AO170+AO171+AO172+AO173+AO174+AO175+AO176+AO177+AO178+AO179+AO180+AO181</f>
        <v>0</v>
      </c>
      <c r="AP169" s="18">
        <f t="shared" si="437"/>
        <v>18530.999999999996</v>
      </c>
      <c r="AQ169" s="18">
        <f>AQ170+AQ171+AQ172+AQ173+AQ174+AQ175+AQ176+AQ177+AQ178+AQ179+AQ180+AQ181</f>
        <v>0</v>
      </c>
      <c r="AR169" s="34">
        <f t="shared" si="438"/>
        <v>18530.999999999996</v>
      </c>
      <c r="AS169" s="19"/>
      <c r="AT169" s="20"/>
      <c r="AU169" s="27"/>
    </row>
    <row r="170" spans="1:47" ht="56.25" x14ac:dyDescent="0.3">
      <c r="A170" s="29" t="s">
        <v>189</v>
      </c>
      <c r="B170" s="76" t="s">
        <v>46</v>
      </c>
      <c r="C170" s="77" t="s">
        <v>28</v>
      </c>
      <c r="D170" s="35">
        <v>35549</v>
      </c>
      <c r="E170" s="34"/>
      <c r="F170" s="34">
        <f t="shared" si="284"/>
        <v>35549</v>
      </c>
      <c r="G170" s="34"/>
      <c r="H170" s="34">
        <f t="shared" si="423"/>
        <v>35549</v>
      </c>
      <c r="I170" s="34"/>
      <c r="J170" s="34">
        <f t="shared" si="424"/>
        <v>35549</v>
      </c>
      <c r="K170" s="34"/>
      <c r="L170" s="34">
        <f t="shared" si="425"/>
        <v>35549</v>
      </c>
      <c r="M170" s="34"/>
      <c r="N170" s="34">
        <f t="shared" si="426"/>
        <v>35549</v>
      </c>
      <c r="O170" s="34"/>
      <c r="P170" s="34">
        <f t="shared" si="427"/>
        <v>35549</v>
      </c>
      <c r="Q170" s="38"/>
      <c r="R170" s="34">
        <f t="shared" si="428"/>
        <v>35549</v>
      </c>
      <c r="S170" s="35">
        <v>0</v>
      </c>
      <c r="T170" s="34"/>
      <c r="U170" s="34">
        <f t="shared" si="285"/>
        <v>0</v>
      </c>
      <c r="V170" s="34"/>
      <c r="W170" s="34">
        <f t="shared" si="429"/>
        <v>0</v>
      </c>
      <c r="X170" s="34"/>
      <c r="Y170" s="34">
        <f t="shared" si="430"/>
        <v>0</v>
      </c>
      <c r="Z170" s="34"/>
      <c r="AA170" s="34">
        <f t="shared" si="431"/>
        <v>0</v>
      </c>
      <c r="AB170" s="34"/>
      <c r="AC170" s="34">
        <f t="shared" si="432"/>
        <v>0</v>
      </c>
      <c r="AD170" s="34"/>
      <c r="AE170" s="34">
        <f t="shared" si="433"/>
        <v>0</v>
      </c>
      <c r="AF170" s="38"/>
      <c r="AG170" s="34">
        <f t="shared" si="434"/>
        <v>0</v>
      </c>
      <c r="AH170" s="35">
        <v>0</v>
      </c>
      <c r="AI170" s="35"/>
      <c r="AJ170" s="34">
        <f t="shared" si="286"/>
        <v>0</v>
      </c>
      <c r="AK170" s="34"/>
      <c r="AL170" s="34">
        <f t="shared" si="435"/>
        <v>0</v>
      </c>
      <c r="AM170" s="34"/>
      <c r="AN170" s="34">
        <f t="shared" si="436"/>
        <v>0</v>
      </c>
      <c r="AO170" s="34"/>
      <c r="AP170" s="34">
        <f t="shared" si="437"/>
        <v>0</v>
      </c>
      <c r="AQ170" s="38"/>
      <c r="AR170" s="34">
        <f t="shared" si="438"/>
        <v>0</v>
      </c>
      <c r="AS170" s="15" t="s">
        <v>102</v>
      </c>
      <c r="AU170" s="36"/>
    </row>
    <row r="171" spans="1:47" ht="56.25" x14ac:dyDescent="0.3">
      <c r="A171" s="29" t="s">
        <v>190</v>
      </c>
      <c r="B171" s="76" t="s">
        <v>47</v>
      </c>
      <c r="C171" s="77" t="s">
        <v>28</v>
      </c>
      <c r="D171" s="35">
        <v>57683.9</v>
      </c>
      <c r="E171" s="34"/>
      <c r="F171" s="34">
        <f t="shared" si="284"/>
        <v>57683.9</v>
      </c>
      <c r="G171" s="34"/>
      <c r="H171" s="34">
        <f t="shared" si="423"/>
        <v>57683.9</v>
      </c>
      <c r="I171" s="34"/>
      <c r="J171" s="34">
        <f t="shared" si="424"/>
        <v>57683.9</v>
      </c>
      <c r="K171" s="34"/>
      <c r="L171" s="34">
        <f t="shared" si="425"/>
        <v>57683.9</v>
      </c>
      <c r="M171" s="34"/>
      <c r="N171" s="34">
        <f t="shared" si="426"/>
        <v>57683.9</v>
      </c>
      <c r="O171" s="34"/>
      <c r="P171" s="34">
        <f t="shared" si="427"/>
        <v>57683.9</v>
      </c>
      <c r="Q171" s="38">
        <v>-57683.9</v>
      </c>
      <c r="R171" s="34">
        <f t="shared" si="428"/>
        <v>0</v>
      </c>
      <c r="S171" s="35">
        <v>151968.9</v>
      </c>
      <c r="T171" s="34"/>
      <c r="U171" s="34">
        <f t="shared" si="285"/>
        <v>151968.9</v>
      </c>
      <c r="V171" s="34"/>
      <c r="W171" s="34">
        <f t="shared" si="429"/>
        <v>151968.9</v>
      </c>
      <c r="X171" s="34"/>
      <c r="Y171" s="34">
        <f t="shared" si="430"/>
        <v>151968.9</v>
      </c>
      <c r="Z171" s="34"/>
      <c r="AA171" s="34">
        <f t="shared" si="431"/>
        <v>151968.9</v>
      </c>
      <c r="AB171" s="34"/>
      <c r="AC171" s="34">
        <f t="shared" si="432"/>
        <v>151968.9</v>
      </c>
      <c r="AD171" s="34"/>
      <c r="AE171" s="34">
        <f t="shared" si="433"/>
        <v>151968.9</v>
      </c>
      <c r="AF171" s="38">
        <v>57683.9</v>
      </c>
      <c r="AG171" s="34">
        <f t="shared" si="434"/>
        <v>209652.8</v>
      </c>
      <c r="AH171" s="35">
        <v>0</v>
      </c>
      <c r="AI171" s="35"/>
      <c r="AJ171" s="34">
        <f t="shared" si="286"/>
        <v>0</v>
      </c>
      <c r="AK171" s="34"/>
      <c r="AL171" s="34">
        <f t="shared" si="435"/>
        <v>0</v>
      </c>
      <c r="AM171" s="34"/>
      <c r="AN171" s="34">
        <f t="shared" si="436"/>
        <v>0</v>
      </c>
      <c r="AO171" s="34"/>
      <c r="AP171" s="34">
        <f t="shared" si="437"/>
        <v>0</v>
      </c>
      <c r="AQ171" s="38"/>
      <c r="AR171" s="34">
        <f t="shared" si="438"/>
        <v>0</v>
      </c>
      <c r="AS171" s="15" t="s">
        <v>103</v>
      </c>
      <c r="AU171" s="36"/>
    </row>
    <row r="172" spans="1:47" ht="56.25" x14ac:dyDescent="0.3">
      <c r="A172" s="29" t="s">
        <v>207</v>
      </c>
      <c r="B172" s="76" t="s">
        <v>48</v>
      </c>
      <c r="C172" s="77" t="s">
        <v>28</v>
      </c>
      <c r="D172" s="35">
        <v>9209.2999999999993</v>
      </c>
      <c r="E172" s="34"/>
      <c r="F172" s="34">
        <f t="shared" si="284"/>
        <v>9209.2999999999993</v>
      </c>
      <c r="G172" s="34"/>
      <c r="H172" s="34">
        <f t="shared" si="423"/>
        <v>9209.2999999999993</v>
      </c>
      <c r="I172" s="34"/>
      <c r="J172" s="34">
        <f t="shared" si="424"/>
        <v>9209.2999999999993</v>
      </c>
      <c r="K172" s="34"/>
      <c r="L172" s="34">
        <f t="shared" si="425"/>
        <v>9209.2999999999993</v>
      </c>
      <c r="M172" s="34"/>
      <c r="N172" s="34">
        <f t="shared" si="426"/>
        <v>9209.2999999999993</v>
      </c>
      <c r="O172" s="34"/>
      <c r="P172" s="34">
        <f t="shared" si="427"/>
        <v>9209.2999999999993</v>
      </c>
      <c r="Q172" s="38">
        <v>-9209.2999999999993</v>
      </c>
      <c r="R172" s="34">
        <f t="shared" si="428"/>
        <v>0</v>
      </c>
      <c r="S172" s="35">
        <v>0</v>
      </c>
      <c r="T172" s="34"/>
      <c r="U172" s="34">
        <f t="shared" si="285"/>
        <v>0</v>
      </c>
      <c r="V172" s="34"/>
      <c r="W172" s="34">
        <f t="shared" si="429"/>
        <v>0</v>
      </c>
      <c r="X172" s="34"/>
      <c r="Y172" s="34">
        <f t="shared" si="430"/>
        <v>0</v>
      </c>
      <c r="Z172" s="34"/>
      <c r="AA172" s="34">
        <f t="shared" si="431"/>
        <v>0</v>
      </c>
      <c r="AB172" s="34"/>
      <c r="AC172" s="34">
        <f t="shared" si="432"/>
        <v>0</v>
      </c>
      <c r="AD172" s="34"/>
      <c r="AE172" s="34">
        <f t="shared" si="433"/>
        <v>0</v>
      </c>
      <c r="AF172" s="38">
        <v>9209.2999999999993</v>
      </c>
      <c r="AG172" s="34">
        <f t="shared" si="434"/>
        <v>9209.2999999999993</v>
      </c>
      <c r="AH172" s="35">
        <v>0</v>
      </c>
      <c r="AI172" s="35"/>
      <c r="AJ172" s="34">
        <f t="shared" si="286"/>
        <v>0</v>
      </c>
      <c r="AK172" s="34"/>
      <c r="AL172" s="34">
        <f t="shared" si="435"/>
        <v>0</v>
      </c>
      <c r="AM172" s="34"/>
      <c r="AN172" s="34">
        <f t="shared" si="436"/>
        <v>0</v>
      </c>
      <c r="AO172" s="34"/>
      <c r="AP172" s="34">
        <f t="shared" si="437"/>
        <v>0</v>
      </c>
      <c r="AQ172" s="38"/>
      <c r="AR172" s="34">
        <f t="shared" si="438"/>
        <v>0</v>
      </c>
      <c r="AS172" s="15" t="s">
        <v>104</v>
      </c>
      <c r="AU172" s="36"/>
    </row>
    <row r="173" spans="1:47" ht="56.25" x14ac:dyDescent="0.3">
      <c r="A173" s="29" t="s">
        <v>208</v>
      </c>
      <c r="B173" s="76" t="s">
        <v>49</v>
      </c>
      <c r="C173" s="77" t="s">
        <v>28</v>
      </c>
      <c r="D173" s="35">
        <v>7574</v>
      </c>
      <c r="E173" s="34"/>
      <c r="F173" s="34">
        <f t="shared" si="284"/>
        <v>7574</v>
      </c>
      <c r="G173" s="34">
        <v>314.48500000000001</v>
      </c>
      <c r="H173" s="34">
        <f t="shared" si="423"/>
        <v>7888.4849999999997</v>
      </c>
      <c r="I173" s="34"/>
      <c r="J173" s="34">
        <f t="shared" si="424"/>
        <v>7888.4849999999997</v>
      </c>
      <c r="K173" s="34"/>
      <c r="L173" s="34">
        <f t="shared" si="425"/>
        <v>7888.4849999999997</v>
      </c>
      <c r="M173" s="34"/>
      <c r="N173" s="34">
        <f t="shared" si="426"/>
        <v>7888.4849999999997</v>
      </c>
      <c r="O173" s="34"/>
      <c r="P173" s="34">
        <f t="shared" si="427"/>
        <v>7888.4849999999997</v>
      </c>
      <c r="Q173" s="38"/>
      <c r="R173" s="34">
        <f t="shared" si="428"/>
        <v>7888.4849999999997</v>
      </c>
      <c r="S173" s="35">
        <v>0</v>
      </c>
      <c r="T173" s="34"/>
      <c r="U173" s="34">
        <f t="shared" si="285"/>
        <v>0</v>
      </c>
      <c r="V173" s="34"/>
      <c r="W173" s="34">
        <f t="shared" si="429"/>
        <v>0</v>
      </c>
      <c r="X173" s="34"/>
      <c r="Y173" s="34">
        <f t="shared" si="430"/>
        <v>0</v>
      </c>
      <c r="Z173" s="34"/>
      <c r="AA173" s="34">
        <f t="shared" si="431"/>
        <v>0</v>
      </c>
      <c r="AB173" s="34"/>
      <c r="AC173" s="34">
        <f t="shared" si="432"/>
        <v>0</v>
      </c>
      <c r="AD173" s="34"/>
      <c r="AE173" s="34">
        <f t="shared" si="433"/>
        <v>0</v>
      </c>
      <c r="AF173" s="38"/>
      <c r="AG173" s="34">
        <f t="shared" si="434"/>
        <v>0</v>
      </c>
      <c r="AH173" s="35">
        <v>0</v>
      </c>
      <c r="AI173" s="35"/>
      <c r="AJ173" s="34">
        <f t="shared" si="286"/>
        <v>0</v>
      </c>
      <c r="AK173" s="34"/>
      <c r="AL173" s="34">
        <f t="shared" si="435"/>
        <v>0</v>
      </c>
      <c r="AM173" s="34"/>
      <c r="AN173" s="34">
        <f t="shared" si="436"/>
        <v>0</v>
      </c>
      <c r="AO173" s="34"/>
      <c r="AP173" s="34">
        <f t="shared" si="437"/>
        <v>0</v>
      </c>
      <c r="AQ173" s="38"/>
      <c r="AR173" s="34">
        <f t="shared" si="438"/>
        <v>0</v>
      </c>
      <c r="AS173" s="15" t="s">
        <v>105</v>
      </c>
      <c r="AU173" s="36"/>
    </row>
    <row r="174" spans="1:47" ht="56.25" x14ac:dyDescent="0.3">
      <c r="A174" s="29" t="s">
        <v>211</v>
      </c>
      <c r="B174" s="76" t="s">
        <v>50</v>
      </c>
      <c r="C174" s="77" t="s">
        <v>28</v>
      </c>
      <c r="D174" s="35">
        <v>640.5</v>
      </c>
      <c r="E174" s="34"/>
      <c r="F174" s="34">
        <f t="shared" si="284"/>
        <v>640.5</v>
      </c>
      <c r="G174" s="34"/>
      <c r="H174" s="34">
        <f t="shared" si="423"/>
        <v>640.5</v>
      </c>
      <c r="I174" s="34"/>
      <c r="J174" s="34">
        <f t="shared" si="424"/>
        <v>640.5</v>
      </c>
      <c r="K174" s="34"/>
      <c r="L174" s="34">
        <f t="shared" si="425"/>
        <v>640.5</v>
      </c>
      <c r="M174" s="34"/>
      <c r="N174" s="34">
        <f t="shared" si="426"/>
        <v>640.5</v>
      </c>
      <c r="O174" s="34"/>
      <c r="P174" s="34">
        <f t="shared" si="427"/>
        <v>640.5</v>
      </c>
      <c r="Q174" s="38"/>
      <c r="R174" s="34">
        <f t="shared" si="428"/>
        <v>640.5</v>
      </c>
      <c r="S174" s="35">
        <v>7899.7</v>
      </c>
      <c r="T174" s="34"/>
      <c r="U174" s="34">
        <f t="shared" si="285"/>
        <v>7899.7</v>
      </c>
      <c r="V174" s="34"/>
      <c r="W174" s="34">
        <f t="shared" si="429"/>
        <v>7899.7</v>
      </c>
      <c r="X174" s="34"/>
      <c r="Y174" s="34">
        <f t="shared" si="430"/>
        <v>7899.7</v>
      </c>
      <c r="Z174" s="34"/>
      <c r="AA174" s="34">
        <f t="shared" si="431"/>
        <v>7899.7</v>
      </c>
      <c r="AB174" s="34"/>
      <c r="AC174" s="34">
        <f t="shared" si="432"/>
        <v>7899.7</v>
      </c>
      <c r="AD174" s="34"/>
      <c r="AE174" s="34">
        <f t="shared" si="433"/>
        <v>7899.7</v>
      </c>
      <c r="AF174" s="38"/>
      <c r="AG174" s="34">
        <f t="shared" si="434"/>
        <v>7899.7</v>
      </c>
      <c r="AH174" s="35">
        <v>0</v>
      </c>
      <c r="AI174" s="35"/>
      <c r="AJ174" s="34">
        <f t="shared" si="286"/>
        <v>0</v>
      </c>
      <c r="AK174" s="34"/>
      <c r="AL174" s="34">
        <f t="shared" si="435"/>
        <v>0</v>
      </c>
      <c r="AM174" s="34"/>
      <c r="AN174" s="34">
        <f t="shared" si="436"/>
        <v>0</v>
      </c>
      <c r="AO174" s="34"/>
      <c r="AP174" s="34">
        <f t="shared" si="437"/>
        <v>0</v>
      </c>
      <c r="AQ174" s="38"/>
      <c r="AR174" s="34">
        <f t="shared" si="438"/>
        <v>0</v>
      </c>
      <c r="AS174" s="15" t="s">
        <v>106</v>
      </c>
      <c r="AU174" s="36"/>
    </row>
    <row r="175" spans="1:47" ht="56.25" x14ac:dyDescent="0.3">
      <c r="A175" s="29" t="s">
        <v>226</v>
      </c>
      <c r="B175" s="76" t="s">
        <v>51</v>
      </c>
      <c r="C175" s="77" t="s">
        <v>28</v>
      </c>
      <c r="D175" s="35">
        <v>7573.5</v>
      </c>
      <c r="E175" s="34"/>
      <c r="F175" s="34">
        <f t="shared" si="284"/>
        <v>7573.5</v>
      </c>
      <c r="G175" s="34">
        <v>314.48500000000001</v>
      </c>
      <c r="H175" s="34">
        <f t="shared" si="423"/>
        <v>7887.9849999999997</v>
      </c>
      <c r="I175" s="34"/>
      <c r="J175" s="34">
        <f t="shared" si="424"/>
        <v>7887.9849999999997</v>
      </c>
      <c r="K175" s="34"/>
      <c r="L175" s="34">
        <f t="shared" si="425"/>
        <v>7887.9849999999997</v>
      </c>
      <c r="M175" s="34"/>
      <c r="N175" s="34">
        <f t="shared" si="426"/>
        <v>7887.9849999999997</v>
      </c>
      <c r="O175" s="34"/>
      <c r="P175" s="34">
        <f t="shared" si="427"/>
        <v>7887.9849999999997</v>
      </c>
      <c r="Q175" s="38"/>
      <c r="R175" s="34">
        <f t="shared" si="428"/>
        <v>7887.9849999999997</v>
      </c>
      <c r="S175" s="35">
        <v>0</v>
      </c>
      <c r="T175" s="34"/>
      <c r="U175" s="34">
        <f t="shared" si="285"/>
        <v>0</v>
      </c>
      <c r="V175" s="34"/>
      <c r="W175" s="34">
        <f t="shared" si="429"/>
        <v>0</v>
      </c>
      <c r="X175" s="34"/>
      <c r="Y175" s="34">
        <f t="shared" si="430"/>
        <v>0</v>
      </c>
      <c r="Z175" s="34"/>
      <c r="AA175" s="34">
        <f t="shared" si="431"/>
        <v>0</v>
      </c>
      <c r="AB175" s="34"/>
      <c r="AC175" s="34">
        <f t="shared" si="432"/>
        <v>0</v>
      </c>
      <c r="AD175" s="34"/>
      <c r="AE175" s="34">
        <f t="shared" si="433"/>
        <v>0</v>
      </c>
      <c r="AF175" s="38"/>
      <c r="AG175" s="34">
        <f t="shared" si="434"/>
        <v>0</v>
      </c>
      <c r="AH175" s="35">
        <v>0</v>
      </c>
      <c r="AI175" s="35"/>
      <c r="AJ175" s="34">
        <f t="shared" si="286"/>
        <v>0</v>
      </c>
      <c r="AK175" s="34"/>
      <c r="AL175" s="34">
        <f t="shared" si="435"/>
        <v>0</v>
      </c>
      <c r="AM175" s="34"/>
      <c r="AN175" s="34">
        <f t="shared" si="436"/>
        <v>0</v>
      </c>
      <c r="AO175" s="34"/>
      <c r="AP175" s="34">
        <f t="shared" si="437"/>
        <v>0</v>
      </c>
      <c r="AQ175" s="38"/>
      <c r="AR175" s="34">
        <f t="shared" si="438"/>
        <v>0</v>
      </c>
      <c r="AS175" s="15" t="s">
        <v>107</v>
      </c>
      <c r="AU175" s="36"/>
    </row>
    <row r="176" spans="1:47" ht="56.25" x14ac:dyDescent="0.3">
      <c r="A176" s="29" t="s">
        <v>227</v>
      </c>
      <c r="B176" s="76" t="s">
        <v>52</v>
      </c>
      <c r="C176" s="77" t="s">
        <v>28</v>
      </c>
      <c r="D176" s="35">
        <v>0</v>
      </c>
      <c r="E176" s="34"/>
      <c r="F176" s="34">
        <f t="shared" si="284"/>
        <v>0</v>
      </c>
      <c r="G176" s="34"/>
      <c r="H176" s="34">
        <f t="shared" si="423"/>
        <v>0</v>
      </c>
      <c r="I176" s="34"/>
      <c r="J176" s="34">
        <f t="shared" si="424"/>
        <v>0</v>
      </c>
      <c r="K176" s="34"/>
      <c r="L176" s="34">
        <f t="shared" si="425"/>
        <v>0</v>
      </c>
      <c r="M176" s="34"/>
      <c r="N176" s="34">
        <f t="shared" si="426"/>
        <v>0</v>
      </c>
      <c r="O176" s="34"/>
      <c r="P176" s="34">
        <f t="shared" si="427"/>
        <v>0</v>
      </c>
      <c r="Q176" s="38"/>
      <c r="R176" s="34">
        <f t="shared" si="428"/>
        <v>0</v>
      </c>
      <c r="S176" s="35">
        <v>668.1</v>
      </c>
      <c r="T176" s="34"/>
      <c r="U176" s="34">
        <f t="shared" si="285"/>
        <v>668.1</v>
      </c>
      <c r="V176" s="34"/>
      <c r="W176" s="34">
        <f t="shared" si="429"/>
        <v>668.1</v>
      </c>
      <c r="X176" s="34"/>
      <c r="Y176" s="34">
        <f t="shared" si="430"/>
        <v>668.1</v>
      </c>
      <c r="Z176" s="34"/>
      <c r="AA176" s="34">
        <f t="shared" si="431"/>
        <v>668.1</v>
      </c>
      <c r="AB176" s="34"/>
      <c r="AC176" s="34">
        <f t="shared" si="432"/>
        <v>668.1</v>
      </c>
      <c r="AD176" s="34"/>
      <c r="AE176" s="34">
        <f t="shared" si="433"/>
        <v>668.1</v>
      </c>
      <c r="AF176" s="38"/>
      <c r="AG176" s="34">
        <f t="shared" si="434"/>
        <v>668.1</v>
      </c>
      <c r="AH176" s="35">
        <v>8231.5</v>
      </c>
      <c r="AI176" s="35"/>
      <c r="AJ176" s="34">
        <f t="shared" si="286"/>
        <v>8231.5</v>
      </c>
      <c r="AK176" s="34"/>
      <c r="AL176" s="34">
        <f t="shared" si="435"/>
        <v>8231.5</v>
      </c>
      <c r="AM176" s="34"/>
      <c r="AN176" s="34">
        <f t="shared" si="436"/>
        <v>8231.5</v>
      </c>
      <c r="AO176" s="34"/>
      <c r="AP176" s="34">
        <f t="shared" si="437"/>
        <v>8231.5</v>
      </c>
      <c r="AQ176" s="38"/>
      <c r="AR176" s="34">
        <f t="shared" si="438"/>
        <v>8231.5</v>
      </c>
      <c r="AS176" s="15" t="s">
        <v>108</v>
      </c>
      <c r="AU176" s="36"/>
    </row>
    <row r="177" spans="1:47" ht="56.25" x14ac:dyDescent="0.3">
      <c r="A177" s="29" t="s">
        <v>228</v>
      </c>
      <c r="B177" s="76" t="s">
        <v>53</v>
      </c>
      <c r="C177" s="77" t="s">
        <v>28</v>
      </c>
      <c r="D177" s="35">
        <v>0</v>
      </c>
      <c r="E177" s="34"/>
      <c r="F177" s="34">
        <f t="shared" si="284"/>
        <v>0</v>
      </c>
      <c r="G177" s="34"/>
      <c r="H177" s="34">
        <f t="shared" si="423"/>
        <v>0</v>
      </c>
      <c r="I177" s="34"/>
      <c r="J177" s="34">
        <f t="shared" si="424"/>
        <v>0</v>
      </c>
      <c r="K177" s="34"/>
      <c r="L177" s="34">
        <f t="shared" si="425"/>
        <v>0</v>
      </c>
      <c r="M177" s="34"/>
      <c r="N177" s="34">
        <f t="shared" si="426"/>
        <v>0</v>
      </c>
      <c r="O177" s="34"/>
      <c r="P177" s="34">
        <f t="shared" si="427"/>
        <v>0</v>
      </c>
      <c r="Q177" s="38"/>
      <c r="R177" s="34">
        <f t="shared" si="428"/>
        <v>0</v>
      </c>
      <c r="S177" s="35">
        <v>668.1</v>
      </c>
      <c r="T177" s="34"/>
      <c r="U177" s="34">
        <f t="shared" si="285"/>
        <v>668.1</v>
      </c>
      <c r="V177" s="34"/>
      <c r="W177" s="34">
        <f t="shared" si="429"/>
        <v>668.1</v>
      </c>
      <c r="X177" s="34"/>
      <c r="Y177" s="34">
        <f t="shared" si="430"/>
        <v>668.1</v>
      </c>
      <c r="Z177" s="34"/>
      <c r="AA177" s="34">
        <f t="shared" si="431"/>
        <v>668.1</v>
      </c>
      <c r="AB177" s="34"/>
      <c r="AC177" s="34">
        <f t="shared" si="432"/>
        <v>668.1</v>
      </c>
      <c r="AD177" s="34"/>
      <c r="AE177" s="34">
        <f t="shared" si="433"/>
        <v>668.1</v>
      </c>
      <c r="AF177" s="38"/>
      <c r="AG177" s="34">
        <f t="shared" si="434"/>
        <v>668.1</v>
      </c>
      <c r="AH177" s="35">
        <v>8231.5</v>
      </c>
      <c r="AI177" s="35"/>
      <c r="AJ177" s="34">
        <f t="shared" si="286"/>
        <v>8231.5</v>
      </c>
      <c r="AK177" s="34"/>
      <c r="AL177" s="34">
        <f t="shared" si="435"/>
        <v>8231.5</v>
      </c>
      <c r="AM177" s="34"/>
      <c r="AN177" s="34">
        <f t="shared" si="436"/>
        <v>8231.5</v>
      </c>
      <c r="AO177" s="34"/>
      <c r="AP177" s="34">
        <f t="shared" si="437"/>
        <v>8231.5</v>
      </c>
      <c r="AQ177" s="38"/>
      <c r="AR177" s="34">
        <f t="shared" si="438"/>
        <v>8231.5</v>
      </c>
      <c r="AS177" s="15" t="s">
        <v>109</v>
      </c>
      <c r="AU177" s="36"/>
    </row>
    <row r="178" spans="1:47" ht="56.25" x14ac:dyDescent="0.3">
      <c r="A178" s="29" t="s">
        <v>229</v>
      </c>
      <c r="B178" s="76" t="s">
        <v>110</v>
      </c>
      <c r="C178" s="77" t="s">
        <v>28</v>
      </c>
      <c r="D178" s="35">
        <v>0</v>
      </c>
      <c r="E178" s="34"/>
      <c r="F178" s="34">
        <f t="shared" si="284"/>
        <v>0</v>
      </c>
      <c r="G178" s="34"/>
      <c r="H178" s="34">
        <f t="shared" si="423"/>
        <v>0</v>
      </c>
      <c r="I178" s="34"/>
      <c r="J178" s="34">
        <f t="shared" si="424"/>
        <v>0</v>
      </c>
      <c r="K178" s="34"/>
      <c r="L178" s="34">
        <f t="shared" si="425"/>
        <v>0</v>
      </c>
      <c r="M178" s="34"/>
      <c r="N178" s="34">
        <f t="shared" si="426"/>
        <v>0</v>
      </c>
      <c r="O178" s="34"/>
      <c r="P178" s="34">
        <f t="shared" si="427"/>
        <v>0</v>
      </c>
      <c r="Q178" s="38"/>
      <c r="R178" s="34">
        <f t="shared" si="428"/>
        <v>0</v>
      </c>
      <c r="S178" s="35">
        <v>0</v>
      </c>
      <c r="T178" s="34"/>
      <c r="U178" s="34">
        <f t="shared" si="285"/>
        <v>0</v>
      </c>
      <c r="V178" s="34"/>
      <c r="W178" s="34">
        <f t="shared" si="429"/>
        <v>0</v>
      </c>
      <c r="X178" s="34"/>
      <c r="Y178" s="34">
        <f t="shared" si="430"/>
        <v>0</v>
      </c>
      <c r="Z178" s="34"/>
      <c r="AA178" s="34">
        <f t="shared" si="431"/>
        <v>0</v>
      </c>
      <c r="AB178" s="34"/>
      <c r="AC178" s="34">
        <f t="shared" si="432"/>
        <v>0</v>
      </c>
      <c r="AD178" s="34"/>
      <c r="AE178" s="34">
        <f t="shared" si="433"/>
        <v>0</v>
      </c>
      <c r="AF178" s="38"/>
      <c r="AG178" s="34">
        <f t="shared" si="434"/>
        <v>0</v>
      </c>
      <c r="AH178" s="35">
        <v>675.8</v>
      </c>
      <c r="AI178" s="35"/>
      <c r="AJ178" s="34">
        <f t="shared" si="286"/>
        <v>675.8</v>
      </c>
      <c r="AK178" s="34"/>
      <c r="AL178" s="34">
        <f t="shared" si="435"/>
        <v>675.8</v>
      </c>
      <c r="AM178" s="34"/>
      <c r="AN178" s="34">
        <f t="shared" si="436"/>
        <v>675.8</v>
      </c>
      <c r="AO178" s="34"/>
      <c r="AP178" s="34">
        <f t="shared" si="437"/>
        <v>675.8</v>
      </c>
      <c r="AQ178" s="38"/>
      <c r="AR178" s="34">
        <f t="shared" si="438"/>
        <v>675.8</v>
      </c>
      <c r="AS178" s="15" t="s">
        <v>111</v>
      </c>
      <c r="AU178" s="36"/>
    </row>
    <row r="179" spans="1:47" ht="56.25" x14ac:dyDescent="0.3">
      <c r="A179" s="29" t="s">
        <v>230</v>
      </c>
      <c r="B179" s="76" t="s">
        <v>112</v>
      </c>
      <c r="C179" s="77" t="s">
        <v>28</v>
      </c>
      <c r="D179" s="35">
        <v>0</v>
      </c>
      <c r="E179" s="34"/>
      <c r="F179" s="34">
        <f t="shared" si="284"/>
        <v>0</v>
      </c>
      <c r="G179" s="34"/>
      <c r="H179" s="34">
        <f t="shared" si="423"/>
        <v>0</v>
      </c>
      <c r="I179" s="34"/>
      <c r="J179" s="34">
        <f t="shared" si="424"/>
        <v>0</v>
      </c>
      <c r="K179" s="34"/>
      <c r="L179" s="34">
        <f t="shared" si="425"/>
        <v>0</v>
      </c>
      <c r="M179" s="34"/>
      <c r="N179" s="34">
        <f t="shared" si="426"/>
        <v>0</v>
      </c>
      <c r="O179" s="34"/>
      <c r="P179" s="34">
        <f t="shared" si="427"/>
        <v>0</v>
      </c>
      <c r="Q179" s="38"/>
      <c r="R179" s="34">
        <f t="shared" si="428"/>
        <v>0</v>
      </c>
      <c r="S179" s="35">
        <v>0</v>
      </c>
      <c r="T179" s="34"/>
      <c r="U179" s="34">
        <f t="shared" si="285"/>
        <v>0</v>
      </c>
      <c r="V179" s="34"/>
      <c r="W179" s="34">
        <f t="shared" si="429"/>
        <v>0</v>
      </c>
      <c r="X179" s="34"/>
      <c r="Y179" s="34">
        <f t="shared" si="430"/>
        <v>0</v>
      </c>
      <c r="Z179" s="34"/>
      <c r="AA179" s="34">
        <f t="shared" si="431"/>
        <v>0</v>
      </c>
      <c r="AB179" s="34"/>
      <c r="AC179" s="34">
        <f t="shared" si="432"/>
        <v>0</v>
      </c>
      <c r="AD179" s="34"/>
      <c r="AE179" s="34">
        <f t="shared" si="433"/>
        <v>0</v>
      </c>
      <c r="AF179" s="38"/>
      <c r="AG179" s="34">
        <f t="shared" si="434"/>
        <v>0</v>
      </c>
      <c r="AH179" s="35">
        <v>696.1</v>
      </c>
      <c r="AI179" s="35"/>
      <c r="AJ179" s="34">
        <f t="shared" si="286"/>
        <v>696.1</v>
      </c>
      <c r="AK179" s="34"/>
      <c r="AL179" s="34">
        <f t="shared" si="435"/>
        <v>696.1</v>
      </c>
      <c r="AM179" s="34"/>
      <c r="AN179" s="34">
        <f t="shared" si="436"/>
        <v>696.1</v>
      </c>
      <c r="AO179" s="34"/>
      <c r="AP179" s="34">
        <f t="shared" si="437"/>
        <v>696.1</v>
      </c>
      <c r="AQ179" s="38"/>
      <c r="AR179" s="34">
        <f t="shared" si="438"/>
        <v>696.1</v>
      </c>
      <c r="AS179" s="15" t="s">
        <v>113</v>
      </c>
      <c r="AU179" s="36"/>
    </row>
    <row r="180" spans="1:47" ht="56.25" x14ac:dyDescent="0.3">
      <c r="A180" s="29" t="s">
        <v>231</v>
      </c>
      <c r="B180" s="76" t="s">
        <v>54</v>
      </c>
      <c r="C180" s="77" t="s">
        <v>28</v>
      </c>
      <c r="D180" s="35">
        <v>0</v>
      </c>
      <c r="E180" s="34"/>
      <c r="F180" s="34">
        <f t="shared" si="284"/>
        <v>0</v>
      </c>
      <c r="G180" s="34"/>
      <c r="H180" s="34">
        <f t="shared" si="423"/>
        <v>0</v>
      </c>
      <c r="I180" s="34"/>
      <c r="J180" s="34">
        <f t="shared" si="424"/>
        <v>0</v>
      </c>
      <c r="K180" s="34"/>
      <c r="L180" s="34">
        <f t="shared" si="425"/>
        <v>0</v>
      </c>
      <c r="M180" s="34"/>
      <c r="N180" s="34">
        <f t="shared" si="426"/>
        <v>0</v>
      </c>
      <c r="O180" s="34"/>
      <c r="P180" s="34">
        <f t="shared" si="427"/>
        <v>0</v>
      </c>
      <c r="Q180" s="38"/>
      <c r="R180" s="34">
        <f t="shared" si="428"/>
        <v>0</v>
      </c>
      <c r="S180" s="35">
        <v>0</v>
      </c>
      <c r="T180" s="34"/>
      <c r="U180" s="34">
        <f t="shared" si="285"/>
        <v>0</v>
      </c>
      <c r="V180" s="34"/>
      <c r="W180" s="34">
        <f t="shared" si="429"/>
        <v>0</v>
      </c>
      <c r="X180" s="34"/>
      <c r="Y180" s="34">
        <f t="shared" si="430"/>
        <v>0</v>
      </c>
      <c r="Z180" s="34"/>
      <c r="AA180" s="34">
        <f t="shared" si="431"/>
        <v>0</v>
      </c>
      <c r="AB180" s="34"/>
      <c r="AC180" s="34">
        <f t="shared" si="432"/>
        <v>0</v>
      </c>
      <c r="AD180" s="34"/>
      <c r="AE180" s="34">
        <f t="shared" si="433"/>
        <v>0</v>
      </c>
      <c r="AF180" s="38"/>
      <c r="AG180" s="34">
        <f t="shared" si="434"/>
        <v>0</v>
      </c>
      <c r="AH180" s="35">
        <v>696.1</v>
      </c>
      <c r="AI180" s="35"/>
      <c r="AJ180" s="34">
        <f t="shared" si="286"/>
        <v>696.1</v>
      </c>
      <c r="AK180" s="34"/>
      <c r="AL180" s="34">
        <f t="shared" si="435"/>
        <v>696.1</v>
      </c>
      <c r="AM180" s="34"/>
      <c r="AN180" s="34">
        <f t="shared" si="436"/>
        <v>696.1</v>
      </c>
      <c r="AO180" s="34"/>
      <c r="AP180" s="34">
        <f t="shared" si="437"/>
        <v>696.1</v>
      </c>
      <c r="AQ180" s="38"/>
      <c r="AR180" s="34">
        <f t="shared" si="438"/>
        <v>696.1</v>
      </c>
      <c r="AS180" s="15" t="s">
        <v>114</v>
      </c>
      <c r="AU180" s="36"/>
    </row>
    <row r="181" spans="1:47" ht="56.25" x14ac:dyDescent="0.3">
      <c r="A181" s="29" t="s">
        <v>232</v>
      </c>
      <c r="B181" s="76" t="s">
        <v>212</v>
      </c>
      <c r="C181" s="77" t="s">
        <v>28</v>
      </c>
      <c r="D181" s="35"/>
      <c r="E181" s="34"/>
      <c r="F181" s="34"/>
      <c r="G181" s="34">
        <v>7704.7619999999997</v>
      </c>
      <c r="H181" s="34">
        <f t="shared" si="423"/>
        <v>7704.7619999999997</v>
      </c>
      <c r="I181" s="34"/>
      <c r="J181" s="34">
        <f t="shared" si="424"/>
        <v>7704.7619999999997</v>
      </c>
      <c r="K181" s="34"/>
      <c r="L181" s="34">
        <f t="shared" si="425"/>
        <v>7704.7619999999997</v>
      </c>
      <c r="M181" s="34"/>
      <c r="N181" s="34">
        <f t="shared" si="426"/>
        <v>7704.7619999999997</v>
      </c>
      <c r="O181" s="34"/>
      <c r="P181" s="34">
        <f t="shared" si="427"/>
        <v>7704.7619999999997</v>
      </c>
      <c r="Q181" s="38"/>
      <c r="R181" s="34">
        <f t="shared" si="428"/>
        <v>7704.7619999999997</v>
      </c>
      <c r="S181" s="35"/>
      <c r="T181" s="34"/>
      <c r="U181" s="34"/>
      <c r="V181" s="34"/>
      <c r="W181" s="34">
        <f t="shared" si="429"/>
        <v>0</v>
      </c>
      <c r="X181" s="34"/>
      <c r="Y181" s="34">
        <f t="shared" si="430"/>
        <v>0</v>
      </c>
      <c r="Z181" s="34"/>
      <c r="AA181" s="34">
        <f t="shared" si="431"/>
        <v>0</v>
      </c>
      <c r="AB181" s="34"/>
      <c r="AC181" s="34">
        <f t="shared" si="432"/>
        <v>0</v>
      </c>
      <c r="AD181" s="34"/>
      <c r="AE181" s="34">
        <f t="shared" si="433"/>
        <v>0</v>
      </c>
      <c r="AF181" s="38"/>
      <c r="AG181" s="34">
        <f t="shared" si="434"/>
        <v>0</v>
      </c>
      <c r="AH181" s="35"/>
      <c r="AI181" s="35"/>
      <c r="AJ181" s="34"/>
      <c r="AK181" s="34"/>
      <c r="AL181" s="34">
        <f t="shared" si="435"/>
        <v>0</v>
      </c>
      <c r="AM181" s="34"/>
      <c r="AN181" s="34">
        <f t="shared" si="436"/>
        <v>0</v>
      </c>
      <c r="AO181" s="34"/>
      <c r="AP181" s="34">
        <f t="shared" si="437"/>
        <v>0</v>
      </c>
      <c r="AQ181" s="38"/>
      <c r="AR181" s="34">
        <f t="shared" si="438"/>
        <v>0</v>
      </c>
      <c r="AS181" s="15" t="s">
        <v>213</v>
      </c>
      <c r="AU181" s="36"/>
    </row>
    <row r="182" spans="1:47" x14ac:dyDescent="0.3">
      <c r="A182" s="29"/>
      <c r="B182" s="76" t="s">
        <v>55</v>
      </c>
      <c r="C182" s="118"/>
      <c r="D182" s="18">
        <f>D183+D184+D185+D186+D187</f>
        <v>87804.5</v>
      </c>
      <c r="E182" s="18">
        <f>E183+E184+E185+E186+E187</f>
        <v>0</v>
      </c>
      <c r="F182" s="18">
        <f t="shared" si="284"/>
        <v>87804.5</v>
      </c>
      <c r="G182" s="18">
        <f>G183+G184+G185+G186+G187</f>
        <v>0</v>
      </c>
      <c r="H182" s="18">
        <f t="shared" si="423"/>
        <v>87804.5</v>
      </c>
      <c r="I182" s="18">
        <f>I183+I184+I185+I186+I187</f>
        <v>0</v>
      </c>
      <c r="J182" s="18">
        <f t="shared" si="424"/>
        <v>87804.5</v>
      </c>
      <c r="K182" s="18">
        <f>K183+K184+K185+K186+K187</f>
        <v>-12157.376</v>
      </c>
      <c r="L182" s="18">
        <f t="shared" si="425"/>
        <v>75647.123999999996</v>
      </c>
      <c r="M182" s="18">
        <f>M183+M184+M185+M186+M187</f>
        <v>12157.376</v>
      </c>
      <c r="N182" s="18">
        <f t="shared" si="426"/>
        <v>87804.5</v>
      </c>
      <c r="O182" s="34">
        <f>O183+O184+O185+O186+O187</f>
        <v>0</v>
      </c>
      <c r="P182" s="18">
        <f t="shared" si="427"/>
        <v>87804.5</v>
      </c>
      <c r="Q182" s="18">
        <f>Q183+Q184+Q185+Q186+Q187</f>
        <v>0</v>
      </c>
      <c r="R182" s="34">
        <f t="shared" si="428"/>
        <v>87804.5</v>
      </c>
      <c r="S182" s="18">
        <f t="shared" ref="S182:AH182" si="441">S183+S184+S185+S186+S187</f>
        <v>31210.5</v>
      </c>
      <c r="T182" s="18">
        <f>T183+T184+T185+T186+T187</f>
        <v>0</v>
      </c>
      <c r="U182" s="18">
        <f t="shared" si="285"/>
        <v>31210.5</v>
      </c>
      <c r="V182" s="18">
        <f>V183+V184+V185+V186+V187</f>
        <v>0</v>
      </c>
      <c r="W182" s="18">
        <f t="shared" si="429"/>
        <v>31210.5</v>
      </c>
      <c r="X182" s="18">
        <f>X183+X184+X185+X186+X187</f>
        <v>0</v>
      </c>
      <c r="Y182" s="18">
        <f t="shared" si="430"/>
        <v>31210.5</v>
      </c>
      <c r="Z182" s="18">
        <f>Z183+Z184+Z185+Z186+Z187</f>
        <v>0</v>
      </c>
      <c r="AA182" s="18">
        <f t="shared" si="431"/>
        <v>31210.5</v>
      </c>
      <c r="AB182" s="18">
        <f>AB183+AB184+AB185+AB186+AB187</f>
        <v>0</v>
      </c>
      <c r="AC182" s="18">
        <f t="shared" si="432"/>
        <v>31210.5</v>
      </c>
      <c r="AD182" s="34">
        <f>AD183+AD184+AD185+AD186+AD187</f>
        <v>0</v>
      </c>
      <c r="AE182" s="18">
        <f t="shared" si="433"/>
        <v>31210.5</v>
      </c>
      <c r="AF182" s="18">
        <f>AF183+AF184+AF185+AF186+AF187</f>
        <v>0</v>
      </c>
      <c r="AG182" s="34">
        <f t="shared" si="434"/>
        <v>31210.5</v>
      </c>
      <c r="AH182" s="18">
        <f t="shared" si="441"/>
        <v>32708.6</v>
      </c>
      <c r="AI182" s="18">
        <f>AI183+AI184+AI185+AI186+AI187</f>
        <v>0</v>
      </c>
      <c r="AJ182" s="18">
        <f t="shared" si="286"/>
        <v>32708.6</v>
      </c>
      <c r="AK182" s="18">
        <f>AK183+AK184+AK185+AK186+AK187</f>
        <v>0</v>
      </c>
      <c r="AL182" s="18">
        <f t="shared" si="435"/>
        <v>32708.6</v>
      </c>
      <c r="AM182" s="18">
        <f>AM183+AM184+AM185+AM186+AM187</f>
        <v>0</v>
      </c>
      <c r="AN182" s="18">
        <f t="shared" si="436"/>
        <v>32708.6</v>
      </c>
      <c r="AO182" s="18">
        <f>AO183+AO184+AO185+AO186+AO187</f>
        <v>0</v>
      </c>
      <c r="AP182" s="18">
        <f t="shared" si="437"/>
        <v>32708.6</v>
      </c>
      <c r="AQ182" s="18">
        <f>AQ183+AQ184+AQ185+AQ186+AQ187</f>
        <v>0</v>
      </c>
      <c r="AR182" s="34">
        <f t="shared" si="438"/>
        <v>32708.6</v>
      </c>
      <c r="AS182" s="19"/>
      <c r="AT182" s="20"/>
      <c r="AU182" s="27"/>
    </row>
    <row r="183" spans="1:47" ht="56.25" x14ac:dyDescent="0.3">
      <c r="A183" s="29" t="s">
        <v>236</v>
      </c>
      <c r="B183" s="76" t="s">
        <v>56</v>
      </c>
      <c r="C183" s="77" t="s">
        <v>28</v>
      </c>
      <c r="D183" s="35">
        <v>28242.400000000001</v>
      </c>
      <c r="E183" s="34"/>
      <c r="F183" s="34">
        <f t="shared" si="284"/>
        <v>28242.400000000001</v>
      </c>
      <c r="G183" s="34"/>
      <c r="H183" s="34">
        <f t="shared" si="423"/>
        <v>28242.400000000001</v>
      </c>
      <c r="I183" s="34"/>
      <c r="J183" s="34">
        <f t="shared" si="424"/>
        <v>28242.400000000001</v>
      </c>
      <c r="K183" s="34">
        <v>-4183.57</v>
      </c>
      <c r="L183" s="34">
        <f t="shared" si="425"/>
        <v>24058.83</v>
      </c>
      <c r="M183" s="34">
        <v>4183.57</v>
      </c>
      <c r="N183" s="34">
        <f t="shared" si="426"/>
        <v>28242.400000000001</v>
      </c>
      <c r="O183" s="34"/>
      <c r="P183" s="34">
        <f t="shared" si="427"/>
        <v>28242.400000000001</v>
      </c>
      <c r="Q183" s="38"/>
      <c r="R183" s="34">
        <f t="shared" si="428"/>
        <v>28242.400000000001</v>
      </c>
      <c r="S183" s="35">
        <v>0</v>
      </c>
      <c r="T183" s="34"/>
      <c r="U183" s="34">
        <f t="shared" si="285"/>
        <v>0</v>
      </c>
      <c r="V183" s="34"/>
      <c r="W183" s="34">
        <f t="shared" si="429"/>
        <v>0</v>
      </c>
      <c r="X183" s="34"/>
      <c r="Y183" s="34">
        <f t="shared" si="430"/>
        <v>0</v>
      </c>
      <c r="Z183" s="34"/>
      <c r="AA183" s="34">
        <f t="shared" si="431"/>
        <v>0</v>
      </c>
      <c r="AB183" s="34"/>
      <c r="AC183" s="34">
        <f t="shared" si="432"/>
        <v>0</v>
      </c>
      <c r="AD183" s="34"/>
      <c r="AE183" s="34">
        <f t="shared" si="433"/>
        <v>0</v>
      </c>
      <c r="AF183" s="38"/>
      <c r="AG183" s="34">
        <f t="shared" si="434"/>
        <v>0</v>
      </c>
      <c r="AH183" s="35">
        <v>0</v>
      </c>
      <c r="AI183" s="35"/>
      <c r="AJ183" s="34">
        <f t="shared" si="286"/>
        <v>0</v>
      </c>
      <c r="AK183" s="34"/>
      <c r="AL183" s="34">
        <f t="shared" si="435"/>
        <v>0</v>
      </c>
      <c r="AM183" s="34"/>
      <c r="AN183" s="34">
        <f t="shared" si="436"/>
        <v>0</v>
      </c>
      <c r="AO183" s="34"/>
      <c r="AP183" s="34">
        <f t="shared" si="437"/>
        <v>0</v>
      </c>
      <c r="AQ183" s="38"/>
      <c r="AR183" s="34">
        <f t="shared" si="438"/>
        <v>0</v>
      </c>
      <c r="AS183" s="15" t="s">
        <v>115</v>
      </c>
      <c r="AU183" s="36"/>
    </row>
    <row r="184" spans="1:47" ht="56.25" x14ac:dyDescent="0.3">
      <c r="A184" s="29" t="s">
        <v>245</v>
      </c>
      <c r="B184" s="76" t="s">
        <v>57</v>
      </c>
      <c r="C184" s="77" t="s">
        <v>28</v>
      </c>
      <c r="D184" s="35">
        <v>29781.1</v>
      </c>
      <c r="E184" s="34"/>
      <c r="F184" s="34">
        <f t="shared" si="284"/>
        <v>29781.1</v>
      </c>
      <c r="G184" s="34"/>
      <c r="H184" s="34">
        <f t="shared" si="423"/>
        <v>29781.1</v>
      </c>
      <c r="I184" s="34"/>
      <c r="J184" s="34">
        <f t="shared" si="424"/>
        <v>29781.1</v>
      </c>
      <c r="K184" s="34">
        <v>-3986.9029999999998</v>
      </c>
      <c r="L184" s="34">
        <f t="shared" si="425"/>
        <v>25794.197</v>
      </c>
      <c r="M184" s="34">
        <v>3986.9029999999998</v>
      </c>
      <c r="N184" s="34">
        <f t="shared" si="426"/>
        <v>29781.1</v>
      </c>
      <c r="O184" s="34"/>
      <c r="P184" s="34">
        <f t="shared" si="427"/>
        <v>29781.1</v>
      </c>
      <c r="Q184" s="38"/>
      <c r="R184" s="34">
        <f t="shared" si="428"/>
        <v>29781.1</v>
      </c>
      <c r="S184" s="35">
        <v>0</v>
      </c>
      <c r="T184" s="34"/>
      <c r="U184" s="34">
        <f t="shared" si="285"/>
        <v>0</v>
      </c>
      <c r="V184" s="34"/>
      <c r="W184" s="34">
        <f t="shared" si="429"/>
        <v>0</v>
      </c>
      <c r="X184" s="34"/>
      <c r="Y184" s="34">
        <f t="shared" si="430"/>
        <v>0</v>
      </c>
      <c r="Z184" s="34"/>
      <c r="AA184" s="34">
        <f t="shared" si="431"/>
        <v>0</v>
      </c>
      <c r="AB184" s="34"/>
      <c r="AC184" s="34">
        <f t="shared" si="432"/>
        <v>0</v>
      </c>
      <c r="AD184" s="34"/>
      <c r="AE184" s="34">
        <f t="shared" si="433"/>
        <v>0</v>
      </c>
      <c r="AF184" s="38"/>
      <c r="AG184" s="34">
        <f t="shared" si="434"/>
        <v>0</v>
      </c>
      <c r="AH184" s="35">
        <v>0</v>
      </c>
      <c r="AI184" s="35"/>
      <c r="AJ184" s="34">
        <f t="shared" si="286"/>
        <v>0</v>
      </c>
      <c r="AK184" s="34"/>
      <c r="AL184" s="34">
        <f t="shared" si="435"/>
        <v>0</v>
      </c>
      <c r="AM184" s="34"/>
      <c r="AN184" s="34">
        <f t="shared" si="436"/>
        <v>0</v>
      </c>
      <c r="AO184" s="34"/>
      <c r="AP184" s="34">
        <f t="shared" si="437"/>
        <v>0</v>
      </c>
      <c r="AQ184" s="38"/>
      <c r="AR184" s="34">
        <f t="shared" si="438"/>
        <v>0</v>
      </c>
      <c r="AS184" s="15" t="s">
        <v>116</v>
      </c>
      <c r="AU184" s="36"/>
    </row>
    <row r="185" spans="1:47" ht="56.25" x14ac:dyDescent="0.3">
      <c r="A185" s="29" t="s">
        <v>249</v>
      </c>
      <c r="B185" s="76" t="s">
        <v>58</v>
      </c>
      <c r="C185" s="77" t="s">
        <v>28</v>
      </c>
      <c r="D185" s="35">
        <v>29781</v>
      </c>
      <c r="E185" s="34"/>
      <c r="F185" s="34">
        <f t="shared" si="284"/>
        <v>29781</v>
      </c>
      <c r="G185" s="34"/>
      <c r="H185" s="34">
        <f t="shared" si="423"/>
        <v>29781</v>
      </c>
      <c r="I185" s="34"/>
      <c r="J185" s="34">
        <f t="shared" si="424"/>
        <v>29781</v>
      </c>
      <c r="K185" s="34">
        <v>-3986.9029999999998</v>
      </c>
      <c r="L185" s="34">
        <f t="shared" si="425"/>
        <v>25794.097000000002</v>
      </c>
      <c r="M185" s="34">
        <v>3986.9029999999998</v>
      </c>
      <c r="N185" s="34">
        <f t="shared" si="426"/>
        <v>29781</v>
      </c>
      <c r="O185" s="34"/>
      <c r="P185" s="34">
        <f t="shared" si="427"/>
        <v>29781</v>
      </c>
      <c r="Q185" s="38"/>
      <c r="R185" s="34">
        <f t="shared" si="428"/>
        <v>29781</v>
      </c>
      <c r="S185" s="35">
        <v>0</v>
      </c>
      <c r="T185" s="34"/>
      <c r="U185" s="34">
        <f t="shared" si="285"/>
        <v>0</v>
      </c>
      <c r="V185" s="34"/>
      <c r="W185" s="34">
        <f t="shared" si="429"/>
        <v>0</v>
      </c>
      <c r="X185" s="34"/>
      <c r="Y185" s="34">
        <f t="shared" si="430"/>
        <v>0</v>
      </c>
      <c r="Z185" s="34"/>
      <c r="AA185" s="34">
        <f t="shared" si="431"/>
        <v>0</v>
      </c>
      <c r="AB185" s="34"/>
      <c r="AC185" s="34">
        <f t="shared" si="432"/>
        <v>0</v>
      </c>
      <c r="AD185" s="34"/>
      <c r="AE185" s="34">
        <f t="shared" si="433"/>
        <v>0</v>
      </c>
      <c r="AF185" s="38"/>
      <c r="AG185" s="34">
        <f t="shared" si="434"/>
        <v>0</v>
      </c>
      <c r="AH185" s="35">
        <v>0</v>
      </c>
      <c r="AI185" s="35"/>
      <c r="AJ185" s="34">
        <f t="shared" si="286"/>
        <v>0</v>
      </c>
      <c r="AK185" s="34"/>
      <c r="AL185" s="34">
        <f t="shared" si="435"/>
        <v>0</v>
      </c>
      <c r="AM185" s="34"/>
      <c r="AN185" s="34">
        <f t="shared" si="436"/>
        <v>0</v>
      </c>
      <c r="AO185" s="34"/>
      <c r="AP185" s="34">
        <f t="shared" si="437"/>
        <v>0</v>
      </c>
      <c r="AQ185" s="38"/>
      <c r="AR185" s="34">
        <f t="shared" si="438"/>
        <v>0</v>
      </c>
      <c r="AS185" s="15" t="s">
        <v>117</v>
      </c>
      <c r="AU185" s="36"/>
    </row>
    <row r="186" spans="1:47" ht="56.25" x14ac:dyDescent="0.3">
      <c r="A186" s="29" t="s">
        <v>261</v>
      </c>
      <c r="B186" s="76" t="s">
        <v>59</v>
      </c>
      <c r="C186" s="77" t="s">
        <v>28</v>
      </c>
      <c r="D186" s="35">
        <v>0</v>
      </c>
      <c r="E186" s="34"/>
      <c r="F186" s="34">
        <f t="shared" si="284"/>
        <v>0</v>
      </c>
      <c r="G186" s="34"/>
      <c r="H186" s="34">
        <f t="shared" si="423"/>
        <v>0</v>
      </c>
      <c r="I186" s="34"/>
      <c r="J186" s="34">
        <f t="shared" si="424"/>
        <v>0</v>
      </c>
      <c r="K186" s="34"/>
      <c r="L186" s="34">
        <f t="shared" si="425"/>
        <v>0</v>
      </c>
      <c r="M186" s="34"/>
      <c r="N186" s="34">
        <f t="shared" si="426"/>
        <v>0</v>
      </c>
      <c r="O186" s="34"/>
      <c r="P186" s="34">
        <f t="shared" si="427"/>
        <v>0</v>
      </c>
      <c r="Q186" s="38"/>
      <c r="R186" s="34">
        <f t="shared" si="428"/>
        <v>0</v>
      </c>
      <c r="S186" s="35">
        <v>31210.5</v>
      </c>
      <c r="T186" s="34"/>
      <c r="U186" s="34">
        <f t="shared" si="285"/>
        <v>31210.5</v>
      </c>
      <c r="V186" s="34"/>
      <c r="W186" s="34">
        <f t="shared" si="429"/>
        <v>31210.5</v>
      </c>
      <c r="X186" s="34"/>
      <c r="Y186" s="34">
        <f t="shared" si="430"/>
        <v>31210.5</v>
      </c>
      <c r="Z186" s="34"/>
      <c r="AA186" s="34">
        <f t="shared" si="431"/>
        <v>31210.5</v>
      </c>
      <c r="AB186" s="34"/>
      <c r="AC186" s="34">
        <f t="shared" si="432"/>
        <v>31210.5</v>
      </c>
      <c r="AD186" s="34"/>
      <c r="AE186" s="34">
        <f t="shared" si="433"/>
        <v>31210.5</v>
      </c>
      <c r="AF186" s="38"/>
      <c r="AG186" s="34">
        <f t="shared" si="434"/>
        <v>31210.5</v>
      </c>
      <c r="AH186" s="35">
        <v>0</v>
      </c>
      <c r="AI186" s="35"/>
      <c r="AJ186" s="34">
        <f t="shared" si="286"/>
        <v>0</v>
      </c>
      <c r="AK186" s="34"/>
      <c r="AL186" s="34">
        <f t="shared" si="435"/>
        <v>0</v>
      </c>
      <c r="AM186" s="34"/>
      <c r="AN186" s="34">
        <f t="shared" si="436"/>
        <v>0</v>
      </c>
      <c r="AO186" s="34"/>
      <c r="AP186" s="34">
        <f t="shared" si="437"/>
        <v>0</v>
      </c>
      <c r="AQ186" s="38"/>
      <c r="AR186" s="34">
        <f t="shared" si="438"/>
        <v>0</v>
      </c>
      <c r="AS186" s="15" t="s">
        <v>118</v>
      </c>
      <c r="AU186" s="36"/>
    </row>
    <row r="187" spans="1:47" ht="56.25" x14ac:dyDescent="0.3">
      <c r="A187" s="29" t="s">
        <v>262</v>
      </c>
      <c r="B187" s="76" t="s">
        <v>60</v>
      </c>
      <c r="C187" s="77" t="s">
        <v>28</v>
      </c>
      <c r="D187" s="35">
        <v>0</v>
      </c>
      <c r="E187" s="34"/>
      <c r="F187" s="34">
        <f t="shared" si="284"/>
        <v>0</v>
      </c>
      <c r="G187" s="34"/>
      <c r="H187" s="34">
        <f t="shared" si="423"/>
        <v>0</v>
      </c>
      <c r="I187" s="34"/>
      <c r="J187" s="34">
        <f t="shared" si="424"/>
        <v>0</v>
      </c>
      <c r="K187" s="34"/>
      <c r="L187" s="34">
        <f t="shared" si="425"/>
        <v>0</v>
      </c>
      <c r="M187" s="34"/>
      <c r="N187" s="34">
        <f t="shared" si="426"/>
        <v>0</v>
      </c>
      <c r="O187" s="34"/>
      <c r="P187" s="34">
        <f t="shared" si="427"/>
        <v>0</v>
      </c>
      <c r="Q187" s="38"/>
      <c r="R187" s="34">
        <f t="shared" si="428"/>
        <v>0</v>
      </c>
      <c r="S187" s="35">
        <v>0</v>
      </c>
      <c r="T187" s="34"/>
      <c r="U187" s="34">
        <f t="shared" si="285"/>
        <v>0</v>
      </c>
      <c r="V187" s="34"/>
      <c r="W187" s="34">
        <f t="shared" si="429"/>
        <v>0</v>
      </c>
      <c r="X187" s="34"/>
      <c r="Y187" s="34">
        <f t="shared" si="430"/>
        <v>0</v>
      </c>
      <c r="Z187" s="34"/>
      <c r="AA187" s="34">
        <f t="shared" si="431"/>
        <v>0</v>
      </c>
      <c r="AB187" s="34"/>
      <c r="AC187" s="34">
        <f t="shared" si="432"/>
        <v>0</v>
      </c>
      <c r="AD187" s="34"/>
      <c r="AE187" s="34">
        <f t="shared" si="433"/>
        <v>0</v>
      </c>
      <c r="AF187" s="38"/>
      <c r="AG187" s="34">
        <f t="shared" si="434"/>
        <v>0</v>
      </c>
      <c r="AH187" s="35">
        <v>32708.6</v>
      </c>
      <c r="AI187" s="35"/>
      <c r="AJ187" s="34">
        <f t="shared" si="286"/>
        <v>32708.6</v>
      </c>
      <c r="AK187" s="34"/>
      <c r="AL187" s="34">
        <f t="shared" si="435"/>
        <v>32708.6</v>
      </c>
      <c r="AM187" s="34"/>
      <c r="AN187" s="34">
        <f t="shared" si="436"/>
        <v>32708.6</v>
      </c>
      <c r="AO187" s="34"/>
      <c r="AP187" s="34">
        <f t="shared" si="437"/>
        <v>32708.6</v>
      </c>
      <c r="AQ187" s="38"/>
      <c r="AR187" s="34">
        <f t="shared" si="438"/>
        <v>32708.6</v>
      </c>
      <c r="AS187" s="15" t="s">
        <v>119</v>
      </c>
      <c r="AU187" s="36"/>
    </row>
    <row r="188" spans="1:47" x14ac:dyDescent="0.3">
      <c r="A188" s="29"/>
      <c r="B188" s="104" t="s">
        <v>8</v>
      </c>
      <c r="C188" s="119"/>
      <c r="D188" s="18">
        <f>D16+D69+D113+D124+D152+D164+D169+D182</f>
        <v>5567816.5999999996</v>
      </c>
      <c r="E188" s="18">
        <f>E16+E69+E113+E124+E152+E164+E169+E182</f>
        <v>-68981.171000000002</v>
      </c>
      <c r="F188" s="18">
        <f t="shared" si="284"/>
        <v>5498835.4289999995</v>
      </c>
      <c r="G188" s="18">
        <f>G16+G69+G113+G124+G152+G164+G169+G182+G162</f>
        <v>-626761.71999999986</v>
      </c>
      <c r="H188" s="18">
        <f t="shared" si="423"/>
        <v>4872073.7089999998</v>
      </c>
      <c r="I188" s="18">
        <f>I16+I69+I113+I124+I152+I164+I169+I182+I162</f>
        <v>29454.86</v>
      </c>
      <c r="J188" s="18">
        <f t="shared" si="424"/>
        <v>4901528.5690000001</v>
      </c>
      <c r="K188" s="18">
        <f>K16+K69+K113+K124+K152+K164+K169+K182+K162</f>
        <v>327961.42799999996</v>
      </c>
      <c r="L188" s="18">
        <f t="shared" si="425"/>
        <v>5229489.9970000004</v>
      </c>
      <c r="M188" s="18">
        <f>M16+M69+M113+M124+M152+M164+M169+M182+M162</f>
        <v>465718.36399999994</v>
      </c>
      <c r="N188" s="18">
        <f t="shared" si="426"/>
        <v>5695208.3610000005</v>
      </c>
      <c r="O188" s="34">
        <f>O16+O69+O113+O124+O152+O164+O169+O182+O162</f>
        <v>23345.899000000001</v>
      </c>
      <c r="P188" s="18">
        <f t="shared" si="427"/>
        <v>5718554.2600000007</v>
      </c>
      <c r="Q188" s="18">
        <f>Q16+Q69+Q113+Q124+Q152+Q164+Q169+Q182+Q162</f>
        <v>594712.44099999999</v>
      </c>
      <c r="R188" s="34">
        <f t="shared" si="428"/>
        <v>6313266.7010000004</v>
      </c>
      <c r="S188" s="18">
        <f>S16+S69+S113+S124+S152+S164+S169+S182</f>
        <v>4489082.5</v>
      </c>
      <c r="T188" s="18">
        <f>T16+T69+T113+T124+T152+T164+T169+T182</f>
        <v>4975.3069999999989</v>
      </c>
      <c r="U188" s="18">
        <f t="shared" si="285"/>
        <v>4494057.807</v>
      </c>
      <c r="V188" s="18">
        <f>V16+V69+V113+V124+V152+V164+V169+V182+V162</f>
        <v>977618.13899999997</v>
      </c>
      <c r="W188" s="18">
        <f t="shared" si="429"/>
        <v>5471675.9460000005</v>
      </c>
      <c r="X188" s="18">
        <f>X16+X69+X113+X124+X152+X164+X169+X182+X162</f>
        <v>11818.026999999973</v>
      </c>
      <c r="Y188" s="18">
        <f t="shared" si="430"/>
        <v>5483493.9730000002</v>
      </c>
      <c r="Z188" s="18">
        <f>Z16+Z69+Z113+Z124+Z152+Z164+Z169+Z182+Z162</f>
        <v>-4998.4359999999997</v>
      </c>
      <c r="AA188" s="18">
        <f t="shared" si="431"/>
        <v>5478495.5370000005</v>
      </c>
      <c r="AB188" s="18">
        <f>AB16+AB69+AB113+AB124+AB152+AB164+AB169+AB182+AB162</f>
        <v>156443.87800000003</v>
      </c>
      <c r="AC188" s="18">
        <f t="shared" si="432"/>
        <v>5634939.415000001</v>
      </c>
      <c r="AD188" s="34">
        <f>AD16+AD69+AD113+AD124+AD152+AD164+AD169+AD182+AD162</f>
        <v>0</v>
      </c>
      <c r="AE188" s="18">
        <f t="shared" si="433"/>
        <v>5634939.415000001</v>
      </c>
      <c r="AF188" s="18">
        <f>AF16+AF69+AF113+AF124+AF152+AF164+AF169+AF182+AF162</f>
        <v>238150.53300000005</v>
      </c>
      <c r="AG188" s="34">
        <f t="shared" si="434"/>
        <v>5873089.9480000008</v>
      </c>
      <c r="AH188" s="18">
        <f>AH16+AH69+AH113+AH124+AH152+AH164+AH169+AH182</f>
        <v>3929971.9999999995</v>
      </c>
      <c r="AI188" s="18">
        <f>AI16+AI69+AI113+AI124+AI152+AI164+AI169+AI182</f>
        <v>-70868.899999999994</v>
      </c>
      <c r="AJ188" s="18">
        <f t="shared" si="286"/>
        <v>3859103.0999999996</v>
      </c>
      <c r="AK188" s="18">
        <f>AK16+AK69+AK113+AK124+AK152+AK164+AK169+AK182+AK162</f>
        <v>380618.08399999997</v>
      </c>
      <c r="AL188" s="18">
        <f t="shared" si="435"/>
        <v>4239721.1839999994</v>
      </c>
      <c r="AM188" s="18">
        <f>AM16+AM69+AM113+AM124+AM152+AM164+AM169+AM182+AM162</f>
        <v>0</v>
      </c>
      <c r="AN188" s="18">
        <f t="shared" si="436"/>
        <v>4239721.1839999994</v>
      </c>
      <c r="AO188" s="18">
        <f>AO16+AO69+AO113+AO124+AO152+AO164+AO169+AO182+AO162</f>
        <v>250797.6</v>
      </c>
      <c r="AP188" s="18">
        <f t="shared" si="437"/>
        <v>4490518.7839999991</v>
      </c>
      <c r="AQ188" s="18">
        <f>AQ16+AQ69+AQ113+AQ124+AQ152+AQ164+AQ169+AQ182+AQ162</f>
        <v>0</v>
      </c>
      <c r="AR188" s="34">
        <f t="shared" si="438"/>
        <v>4490518.7839999991</v>
      </c>
      <c r="AS188" s="19"/>
      <c r="AT188" s="20"/>
      <c r="AU188" s="27"/>
    </row>
    <row r="189" spans="1:47" x14ac:dyDescent="0.3">
      <c r="A189" s="29"/>
      <c r="B189" s="104" t="s">
        <v>9</v>
      </c>
      <c r="C189" s="105"/>
      <c r="D189" s="35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8"/>
      <c r="R189" s="34"/>
      <c r="S189" s="35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8"/>
      <c r="AG189" s="34"/>
      <c r="AH189" s="35"/>
      <c r="AI189" s="35"/>
      <c r="AJ189" s="34"/>
      <c r="AK189" s="34"/>
      <c r="AL189" s="34"/>
      <c r="AM189" s="34"/>
      <c r="AN189" s="34"/>
      <c r="AO189" s="34"/>
      <c r="AP189" s="34"/>
      <c r="AQ189" s="38"/>
      <c r="AR189" s="34"/>
      <c r="AS189" s="15"/>
      <c r="AU189" s="36"/>
    </row>
    <row r="190" spans="1:47" x14ac:dyDescent="0.3">
      <c r="A190" s="29"/>
      <c r="B190" s="104" t="s">
        <v>71</v>
      </c>
      <c r="C190" s="105"/>
      <c r="D190" s="35">
        <f>D127</f>
        <v>14572.000000000002</v>
      </c>
      <c r="E190" s="34">
        <f>E127</f>
        <v>0</v>
      </c>
      <c r="F190" s="34">
        <f t="shared" si="284"/>
        <v>14572.000000000002</v>
      </c>
      <c r="G190" s="34">
        <f>G127</f>
        <v>0</v>
      </c>
      <c r="H190" s="34">
        <f t="shared" ref="H190:H193" si="442">F190+G190</f>
        <v>14572.000000000002</v>
      </c>
      <c r="I190" s="34">
        <f>I127</f>
        <v>0</v>
      </c>
      <c r="J190" s="34">
        <f t="shared" ref="J190:J193" si="443">H190+I190</f>
        <v>14572.000000000002</v>
      </c>
      <c r="K190" s="34">
        <f>K127</f>
        <v>0</v>
      </c>
      <c r="L190" s="34">
        <f t="shared" ref="L190:L193" si="444">J190+K190</f>
        <v>14572.000000000002</v>
      </c>
      <c r="M190" s="34">
        <f>M127</f>
        <v>0</v>
      </c>
      <c r="N190" s="34">
        <f t="shared" ref="N190:N193" si="445">L190+M190</f>
        <v>14572.000000000002</v>
      </c>
      <c r="O190" s="34">
        <f>O127</f>
        <v>0</v>
      </c>
      <c r="P190" s="34">
        <f t="shared" ref="P190:P193" si="446">N190+O190</f>
        <v>14572.000000000002</v>
      </c>
      <c r="Q190" s="38">
        <f>Q127</f>
        <v>0</v>
      </c>
      <c r="R190" s="34">
        <f t="shared" ref="R190:R193" si="447">P190+Q190</f>
        <v>14572.000000000002</v>
      </c>
      <c r="S190" s="35">
        <f t="shared" ref="S190:AH190" si="448">S127</f>
        <v>40592.799999999996</v>
      </c>
      <c r="T190" s="34">
        <f>T127</f>
        <v>0</v>
      </c>
      <c r="U190" s="34">
        <f t="shared" si="285"/>
        <v>40592.799999999996</v>
      </c>
      <c r="V190" s="34">
        <f>V127</f>
        <v>0</v>
      </c>
      <c r="W190" s="34">
        <f t="shared" ref="W190:W193" si="449">U190+V190</f>
        <v>40592.799999999996</v>
      </c>
      <c r="X190" s="34">
        <f>X127</f>
        <v>0</v>
      </c>
      <c r="Y190" s="34">
        <f t="shared" ref="Y190:Y193" si="450">W190+X190</f>
        <v>40592.799999999996</v>
      </c>
      <c r="Z190" s="34">
        <f>Z127</f>
        <v>0</v>
      </c>
      <c r="AA190" s="34">
        <f t="shared" ref="AA190:AA193" si="451">Y190+Z190</f>
        <v>40592.799999999996</v>
      </c>
      <c r="AB190" s="34">
        <f>AB127</f>
        <v>0</v>
      </c>
      <c r="AC190" s="34">
        <f t="shared" ref="AC190:AC193" si="452">AA190+AB190</f>
        <v>40592.799999999996</v>
      </c>
      <c r="AD190" s="34">
        <f>AD127</f>
        <v>0</v>
      </c>
      <c r="AE190" s="34">
        <f t="shared" ref="AE190:AE193" si="453">AC190+AD190</f>
        <v>40592.799999999996</v>
      </c>
      <c r="AF190" s="38">
        <f>AF127</f>
        <v>78652.098999999987</v>
      </c>
      <c r="AG190" s="34">
        <f t="shared" ref="AG190:AG193" si="454">AE190+AF190</f>
        <v>119244.89899999998</v>
      </c>
      <c r="AH190" s="35">
        <f t="shared" si="448"/>
        <v>10393.299999999999</v>
      </c>
      <c r="AI190" s="35">
        <f>AI127</f>
        <v>0</v>
      </c>
      <c r="AJ190" s="34">
        <f t="shared" si="286"/>
        <v>10393.299999999999</v>
      </c>
      <c r="AK190" s="34">
        <f>AK127</f>
        <v>0</v>
      </c>
      <c r="AL190" s="34">
        <f t="shared" ref="AL190:AL193" si="455">AJ190+AK190</f>
        <v>10393.299999999999</v>
      </c>
      <c r="AM190" s="34">
        <f>AM127</f>
        <v>0</v>
      </c>
      <c r="AN190" s="34">
        <f t="shared" ref="AN190:AN193" si="456">AL190+AM190</f>
        <v>10393.299999999999</v>
      </c>
      <c r="AO190" s="34">
        <f>AO127</f>
        <v>0</v>
      </c>
      <c r="AP190" s="34">
        <f t="shared" ref="AP190:AP193" si="457">AN190+AO190</f>
        <v>10393.299999999999</v>
      </c>
      <c r="AQ190" s="38">
        <f>AQ127</f>
        <v>0</v>
      </c>
      <c r="AR190" s="34">
        <f t="shared" ref="AR190:AR193" si="458">AP190+AQ190</f>
        <v>10393.299999999999</v>
      </c>
      <c r="AS190" s="15"/>
      <c r="AU190" s="36"/>
    </row>
    <row r="191" spans="1:47" x14ac:dyDescent="0.3">
      <c r="A191" s="29"/>
      <c r="B191" s="104" t="s">
        <v>64</v>
      </c>
      <c r="C191" s="107"/>
      <c r="D191" s="35">
        <f>D19+D72+D116+D155</f>
        <v>1249242.7</v>
      </c>
      <c r="E191" s="34">
        <f>E19+E72+E116+E155</f>
        <v>0</v>
      </c>
      <c r="F191" s="34">
        <f t="shared" si="284"/>
        <v>1249242.7</v>
      </c>
      <c r="G191" s="34">
        <f>G19+G72+G116+G155</f>
        <v>-96028.394</v>
      </c>
      <c r="H191" s="34">
        <f t="shared" si="442"/>
        <v>1153214.3059999999</v>
      </c>
      <c r="I191" s="34">
        <f>I19+I72+I116+I155</f>
        <v>0</v>
      </c>
      <c r="J191" s="34">
        <f t="shared" si="443"/>
        <v>1153214.3059999999</v>
      </c>
      <c r="K191" s="34">
        <f>K19+K72+K116+K155</f>
        <v>106161.625</v>
      </c>
      <c r="L191" s="34">
        <f t="shared" si="444"/>
        <v>1259375.9309999999</v>
      </c>
      <c r="M191" s="34">
        <f>M19+M72+M116+M155</f>
        <v>0</v>
      </c>
      <c r="N191" s="34">
        <f t="shared" si="445"/>
        <v>1259375.9309999999</v>
      </c>
      <c r="O191" s="34">
        <f>O19+O72+O116+O155</f>
        <v>0</v>
      </c>
      <c r="P191" s="34">
        <f t="shared" si="446"/>
        <v>1259375.9309999999</v>
      </c>
      <c r="Q191" s="38">
        <f>Q19+Q72+Q116+Q155</f>
        <v>23800</v>
      </c>
      <c r="R191" s="34">
        <f t="shared" si="447"/>
        <v>1283175.9309999999</v>
      </c>
      <c r="S191" s="35">
        <f>S19+S72+S116+S155</f>
        <v>715222.20000000007</v>
      </c>
      <c r="T191" s="34">
        <f>T19+T72+T116+T155</f>
        <v>0</v>
      </c>
      <c r="U191" s="34">
        <f t="shared" si="285"/>
        <v>715222.20000000007</v>
      </c>
      <c r="V191" s="34">
        <f>V19+V72+V116+V155</f>
        <v>746029.62399999995</v>
      </c>
      <c r="W191" s="34">
        <f t="shared" si="449"/>
        <v>1461251.824</v>
      </c>
      <c r="X191" s="34">
        <f>X19+X72+X116+X155</f>
        <v>34761.445000000007</v>
      </c>
      <c r="Y191" s="34">
        <f t="shared" si="450"/>
        <v>1496013.2690000001</v>
      </c>
      <c r="Z191" s="34">
        <f>Z19+Z72+Z116+Z155</f>
        <v>0</v>
      </c>
      <c r="AA191" s="34">
        <f t="shared" si="451"/>
        <v>1496013.2690000001</v>
      </c>
      <c r="AB191" s="34">
        <f>AB19+AB72+AB116+AB155</f>
        <v>0</v>
      </c>
      <c r="AC191" s="34">
        <f t="shared" si="452"/>
        <v>1496013.2690000001</v>
      </c>
      <c r="AD191" s="34">
        <f>AD19+AD72+AD116+AD155</f>
        <v>0</v>
      </c>
      <c r="AE191" s="34">
        <f t="shared" si="453"/>
        <v>1496013.2690000001</v>
      </c>
      <c r="AF191" s="38">
        <f>AF19+AF72+AF116+AF155</f>
        <v>0</v>
      </c>
      <c r="AG191" s="34">
        <f t="shared" si="454"/>
        <v>1496013.2690000001</v>
      </c>
      <c r="AH191" s="35">
        <f>AH19+AH72+AH116+AH155</f>
        <v>241189.8</v>
      </c>
      <c r="AI191" s="35">
        <f>AI19+AI72+AI116+AI155</f>
        <v>0</v>
      </c>
      <c r="AJ191" s="34">
        <f t="shared" si="286"/>
        <v>241189.8</v>
      </c>
      <c r="AK191" s="34">
        <f>AK19+AK72+AK116+AK155</f>
        <v>0</v>
      </c>
      <c r="AL191" s="34">
        <f t="shared" si="455"/>
        <v>241189.8</v>
      </c>
      <c r="AM191" s="34">
        <f>AM19+AM72+AM116+AM155</f>
        <v>0</v>
      </c>
      <c r="AN191" s="34">
        <f t="shared" si="456"/>
        <v>241189.8</v>
      </c>
      <c r="AO191" s="34">
        <f>AO19+AO72+AO116+AO155</f>
        <v>0</v>
      </c>
      <c r="AP191" s="34">
        <f t="shared" si="457"/>
        <v>241189.8</v>
      </c>
      <c r="AQ191" s="38">
        <f>AQ19+AQ72+AQ116+AQ155</f>
        <v>0</v>
      </c>
      <c r="AR191" s="34">
        <f t="shared" si="458"/>
        <v>241189.8</v>
      </c>
      <c r="AS191" s="15"/>
      <c r="AU191" s="36"/>
    </row>
    <row r="192" spans="1:47" x14ac:dyDescent="0.3">
      <c r="A192" s="29"/>
      <c r="B192" s="104" t="s">
        <v>17</v>
      </c>
      <c r="C192" s="107"/>
      <c r="D192" s="35">
        <f>D20+D73+D156</f>
        <v>2064318</v>
      </c>
      <c r="E192" s="34">
        <f>E20+E73+E156</f>
        <v>0</v>
      </c>
      <c r="F192" s="34">
        <f t="shared" si="284"/>
        <v>2064318</v>
      </c>
      <c r="G192" s="34">
        <f>G20+G73+G156</f>
        <v>-1344806.76</v>
      </c>
      <c r="H192" s="34">
        <f t="shared" si="442"/>
        <v>719511.24</v>
      </c>
      <c r="I192" s="34">
        <f>I20+I73+I156</f>
        <v>0</v>
      </c>
      <c r="J192" s="34">
        <f t="shared" si="443"/>
        <v>719511.24</v>
      </c>
      <c r="K192" s="34">
        <f>K20+K73+K156</f>
        <v>111172.70600000001</v>
      </c>
      <c r="L192" s="34">
        <f t="shared" si="444"/>
        <v>830683.946</v>
      </c>
      <c r="M192" s="34">
        <f>M20+M73+M156</f>
        <v>0</v>
      </c>
      <c r="N192" s="34">
        <f t="shared" si="445"/>
        <v>830683.946</v>
      </c>
      <c r="O192" s="34">
        <f>O20+O73+O156</f>
        <v>0</v>
      </c>
      <c r="P192" s="34">
        <f t="shared" si="446"/>
        <v>830683.946</v>
      </c>
      <c r="Q192" s="38">
        <f>Q20+Q73+Q156</f>
        <v>0</v>
      </c>
      <c r="R192" s="34">
        <f t="shared" si="447"/>
        <v>830683.946</v>
      </c>
      <c r="S192" s="35">
        <f>S20+S73+S156</f>
        <v>550659.80000000005</v>
      </c>
      <c r="T192" s="34">
        <f>T20+T73+T156</f>
        <v>0</v>
      </c>
      <c r="U192" s="34">
        <f t="shared" si="285"/>
        <v>550659.80000000005</v>
      </c>
      <c r="V192" s="34">
        <f>V20+V73+V156</f>
        <v>-352144.3</v>
      </c>
      <c r="W192" s="34">
        <f t="shared" si="449"/>
        <v>198515.50000000006</v>
      </c>
      <c r="X192" s="34">
        <f>X20+X73+X156</f>
        <v>0</v>
      </c>
      <c r="Y192" s="34">
        <f t="shared" si="450"/>
        <v>198515.50000000006</v>
      </c>
      <c r="Z192" s="34">
        <f>Z20+Z73+Z156</f>
        <v>0</v>
      </c>
      <c r="AA192" s="34">
        <f t="shared" si="451"/>
        <v>198515.50000000006</v>
      </c>
      <c r="AB192" s="34">
        <f>AB20+AB73+AB156</f>
        <v>0</v>
      </c>
      <c r="AC192" s="34">
        <f t="shared" si="452"/>
        <v>198515.50000000006</v>
      </c>
      <c r="AD192" s="34">
        <f>AD20+AD73+AD156</f>
        <v>0</v>
      </c>
      <c r="AE192" s="34">
        <f t="shared" si="453"/>
        <v>198515.50000000006</v>
      </c>
      <c r="AF192" s="38">
        <f>AF20+AF73+AF156</f>
        <v>0</v>
      </c>
      <c r="AG192" s="34">
        <f t="shared" si="454"/>
        <v>198515.50000000006</v>
      </c>
      <c r="AH192" s="35">
        <f>AH20+AH73+AH156</f>
        <v>200913.8</v>
      </c>
      <c r="AI192" s="35">
        <f>AI20+AI73+AI156</f>
        <v>0</v>
      </c>
      <c r="AJ192" s="34">
        <f t="shared" si="286"/>
        <v>200913.8</v>
      </c>
      <c r="AK192" s="34">
        <f>AK20+AK73+AK156</f>
        <v>0</v>
      </c>
      <c r="AL192" s="34">
        <f t="shared" si="455"/>
        <v>200913.8</v>
      </c>
      <c r="AM192" s="34">
        <f>AM20+AM73+AM156</f>
        <v>0</v>
      </c>
      <c r="AN192" s="34">
        <f t="shared" si="456"/>
        <v>200913.8</v>
      </c>
      <c r="AO192" s="34">
        <f>AO20+AO73+AO156</f>
        <v>0</v>
      </c>
      <c r="AP192" s="34">
        <f t="shared" si="457"/>
        <v>200913.8</v>
      </c>
      <c r="AQ192" s="38">
        <f>AQ20+AQ73+AQ156</f>
        <v>0</v>
      </c>
      <c r="AR192" s="34">
        <f t="shared" si="458"/>
        <v>200913.8</v>
      </c>
      <c r="AS192" s="15"/>
      <c r="AU192" s="36"/>
    </row>
    <row r="193" spans="1:47" x14ac:dyDescent="0.3">
      <c r="A193" s="29"/>
      <c r="B193" s="104" t="s">
        <v>197</v>
      </c>
      <c r="C193" s="107"/>
      <c r="D193" s="35"/>
      <c r="E193" s="34">
        <f>E21</f>
        <v>122807.7</v>
      </c>
      <c r="F193" s="34">
        <f t="shared" si="284"/>
        <v>122807.7</v>
      </c>
      <c r="G193" s="34">
        <f>G21</f>
        <v>545340.29700000002</v>
      </c>
      <c r="H193" s="34">
        <f t="shared" si="442"/>
        <v>668147.99699999997</v>
      </c>
      <c r="I193" s="34">
        <f>I21</f>
        <v>0</v>
      </c>
      <c r="J193" s="34">
        <f t="shared" si="443"/>
        <v>668147.99699999997</v>
      </c>
      <c r="K193" s="34">
        <f>K21</f>
        <v>184348.644</v>
      </c>
      <c r="L193" s="34">
        <f t="shared" si="444"/>
        <v>852496.64099999995</v>
      </c>
      <c r="M193" s="34">
        <f>M21</f>
        <v>281632.84299999999</v>
      </c>
      <c r="N193" s="34">
        <f t="shared" si="445"/>
        <v>1134129.4839999999</v>
      </c>
      <c r="O193" s="34">
        <f>O21</f>
        <v>0</v>
      </c>
      <c r="P193" s="34">
        <f t="shared" si="446"/>
        <v>1134129.4839999999</v>
      </c>
      <c r="Q193" s="38">
        <f>Q21</f>
        <v>407119.46299999999</v>
      </c>
      <c r="R193" s="34">
        <f t="shared" si="447"/>
        <v>1541248.9469999999</v>
      </c>
      <c r="S193" s="35"/>
      <c r="T193" s="34">
        <f>T21</f>
        <v>0</v>
      </c>
      <c r="U193" s="34">
        <f t="shared" si="285"/>
        <v>0</v>
      </c>
      <c r="V193" s="34">
        <f>V21</f>
        <v>0</v>
      </c>
      <c r="W193" s="34">
        <f t="shared" si="449"/>
        <v>0</v>
      </c>
      <c r="X193" s="34">
        <f>X21</f>
        <v>0</v>
      </c>
      <c r="Y193" s="34">
        <f t="shared" si="450"/>
        <v>0</v>
      </c>
      <c r="Z193" s="34">
        <f>Z21</f>
        <v>0</v>
      </c>
      <c r="AA193" s="34">
        <f t="shared" si="451"/>
        <v>0</v>
      </c>
      <c r="AB193" s="34">
        <f>AB21</f>
        <v>0</v>
      </c>
      <c r="AC193" s="34">
        <f t="shared" si="452"/>
        <v>0</v>
      </c>
      <c r="AD193" s="34">
        <f>AD21</f>
        <v>0</v>
      </c>
      <c r="AE193" s="34">
        <f t="shared" si="453"/>
        <v>0</v>
      </c>
      <c r="AF193" s="38">
        <f>AF21</f>
        <v>0</v>
      </c>
      <c r="AG193" s="34">
        <f t="shared" si="454"/>
        <v>0</v>
      </c>
      <c r="AH193" s="35"/>
      <c r="AI193" s="35">
        <f>AI21</f>
        <v>0</v>
      </c>
      <c r="AJ193" s="34">
        <f t="shared" si="286"/>
        <v>0</v>
      </c>
      <c r="AK193" s="34">
        <f>AK21</f>
        <v>0</v>
      </c>
      <c r="AL193" s="34">
        <f t="shared" si="455"/>
        <v>0</v>
      </c>
      <c r="AM193" s="34">
        <f>AM21</f>
        <v>0</v>
      </c>
      <c r="AN193" s="34">
        <f t="shared" si="456"/>
        <v>0</v>
      </c>
      <c r="AO193" s="34">
        <f>AO21</f>
        <v>0</v>
      </c>
      <c r="AP193" s="34">
        <f t="shared" si="457"/>
        <v>0</v>
      </c>
      <c r="AQ193" s="38">
        <f>AQ21</f>
        <v>0</v>
      </c>
      <c r="AR193" s="34">
        <f t="shared" si="458"/>
        <v>0</v>
      </c>
      <c r="AS193" s="15"/>
      <c r="AU193" s="36"/>
    </row>
    <row r="194" spans="1:47" x14ac:dyDescent="0.3">
      <c r="A194" s="29"/>
      <c r="B194" s="101" t="s">
        <v>10</v>
      </c>
      <c r="C194" s="101"/>
      <c r="D194" s="35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8"/>
      <c r="R194" s="34"/>
      <c r="S194" s="35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8"/>
      <c r="AG194" s="34"/>
      <c r="AH194" s="35"/>
      <c r="AI194" s="35"/>
      <c r="AJ194" s="34"/>
      <c r="AK194" s="34"/>
      <c r="AL194" s="34"/>
      <c r="AM194" s="34"/>
      <c r="AN194" s="34"/>
      <c r="AO194" s="34"/>
      <c r="AP194" s="34"/>
      <c r="AQ194" s="38"/>
      <c r="AR194" s="34"/>
      <c r="AS194" s="15"/>
      <c r="AU194" s="36"/>
    </row>
    <row r="195" spans="1:47" x14ac:dyDescent="0.3">
      <c r="A195" s="29"/>
      <c r="B195" s="102" t="s">
        <v>12</v>
      </c>
      <c r="C195" s="102"/>
      <c r="D195" s="35">
        <f>D74+D75+D77+D82+D85+D170+D171+D172+D173+D174+D175+D176+D177+D178+D179+D180+D183+D184+D185+D186+D187+D98+D101+D104+D165+D166+D117+D22+D23+D25+D30+D39+D45+D50+D52+D54</f>
        <v>2897651.4000000004</v>
      </c>
      <c r="E195" s="34">
        <f>E74+E75+E77+E82+E85+E170+E171+E172+E173+E174+E175+E176+E177+E178+E179+E180+E183+E184+E185+E186+E187+E98+E101+E104+E165+E166+E117+E22+E23+E25+E30+E39+E45+E50+E52+E54</f>
        <v>-254.47299999999814</v>
      </c>
      <c r="F195" s="34">
        <f t="shared" si="284"/>
        <v>2897396.9270000001</v>
      </c>
      <c r="G195" s="34">
        <f>G74+G75+G77+G82+G85+G170+G171+G172+G173+G174+G175+G176+G177+G178+G179+G180+G183+G184+G185+G186+G187+G98+G101+G104+G165+G166+G117+G22+G23+G25+G30+G39+G45+G50+G52+G54+G56+G181+G60+G163+G167+G168+G123+G64</f>
        <v>502617.81699999998</v>
      </c>
      <c r="H195" s="34">
        <f t="shared" ref="H195:H200" si="459">F195+G195</f>
        <v>3400014.7439999999</v>
      </c>
      <c r="I195" s="34">
        <f>I74+I75+I77+I82+I85+I170+I171+I172+I173+I174+I175+I176+I177+I178+I179+I180+I183+I184+I185+I186+I187+I98+I101+I104+I165+I166+I117+I22+I23+I25+I30+I39+I45+I50+I52+I54+I56+I181+I60+I163+I167+I168+I123+I64</f>
        <v>0</v>
      </c>
      <c r="J195" s="34">
        <f t="shared" ref="J195:J200" si="460">H195+I195</f>
        <v>3400014.7439999999</v>
      </c>
      <c r="K195" s="34">
        <f>K74+K75+K77+K82+K85+K170+K171+K172+K173+K174+K175+K176+K177+K178+K179+K180+K183+K184+K185+K186+K187+K98+K101+K104+K165+K166+K117+K22+K23+K25+K30+K39+K45+K50+K52+K54+K56+K181+K60+K163+K167+K168+K123+K64+K110+K111</f>
        <v>2449.1629999999932</v>
      </c>
      <c r="L195" s="34">
        <f t="shared" ref="L195:L200" si="461">J195+K195</f>
        <v>3402463.9070000001</v>
      </c>
      <c r="M195" s="34">
        <f>M74+M75+M77+M82+M85+M170+M171+M172+M173+M174+M175+M176+M177+M178+M179+M180+M183+M184+M185+M186+M187+M98+M101+M104+M165+M166+M117+M22+M23+M25+M30+M39+M45+M50+M52+M54+M56+M181+M60+M163+M167+M168+M123+M64+M110+M111</f>
        <v>211362.43100000001</v>
      </c>
      <c r="N195" s="34">
        <f t="shared" ref="N195:N200" si="462">L195+M195</f>
        <v>3613826.338</v>
      </c>
      <c r="O195" s="34">
        <f>O74+O75+O77+O82+O85+O170+O171+O172+O173+O174+O175+O176+O177+O178+O179+O180+O183+O184+O185+O186+O187+O98+O101+O104+O165+O166+O117+O22+O23+O25+O30+O39+O45+O50+O52+O54+O56+O181+O60+O163+O167+O168+O123+O64+O110+O111</f>
        <v>0</v>
      </c>
      <c r="P195" s="34">
        <f t="shared" ref="P195:P200" si="463">N195+O195</f>
        <v>3613826.338</v>
      </c>
      <c r="Q195" s="38">
        <f>Q74+Q75+Q77+Q82+Q85+Q170+Q171+Q172+Q173+Q174+Q175+Q176+Q177+Q178+Q179+Q180+Q183+Q184+Q185+Q186+Q187+Q98+Q101+Q104+Q165+Q166+Q117+Q22+Q23+Q25+Q30+Q39+Q45+Q50+Q52+Q54+Q56+Q181+Q60+Q163+Q167+Q168+Q123+Q64+Q110+Q111</f>
        <v>345760.96799999999</v>
      </c>
      <c r="R195" s="34">
        <f t="shared" ref="R195:R200" si="464">P195+Q195</f>
        <v>3959587.3059999999</v>
      </c>
      <c r="S195" s="35">
        <f>S74+S75+S77+S82+S85+S170+S171+S172+S173+S174+S175+S176+S177+S178+S179+S180+S183+S184+S185+S186+S187+S98+S101+S104+S165+S166+S117+S22+S23+S25+S30+S39+S45+S50+S52+S54</f>
        <v>2607969.9</v>
      </c>
      <c r="T195" s="34">
        <f>T74+T75+T77+T82+T85+T170+T171+T172+T173+T174+T175+T176+T177+T178+T179+T180+T183+T184+T185+T186+T187+T98+T101+T104+T165+T166+T117+T22+T23+T25+T30+T39+T45+T50+T52+T54</f>
        <v>-58456.7</v>
      </c>
      <c r="U195" s="34">
        <f t="shared" si="285"/>
        <v>2549513.1999999997</v>
      </c>
      <c r="V195" s="34">
        <f>V74+V75+V77+V82+V85+V170+V171+V172+V173+V174+V175+V176+V177+V178+V179+V180+V183+V184+V185+V186+V187+V98+V101+V104+V165+V166+V117+V22+V23+V25+V30+V39+V45+V50+V52+V54+V56+V181+V60+V163+V167+V168+V123+V64</f>
        <v>985514.01100000006</v>
      </c>
      <c r="W195" s="34">
        <f t="shared" ref="W195:W200" si="465">U195+V195</f>
        <v>3535027.2109999997</v>
      </c>
      <c r="X195" s="34">
        <f>X74+X75+X77+X82+X85+X170+X171+X172+X173+X174+X175+X176+X177+X178+X179+X180+X183+X184+X185+X186+X187+X98+X101+X104+X165+X166+X117+X22+X23+X25+X30+X39+X45+X50+X52+X54+X56+X181+X60+X163+X167+X168+X123+X64+X110+X111</f>
        <v>231196.41700000002</v>
      </c>
      <c r="Y195" s="34">
        <f t="shared" ref="Y195:Y200" si="466">W195+X195</f>
        <v>3766223.6279999996</v>
      </c>
      <c r="Z195" s="34">
        <f>Z74+Z75+Z77+Z82+Z85+Z170+Z171+Z172+Z173+Z174+Z175+Z176+Z177+Z178+Z179+Z180+Z183+Z184+Z185+Z186+Z187+Z98+Z101+Z104+Z165+Z166+Z117+Z22+Z23+Z25+Z30+Z39+Z45+Z50+Z52+Z54+Z56+Z181+Z60+Z163+Z167+Z168+Z123+Z64+Z110+Z111</f>
        <v>-4998.4359999999997</v>
      </c>
      <c r="AA195" s="34">
        <f t="shared" ref="AA195:AA200" si="467">Y195+Z195</f>
        <v>3761225.1919999993</v>
      </c>
      <c r="AB195" s="34">
        <f>AB74+AB75+AB77+AB82+AB85+AB170+AB171+AB172+AB173+AB174+AB175+AB176+AB177+AB178+AB179+AB180+AB183+AB184+AB185+AB186+AB187+AB98+AB101+AB104+AB165+AB166+AB117+AB22+AB23+AB25+AB30+AB39+AB45+AB50+AB52+AB54+AB56+AB181+AB60+AB163+AB167+AB168+AB123+AB64+AB110+AB111</f>
        <v>187061.36600000001</v>
      </c>
      <c r="AC195" s="34">
        <f t="shared" ref="AC195:AC200" si="468">AA195+AB195</f>
        <v>3948286.5579999993</v>
      </c>
      <c r="AD195" s="34">
        <f>AD74+AD75+AD77+AD82+AD85+AD170+AD171+AD172+AD173+AD174+AD175+AD176+AD177+AD178+AD179+AD180+AD183+AD184+AD185+AD186+AD187+AD98+AD101+AD104+AD165+AD166+AD117+AD22+AD23+AD25+AD30+AD39+AD45+AD50+AD52+AD54+AD56+AD181+AD60+AD163+AD167+AD168+AD123+AD64+AD110+AD111</f>
        <v>0</v>
      </c>
      <c r="AE195" s="34">
        <f t="shared" ref="AE195:AE200" si="469">AC195+AD195</f>
        <v>3948286.5579999993</v>
      </c>
      <c r="AF195" s="38">
        <f>AF74+AF75+AF77+AF82+AF85+AF170+AF171+AF172+AF173+AF174+AF175+AF176+AF177+AF178+AF179+AF180+AF183+AF184+AF185+AF186+AF187+AF98+AF101+AF104+AF165+AF166+AF117+AF22+AF23+AF25+AF30+AF39+AF45+AF50+AF52+AF54+AF56+AF181+AF60+AF163+AF167+AF168+AF123+AF64+AF110+AF111</f>
        <v>-309270.42800000001</v>
      </c>
      <c r="AG195" s="34">
        <f t="shared" ref="AG195:AG200" si="470">AE195+AF195</f>
        <v>3639016.1299999994</v>
      </c>
      <c r="AH195" s="35">
        <f>AH74+AH75+AH77+AH82+AH85+AH170+AH171+AH172+AH173+AH174+AH175+AH176+AH177+AH178+AH179+AH180+AH183+AH184+AH185+AH186+AH187+AH98+AH101+AH104+AH165+AH166+AH117+AH22+AH23+AH25+AH30+AH39+AH45+AH50+AH52+AH54</f>
        <v>2622854.3999999994</v>
      </c>
      <c r="AI195" s="35">
        <f>AI74+AI75+AI77+AI82+AI85+AI170+AI171+AI172+AI173+AI174+AI175+AI176+AI177+AI178+AI179+AI180+AI183+AI184+AI185+AI186+AI187+AI98+AI101+AI104+AI165+AI166+AI117+AI22+AI23+AI25+AI30+AI39+AI45+AI50+AI52+AI54</f>
        <v>-70868.899999999994</v>
      </c>
      <c r="AJ195" s="34">
        <f t="shared" si="286"/>
        <v>2551985.4999999995</v>
      </c>
      <c r="AK195" s="34">
        <f>AK74+AK75+AK77+AK82+AK85+AK170+AK171+AK172+AK173+AK174+AK175+AK176+AK177+AK178+AK179+AK180+AK183+AK184+AK185+AK186+AK187+AK98+AK101+AK104+AK165+AK166+AK117+AK22+AK23+AK25+AK30+AK39+AK45+AK50+AK52+AK54+AK56+AK181+AK60+AK163+AK167+AK168+AK123+AK64</f>
        <v>380618.08399999997</v>
      </c>
      <c r="AL195" s="34">
        <f t="shared" ref="AL195:AL200" si="471">AJ195+AK195</f>
        <v>2932603.5839999993</v>
      </c>
      <c r="AM195" s="34">
        <f>AM74+AM75+AM77+AM82+AM85+AM170+AM171+AM172+AM173+AM174+AM175+AM176+AM177+AM178+AM179+AM180+AM183+AM184+AM185+AM186+AM187+AM98+AM101+AM104+AM165+AM166+AM117+AM22+AM23+AM25+AM30+AM39+AM45+AM50+AM52+AM54+AM56+AM181+AM60+AM163+AM167+AM168+AM123+AM64+AM110+AM111</f>
        <v>0</v>
      </c>
      <c r="AN195" s="34">
        <f t="shared" ref="AN195:AN200" si="472">AL195+AM195</f>
        <v>2932603.5839999993</v>
      </c>
      <c r="AO195" s="34">
        <f>AO74+AO75+AO77+AO82+AO85+AO170+AO171+AO172+AO173+AO174+AO175+AO176+AO177+AO178+AO179+AO180+AO183+AO184+AO185+AO186+AO187+AO98+AO101+AO104+AO165+AO166+AO117+AO22+AO23+AO25+AO30+AO39+AO45+AO50+AO52+AO54+AO56+AO181+AO60+AO163+AO167+AO168+AO123+AO64+AO110+AO111</f>
        <v>250797.6</v>
      </c>
      <c r="AP195" s="34">
        <f t="shared" ref="AP195:AP200" si="473">AN195+AO195</f>
        <v>3183401.1839999994</v>
      </c>
      <c r="AQ195" s="38">
        <f>AQ74+AQ75+AQ77+AQ82+AQ85+AQ170+AQ171+AQ172+AQ173+AQ174+AQ175+AQ176+AQ177+AQ178+AQ179+AQ180+AQ183+AQ184+AQ185+AQ186+AQ187+AQ98+AQ101+AQ104+AQ165+AQ166+AQ117+AQ22+AQ23+AQ25+AQ30+AQ39+AQ45+AQ50+AQ52+AQ54+AQ56+AQ181+AQ60+AQ163+AQ167+AQ168+AQ123+AQ64+AQ110+AQ111</f>
        <v>0</v>
      </c>
      <c r="AR195" s="34">
        <f t="shared" ref="AR195:AR200" si="474">AP195+AQ195</f>
        <v>3183401.1839999994</v>
      </c>
      <c r="AS195" s="15"/>
      <c r="AU195" s="36"/>
    </row>
    <row r="196" spans="1:47" x14ac:dyDescent="0.3">
      <c r="A196" s="29"/>
      <c r="B196" s="102" t="s">
        <v>38</v>
      </c>
      <c r="C196" s="102"/>
      <c r="D196" s="35">
        <f>D29+D35+D51+D53+D55+D24</f>
        <v>56532.9</v>
      </c>
      <c r="E196" s="34">
        <f>E29+E35+E51+E53+E55+E24</f>
        <v>0</v>
      </c>
      <c r="F196" s="34">
        <f t="shared" si="284"/>
        <v>56532.9</v>
      </c>
      <c r="G196" s="34">
        <f>G29+G35+G51+G53+G55+G24</f>
        <v>0</v>
      </c>
      <c r="H196" s="34">
        <f t="shared" si="459"/>
        <v>56532.9</v>
      </c>
      <c r="I196" s="34">
        <f>I29+I35+I51+I53+I55+I24</f>
        <v>0</v>
      </c>
      <c r="J196" s="34">
        <f t="shared" si="460"/>
        <v>56532.9</v>
      </c>
      <c r="K196" s="34">
        <f>K29+K35+K51+K53+K55+K24</f>
        <v>45436.972000000002</v>
      </c>
      <c r="L196" s="34">
        <f t="shared" si="461"/>
        <v>101969.872</v>
      </c>
      <c r="M196" s="34">
        <f>M29+M35+M51+M53+M55+M24</f>
        <v>0</v>
      </c>
      <c r="N196" s="34">
        <f t="shared" si="462"/>
        <v>101969.872</v>
      </c>
      <c r="O196" s="34">
        <f>O29+O35+O51+O53+O55+O24</f>
        <v>0</v>
      </c>
      <c r="P196" s="34">
        <f t="shared" si="463"/>
        <v>101969.872</v>
      </c>
      <c r="Q196" s="38">
        <f>Q29+Q35+Q51+Q53+Q55+Q24+Q65</f>
        <v>45918.050999999999</v>
      </c>
      <c r="R196" s="34">
        <f t="shared" si="464"/>
        <v>147887.92300000001</v>
      </c>
      <c r="S196" s="35">
        <f>S29+S35+S51+S53+S55+S24</f>
        <v>27420.3</v>
      </c>
      <c r="T196" s="34">
        <f>T29+T35+T51+T53+T55+T24</f>
        <v>0</v>
      </c>
      <c r="U196" s="34">
        <f t="shared" si="285"/>
        <v>27420.3</v>
      </c>
      <c r="V196" s="34">
        <f>V29+V35+V51+V53+V55+V24</f>
        <v>40308.101999999999</v>
      </c>
      <c r="W196" s="34">
        <f t="shared" si="465"/>
        <v>67728.402000000002</v>
      </c>
      <c r="X196" s="34">
        <f>X29+X35+X51+X53+X55+X24</f>
        <v>0</v>
      </c>
      <c r="Y196" s="34">
        <f t="shared" si="466"/>
        <v>67728.402000000002</v>
      </c>
      <c r="Z196" s="34">
        <f>Z29+Z35+Z51+Z53+Z55+Z24</f>
        <v>0</v>
      </c>
      <c r="AA196" s="34">
        <f t="shared" si="467"/>
        <v>67728.402000000002</v>
      </c>
      <c r="AB196" s="34">
        <f>AB29+AB35+AB51+AB53+AB55+AB24</f>
        <v>0</v>
      </c>
      <c r="AC196" s="34">
        <f t="shared" si="468"/>
        <v>67728.402000000002</v>
      </c>
      <c r="AD196" s="34">
        <f>AD29+AD35+AD51+AD53+AD55+AD24</f>
        <v>0</v>
      </c>
      <c r="AE196" s="34">
        <f t="shared" si="469"/>
        <v>67728.402000000002</v>
      </c>
      <c r="AF196" s="38">
        <f>AF29+AF35+AF51+AF53+AF55+AF24+AF65</f>
        <v>0</v>
      </c>
      <c r="AG196" s="34">
        <f t="shared" si="470"/>
        <v>67728.402000000002</v>
      </c>
      <c r="AH196" s="35">
        <f>AH29+AH35+AH51+AH53+AH55+AH24</f>
        <v>54620.7</v>
      </c>
      <c r="AI196" s="35">
        <f>AI29+AI35+AI51+AI53+AI55+AI24</f>
        <v>0</v>
      </c>
      <c r="AJ196" s="34">
        <f t="shared" si="286"/>
        <v>54620.7</v>
      </c>
      <c r="AK196" s="34">
        <f>AK29+AK35+AK51+AK53+AK55+AK24</f>
        <v>0</v>
      </c>
      <c r="AL196" s="34">
        <f t="shared" si="471"/>
        <v>54620.7</v>
      </c>
      <c r="AM196" s="34">
        <f>AM29+AM35+AM51+AM53+AM55+AM24</f>
        <v>0</v>
      </c>
      <c r="AN196" s="34">
        <f t="shared" si="472"/>
        <v>54620.7</v>
      </c>
      <c r="AO196" s="34">
        <f>AO29+AO35+AO51+AO53+AO55+AO24</f>
        <v>0</v>
      </c>
      <c r="AP196" s="34">
        <f t="shared" si="473"/>
        <v>54620.7</v>
      </c>
      <c r="AQ196" s="38">
        <f>AQ29+AQ35+AQ51+AQ53+AQ55+AQ24+AQ65</f>
        <v>0</v>
      </c>
      <c r="AR196" s="34">
        <f t="shared" si="474"/>
        <v>54620.7</v>
      </c>
      <c r="AS196" s="15"/>
      <c r="AU196" s="36"/>
    </row>
    <row r="197" spans="1:47" x14ac:dyDescent="0.3">
      <c r="A197" s="29"/>
      <c r="B197" s="103" t="s">
        <v>3</v>
      </c>
      <c r="C197" s="100"/>
      <c r="D197" s="35">
        <f>D86+D91+D94</f>
        <v>799449.8</v>
      </c>
      <c r="E197" s="34">
        <f>E86+E91+E94</f>
        <v>0</v>
      </c>
      <c r="F197" s="34">
        <f t="shared" ref="F197:F200" si="475">D197+E197</f>
        <v>799449.8</v>
      </c>
      <c r="G197" s="34">
        <f>G86+G91+G94</f>
        <v>77205.544999999998</v>
      </c>
      <c r="H197" s="34">
        <f t="shared" si="459"/>
        <v>876655.34500000009</v>
      </c>
      <c r="I197" s="34">
        <f>I86+I91+I94</f>
        <v>29454.86</v>
      </c>
      <c r="J197" s="34">
        <f t="shared" si="460"/>
        <v>906110.20500000007</v>
      </c>
      <c r="K197" s="34">
        <f>K86+K91+K94</f>
        <v>411929.23599999998</v>
      </c>
      <c r="L197" s="34">
        <f t="shared" si="461"/>
        <v>1318039.4410000001</v>
      </c>
      <c r="M197" s="34">
        <f>M86+M91+M94</f>
        <v>259694.75199999998</v>
      </c>
      <c r="N197" s="34">
        <f t="shared" si="462"/>
        <v>1577734.193</v>
      </c>
      <c r="O197" s="34">
        <f>O86+O91+O94</f>
        <v>23358.092000000001</v>
      </c>
      <c r="P197" s="34">
        <f t="shared" si="463"/>
        <v>1601092.2849999999</v>
      </c>
      <c r="Q197" s="38">
        <f>Q86+Q91+Q94</f>
        <v>189218.22500000001</v>
      </c>
      <c r="R197" s="34">
        <f t="shared" si="464"/>
        <v>1790310.51</v>
      </c>
      <c r="S197" s="35">
        <f>S86+S91+S94</f>
        <v>1350023</v>
      </c>
      <c r="T197" s="34">
        <f>T86+T91+T94</f>
        <v>0</v>
      </c>
      <c r="U197" s="34">
        <f t="shared" ref="U197:U200" si="476">S197+T197</f>
        <v>1350023</v>
      </c>
      <c r="V197" s="34">
        <f>V86+V91+V94</f>
        <v>122845.276</v>
      </c>
      <c r="W197" s="34">
        <f t="shared" si="465"/>
        <v>1472868.2760000001</v>
      </c>
      <c r="X197" s="34">
        <f>X86+X91+X94</f>
        <v>-351891.95999999996</v>
      </c>
      <c r="Y197" s="34">
        <f t="shared" si="466"/>
        <v>1120976.3160000001</v>
      </c>
      <c r="Z197" s="34">
        <f>Z86+Z91+Z94</f>
        <v>0</v>
      </c>
      <c r="AA197" s="34">
        <f t="shared" si="467"/>
        <v>1120976.3160000001</v>
      </c>
      <c r="AB197" s="34">
        <f>AB86+AB91+AB94</f>
        <v>-32531.488000000012</v>
      </c>
      <c r="AC197" s="34">
        <f t="shared" si="468"/>
        <v>1088444.8280000002</v>
      </c>
      <c r="AD197" s="34">
        <f>AD86+AD91+AD94</f>
        <v>0</v>
      </c>
      <c r="AE197" s="34">
        <f t="shared" si="469"/>
        <v>1088444.8280000002</v>
      </c>
      <c r="AF197" s="38">
        <f>AF86+AF91+AF94</f>
        <v>0</v>
      </c>
      <c r="AG197" s="34">
        <f t="shared" si="470"/>
        <v>1088444.8280000002</v>
      </c>
      <c r="AH197" s="35">
        <f>AH86+AH91+AH94</f>
        <v>1242103.6000000001</v>
      </c>
      <c r="AI197" s="35">
        <f>AI86+AI91+AI94</f>
        <v>0</v>
      </c>
      <c r="AJ197" s="34">
        <f t="shared" ref="AJ197:AJ200" si="477">AH197+AI197</f>
        <v>1242103.6000000001</v>
      </c>
      <c r="AK197" s="34">
        <f>AK86+AK91+AK94</f>
        <v>0</v>
      </c>
      <c r="AL197" s="34">
        <f t="shared" si="471"/>
        <v>1242103.6000000001</v>
      </c>
      <c r="AM197" s="34">
        <f>AM86+AM91+AM94</f>
        <v>0</v>
      </c>
      <c r="AN197" s="34">
        <f t="shared" si="472"/>
        <v>1242103.6000000001</v>
      </c>
      <c r="AO197" s="34">
        <f>AO86+AO91+AO94</f>
        <v>0</v>
      </c>
      <c r="AP197" s="34">
        <f t="shared" si="473"/>
        <v>1242103.6000000001</v>
      </c>
      <c r="AQ197" s="38">
        <f>AQ86+AQ91+AQ94</f>
        <v>0</v>
      </c>
      <c r="AR197" s="34">
        <f t="shared" si="474"/>
        <v>1242103.6000000001</v>
      </c>
      <c r="AS197" s="15"/>
      <c r="AU197" s="36"/>
    </row>
    <row r="198" spans="1:47" x14ac:dyDescent="0.3">
      <c r="A198" s="29"/>
      <c r="B198" s="101" t="s">
        <v>22</v>
      </c>
      <c r="C198" s="100"/>
      <c r="D198" s="35">
        <f>D118+D119+D128+D129+D130+D131+D132+D133+D137+D141</f>
        <v>715952.79999999993</v>
      </c>
      <c r="E198" s="34">
        <f>E118+E119+E128+E129+E130+E131+E132+E133+E137+E141</f>
        <v>-51425.779000000002</v>
      </c>
      <c r="F198" s="34">
        <f t="shared" si="475"/>
        <v>664527.02099999995</v>
      </c>
      <c r="G198" s="34">
        <f>G118+G119+G128+G129+G130+G131+G132+G133+G137+G141+G145+G146+G147</f>
        <v>-152281.30100000001</v>
      </c>
      <c r="H198" s="34">
        <f t="shared" si="459"/>
        <v>512245.72</v>
      </c>
      <c r="I198" s="34">
        <f>I118+I119+I128+I129+I130+I131+I132+I133+I137+I141+I145+I146+I147</f>
        <v>0</v>
      </c>
      <c r="J198" s="34">
        <f t="shared" si="460"/>
        <v>512245.72</v>
      </c>
      <c r="K198" s="34">
        <f>K118+K119+K128+K129+K130+K131+K132+K133+K137+K141+K145+K146+K147</f>
        <v>-122863.94300000001</v>
      </c>
      <c r="L198" s="34">
        <f t="shared" si="461"/>
        <v>389381.77699999994</v>
      </c>
      <c r="M198" s="34">
        <f>M118+M119+M128+M129+M130+M131+M132+M133+M137+M141+M145+M146+M147</f>
        <v>-5338.8189999999995</v>
      </c>
      <c r="N198" s="34">
        <f t="shared" si="462"/>
        <v>384042.95799999993</v>
      </c>
      <c r="O198" s="34">
        <f>O118+O119+O128+O129+O130+O131+O132+O133+O137+O141+O145+O146+O147</f>
        <v>-12.193</v>
      </c>
      <c r="P198" s="34">
        <f t="shared" si="463"/>
        <v>384030.7649999999</v>
      </c>
      <c r="Q198" s="38">
        <f>Q118+Q119+Q128+Q129+Q130+Q131+Q132+Q133+Q137+Q141+Q145+Q146+Q147+Q148</f>
        <v>-9784.8029999999999</v>
      </c>
      <c r="R198" s="34">
        <f t="shared" si="464"/>
        <v>374245.96199999988</v>
      </c>
      <c r="S198" s="35">
        <f>S118+S119+S128+S129+S130+S131+S132+S133+S137+S141</f>
        <v>128111.79999999999</v>
      </c>
      <c r="T198" s="34">
        <f>T118+T119+T128+T129+T130+T131+T132+T133+T137+T141</f>
        <v>67940.256999999998</v>
      </c>
      <c r="U198" s="34">
        <f t="shared" si="476"/>
        <v>196052.05699999997</v>
      </c>
      <c r="V198" s="34">
        <f>V118+V119+V128+V129+V130+V131+V132+V133+V137+V141+V145+V146+V147</f>
        <v>200000</v>
      </c>
      <c r="W198" s="34">
        <f t="shared" si="465"/>
        <v>396052.05699999997</v>
      </c>
      <c r="X198" s="34">
        <f>X118+X119+X128+X129+X130+X131+X132+X133+X137+X141+X145+X146+X147</f>
        <v>123523.57</v>
      </c>
      <c r="Y198" s="34">
        <f t="shared" si="466"/>
        <v>519575.62699999998</v>
      </c>
      <c r="Z198" s="34">
        <f>Z118+Z119+Z128+Z129+Z130+Z131+Z132+Z133+Z137+Z141+Z145+Z146+Z147</f>
        <v>0</v>
      </c>
      <c r="AA198" s="34">
        <f t="shared" si="467"/>
        <v>519575.62699999998</v>
      </c>
      <c r="AB198" s="34">
        <f>AB118+AB119+AB128+AB129+AB130+AB131+AB132+AB133+AB137+AB141+AB145+AB146+AB147</f>
        <v>1914</v>
      </c>
      <c r="AC198" s="34">
        <f t="shared" si="468"/>
        <v>521489.62699999998</v>
      </c>
      <c r="AD198" s="34">
        <f>AD118+AD119+AD128+AD129+AD130+AD131+AD132+AD133+AD137+AD141+AD145+AD146+AD147</f>
        <v>0</v>
      </c>
      <c r="AE198" s="34">
        <f t="shared" si="469"/>
        <v>521489.62699999998</v>
      </c>
      <c r="AF198" s="38">
        <f>AF118+AF119+AF128+AF129+AF130+AF131+AF132+AF133+AF137+AF141+AF145+AF146+AF147+AF148</f>
        <v>547420.96100000001</v>
      </c>
      <c r="AG198" s="34">
        <f t="shared" si="470"/>
        <v>1068910.588</v>
      </c>
      <c r="AH198" s="35">
        <f>AH118+AH119+AH128+AH129+AH130+AH131+AH132+AH133+AH137+AH141</f>
        <v>10393.299999999999</v>
      </c>
      <c r="AI198" s="35">
        <f>AI118+AI119+AI128+AI129+AI130+AI131+AI132+AI133+AI137+AI141</f>
        <v>0</v>
      </c>
      <c r="AJ198" s="34">
        <f t="shared" si="477"/>
        <v>10393.299999999999</v>
      </c>
      <c r="AK198" s="34">
        <f>AK118+AK119+AK128+AK129+AK130+AK131+AK132+AK133+AK137+AK141+AK145+AK146+AK147</f>
        <v>0</v>
      </c>
      <c r="AL198" s="34">
        <f t="shared" si="471"/>
        <v>10393.299999999999</v>
      </c>
      <c r="AM198" s="34">
        <f>AM118+AM119+AM128+AM129+AM130+AM131+AM132+AM133+AM137+AM141+AM145+AM146+AM147</f>
        <v>0</v>
      </c>
      <c r="AN198" s="34">
        <f t="shared" si="472"/>
        <v>10393.299999999999</v>
      </c>
      <c r="AO198" s="34">
        <f>AO118+AO119+AO128+AO129+AO130+AO131+AO132+AO133+AO137+AO141+AO145+AO146+AO147</f>
        <v>0</v>
      </c>
      <c r="AP198" s="34">
        <f t="shared" si="473"/>
        <v>10393.299999999999</v>
      </c>
      <c r="AQ198" s="38">
        <f>AQ118+AQ119+AQ128+AQ129+AQ130+AQ131+AQ132+AQ133+AQ137+AQ141+AQ145+AQ146+AQ147+AQ148</f>
        <v>0</v>
      </c>
      <c r="AR198" s="34">
        <f t="shared" si="474"/>
        <v>10393.299999999999</v>
      </c>
      <c r="AS198" s="15"/>
      <c r="AU198" s="36"/>
    </row>
    <row r="199" spans="1:47" hidden="1" x14ac:dyDescent="0.3">
      <c r="A199" s="29"/>
      <c r="B199" s="101" t="s">
        <v>37</v>
      </c>
      <c r="C199" s="100"/>
      <c r="D199" s="35">
        <f>D157</f>
        <v>1087961.7</v>
      </c>
      <c r="E199" s="34">
        <f>E157</f>
        <v>-17300.919000000002</v>
      </c>
      <c r="F199" s="34">
        <f t="shared" si="475"/>
        <v>1070660.781</v>
      </c>
      <c r="G199" s="34">
        <f>G157</f>
        <v>-1070660.781</v>
      </c>
      <c r="H199" s="34">
        <f t="shared" si="459"/>
        <v>0</v>
      </c>
      <c r="I199" s="34">
        <f>I157</f>
        <v>0</v>
      </c>
      <c r="J199" s="34">
        <f t="shared" si="460"/>
        <v>0</v>
      </c>
      <c r="K199" s="34">
        <f>K157</f>
        <v>0</v>
      </c>
      <c r="L199" s="34">
        <f t="shared" si="461"/>
        <v>0</v>
      </c>
      <c r="M199" s="34">
        <f>M157</f>
        <v>0</v>
      </c>
      <c r="N199" s="34">
        <f t="shared" si="462"/>
        <v>0</v>
      </c>
      <c r="O199" s="34">
        <f>O157</f>
        <v>0</v>
      </c>
      <c r="P199" s="34">
        <f t="shared" si="463"/>
        <v>0</v>
      </c>
      <c r="Q199" s="38">
        <f>Q157</f>
        <v>0</v>
      </c>
      <c r="R199" s="34">
        <f t="shared" si="464"/>
        <v>0</v>
      </c>
      <c r="S199" s="35">
        <f t="shared" ref="S199:AH199" si="478">S157</f>
        <v>375557.5</v>
      </c>
      <c r="T199" s="34">
        <f>T157</f>
        <v>-4508.25</v>
      </c>
      <c r="U199" s="34">
        <f t="shared" si="476"/>
        <v>371049.25</v>
      </c>
      <c r="V199" s="34">
        <f>V157</f>
        <v>-371049.25</v>
      </c>
      <c r="W199" s="34">
        <f t="shared" si="465"/>
        <v>0</v>
      </c>
      <c r="X199" s="34">
        <f>X157</f>
        <v>0</v>
      </c>
      <c r="Y199" s="34">
        <f t="shared" si="466"/>
        <v>0</v>
      </c>
      <c r="Z199" s="34">
        <f>Z157</f>
        <v>0</v>
      </c>
      <c r="AA199" s="34">
        <f t="shared" si="467"/>
        <v>0</v>
      </c>
      <c r="AB199" s="34">
        <f>AB157</f>
        <v>0</v>
      </c>
      <c r="AC199" s="34">
        <f t="shared" si="468"/>
        <v>0</v>
      </c>
      <c r="AD199" s="34">
        <f>AD157</f>
        <v>0</v>
      </c>
      <c r="AE199" s="34">
        <f t="shared" si="469"/>
        <v>0</v>
      </c>
      <c r="AF199" s="38">
        <f>AF157</f>
        <v>0</v>
      </c>
      <c r="AG199" s="34">
        <f t="shared" si="470"/>
        <v>0</v>
      </c>
      <c r="AH199" s="35">
        <f t="shared" si="478"/>
        <v>0</v>
      </c>
      <c r="AI199" s="35">
        <f>AI157</f>
        <v>0</v>
      </c>
      <c r="AJ199" s="34">
        <f t="shared" si="477"/>
        <v>0</v>
      </c>
      <c r="AK199" s="34">
        <f>AK157</f>
        <v>0</v>
      </c>
      <c r="AL199" s="34">
        <f t="shared" si="471"/>
        <v>0</v>
      </c>
      <c r="AM199" s="34">
        <f>AM157</f>
        <v>0</v>
      </c>
      <c r="AN199" s="34">
        <f t="shared" si="472"/>
        <v>0</v>
      </c>
      <c r="AO199" s="34">
        <f>AO157</f>
        <v>0</v>
      </c>
      <c r="AP199" s="34">
        <f t="shared" si="473"/>
        <v>0</v>
      </c>
      <c r="AQ199" s="38">
        <f>AQ157</f>
        <v>0</v>
      </c>
      <c r="AR199" s="34">
        <f t="shared" si="474"/>
        <v>0</v>
      </c>
      <c r="AS199" s="15"/>
      <c r="AT199" s="10" t="s">
        <v>25</v>
      </c>
    </row>
    <row r="200" spans="1:47" x14ac:dyDescent="0.3">
      <c r="A200" s="29"/>
      <c r="B200" s="100" t="s">
        <v>24</v>
      </c>
      <c r="C200" s="100"/>
      <c r="D200" s="35">
        <f>D76+D83+D84</f>
        <v>10268</v>
      </c>
      <c r="E200" s="34">
        <f>E76+E83+E84</f>
        <v>0</v>
      </c>
      <c r="F200" s="34">
        <f t="shared" si="475"/>
        <v>10268</v>
      </c>
      <c r="G200" s="34">
        <f>G76+G83+G84+G122</f>
        <v>16357</v>
      </c>
      <c r="H200" s="34">
        <f t="shared" si="459"/>
        <v>26625</v>
      </c>
      <c r="I200" s="34">
        <f>I76+I83+I84+I122</f>
        <v>0</v>
      </c>
      <c r="J200" s="34">
        <f t="shared" si="460"/>
        <v>26625</v>
      </c>
      <c r="K200" s="34">
        <f>K76+K83+K84+K122</f>
        <v>-8990</v>
      </c>
      <c r="L200" s="34">
        <f t="shared" si="461"/>
        <v>17635</v>
      </c>
      <c r="M200" s="34">
        <f>M76+M83+M84+M122</f>
        <v>0</v>
      </c>
      <c r="N200" s="34">
        <f t="shared" si="462"/>
        <v>17635</v>
      </c>
      <c r="O200" s="34">
        <f>O76+O83+O84+O122</f>
        <v>0</v>
      </c>
      <c r="P200" s="34">
        <f t="shared" si="463"/>
        <v>17635</v>
      </c>
      <c r="Q200" s="38">
        <f>Q76+Q83+Q84+Q122+Q112</f>
        <v>23600</v>
      </c>
      <c r="R200" s="34">
        <f t="shared" si="464"/>
        <v>41235</v>
      </c>
      <c r="S200" s="35">
        <f t="shared" ref="S200:AH200" si="479">S76+S83+S84</f>
        <v>0</v>
      </c>
      <c r="T200" s="34">
        <f>T76+T83+T84</f>
        <v>0</v>
      </c>
      <c r="U200" s="34">
        <f t="shared" si="476"/>
        <v>0</v>
      </c>
      <c r="V200" s="34">
        <f>V76+V83+V84+V122</f>
        <v>0</v>
      </c>
      <c r="W200" s="34">
        <f t="shared" si="465"/>
        <v>0</v>
      </c>
      <c r="X200" s="34">
        <f>X76+X83+X84+X122</f>
        <v>8990</v>
      </c>
      <c r="Y200" s="34">
        <f t="shared" si="466"/>
        <v>8990</v>
      </c>
      <c r="Z200" s="34">
        <f>Z76+Z83+Z84+Z122</f>
        <v>0</v>
      </c>
      <c r="AA200" s="34">
        <f t="shared" si="467"/>
        <v>8990</v>
      </c>
      <c r="AB200" s="34">
        <f>AB76+AB83+AB84+AB122</f>
        <v>0</v>
      </c>
      <c r="AC200" s="34">
        <f t="shared" si="468"/>
        <v>8990</v>
      </c>
      <c r="AD200" s="34">
        <f>AD76+AD83+AD84+AD122</f>
        <v>0</v>
      </c>
      <c r="AE200" s="34">
        <f t="shared" si="469"/>
        <v>8990</v>
      </c>
      <c r="AF200" s="38">
        <f>AF76+AF83+AF84+AF122+AF112</f>
        <v>0</v>
      </c>
      <c r="AG200" s="34">
        <f t="shared" si="470"/>
        <v>8990</v>
      </c>
      <c r="AH200" s="35">
        <f t="shared" si="479"/>
        <v>0</v>
      </c>
      <c r="AI200" s="35">
        <f>AI76+AI83+AI84</f>
        <v>0</v>
      </c>
      <c r="AJ200" s="34">
        <f t="shared" si="477"/>
        <v>0</v>
      </c>
      <c r="AK200" s="34">
        <f>AK76+AK83+AK84+AK122</f>
        <v>0</v>
      </c>
      <c r="AL200" s="34">
        <f t="shared" si="471"/>
        <v>0</v>
      </c>
      <c r="AM200" s="34">
        <f>AM76+AM83+AM84+AM122</f>
        <v>0</v>
      </c>
      <c r="AN200" s="34">
        <f t="shared" si="472"/>
        <v>0</v>
      </c>
      <c r="AO200" s="34">
        <f>AO76+AO83+AO84+AO122</f>
        <v>0</v>
      </c>
      <c r="AP200" s="34">
        <f t="shared" si="473"/>
        <v>0</v>
      </c>
      <c r="AQ200" s="38">
        <f>AQ76+AQ83+AQ84+AQ122+AQ112</f>
        <v>0</v>
      </c>
      <c r="AR200" s="34">
        <f t="shared" si="474"/>
        <v>0</v>
      </c>
      <c r="AS200" s="15"/>
    </row>
    <row r="201" spans="1:47" x14ac:dyDescent="0.3">
      <c r="D201" s="55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7">
        <f>Q188-Q195-Q196-Q197-Q198-Q199-Q200</f>
        <v>0</v>
      </c>
      <c r="R201" s="56"/>
      <c r="S201" s="56">
        <f t="shared" ref="S201:AR201" si="480">S188-S195-S196-S197-S198-S199-S200</f>
        <v>5.8207660913467407E-11</v>
      </c>
      <c r="T201" s="56">
        <f t="shared" si="480"/>
        <v>0</v>
      </c>
      <c r="U201" s="56">
        <f t="shared" si="480"/>
        <v>2.9103830456733704E-10</v>
      </c>
      <c r="V201" s="56">
        <f t="shared" si="480"/>
        <v>-1.1641532182693481E-10</v>
      </c>
      <c r="W201" s="56">
        <f t="shared" si="480"/>
        <v>7.5669959187507629E-10</v>
      </c>
      <c r="X201" s="56">
        <f t="shared" si="480"/>
        <v>-8.7311491370201111E-11</v>
      </c>
      <c r="Y201" s="56">
        <f t="shared" si="480"/>
        <v>5.8207660913467407E-10</v>
      </c>
      <c r="Z201" s="56">
        <f t="shared" si="480"/>
        <v>0</v>
      </c>
      <c r="AA201" s="56">
        <f t="shared" si="480"/>
        <v>1.0477378964424133E-9</v>
      </c>
      <c r="AB201" s="56">
        <f t="shared" si="480"/>
        <v>2.9103830456733704E-11</v>
      </c>
      <c r="AC201" s="56">
        <f t="shared" si="480"/>
        <v>1.5133991837501526E-9</v>
      </c>
      <c r="AD201" s="56">
        <f t="shared" si="480"/>
        <v>0</v>
      </c>
      <c r="AE201" s="56">
        <f t="shared" si="480"/>
        <v>1.5133991837501526E-9</v>
      </c>
      <c r="AF201" s="56">
        <f t="shared" si="480"/>
        <v>1.1641532182693481E-10</v>
      </c>
      <c r="AG201" s="56"/>
      <c r="AH201" s="56">
        <f t="shared" si="480"/>
        <v>4.7293724492192268E-11</v>
      </c>
      <c r="AI201" s="56">
        <f t="shared" si="480"/>
        <v>0</v>
      </c>
      <c r="AJ201" s="56">
        <f t="shared" si="480"/>
        <v>4.7293724492192268E-11</v>
      </c>
      <c r="AK201" s="56">
        <f t="shared" si="480"/>
        <v>0</v>
      </c>
      <c r="AL201" s="56">
        <f t="shared" si="480"/>
        <v>4.7293724492192268E-11</v>
      </c>
      <c r="AM201" s="56">
        <f t="shared" si="480"/>
        <v>0</v>
      </c>
      <c r="AN201" s="56">
        <f t="shared" si="480"/>
        <v>4.7293724492192268E-11</v>
      </c>
      <c r="AO201" s="56">
        <f t="shared" si="480"/>
        <v>0</v>
      </c>
      <c r="AP201" s="56">
        <f t="shared" si="480"/>
        <v>-4.1836756281554699E-10</v>
      </c>
      <c r="AQ201" s="56">
        <f t="shared" si="480"/>
        <v>0</v>
      </c>
      <c r="AR201" s="56"/>
    </row>
    <row r="202" spans="1:47" x14ac:dyDescent="0.3">
      <c r="D202" s="55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7"/>
      <c r="R202" s="56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7"/>
      <c r="AG202" s="56"/>
      <c r="AH202" s="55"/>
      <c r="AI202" s="55"/>
      <c r="AJ202" s="56"/>
      <c r="AK202" s="56"/>
      <c r="AL202" s="56"/>
      <c r="AM202" s="56"/>
      <c r="AN202" s="56"/>
      <c r="AO202" s="56"/>
      <c r="AP202" s="56"/>
      <c r="AQ202" s="57"/>
      <c r="AR202" s="56"/>
    </row>
    <row r="205" spans="1:47" x14ac:dyDescent="0.3">
      <c r="B205" s="3" t="s">
        <v>246</v>
      </c>
    </row>
  </sheetData>
  <autoFilter ref="A15:AU201">
    <filterColumn colId="45">
      <filters blank="1"/>
    </filterColumn>
  </autoFilter>
  <mergeCells count="70">
    <mergeCell ref="AN14:AN15"/>
    <mergeCell ref="AB14:AB15"/>
    <mergeCell ref="AC14:AC15"/>
    <mergeCell ref="AK14:AK15"/>
    <mergeCell ref="AL14:AL15"/>
    <mergeCell ref="AM14:AM15"/>
    <mergeCell ref="AD14:AD15"/>
    <mergeCell ref="AE14:AE15"/>
    <mergeCell ref="AF14:AF15"/>
    <mergeCell ref="AG14:AG15"/>
    <mergeCell ref="J14:J15"/>
    <mergeCell ref="Z14:Z15"/>
    <mergeCell ref="AA14:AA15"/>
    <mergeCell ref="M14:M15"/>
    <mergeCell ref="N14:N15"/>
    <mergeCell ref="K14:K15"/>
    <mergeCell ref="L14:L15"/>
    <mergeCell ref="X14:X15"/>
    <mergeCell ref="Y14:Y15"/>
    <mergeCell ref="O14:O15"/>
    <mergeCell ref="P14:P15"/>
    <mergeCell ref="Q14:Q15"/>
    <mergeCell ref="R14:R15"/>
    <mergeCell ref="B24:B25"/>
    <mergeCell ref="A52:A53"/>
    <mergeCell ref="B54:B55"/>
    <mergeCell ref="A54:A55"/>
    <mergeCell ref="A29:A30"/>
    <mergeCell ref="B50:B51"/>
    <mergeCell ref="A50:A51"/>
    <mergeCell ref="A35:A44"/>
    <mergeCell ref="A24:A25"/>
    <mergeCell ref="B194:C194"/>
    <mergeCell ref="S14:S15"/>
    <mergeCell ref="B188:C188"/>
    <mergeCell ref="B189:C189"/>
    <mergeCell ref="B190:C190"/>
    <mergeCell ref="B14:B15"/>
    <mergeCell ref="E14:E15"/>
    <mergeCell ref="B193:C193"/>
    <mergeCell ref="G14:G15"/>
    <mergeCell ref="H14:H15"/>
    <mergeCell ref="F14:F15"/>
    <mergeCell ref="B52:B53"/>
    <mergeCell ref="C14:C15"/>
    <mergeCell ref="B191:C191"/>
    <mergeCell ref="B192:C192"/>
    <mergeCell ref="B29:B30"/>
    <mergeCell ref="B200:C200"/>
    <mergeCell ref="B199:C199"/>
    <mergeCell ref="B195:C195"/>
    <mergeCell ref="B198:C198"/>
    <mergeCell ref="B197:C197"/>
    <mergeCell ref="B196:C196"/>
    <mergeCell ref="AQ14:AQ15"/>
    <mergeCell ref="AR14:AR15"/>
    <mergeCell ref="A10:AR10"/>
    <mergeCell ref="A11:AR12"/>
    <mergeCell ref="AO14:AO15"/>
    <mergeCell ref="AP14:AP15"/>
    <mergeCell ref="T14:T15"/>
    <mergeCell ref="AI14:AI15"/>
    <mergeCell ref="U14:U15"/>
    <mergeCell ref="AJ14:AJ15"/>
    <mergeCell ref="D14:D15"/>
    <mergeCell ref="A14:A15"/>
    <mergeCell ref="AH14:AH15"/>
    <mergeCell ref="V14:V15"/>
    <mergeCell ref="W14:W15"/>
    <mergeCell ref="I14:I15"/>
  </mergeCells>
  <pageMargins left="0.15748031496062992" right="0.15748031496062992" top="0.15748031496062992" bottom="0.39370078740157483" header="0.51181102362204722" footer="0.11811023622047245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2024-08-06T09:28:37Z</cp:lastPrinted>
  <dcterms:created xsi:type="dcterms:W3CDTF">2014-02-04T08:37:28Z</dcterms:created>
  <dcterms:modified xsi:type="dcterms:W3CDTF">2024-08-06T10:15:05Z</dcterms:modified>
</cp:coreProperties>
</file>